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8" yWindow="-108" windowWidth="23256" windowHeight="12576" tabRatio="520" activeTab="4"/>
  </bookViews>
  <sheets>
    <sheet name="To use in management accounts" sheetId="5" r:id="rId1"/>
    <sheet name="Summary" sheetId="3" state="hidden" r:id="rId2"/>
    <sheet name="BFC summary" sheetId="6" r:id="rId3"/>
    <sheet name="Net debt inputs" sheetId="4" state="hidden" r:id="rId4"/>
    <sheet name="major currencies" sheetId="1" r:id="rId5"/>
    <sheet name="$ Pegged currencies" sheetId="7" state="hidden" r:id="rId6"/>
  </sheets>
  <definedNames>
    <definedName name="_xlnm._FilterDatabase" localSheetId="5" hidden="1">'$ Pegged currencies'!$A$1:$K$35</definedName>
    <definedName name="_xlnm.Print_Area" localSheetId="2">'BFC summary'!$A$3:$F$69</definedName>
    <definedName name="_xlnm.Print_Area" localSheetId="1">Summary!$B$1:$F$39</definedName>
    <definedName name="_xlnm.Print_Area" localSheetId="0">'To use in management accounts'!$A$1:$M$33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81" i="1" l="1"/>
  <c r="Y380" i="1"/>
  <c r="Y379" i="1"/>
  <c r="Y378" i="1"/>
  <c r="Y377" i="1"/>
  <c r="Y376" i="1"/>
  <c r="Y375" i="1"/>
  <c r="Y374" i="1"/>
  <c r="X381" i="1"/>
  <c r="X380" i="1"/>
  <c r="X379" i="1"/>
  <c r="X378" i="1"/>
  <c r="X377" i="1"/>
  <c r="X376" i="1"/>
  <c r="X375" i="1"/>
  <c r="X374" i="1"/>
  <c r="W381" i="1"/>
  <c r="W380" i="1"/>
  <c r="W379" i="1"/>
  <c r="W378" i="1"/>
  <c r="W377" i="1"/>
  <c r="W376" i="1"/>
  <c r="W375" i="1"/>
  <c r="W374" i="1"/>
  <c r="V381" i="1"/>
  <c r="V380" i="1"/>
  <c r="V379" i="1"/>
  <c r="V378" i="1"/>
  <c r="V377" i="1"/>
  <c r="V376" i="1"/>
  <c r="V375" i="1"/>
  <c r="V374" i="1"/>
  <c r="U381" i="1"/>
  <c r="U380" i="1"/>
  <c r="U379" i="1"/>
  <c r="U378" i="1"/>
  <c r="U377" i="1"/>
  <c r="U376" i="1"/>
  <c r="U375" i="1"/>
  <c r="U374" i="1"/>
  <c r="T381" i="1"/>
  <c r="T380" i="1"/>
  <c r="T379" i="1"/>
  <c r="T378" i="1"/>
  <c r="T377" i="1"/>
  <c r="T376" i="1"/>
  <c r="T375" i="1"/>
  <c r="T374" i="1"/>
  <c r="S381" i="1"/>
  <c r="S380" i="1"/>
  <c r="S379" i="1"/>
  <c r="S378" i="1"/>
  <c r="S377" i="1"/>
  <c r="S376" i="1"/>
  <c r="S375" i="1"/>
  <c r="S374" i="1"/>
  <c r="R381" i="1"/>
  <c r="R380" i="1"/>
  <c r="R379" i="1"/>
  <c r="R378" i="1"/>
  <c r="R377" i="1"/>
  <c r="R376" i="1"/>
  <c r="R375" i="1"/>
  <c r="R374" i="1"/>
  <c r="Q381" i="1"/>
  <c r="Q380" i="1"/>
  <c r="Q379" i="1"/>
  <c r="Q378" i="1"/>
  <c r="Q377" i="1"/>
  <c r="Q376" i="1"/>
  <c r="Q375" i="1"/>
  <c r="Q374" i="1"/>
  <c r="P381" i="1"/>
  <c r="P380" i="1"/>
  <c r="P379" i="1"/>
  <c r="P378" i="1"/>
  <c r="P377" i="1"/>
  <c r="P376" i="1"/>
  <c r="P375" i="1"/>
  <c r="P374" i="1"/>
  <c r="O381" i="1"/>
  <c r="O380" i="1"/>
  <c r="O379" i="1"/>
  <c r="O378" i="1"/>
  <c r="O377" i="1"/>
  <c r="O376" i="1"/>
  <c r="O375" i="1"/>
  <c r="O374" i="1"/>
  <c r="N381" i="1"/>
  <c r="N380" i="1"/>
  <c r="N379" i="1"/>
  <c r="N378" i="1"/>
  <c r="N377" i="1"/>
  <c r="N376" i="1"/>
  <c r="N375" i="1"/>
  <c r="N374" i="1"/>
  <c r="M381" i="1"/>
  <c r="M380" i="1"/>
  <c r="M379" i="1"/>
  <c r="M378" i="1"/>
  <c r="M377" i="1"/>
  <c r="M376" i="1"/>
  <c r="M375" i="1"/>
  <c r="M374" i="1"/>
  <c r="L381" i="1"/>
  <c r="L380" i="1"/>
  <c r="L379" i="1"/>
  <c r="L378" i="1"/>
  <c r="L377" i="1"/>
  <c r="L376" i="1"/>
  <c r="L375" i="1"/>
  <c r="L374" i="1"/>
  <c r="J381" i="1"/>
  <c r="J380" i="1"/>
  <c r="J379" i="1"/>
  <c r="J378" i="1"/>
  <c r="J377" i="1"/>
  <c r="J376" i="1"/>
  <c r="J375" i="1"/>
  <c r="J374" i="1"/>
  <c r="I381" i="1"/>
  <c r="I380" i="1"/>
  <c r="I379" i="1"/>
  <c r="I378" i="1"/>
  <c r="I377" i="1"/>
  <c r="I376" i="1"/>
  <c r="I375" i="1"/>
  <c r="I374" i="1"/>
  <c r="G381" i="1"/>
  <c r="G380" i="1"/>
  <c r="G379" i="1"/>
  <c r="G378" i="1"/>
  <c r="G377" i="1"/>
  <c r="G376" i="1"/>
  <c r="G375" i="1"/>
  <c r="G374" i="1"/>
  <c r="D381" i="1"/>
  <c r="D380" i="1"/>
  <c r="D379" i="1"/>
  <c r="D378" i="1"/>
  <c r="D377" i="1"/>
  <c r="D376" i="1"/>
  <c r="D375" i="1"/>
  <c r="D374" i="1"/>
  <c r="C381" i="1"/>
  <c r="C380" i="1"/>
  <c r="C379" i="1"/>
  <c r="C378" i="1"/>
  <c r="C377" i="1"/>
  <c r="C376" i="1"/>
  <c r="C375" i="1"/>
  <c r="C374" i="1"/>
  <c r="Y373" i="1" l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J373" i="1"/>
  <c r="C373" i="1"/>
  <c r="I373" i="1"/>
  <c r="G373" i="1"/>
  <c r="D373" i="1"/>
  <c r="H46" i="6" l="1"/>
  <c r="H39" i="6"/>
  <c r="H41" i="6"/>
  <c r="Q415" i="1"/>
  <c r="C415" i="1"/>
  <c r="G397" i="1"/>
  <c r="C397" i="1"/>
  <c r="O5" i="6"/>
  <c r="O4" i="6"/>
  <c r="C396" i="1" l="1"/>
  <c r="J4" i="5" l="1"/>
  <c r="C411" i="1" l="1"/>
  <c r="C393" i="1"/>
  <c r="C389" i="1" l="1"/>
  <c r="BG415" i="1" l="1"/>
  <c r="BI41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AX415" i="1"/>
  <c r="AY415" i="1"/>
  <c r="AZ415" i="1"/>
  <c r="BA415" i="1"/>
  <c r="BB415" i="1"/>
  <c r="BC415" i="1"/>
  <c r="BD415" i="1"/>
  <c r="BE415" i="1"/>
  <c r="BF415" i="1"/>
  <c r="BH415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C39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AX397" i="1"/>
  <c r="AY397" i="1"/>
  <c r="AZ397" i="1"/>
  <c r="BA397" i="1"/>
  <c r="BB397" i="1"/>
  <c r="BD397" i="1"/>
  <c r="BE397" i="1"/>
  <c r="BF397" i="1"/>
  <c r="BG397" i="1"/>
  <c r="BH397" i="1"/>
  <c r="BI397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AU414" i="1" l="1"/>
  <c r="AV414" i="1"/>
  <c r="AW414" i="1"/>
  <c r="AU415" i="1"/>
  <c r="AV415" i="1"/>
  <c r="AW415" i="1"/>
  <c r="AU416" i="1"/>
  <c r="AV416" i="1"/>
  <c r="AW416" i="1"/>
  <c r="AW396" i="1"/>
  <c r="AU387" i="1"/>
  <c r="AV387" i="1"/>
  <c r="AW387" i="1"/>
  <c r="AU388" i="1"/>
  <c r="AV388" i="1"/>
  <c r="AW388" i="1"/>
  <c r="AU389" i="1"/>
  <c r="AV389" i="1"/>
  <c r="AW389" i="1"/>
  <c r="AU390" i="1"/>
  <c r="AV390" i="1"/>
  <c r="AW390" i="1"/>
  <c r="AU391" i="1"/>
  <c r="AV391" i="1"/>
  <c r="AW391" i="1"/>
  <c r="AU392" i="1"/>
  <c r="AV392" i="1"/>
  <c r="AW392" i="1"/>
  <c r="AU393" i="1"/>
  <c r="AV393" i="1"/>
  <c r="AW393" i="1"/>
  <c r="AU394" i="1"/>
  <c r="AV394" i="1"/>
  <c r="AW394" i="1"/>
  <c r="AU395" i="1"/>
  <c r="AV395" i="1"/>
  <c r="AW395" i="1"/>
  <c r="AU396" i="1"/>
  <c r="AV396" i="1"/>
  <c r="AU397" i="1"/>
  <c r="AV397" i="1"/>
  <c r="AW397" i="1"/>
  <c r="AU398" i="1"/>
  <c r="AV398" i="1"/>
  <c r="AW398" i="1"/>
  <c r="AU399" i="1"/>
  <c r="AV399" i="1"/>
  <c r="AW399" i="1"/>
  <c r="AU405" i="1"/>
  <c r="AV405" i="1"/>
  <c r="AW405" i="1"/>
  <c r="AU406" i="1"/>
  <c r="AV406" i="1"/>
  <c r="AW406" i="1"/>
  <c r="AU407" i="1"/>
  <c r="AV407" i="1"/>
  <c r="AW407" i="1"/>
  <c r="AU408" i="1"/>
  <c r="AV408" i="1"/>
  <c r="AW408" i="1"/>
  <c r="AU409" i="1"/>
  <c r="AV409" i="1"/>
  <c r="AW409" i="1"/>
  <c r="AU410" i="1"/>
  <c r="AV410" i="1"/>
  <c r="AW410" i="1"/>
  <c r="AU411" i="1"/>
  <c r="AV411" i="1"/>
  <c r="AW411" i="1"/>
  <c r="AU412" i="1"/>
  <c r="AV412" i="1"/>
  <c r="AW412" i="1"/>
  <c r="AU413" i="1"/>
  <c r="AV413" i="1"/>
  <c r="AW413" i="1"/>
  <c r="C394" i="1" l="1"/>
  <c r="D392" i="1" l="1"/>
  <c r="D410" i="1"/>
  <c r="O392" i="1" l="1"/>
  <c r="C392" i="1" l="1"/>
  <c r="E410" i="1" l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C416" i="1"/>
  <c r="C414" i="1"/>
  <c r="C413" i="1"/>
  <c r="C412" i="1"/>
  <c r="C410" i="1"/>
  <c r="E392" i="1"/>
  <c r="F392" i="1"/>
  <c r="G392" i="1"/>
  <c r="H392" i="1"/>
  <c r="I392" i="1"/>
  <c r="J392" i="1"/>
  <c r="K392" i="1"/>
  <c r="L392" i="1"/>
  <c r="M392" i="1"/>
  <c r="N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D397" i="1"/>
  <c r="E397" i="1"/>
  <c r="F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C398" i="1"/>
  <c r="C395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C409" i="1"/>
  <c r="C390" i="1" l="1"/>
  <c r="C388" i="1" l="1"/>
  <c r="C387" i="1" l="1"/>
  <c r="AT387" i="1" l="1"/>
  <c r="AT388" i="1"/>
  <c r="AT389" i="1"/>
  <c r="AT390" i="1"/>
  <c r="AT399" i="1"/>
  <c r="AT405" i="1"/>
  <c r="AT406" i="1"/>
  <c r="AT407" i="1"/>
  <c r="AT408" i="1"/>
  <c r="H62" i="6" l="1"/>
  <c r="H60" i="6"/>
  <c r="A28" i="6"/>
  <c r="A26" i="6"/>
  <c r="G38" i="3"/>
  <c r="G37" i="3"/>
  <c r="AR387" i="1"/>
  <c r="AS387" i="1"/>
  <c r="AR388" i="1"/>
  <c r="AS388" i="1"/>
  <c r="AR389" i="1"/>
  <c r="AS389" i="1"/>
  <c r="AR390" i="1"/>
  <c r="AS390" i="1"/>
  <c r="AR399" i="1"/>
  <c r="AS399" i="1"/>
  <c r="AR405" i="1"/>
  <c r="AS405" i="1"/>
  <c r="AR406" i="1"/>
  <c r="AS406" i="1"/>
  <c r="AR407" i="1"/>
  <c r="AS407" i="1"/>
  <c r="AR408" i="1"/>
  <c r="AS408" i="1"/>
  <c r="F37" i="3" l="1"/>
  <c r="F38" i="3"/>
  <c r="B32" i="5"/>
  <c r="D399" i="1" l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C399" i="1"/>
  <c r="D406" i="1" l="1"/>
  <c r="D388" i="1"/>
  <c r="J23" i="5" l="1"/>
  <c r="J24" i="5"/>
  <c r="AQ387" i="1" l="1"/>
  <c r="AQ388" i="1"/>
  <c r="AQ389" i="1"/>
  <c r="AQ390" i="1"/>
  <c r="AQ405" i="1"/>
  <c r="AQ406" i="1"/>
  <c r="AQ407" i="1"/>
  <c r="AQ408" i="1"/>
  <c r="H66" i="6" l="1"/>
  <c r="H50" i="6" l="1"/>
  <c r="A50" i="6"/>
  <c r="A16" i="6"/>
  <c r="G33" i="3"/>
  <c r="O4" i="3" l="1"/>
  <c r="H65" i="6"/>
  <c r="B40" i="7"/>
  <c r="B42" i="7" s="1"/>
  <c r="A63" i="6"/>
  <c r="A64" i="6"/>
  <c r="A65" i="6"/>
  <c r="A31" i="6"/>
  <c r="O5" i="3"/>
  <c r="G35" i="3"/>
  <c r="G36" i="3"/>
  <c r="AP405" i="1"/>
  <c r="AP406" i="1"/>
  <c r="AP407" i="1"/>
  <c r="AP408" i="1"/>
  <c r="AP387" i="1"/>
  <c r="AP388" i="1"/>
  <c r="AP389" i="1"/>
  <c r="AP390" i="1"/>
  <c r="C408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C407" i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R405" i="1"/>
  <c r="C405" i="1"/>
  <c r="M4" i="3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I17" i="7"/>
  <c r="H21" i="7"/>
  <c r="H24" i="7"/>
  <c r="H8" i="7"/>
  <c r="I34" i="7"/>
  <c r="I5" i="7"/>
  <c r="I28" i="7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C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I35" i="7"/>
  <c r="I30" i="7"/>
  <c r="I27" i="7"/>
  <c r="I26" i="7"/>
  <c r="I20" i="7"/>
  <c r="I19" i="7"/>
  <c r="I14" i="7"/>
  <c r="I12" i="7"/>
  <c r="I10" i="7"/>
  <c r="I2" i="7"/>
  <c r="H64" i="6"/>
  <c r="H58" i="6"/>
  <c r="G34" i="3"/>
  <c r="A24" i="6"/>
  <c r="A30" i="6"/>
  <c r="H69" i="6"/>
  <c r="H57" i="6"/>
  <c r="H49" i="6"/>
  <c r="H43" i="6"/>
  <c r="H42" i="6"/>
  <c r="H44" i="6"/>
  <c r="H45" i="6"/>
  <c r="H47" i="6"/>
  <c r="H48" i="6"/>
  <c r="H51" i="6"/>
  <c r="H52" i="6"/>
  <c r="H53" i="6"/>
  <c r="H54" i="6"/>
  <c r="H55" i="6"/>
  <c r="H56" i="6"/>
  <c r="H59" i="6"/>
  <c r="H61" i="6"/>
  <c r="H63" i="6"/>
  <c r="H67" i="6"/>
  <c r="H68" i="6"/>
  <c r="A26" i="5"/>
  <c r="M7" i="5"/>
  <c r="I3" i="7"/>
  <c r="I4" i="7"/>
  <c r="I6" i="7"/>
  <c r="I7" i="7"/>
  <c r="I8" i="7"/>
  <c r="I9" i="7"/>
  <c r="I11" i="7"/>
  <c r="I13" i="7"/>
  <c r="I15" i="7"/>
  <c r="I16" i="7"/>
  <c r="I18" i="7"/>
  <c r="I21" i="7"/>
  <c r="I22" i="7"/>
  <c r="I23" i="7"/>
  <c r="I24" i="7"/>
  <c r="I25" i="7"/>
  <c r="I29" i="7"/>
  <c r="I31" i="7"/>
  <c r="I32" i="7"/>
  <c r="I33" i="7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10" i="5"/>
  <c r="G11" i="3"/>
  <c r="E39" i="6"/>
  <c r="H4" i="5"/>
  <c r="A23" i="6"/>
  <c r="A57" i="6"/>
  <c r="G32" i="3"/>
  <c r="A25" i="6"/>
  <c r="G31" i="3"/>
  <c r="G25" i="3"/>
  <c r="G26" i="3"/>
  <c r="G27" i="3"/>
  <c r="G28" i="3"/>
  <c r="G29" i="3"/>
  <c r="G30" i="3"/>
  <c r="A10" i="6"/>
  <c r="A69" i="6"/>
  <c r="A68" i="6"/>
  <c r="A67" i="6"/>
  <c r="A66" i="6"/>
  <c r="A61" i="6"/>
  <c r="A56" i="6"/>
  <c r="A55" i="6"/>
  <c r="A54" i="6"/>
  <c r="A53" i="6"/>
  <c r="A52" i="6"/>
  <c r="A51" i="6"/>
  <c r="A49" i="6"/>
  <c r="A48" i="6"/>
  <c r="A47" i="6"/>
  <c r="A46" i="6"/>
  <c r="A45" i="6"/>
  <c r="A44" i="6"/>
  <c r="A43" i="6"/>
  <c r="A42" i="6"/>
  <c r="A41" i="6"/>
  <c r="G9" i="3"/>
  <c r="G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8" i="3"/>
  <c r="A50" i="3"/>
  <c r="A49" i="3"/>
  <c r="A47" i="3"/>
  <c r="A46" i="3"/>
  <c r="A45" i="3"/>
  <c r="A44" i="3"/>
  <c r="A43" i="3"/>
  <c r="A42" i="3"/>
  <c r="A15" i="3"/>
  <c r="A14" i="3"/>
  <c r="A8" i="3"/>
  <c r="A9" i="3"/>
  <c r="A10" i="3"/>
  <c r="A11" i="3"/>
  <c r="A12" i="3"/>
  <c r="A7" i="3"/>
  <c r="A8" i="6"/>
  <c r="A9" i="6"/>
  <c r="A11" i="6"/>
  <c r="A12" i="6"/>
  <c r="A13" i="6"/>
  <c r="A14" i="6"/>
  <c r="A15" i="6"/>
  <c r="A17" i="6"/>
  <c r="A18" i="6"/>
  <c r="A19" i="6"/>
  <c r="A20" i="6"/>
  <c r="A21" i="6"/>
  <c r="A22" i="6"/>
  <c r="A27" i="6"/>
  <c r="A29" i="6"/>
  <c r="A32" i="6"/>
  <c r="A33" i="6"/>
  <c r="A34" i="6"/>
  <c r="A35" i="6"/>
  <c r="A7" i="6"/>
  <c r="D1" i="1"/>
  <c r="B1" i="1"/>
  <c r="N4" i="3"/>
  <c r="F28" i="6" l="1"/>
  <c r="F26" i="6"/>
  <c r="E38" i="3"/>
  <c r="E28" i="6" s="1"/>
  <c r="E37" i="3"/>
  <c r="E26" i="6" s="1"/>
  <c r="D33" i="3"/>
  <c r="D16" i="6" s="1"/>
  <c r="D37" i="3"/>
  <c r="D26" i="6" s="1"/>
  <c r="D38" i="3"/>
  <c r="D28" i="6" s="1"/>
  <c r="F18" i="6"/>
  <c r="F33" i="3"/>
  <c r="F16" i="6" s="1"/>
  <c r="H35" i="7"/>
  <c r="E33" i="3"/>
  <c r="E16" i="6" s="1"/>
  <c r="E18" i="6"/>
  <c r="F31" i="3"/>
  <c r="F25" i="6" s="1"/>
  <c r="F22" i="3"/>
  <c r="D12" i="4" s="1"/>
  <c r="D18" i="5" s="1"/>
  <c r="F15" i="3"/>
  <c r="D11" i="4" s="1"/>
  <c r="D17" i="5" s="1"/>
  <c r="F29" i="3"/>
  <c r="D18" i="4" s="1"/>
  <c r="D24" i="5" s="1"/>
  <c r="F9" i="3"/>
  <c r="F12" i="6" s="1"/>
  <c r="F12" i="3"/>
  <c r="F27" i="6" s="1"/>
  <c r="F26" i="3"/>
  <c r="F15" i="6" s="1"/>
  <c r="F14" i="3"/>
  <c r="D8" i="4" s="1"/>
  <c r="D14" i="5" s="1"/>
  <c r="F17" i="3"/>
  <c r="F21" i="6" s="1"/>
  <c r="F32" i="3"/>
  <c r="F23" i="6" s="1"/>
  <c r="F10" i="3"/>
  <c r="F13" i="6" s="1"/>
  <c r="F16" i="3"/>
  <c r="D16" i="4" s="1"/>
  <c r="D22" i="5" s="1"/>
  <c r="F30" i="3"/>
  <c r="F29" i="6" s="1"/>
  <c r="F19" i="3"/>
  <c r="D14" i="4" s="1"/>
  <c r="D20" i="5" s="1"/>
  <c r="H19" i="7"/>
  <c r="H23" i="7"/>
  <c r="H10" i="7"/>
  <c r="H32" i="7"/>
  <c r="F34" i="3"/>
  <c r="F24" i="6" s="1"/>
  <c r="F21" i="3"/>
  <c r="D5" i="4" s="1"/>
  <c r="D11" i="5" s="1"/>
  <c r="F18" i="3"/>
  <c r="F8" i="6" s="1"/>
  <c r="H9" i="7"/>
  <c r="H31" i="7"/>
  <c r="H15" i="7"/>
  <c r="H26" i="7"/>
  <c r="F25" i="3"/>
  <c r="F14" i="6" s="1"/>
  <c r="H29" i="7"/>
  <c r="H30" i="7"/>
  <c r="H3" i="7"/>
  <c r="H14" i="7"/>
  <c r="F13" i="3"/>
  <c r="F32" i="6" s="1"/>
  <c r="H25" i="7"/>
  <c r="H12" i="7"/>
  <c r="F11" i="3"/>
  <c r="F9" i="6" s="1"/>
  <c r="E19" i="3"/>
  <c r="E11" i="6" s="1"/>
  <c r="E20" i="3"/>
  <c r="C9" i="4" s="1"/>
  <c r="F15" i="5" s="1"/>
  <c r="E35" i="3"/>
  <c r="E24" i="3"/>
  <c r="C17" i="4" s="1"/>
  <c r="E23" i="5" s="1"/>
  <c r="L23" i="5" s="1"/>
  <c r="E10" i="3"/>
  <c r="E13" i="6" s="1"/>
  <c r="E23" i="3"/>
  <c r="E17" i="3"/>
  <c r="E21" i="6" s="1"/>
  <c r="E16" i="3"/>
  <c r="E35" i="6" s="1"/>
  <c r="E30" i="3"/>
  <c r="E29" i="6" s="1"/>
  <c r="E18" i="3"/>
  <c r="E8" i="6" s="1"/>
  <c r="D30" i="3"/>
  <c r="D29" i="6" s="1"/>
  <c r="D27" i="3"/>
  <c r="D10" i="6" s="1"/>
  <c r="D16" i="3"/>
  <c r="D35" i="6" s="1"/>
  <c r="D19" i="3"/>
  <c r="D11" i="6" s="1"/>
  <c r="D18" i="3"/>
  <c r="D8" i="6" s="1"/>
  <c r="D25" i="3"/>
  <c r="D14" i="6" s="1"/>
  <c r="D34" i="3"/>
  <c r="D24" i="6" s="1"/>
  <c r="D29" i="3"/>
  <c r="D15" i="3"/>
  <c r="D33" i="6" s="1"/>
  <c r="D24" i="3"/>
  <c r="D35" i="3"/>
  <c r="D30" i="6" s="1"/>
  <c r="D17" i="3"/>
  <c r="D21" i="6" s="1"/>
  <c r="D22" i="3"/>
  <c r="D20" i="6" s="1"/>
  <c r="D10" i="3"/>
  <c r="D13" i="6" s="1"/>
  <c r="D9" i="3"/>
  <c r="D12" i="6" s="1"/>
  <c r="D14" i="3"/>
  <c r="D19" i="6" s="1"/>
  <c r="D11" i="3"/>
  <c r="D9" i="6" s="1"/>
  <c r="D32" i="3"/>
  <c r="D23" i="6" s="1"/>
  <c r="D12" i="3"/>
  <c r="D27" i="6" s="1"/>
  <c r="D21" i="3"/>
  <c r="D22" i="6" s="1"/>
  <c r="D28" i="3"/>
  <c r="D31" i="3"/>
  <c r="D25" i="6" s="1"/>
  <c r="D23" i="3"/>
  <c r="D7" i="6" s="1"/>
  <c r="D13" i="3"/>
  <c r="D32" i="6" s="1"/>
  <c r="D20" i="3"/>
  <c r="D17" i="6" s="1"/>
  <c r="D26" i="3"/>
  <c r="D15" i="6" s="1"/>
  <c r="D36" i="3"/>
  <c r="D31" i="6" s="1"/>
  <c r="D8" i="3"/>
  <c r="D42" i="3" s="1"/>
  <c r="F28" i="3"/>
  <c r="F20" i="3"/>
  <c r="D9" i="4" s="1"/>
  <c r="D15" i="5" s="1"/>
  <c r="F8" i="3"/>
  <c r="E26" i="3"/>
  <c r="E15" i="6" s="1"/>
  <c r="E11" i="3"/>
  <c r="E9" i="6" s="1"/>
  <c r="F27" i="3"/>
  <c r="F10" i="6" s="1"/>
  <c r="E25" i="3"/>
  <c r="E14" i="6" s="1"/>
  <c r="E31" i="3"/>
  <c r="E25" i="6" s="1"/>
  <c r="E15" i="3"/>
  <c r="C11" i="4" s="1"/>
  <c r="F17" i="5" s="1"/>
  <c r="F36" i="3"/>
  <c r="F35" i="3"/>
  <c r="D19" i="4" s="1"/>
  <c r="E32" i="3"/>
  <c r="E23" i="6" s="1"/>
  <c r="H13" i="7"/>
  <c r="D18" i="6"/>
  <c r="H11" i="7"/>
  <c r="F24" i="3"/>
  <c r="D17" i="4" s="1"/>
  <c r="D23" i="5" s="1"/>
  <c r="E22" i="3"/>
  <c r="E20" i="6" s="1"/>
  <c r="E14" i="3"/>
  <c r="C8" i="4" s="1"/>
  <c r="F14" i="5" s="1"/>
  <c r="E36" i="3"/>
  <c r="E31" i="6" s="1"/>
  <c r="F23" i="3"/>
  <c r="F7" i="6" s="1"/>
  <c r="E34" i="3"/>
  <c r="E24" i="6" s="1"/>
  <c r="E21" i="3"/>
  <c r="C5" i="4" s="1"/>
  <c r="F11" i="5" s="1"/>
  <c r="E9" i="3"/>
  <c r="E28" i="3"/>
  <c r="E29" i="3"/>
  <c r="C18" i="4" s="1"/>
  <c r="E24" i="5" s="1"/>
  <c r="L24" i="5" s="1"/>
  <c r="E13" i="3"/>
  <c r="E32" i="6" s="1"/>
  <c r="E27" i="3"/>
  <c r="E10" i="6" s="1"/>
  <c r="E12" i="3"/>
  <c r="C7" i="4" s="1"/>
  <c r="F13" i="5" s="1"/>
  <c r="H20" i="7"/>
  <c r="H34" i="7"/>
  <c r="H2" i="7"/>
  <c r="E8" i="3"/>
  <c r="C3" i="4" s="1"/>
  <c r="F9" i="5" s="1"/>
  <c r="J34" i="7"/>
  <c r="K34" i="7" s="1"/>
  <c r="J17" i="7"/>
  <c r="K17" i="7" s="1"/>
  <c r="H22" i="7"/>
  <c r="H5" i="7"/>
  <c r="H18" i="7"/>
  <c r="H16" i="7"/>
  <c r="H7" i="7"/>
  <c r="H28" i="7"/>
  <c r="H27" i="7"/>
  <c r="H17" i="7"/>
  <c r="H6" i="7"/>
  <c r="H4" i="7"/>
  <c r="H33" i="7"/>
  <c r="J28" i="7"/>
  <c r="K28" i="7" s="1"/>
  <c r="W401" i="1" l="1"/>
  <c r="M23" i="5"/>
  <c r="F72" i="3"/>
  <c r="F73" i="3"/>
  <c r="D72" i="3"/>
  <c r="E72" i="3"/>
  <c r="D73" i="3"/>
  <c r="E73" i="3"/>
  <c r="C15" i="4"/>
  <c r="F21" i="5" s="1"/>
  <c r="M21" i="5" s="1"/>
  <c r="E7" i="6"/>
  <c r="F68" i="3"/>
  <c r="D13" i="4"/>
  <c r="D19" i="5" s="1"/>
  <c r="D4" i="4"/>
  <c r="D10" i="5" s="1"/>
  <c r="F20" i="6"/>
  <c r="F33" i="6"/>
  <c r="C4" i="4"/>
  <c r="F10" i="5" s="1"/>
  <c r="M10" i="5" s="1"/>
  <c r="D68" i="3"/>
  <c r="E68" i="3"/>
  <c r="E30" i="6"/>
  <c r="F31" i="6"/>
  <c r="D7" i="4"/>
  <c r="D13" i="5" s="1"/>
  <c r="F35" i="6"/>
  <c r="D10" i="4"/>
  <c r="D16" i="5" s="1"/>
  <c r="F11" i="6"/>
  <c r="F19" i="6"/>
  <c r="E17" i="6"/>
  <c r="F52" i="3"/>
  <c r="F22" i="6"/>
  <c r="F47" i="3"/>
  <c r="F49" i="3"/>
  <c r="D3" i="4"/>
  <c r="D9" i="5" s="1"/>
  <c r="F42" i="3"/>
  <c r="F46" i="3"/>
  <c r="F30" i="6"/>
  <c r="E22" i="6"/>
  <c r="M14" i="5"/>
  <c r="F57" i="3"/>
  <c r="F45" i="3"/>
  <c r="F51" i="3"/>
  <c r="F61" i="3"/>
  <c r="F63" i="3"/>
  <c r="F53" i="3"/>
  <c r="C14" i="4"/>
  <c r="F20" i="5" s="1"/>
  <c r="M20" i="5" s="1"/>
  <c r="F60" i="3"/>
  <c r="F54" i="3"/>
  <c r="F50" i="3"/>
  <c r="F69" i="3"/>
  <c r="F67" i="3"/>
  <c r="F56" i="3"/>
  <c r="F66" i="3"/>
  <c r="F44" i="3"/>
  <c r="E66" i="3"/>
  <c r="F64" i="3"/>
  <c r="F34" i="6"/>
  <c r="F41" i="6" s="1"/>
  <c r="D6" i="4"/>
  <c r="D12" i="5" s="1"/>
  <c r="F62" i="3"/>
  <c r="D69" i="3"/>
  <c r="C6" i="4"/>
  <c r="F12" i="5" s="1"/>
  <c r="M12" i="5" s="1"/>
  <c r="F59" i="3"/>
  <c r="F48" i="3"/>
  <c r="D70" i="3"/>
  <c r="D71" i="3"/>
  <c r="D52" i="3"/>
  <c r="D64" i="3"/>
  <c r="D50" i="3"/>
  <c r="D61" i="3"/>
  <c r="D63" i="3"/>
  <c r="D65" i="3"/>
  <c r="D48" i="3"/>
  <c r="D51" i="3"/>
  <c r="D53" i="3"/>
  <c r="D56" i="3"/>
  <c r="F70" i="3"/>
  <c r="F17" i="6"/>
  <c r="F43" i="3"/>
  <c r="F65" i="3"/>
  <c r="F71" i="3"/>
  <c r="D15" i="4"/>
  <c r="D21" i="5" s="1"/>
  <c r="D55" i="3"/>
  <c r="D62" i="3"/>
  <c r="D34" i="6"/>
  <c r="D60" i="6" s="1"/>
  <c r="D67" i="3"/>
  <c r="D47" i="3"/>
  <c r="D66" i="3"/>
  <c r="E12" i="6"/>
  <c r="F58" i="3"/>
  <c r="D59" i="3"/>
  <c r="D58" i="3"/>
  <c r="D44" i="3"/>
  <c r="E19" i="6"/>
  <c r="E44" i="3"/>
  <c r="D46" i="3"/>
  <c r="D45" i="3"/>
  <c r="E47" i="3"/>
  <c r="E33" i="6"/>
  <c r="F55" i="3"/>
  <c r="C16" i="4"/>
  <c r="F22" i="5" s="1"/>
  <c r="M22" i="5" s="1"/>
  <c r="D57" i="3"/>
  <c r="D43" i="3"/>
  <c r="E46" i="3"/>
  <c r="C10" i="4"/>
  <c r="F16" i="5" s="1"/>
  <c r="M16" i="5" s="1"/>
  <c r="E27" i="6"/>
  <c r="D60" i="3"/>
  <c r="D54" i="3"/>
  <c r="D49" i="3"/>
  <c r="C13" i="4"/>
  <c r="F19" i="5" s="1"/>
  <c r="M19" i="5" s="1"/>
  <c r="C12" i="4"/>
  <c r="F18" i="5" s="1"/>
  <c r="M18" i="5" s="1"/>
  <c r="C19" i="4"/>
  <c r="E69" i="3"/>
  <c r="E70" i="3"/>
  <c r="E50" i="3"/>
  <c r="M9" i="5"/>
  <c r="E63" i="3"/>
  <c r="E71" i="3"/>
  <c r="E57" i="3"/>
  <c r="M15" i="5"/>
  <c r="M13" i="5"/>
  <c r="E60" i="3"/>
  <c r="E56" i="3"/>
  <c r="E42" i="3"/>
  <c r="E58" i="3"/>
  <c r="M11" i="5"/>
  <c r="M17" i="5"/>
  <c r="E45" i="3"/>
  <c r="E65" i="3"/>
  <c r="E34" i="6"/>
  <c r="E50" i="6" s="1"/>
  <c r="E59" i="3"/>
  <c r="E43" i="3"/>
  <c r="E49" i="3"/>
  <c r="M24" i="5"/>
  <c r="E54" i="3"/>
  <c r="E61" i="3"/>
  <c r="E53" i="3"/>
  <c r="E67" i="3"/>
  <c r="E51" i="3"/>
  <c r="E64" i="3"/>
  <c r="E55" i="3"/>
  <c r="E52" i="3"/>
  <c r="E62" i="3"/>
  <c r="E48" i="3"/>
  <c r="D33" i="5" l="1"/>
  <c r="F33" i="5"/>
  <c r="F60" i="6"/>
  <c r="F62" i="6"/>
  <c r="F61" i="6"/>
  <c r="E62" i="6"/>
  <c r="D62" i="6"/>
  <c r="F49" i="6"/>
  <c r="E60" i="6"/>
  <c r="K9" i="5"/>
  <c r="K10" i="5"/>
  <c r="K15" i="5"/>
  <c r="K12" i="5"/>
  <c r="D51" i="6"/>
  <c r="D50" i="6"/>
  <c r="F48" i="6"/>
  <c r="F50" i="6"/>
  <c r="E64" i="6"/>
  <c r="F55" i="6"/>
  <c r="E57" i="6"/>
  <c r="K14" i="5"/>
  <c r="F45" i="6"/>
  <c r="F56" i="6"/>
  <c r="K18" i="5"/>
  <c r="K23" i="5"/>
  <c r="K16" i="5"/>
  <c r="K13" i="5"/>
  <c r="F46" i="6"/>
  <c r="K22" i="5"/>
  <c r="K24" i="5"/>
  <c r="F66" i="6"/>
  <c r="K21" i="5"/>
  <c r="K19" i="5"/>
  <c r="K17" i="5"/>
  <c r="K11" i="5"/>
  <c r="K20" i="5"/>
  <c r="F67" i="6"/>
  <c r="F42" i="6"/>
  <c r="F44" i="6"/>
  <c r="F65" i="6"/>
  <c r="F59" i="6"/>
  <c r="F54" i="6"/>
  <c r="F64" i="6"/>
  <c r="F58" i="6"/>
  <c r="F51" i="6"/>
  <c r="F43" i="6"/>
  <c r="F57" i="6"/>
  <c r="F53" i="6"/>
  <c r="F69" i="6"/>
  <c r="F52" i="6"/>
  <c r="F63" i="6"/>
  <c r="F47" i="6"/>
  <c r="D57" i="6"/>
  <c r="F68" i="6"/>
  <c r="D54" i="6"/>
  <c r="D65" i="6"/>
  <c r="D53" i="6"/>
  <c r="D48" i="6"/>
  <c r="D64" i="6"/>
  <c r="D68" i="6"/>
  <c r="D46" i="6"/>
  <c r="D44" i="6"/>
  <c r="D47" i="6"/>
  <c r="D49" i="6"/>
  <c r="D55" i="6"/>
  <c r="D58" i="6"/>
  <c r="D52" i="6"/>
  <c r="D67" i="6"/>
  <c r="D66" i="6"/>
  <c r="E43" i="6"/>
  <c r="D61" i="6"/>
  <c r="E69" i="6"/>
  <c r="D45" i="6"/>
  <c r="D56" i="6"/>
  <c r="D69" i="6"/>
  <c r="D63" i="6"/>
  <c r="D43" i="6"/>
  <c r="D41" i="6"/>
  <c r="D59" i="6"/>
  <c r="D42" i="6"/>
  <c r="E44" i="6"/>
  <c r="E53" i="6"/>
  <c r="E66" i="6"/>
  <c r="E58" i="6"/>
  <c r="E49" i="6"/>
  <c r="E55" i="6"/>
  <c r="E47" i="6"/>
  <c r="E61" i="6"/>
  <c r="E67" i="6"/>
  <c r="E63" i="6"/>
  <c r="E41" i="6"/>
  <c r="E46" i="6"/>
  <c r="E45" i="6"/>
  <c r="E56" i="6"/>
  <c r="E52" i="6"/>
  <c r="E48" i="6"/>
  <c r="E42" i="6"/>
  <c r="E59" i="6"/>
  <c r="E68" i="6"/>
  <c r="E54" i="6"/>
  <c r="E51" i="6"/>
  <c r="E65" i="6"/>
</calcChain>
</file>

<file path=xl/sharedStrings.xml><?xml version="1.0" encoding="utf-8"?>
<sst xmlns="http://schemas.openxmlformats.org/spreadsheetml/2006/main" count="700" uniqueCount="258">
  <si>
    <t>D.MARK</t>
  </si>
  <si>
    <t>Fr.Franc</t>
  </si>
  <si>
    <t>D.Guilder</t>
  </si>
  <si>
    <t>FIN.MK</t>
  </si>
  <si>
    <t>HUF</t>
  </si>
  <si>
    <t>UAE</t>
  </si>
  <si>
    <t>ISK</t>
  </si>
  <si>
    <t>Average (YTD)</t>
  </si>
  <si>
    <t>Opening (Month)</t>
  </si>
  <si>
    <t>Closing (Month)</t>
  </si>
  <si>
    <t>USD</t>
  </si>
  <si>
    <t>CAD</t>
  </si>
  <si>
    <t>AUD</t>
  </si>
  <si>
    <t>NZD</t>
  </si>
  <si>
    <t>HKD</t>
  </si>
  <si>
    <t>SGD</t>
  </si>
  <si>
    <t>GBP</t>
  </si>
  <si>
    <t>GBP/USD</t>
  </si>
  <si>
    <t>GBP/CAD</t>
  </si>
  <si>
    <t>GBP/JPY</t>
  </si>
  <si>
    <t>GBP/AUD</t>
  </si>
  <si>
    <t>GBP/NZD</t>
  </si>
  <si>
    <t>GBP/HKD</t>
  </si>
  <si>
    <t>GBP/EUR</t>
  </si>
  <si>
    <t>GBP/CHF</t>
  </si>
  <si>
    <t>GBP/SGD</t>
  </si>
  <si>
    <t>GBP/HUF</t>
  </si>
  <si>
    <t>GBP/INR</t>
  </si>
  <si>
    <t>GBP/BRL</t>
  </si>
  <si>
    <t>GBP/AED</t>
  </si>
  <si>
    <t>GBP/ZAR</t>
  </si>
  <si>
    <t>GBP/ISK</t>
  </si>
  <si>
    <t>In treasury spreadsheet order</t>
  </si>
  <si>
    <t>Closing</t>
  </si>
  <si>
    <t>YTD average</t>
  </si>
  <si>
    <t>CHF</t>
  </si>
  <si>
    <t>DMGT plc</t>
  </si>
  <si>
    <t>Against GBP</t>
  </si>
  <si>
    <t>Month closing</t>
  </si>
  <si>
    <t>Against USD</t>
  </si>
  <si>
    <t>Period</t>
  </si>
  <si>
    <t>GBP/HRK</t>
  </si>
  <si>
    <t>YTD Average</t>
  </si>
  <si>
    <t>row</t>
  </si>
  <si>
    <t>lookup values</t>
  </si>
  <si>
    <t>Average</t>
  </si>
  <si>
    <t>YTD</t>
  </si>
  <si>
    <t>Monthly closing per period</t>
  </si>
  <si>
    <t>Date</t>
  </si>
  <si>
    <t>CURRENCY CONVERSION RATES</t>
  </si>
  <si>
    <t>Closing rate</t>
  </si>
  <si>
    <t>AED UAE Dirham</t>
  </si>
  <si>
    <t>ARS Argentinean Peso</t>
  </si>
  <si>
    <t>AUD Australian Dollar</t>
  </si>
  <si>
    <t>BGN Bulgarian Lev</t>
  </si>
  <si>
    <t>BRL Brazilian Real</t>
  </si>
  <si>
    <t>CAD Canadian Dollar</t>
  </si>
  <si>
    <t>CHF Swiss Franc</t>
  </si>
  <si>
    <t>CNY Chinese Yuan Renminbi</t>
  </si>
  <si>
    <t>CZK Czech Koruna</t>
  </si>
  <si>
    <t>EUR Euro</t>
  </si>
  <si>
    <t>GBP UK Pound</t>
  </si>
  <si>
    <t>HKD Hong Kong Dollar</t>
  </si>
  <si>
    <t>HUF Hungarian Forint</t>
  </si>
  <si>
    <t>INR Indian Rupee</t>
  </si>
  <si>
    <t>JPY Japanese Yen</t>
  </si>
  <si>
    <t>NZD New Zealand Dollar</t>
  </si>
  <si>
    <t>PLN Polish Zloty</t>
  </si>
  <si>
    <t>SEK Swedish Kroner</t>
  </si>
  <si>
    <t>SGD Singapore Dollar</t>
  </si>
  <si>
    <t>USD US Dollar</t>
  </si>
  <si>
    <t>ZAR South African Rand</t>
  </si>
  <si>
    <t>SEK</t>
  </si>
  <si>
    <t>ZAR</t>
  </si>
  <si>
    <t>INR</t>
  </si>
  <si>
    <t>ARS</t>
  </si>
  <si>
    <t>BRL</t>
  </si>
  <si>
    <t>EUR</t>
  </si>
  <si>
    <t>JPY</t>
  </si>
  <si>
    <t>AED</t>
  </si>
  <si>
    <t>Description</t>
  </si>
  <si>
    <t>Code</t>
  </si>
  <si>
    <t>GBP Exchange Rate</t>
  </si>
  <si>
    <t>lookup row</t>
  </si>
  <si>
    <t>range</t>
  </si>
  <si>
    <t>currency</t>
  </si>
  <si>
    <t>lookup value</t>
  </si>
  <si>
    <t>GBP MONTHLY CONVERSION RATES</t>
  </si>
  <si>
    <t>Opening rate(month)</t>
  </si>
  <si>
    <t>CNY</t>
  </si>
  <si>
    <t>THB</t>
  </si>
  <si>
    <t>CZK</t>
  </si>
  <si>
    <t>HRK</t>
  </si>
  <si>
    <t>BGN</t>
  </si>
  <si>
    <t>PLN</t>
  </si>
  <si>
    <t>MYR</t>
  </si>
  <si>
    <t>SRK</t>
  </si>
  <si>
    <t>ARG</t>
  </si>
  <si>
    <t>MYR Malaysian Ringgit</t>
  </si>
  <si>
    <t>KRW</t>
  </si>
  <si>
    <t>KRW South Korean Won</t>
  </si>
  <si>
    <t xml:space="preserve">Estimated $ full year average rate if average remains as per closing rate: </t>
  </si>
  <si>
    <t>difference between average &amp; front sheet</t>
  </si>
  <si>
    <t>Days remaining</t>
  </si>
  <si>
    <t>closing rate</t>
  </si>
  <si>
    <t>average rate</t>
  </si>
  <si>
    <t>USD MONTHLY CONVERSION RATES INDICATION</t>
  </si>
  <si>
    <t>USD Exchange rate indication</t>
  </si>
  <si>
    <t>YTD ACTUAL Average</t>
  </si>
  <si>
    <t>Estimated Full Year rate- Check only</t>
  </si>
  <si>
    <t xml:space="preserve"> this should feed the last period's closing rate- i.e. last day of the previous month. </t>
  </si>
  <si>
    <t>USD/GBP</t>
  </si>
  <si>
    <t>Region</t>
  </si>
  <si>
    <t>Peg Rate</t>
  </si>
  <si>
    <t>Rate Since</t>
  </si>
  <si>
    <t>Bahrain</t>
  </si>
  <si>
    <t>Middle East</t>
  </si>
  <si>
    <t>Dollar</t>
  </si>
  <si>
    <t>BHD</t>
  </si>
  <si>
    <t>Cuba</t>
  </si>
  <si>
    <t>Central America</t>
  </si>
  <si>
    <t>Convertible Peso</t>
  </si>
  <si>
    <t>CUC</t>
  </si>
  <si>
    <t>Dijibouti</t>
  </si>
  <si>
    <t>Africa</t>
  </si>
  <si>
    <t>Franc</t>
  </si>
  <si>
    <t>DJF</t>
  </si>
  <si>
    <t>Eritrea</t>
  </si>
  <si>
    <t>Nakfa</t>
  </si>
  <si>
    <t>ERN</t>
  </si>
  <si>
    <t>Hong Kong</t>
  </si>
  <si>
    <t>Asia</t>
  </si>
  <si>
    <t>7.75-7.85</t>
  </si>
  <si>
    <t>Jordan</t>
  </si>
  <si>
    <t>Dinar</t>
  </si>
  <si>
    <t>JOD</t>
  </si>
  <si>
    <t>Lebanon</t>
  </si>
  <si>
    <t>Pound</t>
  </si>
  <si>
    <t>LBP</t>
  </si>
  <si>
    <t>Oman</t>
  </si>
  <si>
    <t>Rial</t>
  </si>
  <si>
    <t>OMR</t>
  </si>
  <si>
    <t>Panama</t>
  </si>
  <si>
    <t>Balboa</t>
  </si>
  <si>
    <t>PAB</t>
  </si>
  <si>
    <t>Qatar</t>
  </si>
  <si>
    <t>Riyal</t>
  </si>
  <si>
    <t>QAR</t>
  </si>
  <si>
    <t>Saudi Arabia</t>
  </si>
  <si>
    <t>SAR</t>
  </si>
  <si>
    <t>United Arab Emirates</t>
  </si>
  <si>
    <t>Dirham</t>
  </si>
  <si>
    <t>Venezuela</t>
  </si>
  <si>
    <t>South America</t>
  </si>
  <si>
    <t>Bolivar</t>
  </si>
  <si>
    <t>VEB</t>
  </si>
  <si>
    <t>Country</t>
  </si>
  <si>
    <t>Ccy Name</t>
  </si>
  <si>
    <t>Peg Ccy</t>
  </si>
  <si>
    <t>Benin</t>
  </si>
  <si>
    <t>West African CFA Franc</t>
  </si>
  <si>
    <t>XOF</t>
  </si>
  <si>
    <t>Bosnia and Herzegovina</t>
  </si>
  <si>
    <t>Europe</t>
  </si>
  <si>
    <t>Convertible Mark</t>
  </si>
  <si>
    <t>BAM</t>
  </si>
  <si>
    <t>Bulgaria</t>
  </si>
  <si>
    <t>Lev</t>
  </si>
  <si>
    <t>Burkina Faso</t>
  </si>
  <si>
    <t>Cameroon</t>
  </si>
  <si>
    <t>Central African CFA Franc</t>
  </si>
  <si>
    <t>XAF</t>
  </si>
  <si>
    <t>Central African Republic</t>
  </si>
  <si>
    <t>Chad</t>
  </si>
  <si>
    <t>Denmark</t>
  </si>
  <si>
    <t>Krone</t>
  </si>
  <si>
    <t>DKK</t>
  </si>
  <si>
    <t>Equatorial Guinea</t>
  </si>
  <si>
    <t>Gabon</t>
  </si>
  <si>
    <t>Guinea-Bissau</t>
  </si>
  <si>
    <t>Ivory Coast</t>
  </si>
  <si>
    <t>Lesotho</t>
  </si>
  <si>
    <t>Loti</t>
  </si>
  <si>
    <t>LSL</t>
  </si>
  <si>
    <t>Mali</t>
  </si>
  <si>
    <t>Namibia</t>
  </si>
  <si>
    <t>NAD</t>
  </si>
  <si>
    <t>Nepal</t>
  </si>
  <si>
    <t>Rupee</t>
  </si>
  <si>
    <t>NPR</t>
  </si>
  <si>
    <t>Niger</t>
  </si>
  <si>
    <t>Republic of the Congo</t>
  </si>
  <si>
    <t>Senegal</t>
  </si>
  <si>
    <t>Swaziland</t>
  </si>
  <si>
    <t>Lilangeni</t>
  </si>
  <si>
    <t>SZL</t>
  </si>
  <si>
    <t>Togo</t>
  </si>
  <si>
    <t>Ratio Calculation</t>
  </si>
  <si>
    <t>Current USD</t>
  </si>
  <si>
    <t>Adjusted USD</t>
  </si>
  <si>
    <t>Ratio</t>
  </si>
  <si>
    <t>Adjusted rate</t>
  </si>
  <si>
    <t>reduction</t>
  </si>
  <si>
    <t>Current Pegged rate</t>
  </si>
  <si>
    <t>current CU rate</t>
  </si>
  <si>
    <t>Average to be used for full year forecast</t>
  </si>
  <si>
    <t>Average rate (YTD)</t>
  </si>
  <si>
    <t>CLP</t>
  </si>
  <si>
    <t>COP</t>
  </si>
  <si>
    <t>EGP</t>
  </si>
  <si>
    <t>IDR</t>
  </si>
  <si>
    <t>MXN</t>
  </si>
  <si>
    <t>PHP</t>
  </si>
  <si>
    <t>RON</t>
  </si>
  <si>
    <t>RUB</t>
  </si>
  <si>
    <t>TRY</t>
  </si>
  <si>
    <t>Opening rate (month)</t>
  </si>
  <si>
    <t>QAR Qatari Riyal</t>
  </si>
  <si>
    <t>MXN Mexican Peso</t>
  </si>
  <si>
    <t>(Bold items are $ pegged)</t>
  </si>
  <si>
    <t>GBP/QAR</t>
  </si>
  <si>
    <t xml:space="preserve">Average to be used in Actuals </t>
  </si>
  <si>
    <t>Closing and average exchange rates</t>
  </si>
  <si>
    <t>SAR Saudi Arabia Riyal</t>
  </si>
  <si>
    <t>EGP Egyptian Pound</t>
  </si>
  <si>
    <t>NGN</t>
  </si>
  <si>
    <t>PGK</t>
  </si>
  <si>
    <t>NGN Nigerian Naira</t>
  </si>
  <si>
    <t>PGK Papua New Guinea Kina</t>
  </si>
  <si>
    <t>VND</t>
  </si>
  <si>
    <t>C:\Users\suzanne.engbarth\DMGT Cloud\DMGT Group Finance - Documents\Treasury\Cash Management\UK Cash Management</t>
  </si>
  <si>
    <t>MZN</t>
  </si>
  <si>
    <t>TZS</t>
  </si>
  <si>
    <t>UAH</t>
  </si>
  <si>
    <t>ILS</t>
  </si>
  <si>
    <t>KES</t>
  </si>
  <si>
    <t>NOK</t>
  </si>
  <si>
    <t>PEN</t>
  </si>
  <si>
    <t>PKR</t>
  </si>
  <si>
    <t>TND</t>
  </si>
  <si>
    <t>BOB</t>
  </si>
  <si>
    <t>KWD</t>
  </si>
  <si>
    <t>TWD</t>
  </si>
  <si>
    <t>UYU</t>
  </si>
  <si>
    <t>Opening FY22</t>
  </si>
  <si>
    <t>FY2022</t>
  </si>
  <si>
    <t>Budget rates 2022</t>
  </si>
  <si>
    <t>Period left in FY22</t>
  </si>
  <si>
    <t>July</t>
  </si>
  <si>
    <t>1 CAD</t>
  </si>
  <si>
    <t>1 CNY</t>
  </si>
  <si>
    <t>1 GBP</t>
  </si>
  <si>
    <t>1 INR</t>
  </si>
  <si>
    <t>1 NGN</t>
  </si>
  <si>
    <t>1 SGD</t>
  </si>
  <si>
    <t>1 USD</t>
  </si>
  <si>
    <t>1 QAR</t>
  </si>
  <si>
    <t>1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</si>
</sst>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0.0000"/>
    <numFmt numFmtId="166" formatCode="#,##0.0000"/>
    <numFmt numFmtId="167" formatCode="#,##0;\(#,##0\)"/>
    <numFmt numFmtId="168" formatCode="#,##0.000;\(#,##0.000\)"/>
    <numFmt numFmtId="169" formatCode="0.000"/>
    <numFmt numFmtId="170" formatCode="_-* #,##0.0_-;\-* #,##0.0_-;_-* &quot;-&quot;??_-;_-@_-"/>
    <numFmt numFmtId="171" formatCode="0.000%"/>
    <numFmt numFmtId="172" formatCode="0.00000%"/>
    <numFmt numFmtId="173" formatCode="#,##0.00;\(#,##0.00\)"/>
    <numFmt numFmtId="174" formatCode="0.000000000"/>
  </numFmts>
  <fonts count="22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G Omega"/>
      <family val="2"/>
    </font>
    <font>
      <sz val="11"/>
      <name val="CG Omeg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u/>
      <sz val="11"/>
      <color rgb="FF222222"/>
      <name val="Calibri"/>
      <family val="2"/>
      <scheme val="minor"/>
    </font>
    <font>
      <sz val="10"/>
      <color rgb="FF0070C0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</cellStyleXfs>
  <cellXfs count="121">
    <xf numFmtId="0" fontId="0" fillId="0" borderId="0" xfId="0"/>
    <xf numFmtId="165" fontId="0" fillId="0" borderId="0" xfId="0" applyNumberFormat="1"/>
    <xf numFmtId="0" fontId="7" fillId="0" borderId="0" xfId="0" applyFont="1"/>
    <xf numFmtId="166" fontId="0" fillId="0" borderId="0" xfId="0" applyNumberFormat="1"/>
    <xf numFmtId="0" fontId="2" fillId="0" borderId="1" xfId="0" applyFont="1" applyBorder="1"/>
    <xf numFmtId="168" fontId="2" fillId="0" borderId="0" xfId="0" applyNumberFormat="1" applyFont="1"/>
    <xf numFmtId="0" fontId="0" fillId="0" borderId="2" xfId="0" applyBorder="1"/>
    <xf numFmtId="167" fontId="2" fillId="0" borderId="0" xfId="0" applyNumberFormat="1" applyFont="1"/>
    <xf numFmtId="0" fontId="2" fillId="0" borderId="0" xfId="0" applyFont="1"/>
    <xf numFmtId="2" fontId="0" fillId="0" borderId="0" xfId="0" applyNumberFormat="1"/>
    <xf numFmtId="168" fontId="3" fillId="0" borderId="0" xfId="0" applyNumberFormat="1" applyFo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1" xfId="0" applyFont="1" applyBorder="1"/>
    <xf numFmtId="0" fontId="8" fillId="0" borderId="0" xfId="0" applyFont="1"/>
    <xf numFmtId="0" fontId="0" fillId="2" borderId="11" xfId="0" applyFill="1" applyBorder="1"/>
    <xf numFmtId="0" fontId="8" fillId="0" borderId="12" xfId="0" applyFont="1" applyBorder="1"/>
    <xf numFmtId="0" fontId="8" fillId="0" borderId="2" xfId="0" applyFont="1" applyBorder="1"/>
    <xf numFmtId="0" fontId="0" fillId="0" borderId="0" xfId="0" applyAlignment="1">
      <alignment wrapText="1"/>
    </xf>
    <xf numFmtId="165" fontId="9" fillId="2" borderId="13" xfId="0" applyNumberFormat="1" applyFont="1" applyFill="1" applyBorder="1" applyAlignment="1">
      <alignment horizontal="center" wrapText="1"/>
    </xf>
    <xf numFmtId="165" fontId="9" fillId="2" borderId="14" xfId="0" applyNumberFormat="1" applyFont="1" applyFill="1" applyBorder="1" applyAlignment="1">
      <alignment horizontal="center" wrapText="1"/>
    </xf>
    <xf numFmtId="15" fontId="9" fillId="0" borderId="1" xfId="0" applyNumberFormat="1" applyFont="1" applyBorder="1"/>
    <xf numFmtId="0" fontId="10" fillId="0" borderId="0" xfId="0" applyFont="1"/>
    <xf numFmtId="0" fontId="11" fillId="0" borderId="0" xfId="0" applyFont="1"/>
    <xf numFmtId="0" fontId="0" fillId="0" borderId="1" xfId="0" applyBorder="1"/>
    <xf numFmtId="0" fontId="5" fillId="0" borderId="0" xfId="0" applyFont="1"/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 wrapText="1"/>
    </xf>
    <xf numFmtId="0" fontId="7" fillId="2" borderId="15" xfId="0" applyFont="1" applyFill="1" applyBorder="1"/>
    <xf numFmtId="0" fontId="7" fillId="2" borderId="5" xfId="0" applyFont="1" applyFill="1" applyBorder="1"/>
    <xf numFmtId="0" fontId="7" fillId="2" borderId="7" xfId="0" applyFont="1" applyFill="1" applyBorder="1"/>
    <xf numFmtId="2" fontId="0" fillId="0" borderId="1" xfId="0" applyNumberFormat="1" applyBorder="1"/>
    <xf numFmtId="2" fontId="0" fillId="0" borderId="12" xfId="0" applyNumberFormat="1" applyBorder="1"/>
    <xf numFmtId="0" fontId="0" fillId="4" borderId="0" xfId="0" applyFill="1"/>
    <xf numFmtId="0" fontId="0" fillId="4" borderId="0" xfId="0" applyFill="1" applyAlignment="1">
      <alignment vertical="top"/>
    </xf>
    <xf numFmtId="0" fontId="12" fillId="0" borderId="8" xfId="0" applyFont="1" applyBorder="1"/>
    <xf numFmtId="0" fontId="7" fillId="0" borderId="1" xfId="0" applyFont="1" applyBorder="1"/>
    <xf numFmtId="0" fontId="0" fillId="0" borderId="4" xfId="0" applyBorder="1"/>
    <xf numFmtId="0" fontId="0" fillId="0" borderId="12" xfId="0" applyBorder="1"/>
    <xf numFmtId="0" fontId="0" fillId="0" borderId="16" xfId="0" applyBorder="1"/>
    <xf numFmtId="0" fontId="12" fillId="5" borderId="5" xfId="0" applyFont="1" applyFill="1" applyBorder="1"/>
    <xf numFmtId="0" fontId="5" fillId="5" borderId="6" xfId="0" applyFont="1" applyFill="1" applyBorder="1"/>
    <xf numFmtId="0" fontId="7" fillId="5" borderId="6" xfId="0" applyFont="1" applyFill="1" applyBorder="1"/>
    <xf numFmtId="0" fontId="5" fillId="5" borderId="7" xfId="0" applyFont="1" applyFill="1" applyBorder="1"/>
    <xf numFmtId="164" fontId="4" fillId="0" borderId="0" xfId="1"/>
    <xf numFmtId="0" fontId="13" fillId="0" borderId="0" xfId="0" applyFont="1" applyAlignment="1">
      <alignment horizontal="left"/>
    </xf>
    <xf numFmtId="0" fontId="0" fillId="2" borderId="7" xfId="0" applyFill="1" applyBorder="1" applyAlignment="1">
      <alignment horizontal="right"/>
    </xf>
    <xf numFmtId="0" fontId="0" fillId="0" borderId="15" xfId="0" applyBorder="1"/>
    <xf numFmtId="0" fontId="0" fillId="0" borderId="3" xfId="0" applyBorder="1"/>
    <xf numFmtId="0" fontId="0" fillId="0" borderId="17" xfId="0" applyBorder="1"/>
    <xf numFmtId="0" fontId="14" fillId="0" borderId="0" xfId="0" applyFont="1"/>
    <xf numFmtId="166" fontId="8" fillId="3" borderId="0" xfId="0" applyNumberFormat="1" applyFont="1" applyFill="1" applyAlignment="1">
      <alignment wrapText="1"/>
    </xf>
    <xf numFmtId="0" fontId="6" fillId="0" borderId="0" xfId="2" applyAlignment="1" applyProtection="1"/>
    <xf numFmtId="169" fontId="0" fillId="0" borderId="0" xfId="0" applyNumberFormat="1"/>
    <xf numFmtId="169" fontId="0" fillId="4" borderId="0" xfId="0" applyNumberFormat="1" applyFill="1"/>
    <xf numFmtId="169" fontId="0" fillId="0" borderId="1" xfId="0" applyNumberFormat="1" applyBorder="1"/>
    <xf numFmtId="169" fontId="0" fillId="0" borderId="2" xfId="0" applyNumberFormat="1" applyBorder="1"/>
    <xf numFmtId="169" fontId="0" fillId="0" borderId="12" xfId="0" applyNumberFormat="1" applyBorder="1"/>
    <xf numFmtId="0" fontId="0" fillId="0" borderId="0" xfId="0" applyAlignment="1">
      <alignment horizontal="right" wrapText="1"/>
    </xf>
    <xf numFmtId="0" fontId="0" fillId="0" borderId="17" xfId="0" applyBorder="1" applyAlignment="1">
      <alignment horizontal="right"/>
    </xf>
    <xf numFmtId="4" fontId="0" fillId="0" borderId="0" xfId="0" applyNumberFormat="1"/>
    <xf numFmtId="2" fontId="7" fillId="2" borderId="3" xfId="0" applyNumberFormat="1" applyFont="1" applyFill="1" applyBorder="1"/>
    <xf numFmtId="2" fontId="0" fillId="0" borderId="2" xfId="0" applyNumberFormat="1" applyBorder="1"/>
    <xf numFmtId="2" fontId="7" fillId="2" borderId="17" xfId="0" applyNumberFormat="1" applyFont="1" applyFill="1" applyBorder="1"/>
    <xf numFmtId="2" fontId="0" fillId="0" borderId="4" xfId="0" applyNumberFormat="1" applyBorder="1"/>
    <xf numFmtId="2" fontId="0" fillId="0" borderId="16" xfId="0" applyNumberFormat="1" applyBorder="1"/>
    <xf numFmtId="2" fontId="1" fillId="0" borderId="3" xfId="0" applyNumberFormat="1" applyFont="1" applyBorder="1" applyAlignment="1">
      <alignment horizontal="center"/>
    </xf>
    <xf numFmtId="2" fontId="0" fillId="0" borderId="9" xfId="0" applyNumberFormat="1" applyBorder="1"/>
    <xf numFmtId="2" fontId="0" fillId="2" borderId="6" xfId="0" applyNumberFormat="1" applyFill="1" applyBorder="1"/>
    <xf numFmtId="2" fontId="0" fillId="0" borderId="3" xfId="0" applyNumberFormat="1" applyBorder="1"/>
    <xf numFmtId="2" fontId="0" fillId="0" borderId="17" xfId="0" applyNumberFormat="1" applyBorder="1" applyAlignment="1">
      <alignment horizontal="right"/>
    </xf>
    <xf numFmtId="2" fontId="0" fillId="0" borderId="18" xfId="0" applyNumberFormat="1" applyBorder="1"/>
    <xf numFmtId="15" fontId="9" fillId="0" borderId="12" xfId="0" applyNumberFormat="1" applyFont="1" applyBorder="1"/>
    <xf numFmtId="1" fontId="0" fillId="2" borderId="11" xfId="0" applyNumberFormat="1" applyFill="1" applyBorder="1"/>
    <xf numFmtId="0" fontId="7" fillId="2" borderId="2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0" fillId="2" borderId="1" xfId="0" applyFill="1" applyBorder="1" applyAlignment="1">
      <alignment wrapText="1"/>
    </xf>
    <xf numFmtId="14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7" fillId="2" borderId="16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wrapText="1"/>
    </xf>
    <xf numFmtId="0" fontId="0" fillId="2" borderId="2" xfId="0" applyFill="1" applyBorder="1"/>
    <xf numFmtId="2" fontId="0" fillId="2" borderId="2" xfId="0" applyNumberFormat="1" applyFill="1" applyBorder="1"/>
    <xf numFmtId="2" fontId="0" fillId="2" borderId="16" xfId="0" applyNumberFormat="1" applyFill="1" applyBorder="1"/>
    <xf numFmtId="14" fontId="0" fillId="2" borderId="4" xfId="0" applyNumberFormat="1" applyFill="1" applyBorder="1" applyAlignment="1">
      <alignment wrapText="1"/>
    </xf>
    <xf numFmtId="170" fontId="4" fillId="6" borderId="0" xfId="1" applyNumberFormat="1" applyFill="1"/>
    <xf numFmtId="2" fontId="1" fillId="0" borderId="17" xfId="0" applyNumberFormat="1" applyFont="1" applyBorder="1" applyAlignment="1">
      <alignment horizontal="center"/>
    </xf>
    <xf numFmtId="0" fontId="15" fillId="6" borderId="0" xfId="0" applyFont="1" applyFill="1"/>
    <xf numFmtId="0" fontId="15" fillId="0" borderId="0" xfId="0" applyFont="1"/>
    <xf numFmtId="164" fontId="0" fillId="0" borderId="0" xfId="1" applyFont="1"/>
    <xf numFmtId="0" fontId="16" fillId="7" borderId="19" xfId="0" applyFont="1" applyFill="1" applyBorder="1" applyAlignment="1">
      <alignment vertical="center" wrapText="1"/>
    </xf>
    <xf numFmtId="0" fontId="17" fillId="7" borderId="19" xfId="0" applyFont="1" applyFill="1" applyBorder="1" applyAlignment="1">
      <alignment vertical="center" wrapText="1"/>
    </xf>
    <xf numFmtId="171" fontId="0" fillId="0" borderId="0" xfId="3" applyNumberFormat="1" applyFont="1"/>
    <xf numFmtId="172" fontId="0" fillId="0" borderId="0" xfId="3" applyNumberFormat="1" applyFont="1"/>
    <xf numFmtId="0" fontId="18" fillId="7" borderId="0" xfId="0" applyFont="1" applyFill="1" applyAlignment="1">
      <alignment vertical="center" wrapText="1"/>
    </xf>
    <xf numFmtId="0" fontId="17" fillId="3" borderId="19" xfId="0" applyFont="1" applyFill="1" applyBorder="1" applyAlignment="1">
      <alignment vertical="center" wrapText="1"/>
    </xf>
    <xf numFmtId="0" fontId="0" fillId="8" borderId="9" xfId="0" applyFill="1" applyBorder="1"/>
    <xf numFmtId="2" fontId="7" fillId="8" borderId="0" xfId="0" applyNumberFormat="1" applyFont="1" applyFill="1"/>
    <xf numFmtId="2" fontId="0" fillId="8" borderId="0" xfId="0" applyNumberFormat="1" applyFill="1"/>
    <xf numFmtId="2" fontId="0" fillId="8" borderId="2" xfId="0" applyNumberFormat="1" applyFill="1" applyBorder="1"/>
    <xf numFmtId="0" fontId="0" fillId="8" borderId="6" xfId="0" applyFill="1" applyBorder="1" applyAlignment="1">
      <alignment horizontal="center" vertical="top" wrapText="1"/>
    </xf>
    <xf numFmtId="0" fontId="7" fillId="8" borderId="6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 wrapText="1"/>
    </xf>
    <xf numFmtId="173" fontId="3" fillId="0" borderId="0" xfId="0" applyNumberFormat="1" applyFont="1"/>
    <xf numFmtId="4" fontId="19" fillId="0" borderId="0" xfId="0" applyNumberFormat="1" applyFont="1" applyAlignment="1">
      <alignment horizontal="right" vertical="center"/>
    </xf>
    <xf numFmtId="9" fontId="0" fillId="0" borderId="0" xfId="3" applyFont="1"/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15" fontId="9" fillId="2" borderId="11" xfId="0" applyNumberFormat="1" applyFont="1" applyFill="1" applyBorder="1"/>
    <xf numFmtId="2" fontId="21" fillId="9" borderId="17" xfId="0" applyNumberFormat="1" applyFon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15" fontId="9" fillId="5" borderId="11" xfId="0" applyNumberFormat="1" applyFont="1" applyFill="1" applyBorder="1"/>
    <xf numFmtId="15" fontId="9" fillId="0" borderId="11" xfId="0" applyNumberFormat="1" applyFont="1" applyBorder="1"/>
    <xf numFmtId="174" fontId="1" fillId="0" borderId="17" xfId="0" applyNumberFormat="1" applyFont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59999389629810485"/>
    <pageSetUpPr fitToPage="1"/>
  </sheetPr>
  <dimension ref="A1:Q35"/>
  <sheetViews>
    <sheetView zoomScale="85" zoomScaleNormal="85" workbookViewId="0">
      <selection activeCell="A29" sqref="A29"/>
    </sheetView>
  </sheetViews>
  <sheetFormatPr defaultRowHeight="14.4" outlineLevelRow="1"/>
  <cols>
    <col min="1" max="1" width="35.88671875" customWidth="1"/>
    <col min="2" max="2" width="11.44140625" customWidth="1"/>
    <col min="3" max="3" width="13.109375" customWidth="1"/>
    <col min="4" max="4" width="12.6640625" customWidth="1"/>
    <col min="5" max="5" width="10.6640625" hidden="1" customWidth="1"/>
    <col min="6" max="6" width="15.6640625" customWidth="1"/>
    <col min="7" max="7" width="2.109375" customWidth="1"/>
    <col min="8" max="8" width="35.88671875" customWidth="1"/>
    <col min="11" max="11" width="12.6640625" customWidth="1"/>
    <col min="12" max="12" width="11" hidden="1" customWidth="1"/>
    <col min="13" max="13" width="15.6640625" customWidth="1"/>
    <col min="14" max="14" width="2.109375" customWidth="1"/>
    <col min="16" max="17" width="11.5546875" bestFit="1" customWidth="1"/>
  </cols>
  <sheetData>
    <row r="1" spans="1:17" ht="25.8">
      <c r="A1" s="41" t="s">
        <v>36</v>
      </c>
      <c r="B1" s="15"/>
      <c r="C1" s="15"/>
      <c r="D1" s="15"/>
      <c r="E1" s="15"/>
      <c r="F1" s="16"/>
      <c r="G1" s="39"/>
      <c r="H1" s="41" t="s">
        <v>36</v>
      </c>
      <c r="I1" s="15"/>
      <c r="J1" s="15"/>
      <c r="K1" s="15"/>
      <c r="L1" s="15"/>
      <c r="M1" s="16"/>
      <c r="N1" s="39"/>
    </row>
    <row r="2" spans="1:17">
      <c r="A2" s="42" t="s">
        <v>222</v>
      </c>
      <c r="F2" s="43"/>
      <c r="G2" s="39"/>
      <c r="H2" s="42" t="s">
        <v>222</v>
      </c>
      <c r="M2" s="43"/>
      <c r="N2" s="39"/>
    </row>
    <row r="3" spans="1:17">
      <c r="A3" s="42"/>
      <c r="F3" s="43"/>
      <c r="G3" s="39"/>
      <c r="H3" s="42"/>
      <c r="M3" s="43"/>
      <c r="N3" s="39"/>
    </row>
    <row r="4" spans="1:17">
      <c r="A4" s="42" t="s">
        <v>245</v>
      </c>
      <c r="B4" s="35" t="s">
        <v>40</v>
      </c>
      <c r="C4" s="36">
        <v>11</v>
      </c>
      <c r="F4" s="43"/>
      <c r="G4" s="39"/>
      <c r="H4" s="42" t="str">
        <f>A4</f>
        <v>FY2022</v>
      </c>
      <c r="I4" s="35" t="s">
        <v>40</v>
      </c>
      <c r="J4" s="36">
        <f>C4</f>
        <v>11</v>
      </c>
      <c r="M4" s="43"/>
      <c r="N4" s="39"/>
    </row>
    <row r="5" spans="1:17">
      <c r="A5" s="44"/>
      <c r="B5" s="6"/>
      <c r="C5" s="6"/>
      <c r="D5" s="6"/>
      <c r="E5" s="6"/>
      <c r="F5" s="45"/>
      <c r="G5" s="39"/>
      <c r="H5" s="44"/>
      <c r="I5" s="6"/>
      <c r="J5" s="6"/>
      <c r="K5" s="6"/>
      <c r="L5" s="6"/>
      <c r="M5" s="45"/>
      <c r="N5" s="39"/>
    </row>
    <row r="6" spans="1:17">
      <c r="G6" s="39"/>
      <c r="N6" s="39"/>
    </row>
    <row r="7" spans="1:17" ht="92.25" customHeight="1">
      <c r="A7" s="30" t="s">
        <v>37</v>
      </c>
      <c r="B7" s="31"/>
      <c r="C7" s="31" t="s">
        <v>246</v>
      </c>
      <c r="D7" s="31" t="s">
        <v>38</v>
      </c>
      <c r="E7" s="107" t="s">
        <v>205</v>
      </c>
      <c r="F7" s="33" t="s">
        <v>221</v>
      </c>
      <c r="G7" s="40"/>
      <c r="H7" s="30" t="s">
        <v>39</v>
      </c>
      <c r="I7" s="31"/>
      <c r="J7" s="31" t="s">
        <v>246</v>
      </c>
      <c r="K7" s="31" t="s">
        <v>38</v>
      </c>
      <c r="L7" s="106" t="s">
        <v>205</v>
      </c>
      <c r="M7" s="32" t="str">
        <f>F7</f>
        <v xml:space="preserve">Average to be used in Actuals </v>
      </c>
      <c r="N7" s="40"/>
    </row>
    <row r="8" spans="1:17">
      <c r="A8" s="14"/>
      <c r="B8" s="15"/>
      <c r="C8" s="15"/>
      <c r="D8" s="15"/>
      <c r="E8" s="102"/>
      <c r="F8" s="34"/>
      <c r="G8" s="39"/>
      <c r="H8" s="14"/>
      <c r="I8" s="15"/>
      <c r="J8" s="15"/>
      <c r="K8" s="15"/>
      <c r="L8" s="102"/>
      <c r="M8" s="16"/>
      <c r="N8" s="39"/>
    </row>
    <row r="9" spans="1:17">
      <c r="A9" s="37" t="s">
        <v>17</v>
      </c>
      <c r="C9">
        <v>1.37</v>
      </c>
      <c r="D9" s="9">
        <f>+'Net debt inputs'!D3</f>
        <v>1.1599999999999999</v>
      </c>
      <c r="E9" s="103"/>
      <c r="F9" s="67">
        <f>'Net debt inputs'!C3</f>
        <v>0</v>
      </c>
      <c r="G9" s="60"/>
      <c r="H9" s="61" t="s">
        <v>111</v>
      </c>
      <c r="I9" s="59"/>
      <c r="J9" s="9">
        <v>0.73</v>
      </c>
      <c r="K9" s="9">
        <f>ROUND(1/D9,2)</f>
        <v>0.86</v>
      </c>
      <c r="L9" s="104" t="e">
        <f>1/E9</f>
        <v>#DIV/0!</v>
      </c>
      <c r="M9" s="70" t="e">
        <f>ROUND(1/F9,2)</f>
        <v>#DIV/0!</v>
      </c>
      <c r="N9" s="39"/>
    </row>
    <row r="10" spans="1:17">
      <c r="A10" s="37" t="s">
        <v>18</v>
      </c>
      <c r="C10">
        <v>1.73</v>
      </c>
      <c r="D10" s="9">
        <f>+'Net debt inputs'!D4</f>
        <v>1.52</v>
      </c>
      <c r="E10" s="104"/>
      <c r="F10" s="67">
        <f>'Net debt inputs'!C4</f>
        <v>0</v>
      </c>
      <c r="G10" s="60"/>
      <c r="H10" s="61" t="str">
        <f>"USD"&amp;"/"&amp;RIGHT(A10,3)</f>
        <v>USD/CAD</v>
      </c>
      <c r="I10" s="59"/>
      <c r="J10" s="9">
        <v>1.26</v>
      </c>
      <c r="K10" s="9">
        <f>ROUND(+D10/$D$9,2)</f>
        <v>1.31</v>
      </c>
      <c r="L10" s="104" t="e">
        <f>+E10/$E$9</f>
        <v>#DIV/0!</v>
      </c>
      <c r="M10" s="70" t="e">
        <f>ROUND(+F10/$F$9,2)</f>
        <v>#DIV/0!</v>
      </c>
      <c r="N10" s="39"/>
    </row>
    <row r="11" spans="1:17">
      <c r="A11" s="37" t="s">
        <v>19</v>
      </c>
      <c r="C11">
        <v>147.58000000000001</v>
      </c>
      <c r="D11" s="9">
        <f>+'Net debt inputs'!D5</f>
        <v>161.26</v>
      </c>
      <c r="E11" s="104"/>
      <c r="F11" s="67">
        <f>'Net debt inputs'!C5</f>
        <v>0</v>
      </c>
      <c r="G11" s="60"/>
      <c r="H11" s="61" t="str">
        <f t="shared" ref="H11:H24" si="0">"USD"&amp;"/"&amp;RIGHT(A11,3)</f>
        <v>USD/JPY</v>
      </c>
      <c r="I11" s="59"/>
      <c r="J11" s="9">
        <v>107.72</v>
      </c>
      <c r="K11" s="9">
        <f t="shared" ref="K11:K21" si="1">ROUND(+D11/$D$9,2)</f>
        <v>139.02000000000001</v>
      </c>
      <c r="L11" s="104" t="e">
        <f t="shared" ref="L11:L23" si="2">+E11/$E$9</f>
        <v>#DIV/0!</v>
      </c>
      <c r="M11" s="70" t="e">
        <f t="shared" ref="M11:M22" si="3">ROUND(+F11/$F$9,2)</f>
        <v>#DIV/0!</v>
      </c>
      <c r="N11" s="39"/>
      <c r="P11" s="95"/>
      <c r="Q11" s="95"/>
    </row>
    <row r="12" spans="1:17">
      <c r="A12" s="37" t="s">
        <v>20</v>
      </c>
      <c r="C12">
        <v>1.81</v>
      </c>
      <c r="D12" s="9">
        <f>+'Net debt inputs'!D6</f>
        <v>1.7</v>
      </c>
      <c r="E12" s="104"/>
      <c r="F12" s="67">
        <f>'Net debt inputs'!C6</f>
        <v>0</v>
      </c>
      <c r="G12" s="60"/>
      <c r="H12" s="61" t="str">
        <f t="shared" si="0"/>
        <v>USD/AUD</v>
      </c>
      <c r="I12" s="59"/>
      <c r="J12" s="9">
        <v>1.32</v>
      </c>
      <c r="K12" s="9">
        <f t="shared" si="1"/>
        <v>1.47</v>
      </c>
      <c r="L12" s="104" t="e">
        <f t="shared" si="2"/>
        <v>#DIV/0!</v>
      </c>
      <c r="M12" s="70" t="e">
        <f t="shared" si="3"/>
        <v>#DIV/0!</v>
      </c>
      <c r="N12" s="39"/>
    </row>
    <row r="13" spans="1:17">
      <c r="A13" s="37" t="s">
        <v>21</v>
      </c>
      <c r="C13">
        <v>1.94</v>
      </c>
      <c r="D13" s="9">
        <f>+'Net debt inputs'!D7</f>
        <v>1.9</v>
      </c>
      <c r="E13" s="104"/>
      <c r="F13" s="67">
        <f>'Net debt inputs'!C7</f>
        <v>0</v>
      </c>
      <c r="G13" s="60"/>
      <c r="H13" s="61" t="str">
        <f t="shared" si="0"/>
        <v>USD/NZD</v>
      </c>
      <c r="I13" s="59"/>
      <c r="J13" s="9">
        <v>1.42</v>
      </c>
      <c r="K13" s="9">
        <f t="shared" si="1"/>
        <v>1.64</v>
      </c>
      <c r="L13" s="104" t="e">
        <f t="shared" si="2"/>
        <v>#DIV/0!</v>
      </c>
      <c r="M13" s="70" t="e">
        <f t="shared" si="3"/>
        <v>#DIV/0!</v>
      </c>
      <c r="N13" s="39"/>
    </row>
    <row r="14" spans="1:17">
      <c r="A14" s="37" t="s">
        <v>22</v>
      </c>
      <c r="C14">
        <v>10.62</v>
      </c>
      <c r="D14" s="9">
        <f>+'Net debt inputs'!D8</f>
        <v>9.1199999999999992</v>
      </c>
      <c r="E14" s="103"/>
      <c r="F14" s="67">
        <f>'Net debt inputs'!C8</f>
        <v>0</v>
      </c>
      <c r="G14" s="60"/>
      <c r="H14" s="61" t="str">
        <f t="shared" si="0"/>
        <v>USD/HKD</v>
      </c>
      <c r="I14" s="59"/>
      <c r="J14" s="9">
        <v>7.75</v>
      </c>
      <c r="K14" s="9">
        <f>ROUND(+D14/$D$9,2)</f>
        <v>7.86</v>
      </c>
      <c r="L14" s="104" t="e">
        <f t="shared" si="2"/>
        <v>#DIV/0!</v>
      </c>
      <c r="M14" s="70" t="e">
        <f t="shared" si="3"/>
        <v>#DIV/0!</v>
      </c>
      <c r="N14" s="39"/>
    </row>
    <row r="15" spans="1:17">
      <c r="A15" s="37" t="s">
        <v>23</v>
      </c>
      <c r="C15">
        <v>1.1499999999999999</v>
      </c>
      <c r="D15" s="9">
        <f>+'Net debt inputs'!D9</f>
        <v>1.1599999999999999</v>
      </c>
      <c r="E15" s="104"/>
      <c r="F15" s="67">
        <f>'Net debt inputs'!C9</f>
        <v>0</v>
      </c>
      <c r="G15" s="60"/>
      <c r="H15" s="61" t="str">
        <f t="shared" si="0"/>
        <v>USD/EUR</v>
      </c>
      <c r="I15" s="59"/>
      <c r="J15" s="9">
        <v>0.84</v>
      </c>
      <c r="K15" s="9">
        <f>ROUND(+D15/$D$9,2)</f>
        <v>1</v>
      </c>
      <c r="L15" s="104" t="e">
        <f t="shared" si="2"/>
        <v>#DIV/0!</v>
      </c>
      <c r="M15" s="70" t="e">
        <f t="shared" si="3"/>
        <v>#DIV/0!</v>
      </c>
      <c r="N15" s="39"/>
    </row>
    <row r="16" spans="1:17">
      <c r="A16" s="37" t="s">
        <v>24</v>
      </c>
      <c r="C16">
        <v>1.25</v>
      </c>
      <c r="D16" s="9">
        <f>+'Net debt inputs'!D10</f>
        <v>1.1299999999999999</v>
      </c>
      <c r="E16" s="104"/>
      <c r="F16" s="67">
        <f>'Net debt inputs'!C10</f>
        <v>0</v>
      </c>
      <c r="G16" s="60"/>
      <c r="H16" s="61" t="str">
        <f t="shared" si="0"/>
        <v>USD/CHF</v>
      </c>
      <c r="I16" s="59"/>
      <c r="J16" s="9">
        <v>0.91</v>
      </c>
      <c r="K16" s="9">
        <f t="shared" si="1"/>
        <v>0.97</v>
      </c>
      <c r="L16" s="104" t="e">
        <f t="shared" si="2"/>
        <v>#DIV/0!</v>
      </c>
      <c r="M16" s="70" t="e">
        <f>ROUND(+F16/$F$9,2)</f>
        <v>#DIV/0!</v>
      </c>
      <c r="N16" s="39"/>
    </row>
    <row r="17" spans="1:14">
      <c r="A17" s="37" t="s">
        <v>25</v>
      </c>
      <c r="C17">
        <v>1.84</v>
      </c>
      <c r="D17" s="9">
        <f>+'Net debt inputs'!D11</f>
        <v>1.62</v>
      </c>
      <c r="E17" s="104"/>
      <c r="F17" s="67">
        <f>'Net debt inputs'!C11</f>
        <v>0</v>
      </c>
      <c r="G17" s="60"/>
      <c r="H17" s="61" t="str">
        <f t="shared" si="0"/>
        <v>USD/SGD</v>
      </c>
      <c r="I17" s="59"/>
      <c r="J17" s="9">
        <v>1.34</v>
      </c>
      <c r="K17" s="9">
        <f>ROUND(+D17/$D$9,2)</f>
        <v>1.4</v>
      </c>
      <c r="L17" s="104" t="e">
        <f t="shared" si="2"/>
        <v>#DIV/0!</v>
      </c>
      <c r="M17" s="70" t="e">
        <f t="shared" si="3"/>
        <v>#DIV/0!</v>
      </c>
      <c r="N17" s="39"/>
    </row>
    <row r="18" spans="1:14">
      <c r="A18" s="37" t="s">
        <v>26</v>
      </c>
      <c r="C18">
        <v>408.33</v>
      </c>
      <c r="D18" s="9">
        <f>+'Net debt inputs'!D12</f>
        <v>463.44</v>
      </c>
      <c r="E18" s="104"/>
      <c r="F18" s="67">
        <f>'Net debt inputs'!C12</f>
        <v>0</v>
      </c>
      <c r="G18" s="60"/>
      <c r="H18" s="61" t="str">
        <f t="shared" si="0"/>
        <v>USD/HUF</v>
      </c>
      <c r="I18" s="59"/>
      <c r="J18" s="9">
        <v>298.05</v>
      </c>
      <c r="K18" s="9">
        <f t="shared" si="1"/>
        <v>399.52</v>
      </c>
      <c r="L18" s="104" t="e">
        <f t="shared" si="2"/>
        <v>#DIV/0!</v>
      </c>
      <c r="M18" s="70" t="e">
        <f>ROUND(+F18/$F$9,2)</f>
        <v>#DIV/0!</v>
      </c>
      <c r="N18" s="39"/>
    </row>
    <row r="19" spans="1:14">
      <c r="A19" s="37" t="s">
        <v>27</v>
      </c>
      <c r="C19">
        <v>100.99</v>
      </c>
      <c r="D19" s="9">
        <f>+'Net debt inputs'!D13</f>
        <v>92.37</v>
      </c>
      <c r="E19" s="104"/>
      <c r="F19" s="67">
        <f>'Net debt inputs'!C13</f>
        <v>0</v>
      </c>
      <c r="G19" s="60"/>
      <c r="H19" s="61" t="str">
        <f t="shared" si="0"/>
        <v>USD/INR</v>
      </c>
      <c r="I19" s="59"/>
      <c r="J19" s="9">
        <v>73.72</v>
      </c>
      <c r="K19" s="9">
        <f t="shared" si="1"/>
        <v>79.63</v>
      </c>
      <c r="L19" s="104" t="e">
        <f t="shared" si="2"/>
        <v>#DIV/0!</v>
      </c>
      <c r="M19" s="70" t="e">
        <f t="shared" si="3"/>
        <v>#DIV/0!</v>
      </c>
      <c r="N19" s="39"/>
    </row>
    <row r="20" spans="1:14">
      <c r="A20" s="37" t="s">
        <v>28</v>
      </c>
      <c r="C20">
        <v>7.25</v>
      </c>
      <c r="D20" s="9">
        <f>+'Net debt inputs'!D14</f>
        <v>6.03</v>
      </c>
      <c r="E20" s="104"/>
      <c r="F20" s="67">
        <f>'Net debt inputs'!C14</f>
        <v>0</v>
      </c>
      <c r="G20" s="60"/>
      <c r="H20" s="61" t="str">
        <f t="shared" si="0"/>
        <v>USD/BRL</v>
      </c>
      <c r="I20" s="59"/>
      <c r="J20" s="9">
        <v>5.29</v>
      </c>
      <c r="K20" s="9">
        <f t="shared" si="1"/>
        <v>5.2</v>
      </c>
      <c r="L20" s="104" t="e">
        <f t="shared" si="2"/>
        <v>#DIV/0!</v>
      </c>
      <c r="M20" s="70" t="e">
        <f t="shared" si="3"/>
        <v>#DIV/0!</v>
      </c>
      <c r="N20" s="39"/>
    </row>
    <row r="21" spans="1:14">
      <c r="A21" s="37" t="s">
        <v>29</v>
      </c>
      <c r="C21">
        <v>5.03</v>
      </c>
      <c r="D21" s="9">
        <f>+'Net debt inputs'!D15</f>
        <v>4.2699999999999996</v>
      </c>
      <c r="E21" s="103"/>
      <c r="F21" s="67">
        <f>'Net debt inputs'!C15</f>
        <v>0</v>
      </c>
      <c r="G21" s="60"/>
      <c r="H21" s="61" t="str">
        <f t="shared" si="0"/>
        <v>USD/AED</v>
      </c>
      <c r="I21" s="59"/>
      <c r="J21" s="9">
        <v>3.67</v>
      </c>
      <c r="K21" s="9">
        <f t="shared" si="1"/>
        <v>3.68</v>
      </c>
      <c r="L21" s="104" t="e">
        <f t="shared" si="2"/>
        <v>#DIV/0!</v>
      </c>
      <c r="M21" s="70" t="e">
        <f>ROUND(+F21/$F$9,2)</f>
        <v>#DIV/0!</v>
      </c>
      <c r="N21" s="39"/>
    </row>
    <row r="22" spans="1:14">
      <c r="A22" s="38" t="s">
        <v>30</v>
      </c>
      <c r="B22" s="6"/>
      <c r="C22" s="6">
        <v>20.190000000000001</v>
      </c>
      <c r="D22" s="68">
        <f>+'Net debt inputs'!D16</f>
        <v>19.899999999999999</v>
      </c>
      <c r="E22" s="105"/>
      <c r="F22" s="69">
        <f>'Net debt inputs'!C16</f>
        <v>0</v>
      </c>
      <c r="G22" s="60"/>
      <c r="H22" s="63" t="str">
        <f t="shared" si="0"/>
        <v>USD/ZAR</v>
      </c>
      <c r="I22" s="62"/>
      <c r="J22" s="68">
        <v>14.74</v>
      </c>
      <c r="K22" s="68">
        <f>ROUND(+D22/$D$9,2)</f>
        <v>17.16</v>
      </c>
      <c r="L22" s="105" t="e">
        <f t="shared" si="2"/>
        <v>#DIV/0!</v>
      </c>
      <c r="M22" s="71" t="e">
        <f t="shared" si="3"/>
        <v>#DIV/0!</v>
      </c>
      <c r="N22" s="39"/>
    </row>
    <row r="23" spans="1:14" hidden="1">
      <c r="A23" s="37" t="s">
        <v>31</v>
      </c>
      <c r="D23" s="9">
        <f>+'Net debt inputs'!D17</f>
        <v>163.85</v>
      </c>
      <c r="E23" s="9">
        <f>+'Net debt inputs'!C17</f>
        <v>0</v>
      </c>
      <c r="F23" s="67"/>
      <c r="G23" s="60"/>
      <c r="H23" s="61" t="str">
        <f t="shared" si="0"/>
        <v>USD/ISK</v>
      </c>
      <c r="I23" s="59"/>
      <c r="J23" s="9">
        <f t="shared" ref="J23:J24" si="4">ROUND(+C23/$C$9,2)</f>
        <v>0</v>
      </c>
      <c r="K23" s="9">
        <f t="shared" ref="K23" si="5">+D23/$D$9</f>
        <v>141.25</v>
      </c>
      <c r="L23" s="9" t="e">
        <f t="shared" si="2"/>
        <v>#DIV/0!</v>
      </c>
      <c r="M23" s="70" t="e">
        <f t="shared" ref="M23" si="6">+F23/$F$9</f>
        <v>#DIV/0!</v>
      </c>
      <c r="N23" s="39"/>
    </row>
    <row r="24" spans="1:14" hidden="1">
      <c r="A24" s="38" t="s">
        <v>41</v>
      </c>
      <c r="B24" s="6"/>
      <c r="C24" s="6"/>
      <c r="D24" s="68">
        <f>+'Net debt inputs'!D18</f>
        <v>8.69</v>
      </c>
      <c r="E24" s="68">
        <f>+'Net debt inputs'!C18</f>
        <v>0</v>
      </c>
      <c r="F24" s="69"/>
      <c r="G24" s="60"/>
      <c r="H24" s="61" t="str">
        <f t="shared" si="0"/>
        <v>USD/HRK</v>
      </c>
      <c r="I24" s="62"/>
      <c r="J24" s="9">
        <f t="shared" si="4"/>
        <v>0</v>
      </c>
      <c r="K24" s="68">
        <f>+D24/$D$9</f>
        <v>7.4913793103448274</v>
      </c>
      <c r="L24" s="68" t="e">
        <f>+E24/$E$9</f>
        <v>#DIV/0!</v>
      </c>
      <c r="M24" s="71" t="e">
        <f>+F24/$F$9</f>
        <v>#DIV/0!</v>
      </c>
      <c r="N24" s="39"/>
    </row>
    <row r="25" spans="1:14">
      <c r="K25" s="9"/>
      <c r="L25" s="9"/>
      <c r="M25" s="9"/>
    </row>
    <row r="26" spans="1:14">
      <c r="A26" t="str">
        <f ca="1">CELL("filename")</f>
        <v>C:\Users\admin\Downloads\[2022_11 Exchange.rates.YTD - New (1).xlsx]major currencies</v>
      </c>
    </row>
    <row r="30" spans="1:14" hidden="1" outlineLevel="1">
      <c r="A30" s="81" t="s">
        <v>109</v>
      </c>
      <c r="B30" s="15"/>
      <c r="C30" s="15"/>
      <c r="D30" s="15"/>
      <c r="E30" s="15"/>
      <c r="F30" s="16"/>
    </row>
    <row r="31" spans="1:14" hidden="1" outlineLevel="1">
      <c r="A31" s="82" t="s">
        <v>247</v>
      </c>
      <c r="B31" s="83">
        <v>44805</v>
      </c>
      <c r="C31" s="83">
        <v>44834</v>
      </c>
      <c r="D31" s="83"/>
      <c r="E31" s="83"/>
      <c r="F31" s="90"/>
    </row>
    <row r="32" spans="1:14" hidden="1" outlineLevel="1">
      <c r="A32" s="82" t="s">
        <v>103</v>
      </c>
      <c r="B32" s="84">
        <f>_xlfn.DAYS(C31,B31)</f>
        <v>29</v>
      </c>
      <c r="C32" s="84"/>
      <c r="D32" s="80" t="s">
        <v>104</v>
      </c>
      <c r="E32" s="80"/>
      <c r="F32" s="85" t="s">
        <v>105</v>
      </c>
    </row>
    <row r="33" spans="1:6" ht="28.8" hidden="1" outlineLevel="1">
      <c r="A33" s="86" t="s">
        <v>101</v>
      </c>
      <c r="B33" s="87"/>
      <c r="C33" s="87"/>
      <c r="D33" s="88">
        <f>D9</f>
        <v>1.1599999999999999</v>
      </c>
      <c r="E33" s="87"/>
      <c r="F33" s="89">
        <f>((B32*D9)+(F9*(365-$B$32)))/365</f>
        <v>9.2164383561643831E-2</v>
      </c>
    </row>
    <row r="34" spans="1:6" hidden="1" outlineLevel="1">
      <c r="F34" s="9"/>
    </row>
    <row r="35" spans="1:6" collapsed="1"/>
  </sheetData>
  <printOptions gridLines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59999389629810485"/>
  </sheetPr>
  <dimension ref="A2:S73"/>
  <sheetViews>
    <sheetView topLeftCell="A49" zoomScaleNormal="100" workbookViewId="0">
      <selection activeCell="O5" sqref="O5"/>
    </sheetView>
  </sheetViews>
  <sheetFormatPr defaultRowHeight="14.4" outlineLevelCol="1"/>
  <cols>
    <col min="1" max="1" width="9.109375" customWidth="1" outlineLevel="1"/>
    <col min="2" max="2" width="19.5546875" customWidth="1"/>
    <col min="4" max="4" width="18" customWidth="1"/>
    <col min="5" max="5" width="16" style="3" customWidth="1"/>
    <col min="6" max="6" width="16" customWidth="1"/>
    <col min="7" max="7" width="9.109375" hidden="1" customWidth="1" outlineLevel="1"/>
    <col min="8" max="8" width="9.109375" collapsed="1"/>
    <col min="11" max="11" width="9.109375" customWidth="1"/>
    <col min="13" max="13" width="9.6640625" customWidth="1" outlineLevel="1"/>
    <col min="14" max="14" width="9.109375" customWidth="1" outlineLevel="1"/>
    <col min="15" max="15" width="10.6640625" customWidth="1" outlineLevel="1"/>
    <col min="16" max="19" width="9.109375" customWidth="1" outlineLevel="1"/>
  </cols>
  <sheetData>
    <row r="2" spans="1:19">
      <c r="A2" s="2"/>
      <c r="B2" s="2" t="s">
        <v>82</v>
      </c>
      <c r="M2" s="11" t="s">
        <v>44</v>
      </c>
      <c r="N2" s="12"/>
      <c r="O2" s="13" t="s">
        <v>83</v>
      </c>
    </row>
    <row r="3" spans="1:19">
      <c r="A3" s="2"/>
      <c r="M3" s="14"/>
      <c r="N3" s="15"/>
      <c r="O3" s="16"/>
      <c r="R3" s="11" t="s">
        <v>85</v>
      </c>
      <c r="S3" s="12" t="s">
        <v>84</v>
      </c>
    </row>
    <row r="4" spans="1:19">
      <c r="A4" s="2"/>
      <c r="E4" s="3" t="s">
        <v>219</v>
      </c>
      <c r="M4" s="17" t="str">
        <f>'BFC summary'!M4</f>
        <v>July</v>
      </c>
      <c r="N4" s="18" t="str">
        <f>'BFC summary'!N4</f>
        <v>Closing</v>
      </c>
      <c r="O4" s="79">
        <f>'BFC summary'!O4</f>
        <v>306</v>
      </c>
      <c r="R4" s="14" t="s">
        <v>10</v>
      </c>
      <c r="S4" s="53">
        <v>2</v>
      </c>
    </row>
    <row r="5" spans="1:19">
      <c r="A5" t="s">
        <v>81</v>
      </c>
      <c r="B5" t="s">
        <v>80</v>
      </c>
      <c r="D5" t="s">
        <v>8</v>
      </c>
      <c r="E5" s="3" t="s">
        <v>7</v>
      </c>
      <c r="F5" t="s">
        <v>9</v>
      </c>
      <c r="G5" t="s">
        <v>86</v>
      </c>
      <c r="M5" s="20" t="s">
        <v>45</v>
      </c>
      <c r="N5" s="21" t="s">
        <v>46</v>
      </c>
      <c r="O5" s="19">
        <f>'BFC summary'!O5</f>
        <v>383</v>
      </c>
      <c r="R5" s="28" t="s">
        <v>11</v>
      </c>
      <c r="S5" s="54">
        <v>3</v>
      </c>
    </row>
    <row r="6" spans="1:19">
      <c r="R6" s="28" t="s">
        <v>35</v>
      </c>
      <c r="S6" s="54">
        <v>6</v>
      </c>
    </row>
    <row r="7" spans="1:19">
      <c r="A7" t="str">
        <f t="shared" ref="A7:A12" si="0">B7</f>
        <v>GBP</v>
      </c>
      <c r="B7" t="s">
        <v>16</v>
      </c>
      <c r="D7" s="9">
        <v>1</v>
      </c>
      <c r="E7" s="9">
        <v>1</v>
      </c>
      <c r="F7" s="9">
        <v>1</v>
      </c>
      <c r="H7" s="10"/>
      <c r="K7" s="9"/>
      <c r="L7" s="9"/>
      <c r="M7" s="9"/>
      <c r="R7" s="28" t="s">
        <v>12</v>
      </c>
      <c r="S7" s="54">
        <v>8</v>
      </c>
    </row>
    <row r="8" spans="1:19">
      <c r="A8" t="str">
        <f t="shared" si="0"/>
        <v>USD</v>
      </c>
      <c r="B8" t="s">
        <v>10</v>
      </c>
      <c r="D8" s="9">
        <f>ROUND(HLOOKUP($B8,'major currencies'!$C$2:$AE$922,$O$4,0),2)</f>
        <v>1.22</v>
      </c>
      <c r="E8" s="9">
        <f>ROUND(HLOOKUP($B8,'major currencies'!$C$2:$AE$923,$O$5,0),2)</f>
        <v>0</v>
      </c>
      <c r="F8" s="9">
        <f>ROUND(VLOOKUP('To use in management accounts'!$C$4,'major currencies'!$B$404:$AO$416,G8),2)</f>
        <v>1.1599999999999999</v>
      </c>
      <c r="G8">
        <f t="shared" ref="G8:G38" si="1">VLOOKUP(B8,R:S,2,0)</f>
        <v>2</v>
      </c>
      <c r="H8" s="10"/>
      <c r="I8" s="3"/>
      <c r="K8" s="99"/>
      <c r="L8" s="9"/>
      <c r="M8" s="9"/>
      <c r="R8" s="28" t="s">
        <v>13</v>
      </c>
      <c r="S8" s="54">
        <v>9</v>
      </c>
    </row>
    <row r="9" spans="1:19">
      <c r="A9" t="str">
        <f t="shared" si="0"/>
        <v>CAD</v>
      </c>
      <c r="B9" t="s">
        <v>11</v>
      </c>
      <c r="D9" s="9">
        <f>ROUND(HLOOKUP($B9,'major currencies'!$C$2:$AE$922,$O$4,0),2)</f>
        <v>1.56</v>
      </c>
      <c r="E9" s="9">
        <f>ROUND(HLOOKUP($B9,'major currencies'!$C$2:$AE$923,$O$5,0),2)</f>
        <v>0</v>
      </c>
      <c r="F9" s="9">
        <f>ROUND(VLOOKUP('To use in management accounts'!$C$4,'major currencies'!$B$404:$AO$416,G9),2)</f>
        <v>1.52</v>
      </c>
      <c r="G9">
        <f t="shared" si="1"/>
        <v>3</v>
      </c>
      <c r="H9" s="10"/>
      <c r="I9" s="3"/>
      <c r="K9" s="9"/>
      <c r="L9" s="9"/>
      <c r="M9" s="9"/>
      <c r="R9" s="28" t="s">
        <v>96</v>
      </c>
      <c r="S9" s="54">
        <v>11</v>
      </c>
    </row>
    <row r="10" spans="1:19">
      <c r="A10" t="str">
        <f t="shared" si="0"/>
        <v>CHF</v>
      </c>
      <c r="B10" t="s">
        <v>35</v>
      </c>
      <c r="D10" s="9">
        <f>ROUND(HLOOKUP($B10,'major currencies'!$C$2:$AE$922,$O$4,0),2)</f>
        <v>1.1599999999999999</v>
      </c>
      <c r="E10" s="9">
        <f>ROUND(HLOOKUP($B10,'major currencies'!$C$2:$AE$923,$O$5,0),2)</f>
        <v>0</v>
      </c>
      <c r="F10" s="9">
        <f>ROUND(VLOOKUP('To use in management accounts'!$C$4,'major currencies'!$B$404:$AO$416,G10),2)</f>
        <v>1.1299999999999999</v>
      </c>
      <c r="G10">
        <f t="shared" si="1"/>
        <v>6</v>
      </c>
      <c r="H10" s="10"/>
      <c r="I10" s="3"/>
      <c r="K10" s="9"/>
      <c r="L10" s="9"/>
      <c r="M10" s="9"/>
      <c r="R10" s="28" t="s">
        <v>14</v>
      </c>
      <c r="S10" s="54">
        <v>12</v>
      </c>
    </row>
    <row r="11" spans="1:19">
      <c r="A11" t="str">
        <f t="shared" si="0"/>
        <v>AUD</v>
      </c>
      <c r="B11" t="s">
        <v>12</v>
      </c>
      <c r="D11" s="9">
        <f>ROUND(HLOOKUP($B11,'major currencies'!$C$2:$AE$922,$O$4,0),2)</f>
        <v>1.74</v>
      </c>
      <c r="E11" s="9">
        <f>ROUND(HLOOKUP($B11,'major currencies'!$C$2:$AE$923,$O$5,0),2)</f>
        <v>0</v>
      </c>
      <c r="F11" s="9">
        <f>ROUND(VLOOKUP('To use in management accounts'!$C$4,'major currencies'!$B$404:$AO$416,G11),2)</f>
        <v>1.7</v>
      </c>
      <c r="G11">
        <f t="shared" si="1"/>
        <v>8</v>
      </c>
      <c r="H11" s="10"/>
      <c r="I11" s="3"/>
      <c r="K11" s="9"/>
      <c r="L11" s="9"/>
      <c r="M11" s="9"/>
      <c r="R11" s="28" t="s">
        <v>15</v>
      </c>
      <c r="S11" s="54">
        <v>13</v>
      </c>
    </row>
    <row r="12" spans="1:19">
      <c r="A12" t="str">
        <f t="shared" si="0"/>
        <v>NZD</v>
      </c>
      <c r="B12" t="s">
        <v>13</v>
      </c>
      <c r="D12" s="9">
        <f>ROUND(HLOOKUP($B12,'major currencies'!$C$2:$AE$922,$O$4,0),2)</f>
        <v>1.94</v>
      </c>
      <c r="E12" s="9">
        <f>ROUND(HLOOKUP($B12,'major currencies'!$C$2:$AE$923,$O$5,0),2)</f>
        <v>0</v>
      </c>
      <c r="F12" s="9">
        <f>ROUND(VLOOKUP('To use in management accounts'!$C$4,'major currencies'!$B$404:$AO$416,G12),2)</f>
        <v>1.9</v>
      </c>
      <c r="G12">
        <f t="shared" si="1"/>
        <v>9</v>
      </c>
      <c r="H12" s="10"/>
      <c r="I12" s="3"/>
      <c r="K12" s="9"/>
      <c r="L12" s="9"/>
      <c r="M12" s="9"/>
      <c r="R12" s="28" t="s">
        <v>73</v>
      </c>
      <c r="S12" s="54">
        <v>14</v>
      </c>
    </row>
    <row r="13" spans="1:19">
      <c r="A13" t="s">
        <v>72</v>
      </c>
      <c r="B13" t="s">
        <v>96</v>
      </c>
      <c r="D13" s="9">
        <f>ROUND(HLOOKUP($B13,'major currencies'!$C$2:$AE$922,$O$4,0),2)</f>
        <v>12.36</v>
      </c>
      <c r="E13" s="9">
        <f>ROUND(HLOOKUP($B13,'major currencies'!$C$2:$AE$923,$O$5,0),2)</f>
        <v>0</v>
      </c>
      <c r="F13" s="9">
        <f>ROUND(VLOOKUP('To use in management accounts'!$C$4,'major currencies'!$B$404:$AO$416,G13),2)</f>
        <v>12.38</v>
      </c>
      <c r="G13">
        <f t="shared" si="1"/>
        <v>11</v>
      </c>
      <c r="H13" s="10"/>
      <c r="I13" s="3"/>
      <c r="K13" s="9"/>
      <c r="L13" s="9"/>
      <c r="M13" s="9"/>
      <c r="R13" s="28" t="s">
        <v>74</v>
      </c>
      <c r="S13" s="54">
        <v>15</v>
      </c>
    </row>
    <row r="14" spans="1:19">
      <c r="A14" t="str">
        <f>B14</f>
        <v>HKD</v>
      </c>
      <c r="B14" t="s">
        <v>14</v>
      </c>
      <c r="D14" s="9">
        <f>ROUND(HLOOKUP($B14,'major currencies'!$C$2:$AE$922,$O$4,0),2)</f>
        <v>9.56</v>
      </c>
      <c r="E14" s="9">
        <f>ROUND(HLOOKUP($B14,'major currencies'!$C$2:$AE$923,$O$5,0),2)</f>
        <v>0</v>
      </c>
      <c r="F14" s="9">
        <f>ROUND(VLOOKUP('To use in management accounts'!$C$4,'major currencies'!$B$404:$AO$416,G14),2)</f>
        <v>9.1199999999999992</v>
      </c>
      <c r="G14">
        <f t="shared" si="1"/>
        <v>12</v>
      </c>
      <c r="H14" s="10"/>
      <c r="I14" s="3"/>
      <c r="K14" s="9"/>
      <c r="L14" s="9"/>
      <c r="M14" s="9"/>
      <c r="R14" s="28" t="s">
        <v>97</v>
      </c>
      <c r="S14" s="54">
        <v>16</v>
      </c>
    </row>
    <row r="15" spans="1:19">
      <c r="A15" t="str">
        <f>B15</f>
        <v>SGD</v>
      </c>
      <c r="B15" t="s">
        <v>15</v>
      </c>
      <c r="D15" s="9">
        <f>ROUND(HLOOKUP($B15,'major currencies'!$C$2:$AE$922,$O$4,0),2)</f>
        <v>1.68</v>
      </c>
      <c r="E15" s="9">
        <f>ROUND(HLOOKUP($B15,'major currencies'!$C$2:$AE$923,$O$5,0),2)</f>
        <v>0</v>
      </c>
      <c r="F15" s="9">
        <f>ROUND(VLOOKUP('To use in management accounts'!$C$4,'major currencies'!$B$404:$AO$416,G15),2)</f>
        <v>1.62</v>
      </c>
      <c r="G15">
        <f t="shared" si="1"/>
        <v>13</v>
      </c>
      <c r="H15" s="10"/>
      <c r="I15" s="3"/>
      <c r="K15" s="9"/>
      <c r="L15" s="9"/>
      <c r="M15" s="9"/>
      <c r="R15" s="28" t="s">
        <v>76</v>
      </c>
      <c r="S15" s="54">
        <v>17</v>
      </c>
    </row>
    <row r="16" spans="1:19">
      <c r="A16" t="s">
        <v>73</v>
      </c>
      <c r="B16" t="s">
        <v>73</v>
      </c>
      <c r="D16" s="9">
        <f>ROUND(HLOOKUP($B16,'major currencies'!$C$2:$AE$922,$O$4,0),2)</f>
        <v>20.23</v>
      </c>
      <c r="E16" s="9">
        <f>ROUND(HLOOKUP($B16,'major currencies'!$C$2:$AE$923,$O$5,0),2)</f>
        <v>0</v>
      </c>
      <c r="F16" s="9">
        <f>ROUND(VLOOKUP('To use in management accounts'!$C$4,'major currencies'!$B$404:$AO$416,G16),2)</f>
        <v>19.899999999999999</v>
      </c>
      <c r="G16">
        <f t="shared" si="1"/>
        <v>14</v>
      </c>
      <c r="H16" s="10"/>
      <c r="I16" s="3"/>
      <c r="K16" s="9"/>
      <c r="L16" s="9"/>
      <c r="M16" s="9"/>
      <c r="R16" s="28" t="s">
        <v>77</v>
      </c>
      <c r="S16" s="54">
        <v>18</v>
      </c>
    </row>
    <row r="17" spans="1:19">
      <c r="A17" t="s">
        <v>74</v>
      </c>
      <c r="B17" t="s">
        <v>74</v>
      </c>
      <c r="D17" s="9">
        <f>ROUND(HLOOKUP($B17,'major currencies'!$C$2:$AE$922,$O$4,0),2)</f>
        <v>96.3</v>
      </c>
      <c r="E17" s="9">
        <f>ROUND(HLOOKUP($B17,'major currencies'!$C$2:$AE$923,$O$5,0),2)</f>
        <v>0</v>
      </c>
      <c r="F17" s="9">
        <f>ROUND(VLOOKUP('To use in management accounts'!$C$4,'major currencies'!$B$404:$AO$416,G17),2)</f>
        <v>92.37</v>
      </c>
      <c r="G17">
        <f t="shared" si="1"/>
        <v>15</v>
      </c>
      <c r="H17" s="10"/>
      <c r="I17" s="3"/>
      <c r="K17" s="9"/>
      <c r="L17" s="9"/>
      <c r="M17" s="9"/>
      <c r="R17" s="28" t="s">
        <v>78</v>
      </c>
      <c r="S17" s="54">
        <v>19</v>
      </c>
    </row>
    <row r="18" spans="1:19">
      <c r="A18" t="s">
        <v>75</v>
      </c>
      <c r="B18" t="s">
        <v>97</v>
      </c>
      <c r="D18" s="9">
        <f>ROUND(HLOOKUP($B18,'major currencies'!$C$2:$AE$922,$O$4,0),2)</f>
        <v>159.88</v>
      </c>
      <c r="E18" s="9">
        <f>ROUND(HLOOKUP($B18,'major currencies'!$C$2:$AE$923,$O$5,0),2)</f>
        <v>0</v>
      </c>
      <c r="F18" s="9">
        <f>ROUND(VLOOKUP('To use in management accounts'!$C$4,'major currencies'!$B$404:$AO$416,G18),2)</f>
        <v>161.28</v>
      </c>
      <c r="G18">
        <f t="shared" si="1"/>
        <v>16</v>
      </c>
      <c r="H18" s="10"/>
      <c r="I18" s="3"/>
      <c r="K18" s="9"/>
      <c r="L18" s="9"/>
      <c r="M18" s="9"/>
      <c r="R18" s="28" t="s">
        <v>4</v>
      </c>
      <c r="S18" s="54">
        <v>20</v>
      </c>
    </row>
    <row r="19" spans="1:19">
      <c r="A19" t="s">
        <v>76</v>
      </c>
      <c r="B19" t="s">
        <v>76</v>
      </c>
      <c r="D19" s="9">
        <f>ROUND(HLOOKUP($B19,'major currencies'!$C$2:$AE$922,$O$4,0),2)</f>
        <v>6.3</v>
      </c>
      <c r="E19" s="9">
        <f>ROUND(HLOOKUP($B19,'major currencies'!$C$2:$AE$923,$O$5,0),2)</f>
        <v>0</v>
      </c>
      <c r="F19" s="9">
        <f>ROUND(VLOOKUP('To use in management accounts'!$C$4,'major currencies'!$B$404:$AO$416,G19),2)</f>
        <v>6.03</v>
      </c>
      <c r="G19">
        <f t="shared" si="1"/>
        <v>17</v>
      </c>
      <c r="H19" s="10"/>
      <c r="I19" s="3"/>
      <c r="K19" s="9"/>
      <c r="L19" s="9"/>
      <c r="M19" s="9"/>
      <c r="R19" s="28" t="s">
        <v>5</v>
      </c>
      <c r="S19" s="54">
        <v>21</v>
      </c>
    </row>
    <row r="20" spans="1:19">
      <c r="A20" t="s">
        <v>77</v>
      </c>
      <c r="B20" t="s">
        <v>77</v>
      </c>
      <c r="D20" s="9">
        <f>ROUND(HLOOKUP($B20,'major currencies'!$C$2:$AE$922,$O$4,0),2)</f>
        <v>1.19</v>
      </c>
      <c r="E20" s="9">
        <f>ROUND(HLOOKUP($B20,'major currencies'!$C$2:$AE$923,$O$5,0),2)</f>
        <v>0</v>
      </c>
      <c r="F20" s="9">
        <f>ROUND(VLOOKUP('To use in management accounts'!$C$4,'major currencies'!$B$404:$AO$416,G20),2)</f>
        <v>1.1599999999999999</v>
      </c>
      <c r="G20">
        <f t="shared" si="1"/>
        <v>18</v>
      </c>
      <c r="H20" s="10"/>
      <c r="I20" s="3"/>
      <c r="K20" s="9"/>
      <c r="L20" s="9"/>
      <c r="M20" s="9"/>
      <c r="R20" s="28" t="s">
        <v>6</v>
      </c>
      <c r="S20" s="54">
        <v>22</v>
      </c>
    </row>
    <row r="21" spans="1:19">
      <c r="A21" t="s">
        <v>78</v>
      </c>
      <c r="B21" t="s">
        <v>78</v>
      </c>
      <c r="D21" s="9">
        <f>ROUND(HLOOKUP($B21,'major currencies'!$C$2:$AE$922,$O$4,0),2)</f>
        <v>162.19999999999999</v>
      </c>
      <c r="E21" s="9">
        <f>ROUND(HLOOKUP($B21,'major currencies'!$C$2:$AE$923,$O$5,0),2)</f>
        <v>0</v>
      </c>
      <c r="F21" s="9">
        <f>ROUND(VLOOKUP('To use in management accounts'!$C$4,'major currencies'!$B$404:$AO$416,G21),2)</f>
        <v>161.26</v>
      </c>
      <c r="G21">
        <f t="shared" si="1"/>
        <v>19</v>
      </c>
      <c r="H21" s="10"/>
      <c r="I21" s="3"/>
      <c r="L21" s="9"/>
      <c r="M21" s="9"/>
      <c r="R21" s="28" t="s">
        <v>89</v>
      </c>
      <c r="S21" s="54">
        <v>23</v>
      </c>
    </row>
    <row r="22" spans="1:19">
      <c r="A22" t="s">
        <v>4</v>
      </c>
      <c r="B22" t="s">
        <v>4</v>
      </c>
      <c r="D22" s="9">
        <f>ROUND(HLOOKUP($B22,'major currencies'!$C$2:$AE$922,$O$4,0),2)</f>
        <v>481.8</v>
      </c>
      <c r="E22" s="9">
        <f>ROUND(HLOOKUP($B22,'major currencies'!$C$2:$AE$923,$O$5,0),2)</f>
        <v>0</v>
      </c>
      <c r="F22" s="9">
        <f>ROUND(VLOOKUP('To use in management accounts'!$C$4,'major currencies'!$B$404:$AO$416,G22),2)</f>
        <v>463.44</v>
      </c>
      <c r="G22">
        <f t="shared" si="1"/>
        <v>20</v>
      </c>
      <c r="H22" s="10"/>
      <c r="I22" s="3"/>
      <c r="L22" s="9"/>
      <c r="M22" s="9"/>
      <c r="R22" s="28" t="s">
        <v>91</v>
      </c>
      <c r="S22" s="54">
        <v>24</v>
      </c>
    </row>
    <row r="23" spans="1:19">
      <c r="A23" t="s">
        <v>79</v>
      </c>
      <c r="B23" t="s">
        <v>5</v>
      </c>
      <c r="D23" s="9">
        <f>ROUND(HLOOKUP($B23,'major currencies'!$C$2:$AE$922,$O$4,0),2)</f>
        <v>4.47</v>
      </c>
      <c r="E23" s="9">
        <f>ROUND(HLOOKUP($B23,'major currencies'!$C$2:$AE$923,$O$5,0),2)</f>
        <v>0</v>
      </c>
      <c r="F23" s="9">
        <f>ROUND(VLOOKUP('To use in management accounts'!$C$4,'major currencies'!$B$404:$AO$416,G23),2)</f>
        <v>4.2699999999999996</v>
      </c>
      <c r="G23">
        <f t="shared" si="1"/>
        <v>21</v>
      </c>
      <c r="H23" s="10"/>
      <c r="I23" s="3"/>
      <c r="R23" s="28" t="s">
        <v>93</v>
      </c>
      <c r="S23" s="54">
        <v>25</v>
      </c>
    </row>
    <row r="24" spans="1:19">
      <c r="A24" t="s">
        <v>6</v>
      </c>
      <c r="B24" t="s">
        <v>6</v>
      </c>
      <c r="D24" s="9">
        <f>ROUND(HLOOKUP($B24,'major currencies'!$C$2:$AE$922,$O$4,0),2)</f>
        <v>165.21</v>
      </c>
      <c r="E24" s="9">
        <f>ROUND(HLOOKUP($B24,'major currencies'!$C$2:$AE$923,$O$5,0),2)</f>
        <v>0</v>
      </c>
      <c r="F24" s="9">
        <f>ROUND(VLOOKUP('To use in management accounts'!$C$4,'major currencies'!$B$404:$AO$416,G24),2)</f>
        <v>163.85</v>
      </c>
      <c r="G24">
        <f t="shared" si="1"/>
        <v>22</v>
      </c>
      <c r="H24" s="10"/>
      <c r="I24" s="3"/>
      <c r="R24" s="28" t="s">
        <v>90</v>
      </c>
      <c r="S24" s="54">
        <v>26</v>
      </c>
    </row>
    <row r="25" spans="1:19">
      <c r="A25" t="s">
        <v>89</v>
      </c>
      <c r="B25" t="s">
        <v>89</v>
      </c>
      <c r="D25" s="9">
        <f>ROUND(HLOOKUP($B25,'major currencies'!$C$2:$AE$922,$O$4,0),2)</f>
        <v>8.2100000000000009</v>
      </c>
      <c r="E25" s="9">
        <f>ROUND(HLOOKUP($B25,'major currencies'!$C$2:$AE$923,$O$5,0),2)</f>
        <v>0</v>
      </c>
      <c r="F25" s="9">
        <f>ROUND(VLOOKUP('To use in management accounts'!$C$4,'major currencies'!$B$404:$AO$416,G25),2)</f>
        <v>8.02</v>
      </c>
      <c r="G25">
        <f t="shared" si="1"/>
        <v>23</v>
      </c>
      <c r="M25" s="9"/>
      <c r="R25" s="28" t="s">
        <v>92</v>
      </c>
      <c r="S25" s="54">
        <v>27</v>
      </c>
    </row>
    <row r="26" spans="1:19">
      <c r="A26" t="s">
        <v>91</v>
      </c>
      <c r="B26" t="s">
        <v>91</v>
      </c>
      <c r="D26" s="9">
        <f>ROUND(HLOOKUP($B26,'major currencies'!$C$2:$AE$922,$O$4,0),2)</f>
        <v>29.3</v>
      </c>
      <c r="E26" s="9">
        <f>ROUND(HLOOKUP($B26,'major currencies'!$C$2:$AE$923,$O$5,0),2)</f>
        <v>0</v>
      </c>
      <c r="F26" s="9">
        <f>ROUND(VLOOKUP('To use in management accounts'!$C$4,'major currencies'!$B$404:$AO$416,G26),2)</f>
        <v>28.34</v>
      </c>
      <c r="G26">
        <f t="shared" si="1"/>
        <v>24</v>
      </c>
      <c r="M26" s="9"/>
      <c r="R26" s="28" t="s">
        <v>94</v>
      </c>
      <c r="S26" s="54">
        <v>28</v>
      </c>
    </row>
    <row r="27" spans="1:19">
      <c r="A27" t="s">
        <v>93</v>
      </c>
      <c r="B27" t="s">
        <v>93</v>
      </c>
      <c r="D27" s="9">
        <f>ROUND(HLOOKUP($B27,'major currencies'!$C$2:$AE$922,$O$4,0),2)</f>
        <v>2.33</v>
      </c>
      <c r="E27" s="9">
        <f>ROUND(HLOOKUP($B27,'major currencies'!$C$2:$AE$923,$O$5,0),2)</f>
        <v>0</v>
      </c>
      <c r="F27" s="9">
        <f>ROUND(VLOOKUP('To use in management accounts'!$C$4,'major currencies'!$B$404:$AO$416,G27),2)</f>
        <v>2.2599999999999998</v>
      </c>
      <c r="G27">
        <f t="shared" si="1"/>
        <v>25</v>
      </c>
      <c r="M27" s="9"/>
      <c r="R27" s="28" t="s">
        <v>95</v>
      </c>
      <c r="S27" s="54">
        <v>29</v>
      </c>
    </row>
    <row r="28" spans="1:19">
      <c r="A28" t="s">
        <v>90</v>
      </c>
      <c r="B28" t="s">
        <v>90</v>
      </c>
      <c r="D28" s="9">
        <f>ROUND(HLOOKUP($B28,'major currencies'!$C$2:$AE$922,$O$4,0),2)</f>
        <v>44.19</v>
      </c>
      <c r="E28" s="9">
        <f>ROUND(HLOOKUP($B28,'major currencies'!$C$2:$AE$923,$O$5,0),2)</f>
        <v>0</v>
      </c>
      <c r="F28" s="9">
        <f>ROUND(VLOOKUP('To use in management accounts'!$C$4,'major currencies'!$B$404:$AO$416,G28),2)</f>
        <v>42.52</v>
      </c>
      <c r="G28">
        <f t="shared" si="1"/>
        <v>26</v>
      </c>
      <c r="H28" s="10"/>
      <c r="M28" s="9"/>
      <c r="R28" s="54" t="s">
        <v>99</v>
      </c>
      <c r="S28" s="54">
        <v>30</v>
      </c>
    </row>
    <row r="29" spans="1:19">
      <c r="A29" t="s">
        <v>92</v>
      </c>
      <c r="B29" t="s">
        <v>92</v>
      </c>
      <c r="D29" s="9">
        <f>ROUND(HLOOKUP($B29,'major currencies'!$C$2:$AE$922,$O$4,0),2)</f>
        <v>8.9600000000000009</v>
      </c>
      <c r="E29" s="9">
        <f>ROUND(HLOOKUP($B29,'major currencies'!$C$2:$AE$923,$O$5,0),2)</f>
        <v>0</v>
      </c>
      <c r="F29" s="9">
        <f>ROUND(VLOOKUP('To use in management accounts'!$C$4,'major currencies'!$B$404:$AO$416,G29),2)</f>
        <v>8.69</v>
      </c>
      <c r="G29">
        <f t="shared" si="1"/>
        <v>27</v>
      </c>
      <c r="H29" s="10"/>
      <c r="M29" s="9"/>
      <c r="R29" s="54" t="s">
        <v>209</v>
      </c>
      <c r="S29" s="54">
        <v>33</v>
      </c>
    </row>
    <row r="30" spans="1:19">
      <c r="A30" t="s">
        <v>94</v>
      </c>
      <c r="B30" t="s">
        <v>94</v>
      </c>
      <c r="D30" s="9">
        <f>ROUND(HLOOKUP($B30,'major currencies'!$C$2:$AE$922,$O$4,0),2)</f>
        <v>5.64</v>
      </c>
      <c r="E30" s="9">
        <f>ROUND(HLOOKUP($B30,'major currencies'!$C$2:$AE$923,$O$5,0),2)</f>
        <v>0</v>
      </c>
      <c r="F30" s="9">
        <f>ROUND(VLOOKUP('To use in management accounts'!$C$4,'major currencies'!$B$404:$AO$416,G30),2)</f>
        <v>5.47</v>
      </c>
      <c r="G30">
        <f t="shared" si="1"/>
        <v>28</v>
      </c>
      <c r="M30" s="9"/>
      <c r="R30" s="54" t="s">
        <v>211</v>
      </c>
      <c r="S30" s="54">
        <v>35</v>
      </c>
    </row>
    <row r="31" spans="1:19">
      <c r="A31" t="s">
        <v>95</v>
      </c>
      <c r="B31" t="s">
        <v>95</v>
      </c>
      <c r="D31" s="9">
        <f>ROUND(HLOOKUP($B31,'major currencies'!$C$2:$AE$922,$O$4,0),2)</f>
        <v>5.42</v>
      </c>
      <c r="E31" s="9">
        <f>ROUND(HLOOKUP($B31,'major currencies'!$C$2:$AE$923,$O$5,0),2)</f>
        <v>0</v>
      </c>
      <c r="F31" s="9">
        <f>ROUND(VLOOKUP('To use in management accounts'!$C$4,'major currencies'!$B$404:$AO$416,G31),2)</f>
        <v>5.22</v>
      </c>
      <c r="G31">
        <f t="shared" si="1"/>
        <v>29</v>
      </c>
      <c r="M31" s="9"/>
      <c r="R31" s="54" t="s">
        <v>147</v>
      </c>
      <c r="S31" s="54">
        <v>40</v>
      </c>
    </row>
    <row r="32" spans="1:19">
      <c r="A32" t="s">
        <v>99</v>
      </c>
      <c r="B32" t="s">
        <v>99</v>
      </c>
      <c r="D32" s="9">
        <f>ROUND(HLOOKUP($B32,'major currencies'!$C$2:$AE$922,$O$4,0),2)</f>
        <v>1582.73</v>
      </c>
      <c r="E32" s="9">
        <f>ROUND(HLOOKUP($B32,'major currencies'!$C$2:$AE$923,$O$5,0),2)</f>
        <v>0</v>
      </c>
      <c r="F32" s="9">
        <f>ROUND(VLOOKUP('To use in management accounts'!$C$4,'major currencies'!$B$404:$AO$416,G32),2)</f>
        <v>1555.74</v>
      </c>
      <c r="G32">
        <f t="shared" si="1"/>
        <v>30</v>
      </c>
      <c r="M32" s="9"/>
      <c r="R32" s="54" t="s">
        <v>149</v>
      </c>
      <c r="S32" s="54">
        <v>41</v>
      </c>
    </row>
    <row r="33" spans="1:19">
      <c r="A33" t="s">
        <v>209</v>
      </c>
      <c r="B33" t="s">
        <v>209</v>
      </c>
      <c r="D33" s="9">
        <f>ROUND(HLOOKUP($B33,'major currencies'!$C$2:$AP$922,$O$4,0),2)</f>
        <v>23.05</v>
      </c>
      <c r="E33" s="9">
        <f>ROUND(HLOOKUP($B33,'major currencies'!$C$2:$AP$923,$O$5,0),2)</f>
        <v>0</v>
      </c>
      <c r="F33" s="9">
        <f>ROUND(VLOOKUP('To use in management accounts'!$C$4,'major currencies'!$B$404:$AP$416,G33),2)</f>
        <v>22.33</v>
      </c>
      <c r="G33">
        <f t="shared" si="1"/>
        <v>33</v>
      </c>
      <c r="M33" s="9"/>
      <c r="R33" s="54" t="s">
        <v>225</v>
      </c>
      <c r="S33" s="54">
        <v>43</v>
      </c>
    </row>
    <row r="34" spans="1:19">
      <c r="A34" t="s">
        <v>211</v>
      </c>
      <c r="B34" t="s">
        <v>211</v>
      </c>
      <c r="D34" s="9">
        <f>ROUND(HLOOKUP($B34,'major currencies'!$C$2:$AO$922,$O$4,0),2)</f>
        <v>24.78</v>
      </c>
      <c r="E34" s="9">
        <f>ROUND(HLOOKUP($B34,'major currencies'!$C$2:$AO$923,$O$5,0),2)</f>
        <v>0</v>
      </c>
      <c r="F34" s="9">
        <f>ROUND(VLOOKUP('To use in management accounts'!$C$4,'major currencies'!$B$404:$AO$416,G34),2)</f>
        <v>23.38</v>
      </c>
      <c r="G34">
        <f t="shared" si="1"/>
        <v>35</v>
      </c>
      <c r="M34" s="9"/>
      <c r="R34" s="44" t="s">
        <v>226</v>
      </c>
      <c r="S34" s="55">
        <v>44</v>
      </c>
    </row>
    <row r="35" spans="1:19">
      <c r="A35" t="s">
        <v>147</v>
      </c>
      <c r="B35" t="s">
        <v>147</v>
      </c>
      <c r="D35" s="9">
        <f>ROUND(HLOOKUP($B35,'major currencies'!$C$2:$AO$922,$O$4,0),2)</f>
        <v>4.4800000000000004</v>
      </c>
      <c r="E35" s="9">
        <f>ROUND(HLOOKUP($B35,'major currencies'!$C$2:$AO$923,$O$5,0),2)</f>
        <v>0</v>
      </c>
      <c r="F35" s="9">
        <f>ROUND(VLOOKUP('To use in management accounts'!$C$4,'major currencies'!$B$404:$AO$416,G35),2)</f>
        <v>4.29</v>
      </c>
      <c r="G35">
        <f t="shared" si="1"/>
        <v>40</v>
      </c>
      <c r="M35" s="9"/>
    </row>
    <row r="36" spans="1:19">
      <c r="A36" t="s">
        <v>149</v>
      </c>
      <c r="B36" t="s">
        <v>149</v>
      </c>
      <c r="D36" s="9">
        <f>ROUND(HLOOKUP($B36,'major currencies'!$C$2:$AP$922,$O$4,0),2)</f>
        <v>4.57</v>
      </c>
      <c r="E36" s="9">
        <f>ROUND(HLOOKUP($B36,'major currencies'!$C$2:$AP$923,$O$5,0),2)</f>
        <v>0</v>
      </c>
      <c r="F36" s="9">
        <f>ROUND(VLOOKUP('To use in management accounts'!$C$4,'major currencies'!$B$404:$AP$416,G36),2)</f>
        <v>4.37</v>
      </c>
      <c r="G36">
        <f t="shared" si="1"/>
        <v>41</v>
      </c>
      <c r="M36" s="9"/>
    </row>
    <row r="37" spans="1:19">
      <c r="A37" t="s">
        <v>225</v>
      </c>
      <c r="B37" t="s">
        <v>225</v>
      </c>
      <c r="D37" s="9">
        <f>ROUND(HLOOKUP($B37,'major currencies'!$C$2:$AS$922,$O$4,0),2)</f>
        <v>520.30999999999995</v>
      </c>
      <c r="E37" s="9">
        <f>ROUND(HLOOKUP($B37,'major currencies'!$C$2:$AS$923,$O$5,0),2)</f>
        <v>0</v>
      </c>
      <c r="F37" s="9">
        <f>ROUND(VLOOKUP('To use in management accounts'!$C$4,'major currencies'!$B$404:$AS$416,G37),2)</f>
        <v>498.59</v>
      </c>
      <c r="G37">
        <f t="shared" si="1"/>
        <v>43</v>
      </c>
      <c r="M37" s="9"/>
    </row>
    <row r="38" spans="1:19">
      <c r="A38" t="s">
        <v>226</v>
      </c>
      <c r="B38" t="s">
        <v>226</v>
      </c>
      <c r="D38" s="9">
        <f>ROUND(HLOOKUP($B38,'major currencies'!$C$2:$AS$922,$O$4,0),2)</f>
        <v>4.2699999999999996</v>
      </c>
      <c r="E38" s="9">
        <f>ROUND(HLOOKUP($B38,'major currencies'!$C$2:$AS$923,$O$5,0),2)</f>
        <v>0</v>
      </c>
      <c r="F38" s="9">
        <f>ROUND(VLOOKUP('To use in management accounts'!$C$4,'major currencies'!$B$404:$AS$416,G38),2)</f>
        <v>4.0999999999999996</v>
      </c>
      <c r="G38">
        <f t="shared" si="1"/>
        <v>44</v>
      </c>
      <c r="M38" s="9"/>
    </row>
    <row r="39" spans="1:19">
      <c r="D39" s="3"/>
      <c r="M39" s="9"/>
    </row>
    <row r="40" spans="1:19">
      <c r="B40" s="2" t="s">
        <v>107</v>
      </c>
      <c r="D40" t="s">
        <v>8</v>
      </c>
      <c r="E40" s="3" t="s">
        <v>7</v>
      </c>
      <c r="F40" t="s">
        <v>9</v>
      </c>
      <c r="M40" s="9"/>
    </row>
    <row r="41" spans="1:19">
      <c r="M41" s="9"/>
    </row>
    <row r="42" spans="1:19">
      <c r="A42" t="str">
        <f t="shared" ref="A42:A47" si="2">B42</f>
        <v>GBP</v>
      </c>
      <c r="B42" t="s">
        <v>16</v>
      </c>
      <c r="D42" s="66">
        <f>ROUND(D7/$D$8,2)</f>
        <v>0.82</v>
      </c>
      <c r="E42" s="66" t="e">
        <f>ROUND(E7/$E$8,2)</f>
        <v>#DIV/0!</v>
      </c>
      <c r="F42" s="66">
        <f>ROUND(F7/$F$8,2)</f>
        <v>0.86</v>
      </c>
      <c r="M42" s="9"/>
    </row>
    <row r="43" spans="1:19">
      <c r="A43" t="str">
        <f t="shared" si="2"/>
        <v>USD</v>
      </c>
      <c r="B43" t="s">
        <v>10</v>
      </c>
      <c r="D43" s="66">
        <f t="shared" ref="D43:D67" si="3">ROUND(D8/$D$8,2)</f>
        <v>1</v>
      </c>
      <c r="E43" s="66" t="e">
        <f>ROUND(E8/$E$8,2)</f>
        <v>#DIV/0!</v>
      </c>
      <c r="F43" s="66">
        <f t="shared" ref="F43:F67" si="4">ROUND(F8/$F$8,2)</f>
        <v>1</v>
      </c>
      <c r="M43" s="9"/>
    </row>
    <row r="44" spans="1:19">
      <c r="A44" t="str">
        <f t="shared" si="2"/>
        <v>CAD</v>
      </c>
      <c r="B44" t="s">
        <v>11</v>
      </c>
      <c r="D44" s="66">
        <f t="shared" si="3"/>
        <v>1.28</v>
      </c>
      <c r="E44" s="66" t="e">
        <f>ROUND(E9/$E$8,2)</f>
        <v>#DIV/0!</v>
      </c>
      <c r="F44" s="66">
        <f>ROUND(F9/$F$8,2)</f>
        <v>1.31</v>
      </c>
      <c r="M44" s="9"/>
    </row>
    <row r="45" spans="1:19">
      <c r="A45" t="str">
        <f t="shared" si="2"/>
        <v>CHF</v>
      </c>
      <c r="B45" t="s">
        <v>35</v>
      </c>
      <c r="D45" s="66">
        <f>ROUND(D10/$D$8,2)</f>
        <v>0.95</v>
      </c>
      <c r="E45" s="66" t="e">
        <f t="shared" ref="E45:E65" si="5">ROUND(E10/$E$8,2)</f>
        <v>#DIV/0!</v>
      </c>
      <c r="F45" s="66">
        <f>ROUND(F10/$F$8,2)</f>
        <v>0.97</v>
      </c>
      <c r="M45" s="9"/>
    </row>
    <row r="46" spans="1:19">
      <c r="A46" t="str">
        <f t="shared" si="2"/>
        <v>AUD</v>
      </c>
      <c r="B46" t="s">
        <v>12</v>
      </c>
      <c r="D46" s="66">
        <f t="shared" si="3"/>
        <v>1.43</v>
      </c>
      <c r="E46" s="66" t="e">
        <f>ROUND(E11/$E$8,2)</f>
        <v>#DIV/0!</v>
      </c>
      <c r="F46" s="66">
        <f>ROUND(F11/$F$8,2)</f>
        <v>1.47</v>
      </c>
      <c r="M46" s="9"/>
    </row>
    <row r="47" spans="1:19">
      <c r="A47" t="str">
        <f t="shared" si="2"/>
        <v>NZD</v>
      </c>
      <c r="B47" t="s">
        <v>13</v>
      </c>
      <c r="D47" s="66">
        <f t="shared" si="3"/>
        <v>1.59</v>
      </c>
      <c r="E47" s="66" t="e">
        <f t="shared" si="5"/>
        <v>#DIV/0!</v>
      </c>
      <c r="F47" s="66">
        <f t="shared" si="4"/>
        <v>1.64</v>
      </c>
      <c r="M47" s="9"/>
    </row>
    <row r="48" spans="1:19">
      <c r="A48" t="s">
        <v>72</v>
      </c>
      <c r="B48" t="s">
        <v>96</v>
      </c>
      <c r="D48" s="66">
        <f t="shared" si="3"/>
        <v>10.130000000000001</v>
      </c>
      <c r="E48" s="66" t="e">
        <f t="shared" si="5"/>
        <v>#DIV/0!</v>
      </c>
      <c r="F48" s="66">
        <f>ROUND(F13/$F$8,2)</f>
        <v>10.67</v>
      </c>
      <c r="M48" s="9"/>
    </row>
    <row r="49" spans="1:13">
      <c r="A49" t="str">
        <f>B49</f>
        <v>HKD</v>
      </c>
      <c r="B49" t="s">
        <v>14</v>
      </c>
      <c r="D49" s="66">
        <f t="shared" si="3"/>
        <v>7.84</v>
      </c>
      <c r="E49" s="66" t="e">
        <f>ROUND(E14/$E$8,2)</f>
        <v>#DIV/0!</v>
      </c>
      <c r="F49" s="66">
        <f>ROUND(F14/$F$8,2)</f>
        <v>7.86</v>
      </c>
      <c r="M49" s="9"/>
    </row>
    <row r="50" spans="1:13">
      <c r="A50" t="str">
        <f>B50</f>
        <v>SGD</v>
      </c>
      <c r="B50" t="s">
        <v>15</v>
      </c>
      <c r="D50" s="66">
        <f t="shared" si="3"/>
        <v>1.38</v>
      </c>
      <c r="E50" s="66" t="e">
        <f t="shared" si="5"/>
        <v>#DIV/0!</v>
      </c>
      <c r="F50" s="66">
        <f t="shared" si="4"/>
        <v>1.4</v>
      </c>
      <c r="M50" s="9"/>
    </row>
    <row r="51" spans="1:13">
      <c r="A51" t="s">
        <v>73</v>
      </c>
      <c r="B51" t="s">
        <v>73</v>
      </c>
      <c r="D51" s="66">
        <f t="shared" si="3"/>
        <v>16.579999999999998</v>
      </c>
      <c r="E51" s="66" t="e">
        <f>ROUND(E16/$E$8,2)</f>
        <v>#DIV/0!</v>
      </c>
      <c r="F51" s="66">
        <f t="shared" si="4"/>
        <v>17.16</v>
      </c>
      <c r="M51" s="9"/>
    </row>
    <row r="52" spans="1:13">
      <c r="A52" t="s">
        <v>74</v>
      </c>
      <c r="B52" t="s">
        <v>74</v>
      </c>
      <c r="D52" s="66">
        <f t="shared" si="3"/>
        <v>78.930000000000007</v>
      </c>
      <c r="E52" s="66" t="e">
        <f t="shared" si="5"/>
        <v>#DIV/0!</v>
      </c>
      <c r="F52" s="66">
        <f t="shared" si="4"/>
        <v>79.63</v>
      </c>
      <c r="M52" s="9"/>
    </row>
    <row r="53" spans="1:13">
      <c r="A53" t="s">
        <v>75</v>
      </c>
      <c r="B53" t="s">
        <v>97</v>
      </c>
      <c r="D53" s="66">
        <f t="shared" si="3"/>
        <v>131.05000000000001</v>
      </c>
      <c r="E53" s="66" t="e">
        <f>ROUND(E18/$E$8,2)</f>
        <v>#DIV/0!</v>
      </c>
      <c r="F53" s="66">
        <f t="shared" si="4"/>
        <v>139.03</v>
      </c>
    </row>
    <row r="54" spans="1:13">
      <c r="A54" t="s">
        <v>76</v>
      </c>
      <c r="B54" t="s">
        <v>76</v>
      </c>
      <c r="D54" s="66">
        <f t="shared" si="3"/>
        <v>5.16</v>
      </c>
      <c r="E54" s="66" t="e">
        <f t="shared" si="5"/>
        <v>#DIV/0!</v>
      </c>
      <c r="F54" s="66">
        <f t="shared" si="4"/>
        <v>5.2</v>
      </c>
    </row>
    <row r="55" spans="1:13">
      <c r="A55" t="s">
        <v>77</v>
      </c>
      <c r="B55" t="s">
        <v>77</v>
      </c>
      <c r="D55" s="66">
        <f t="shared" si="3"/>
        <v>0.98</v>
      </c>
      <c r="E55" s="66" t="e">
        <f>ROUND(E20/$E$8,2)</f>
        <v>#DIV/0!</v>
      </c>
      <c r="F55" s="66">
        <f t="shared" si="4"/>
        <v>1</v>
      </c>
    </row>
    <row r="56" spans="1:13">
      <c r="A56" t="s">
        <v>78</v>
      </c>
      <c r="B56" t="s">
        <v>78</v>
      </c>
      <c r="D56" s="66">
        <f t="shared" si="3"/>
        <v>132.94999999999999</v>
      </c>
      <c r="E56" s="66" t="e">
        <f>ROUND(E21/$E$8,2)</f>
        <v>#DIV/0!</v>
      </c>
      <c r="F56" s="66">
        <f>ROUND(F21/$F$8,2)</f>
        <v>139.02000000000001</v>
      </c>
    </row>
    <row r="57" spans="1:13">
      <c r="A57" t="s">
        <v>4</v>
      </c>
      <c r="B57" t="s">
        <v>4</v>
      </c>
      <c r="D57" s="66">
        <f t="shared" si="3"/>
        <v>394.92</v>
      </c>
      <c r="E57" s="66" t="e">
        <f>ROUND(E22/$E$8,2)</f>
        <v>#DIV/0!</v>
      </c>
      <c r="F57" s="66">
        <f>ROUND(F22/$F$8,2)</f>
        <v>399.52</v>
      </c>
    </row>
    <row r="58" spans="1:13">
      <c r="A58" t="s">
        <v>79</v>
      </c>
      <c r="B58" t="s">
        <v>5</v>
      </c>
      <c r="D58" s="66">
        <f>ROUND(D23/$D$8,2)</f>
        <v>3.66</v>
      </c>
      <c r="E58" s="66" t="e">
        <f t="shared" si="5"/>
        <v>#DIV/0!</v>
      </c>
      <c r="F58" s="66">
        <f t="shared" si="4"/>
        <v>3.68</v>
      </c>
    </row>
    <row r="59" spans="1:13">
      <c r="A59" t="s">
        <v>6</v>
      </c>
      <c r="B59" t="s">
        <v>6</v>
      </c>
      <c r="D59" s="66">
        <f t="shared" si="3"/>
        <v>135.41999999999999</v>
      </c>
      <c r="E59" s="66" t="e">
        <f t="shared" si="5"/>
        <v>#DIV/0!</v>
      </c>
      <c r="F59" s="66">
        <f t="shared" si="4"/>
        <v>141.25</v>
      </c>
    </row>
    <row r="60" spans="1:13">
      <c r="A60" t="s">
        <v>89</v>
      </c>
      <c r="B60" t="s">
        <v>89</v>
      </c>
      <c r="D60" s="66">
        <f t="shared" si="3"/>
        <v>6.73</v>
      </c>
      <c r="E60" s="66" t="e">
        <f t="shared" si="5"/>
        <v>#DIV/0!</v>
      </c>
      <c r="F60" s="66">
        <f t="shared" si="4"/>
        <v>6.91</v>
      </c>
    </row>
    <row r="61" spans="1:13">
      <c r="A61" t="s">
        <v>91</v>
      </c>
      <c r="B61" t="s">
        <v>91</v>
      </c>
      <c r="D61" s="66">
        <f t="shared" si="3"/>
        <v>24.02</v>
      </c>
      <c r="E61" s="66" t="e">
        <f t="shared" si="5"/>
        <v>#DIV/0!</v>
      </c>
      <c r="F61" s="66">
        <f t="shared" si="4"/>
        <v>24.43</v>
      </c>
    </row>
    <row r="62" spans="1:13">
      <c r="A62" t="s">
        <v>93</v>
      </c>
      <c r="B62" t="s">
        <v>93</v>
      </c>
      <c r="D62" s="66">
        <f t="shared" si="3"/>
        <v>1.91</v>
      </c>
      <c r="E62" s="66" t="e">
        <f>ROUND(E27/$E$8,2)</f>
        <v>#DIV/0!</v>
      </c>
      <c r="F62" s="66">
        <f>ROUND(F27/$F$8,2)</f>
        <v>1.95</v>
      </c>
    </row>
    <row r="63" spans="1:13">
      <c r="A63" t="s">
        <v>90</v>
      </c>
      <c r="B63" t="s">
        <v>90</v>
      </c>
      <c r="D63" s="66">
        <f t="shared" si="3"/>
        <v>36.22</v>
      </c>
      <c r="E63" s="66" t="e">
        <f t="shared" si="5"/>
        <v>#DIV/0!</v>
      </c>
      <c r="F63" s="66">
        <f t="shared" si="4"/>
        <v>36.659999999999997</v>
      </c>
    </row>
    <row r="64" spans="1:13">
      <c r="A64" t="s">
        <v>92</v>
      </c>
      <c r="B64" t="s">
        <v>92</v>
      </c>
      <c r="D64" s="66">
        <f>ROUND(D29/$D$8,2)</f>
        <v>7.34</v>
      </c>
      <c r="E64" s="66" t="e">
        <f t="shared" si="5"/>
        <v>#DIV/0!</v>
      </c>
      <c r="F64" s="66">
        <f t="shared" si="4"/>
        <v>7.49</v>
      </c>
    </row>
    <row r="65" spans="1:6">
      <c r="A65" t="s">
        <v>94</v>
      </c>
      <c r="B65" t="s">
        <v>94</v>
      </c>
      <c r="D65" s="66">
        <f t="shared" si="3"/>
        <v>4.62</v>
      </c>
      <c r="E65" s="66" t="e">
        <f t="shared" si="5"/>
        <v>#DIV/0!</v>
      </c>
      <c r="F65" s="66">
        <f>ROUND(F30/$F$8,2)</f>
        <v>4.72</v>
      </c>
    </row>
    <row r="66" spans="1:6">
      <c r="A66" t="s">
        <v>95</v>
      </c>
      <c r="B66" t="s">
        <v>95</v>
      </c>
      <c r="D66" s="66">
        <f t="shared" si="3"/>
        <v>4.4400000000000004</v>
      </c>
      <c r="E66" s="66" t="e">
        <f t="shared" ref="E66:E73" si="6">ROUND(E31/$E$8,2)</f>
        <v>#DIV/0!</v>
      </c>
      <c r="F66" s="66">
        <f t="shared" si="4"/>
        <v>4.5</v>
      </c>
    </row>
    <row r="67" spans="1:6">
      <c r="A67" t="s">
        <v>99</v>
      </c>
      <c r="B67" t="s">
        <v>99</v>
      </c>
      <c r="D67" s="66">
        <f t="shared" si="3"/>
        <v>1297.32</v>
      </c>
      <c r="E67" s="66" t="e">
        <f t="shared" si="6"/>
        <v>#DIV/0!</v>
      </c>
      <c r="F67" s="66">
        <f t="shared" si="4"/>
        <v>1341.16</v>
      </c>
    </row>
    <row r="68" spans="1:6">
      <c r="A68" t="s">
        <v>209</v>
      </c>
      <c r="B68" t="s">
        <v>209</v>
      </c>
      <c r="D68" s="66">
        <f>ROUND(D33/$D$8,2)</f>
        <v>18.89</v>
      </c>
      <c r="E68" s="66" t="e">
        <f t="shared" si="6"/>
        <v>#DIV/0!</v>
      </c>
      <c r="F68" s="66">
        <f>ROUND(F33/$F$8,2)</f>
        <v>19.25</v>
      </c>
    </row>
    <row r="69" spans="1:6">
      <c r="A69" t="s">
        <v>211</v>
      </c>
      <c r="B69" t="s">
        <v>211</v>
      </c>
      <c r="D69" s="66">
        <f>ROUND(D34/$D$8,2)</f>
        <v>20.309999999999999</v>
      </c>
      <c r="E69" s="66" t="e">
        <f t="shared" si="6"/>
        <v>#DIV/0!</v>
      </c>
      <c r="F69" s="66">
        <f>ROUND(F34/$F$8,2)</f>
        <v>20.16</v>
      </c>
    </row>
    <row r="70" spans="1:6">
      <c r="A70" t="s">
        <v>147</v>
      </c>
      <c r="B70" t="s">
        <v>147</v>
      </c>
      <c r="D70" s="66">
        <f>ROUND(D35/$D$8,2)</f>
        <v>3.67</v>
      </c>
      <c r="E70" s="66" t="e">
        <f t="shared" si="6"/>
        <v>#DIV/0!</v>
      </c>
      <c r="F70" s="66">
        <f>ROUND(F35/$F$8,2)</f>
        <v>3.7</v>
      </c>
    </row>
    <row r="71" spans="1:6">
      <c r="A71" t="s">
        <v>149</v>
      </c>
      <c r="B71" t="s">
        <v>149</v>
      </c>
      <c r="D71" s="66">
        <f>ROUND(D36/$D$8,2)</f>
        <v>3.75</v>
      </c>
      <c r="E71" s="66" t="e">
        <f t="shared" si="6"/>
        <v>#DIV/0!</v>
      </c>
      <c r="F71" s="66">
        <f>ROUND(F36/$F$8,2)</f>
        <v>3.77</v>
      </c>
    </row>
    <row r="72" spans="1:6">
      <c r="A72" t="s">
        <v>225</v>
      </c>
      <c r="B72" t="s">
        <v>225</v>
      </c>
      <c r="D72" s="66">
        <f>ROUND(D37/$D$8,2)</f>
        <v>426.48</v>
      </c>
      <c r="E72" s="66" t="e">
        <f t="shared" si="6"/>
        <v>#DIV/0!</v>
      </c>
      <c r="F72" s="66">
        <f t="shared" ref="F72:F73" si="7">ROUND(F37/$F$8,2)</f>
        <v>429.82</v>
      </c>
    </row>
    <row r="73" spans="1:6">
      <c r="A73" t="s">
        <v>226</v>
      </c>
      <c r="B73" t="s">
        <v>226</v>
      </c>
      <c r="D73" s="66">
        <f t="shared" ref="D73" si="8">ROUND(D38/$D$8,2)</f>
        <v>3.5</v>
      </c>
      <c r="E73" s="66" t="e">
        <f t="shared" si="6"/>
        <v>#DIV/0!</v>
      </c>
      <c r="F73" s="66">
        <f t="shared" si="7"/>
        <v>3.53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3" tint="0.59999389629810485"/>
    <pageSetUpPr fitToPage="1"/>
  </sheetPr>
  <dimension ref="A2:W75"/>
  <sheetViews>
    <sheetView topLeftCell="A32" zoomScale="70" zoomScaleNormal="70" workbookViewId="0">
      <selection activeCell="H47" sqref="H47"/>
    </sheetView>
  </sheetViews>
  <sheetFormatPr defaultRowHeight="14.4" outlineLevelCol="1"/>
  <cols>
    <col min="1" max="1" width="9.109375" customWidth="1" outlineLevel="1"/>
    <col min="2" max="2" width="36" customWidth="1"/>
    <col min="3" max="3" width="5.5546875" customWidth="1"/>
    <col min="4" max="4" width="22.109375" customWidth="1"/>
    <col min="5" max="5" width="16" style="3" customWidth="1"/>
    <col min="6" max="6" width="16" customWidth="1"/>
    <col min="8" max="8" width="18.88671875" customWidth="1"/>
    <col min="10" max="10" width="14.33203125" customWidth="1"/>
    <col min="12" max="12" width="12.109375" customWidth="1"/>
    <col min="13" max="13" width="14.88671875" hidden="1" customWidth="1" outlineLevel="1"/>
    <col min="14" max="14" width="12" hidden="1" customWidth="1" outlineLevel="1"/>
    <col min="15" max="16" width="9.109375" hidden="1" customWidth="1" outlineLevel="1"/>
    <col min="17" max="17" width="10.6640625" bestFit="1" customWidth="1" collapsed="1"/>
  </cols>
  <sheetData>
    <row r="2" spans="1:23">
      <c r="A2" s="56"/>
      <c r="B2" s="56"/>
      <c r="C2" s="56"/>
      <c r="D2" s="56"/>
      <c r="M2" s="11" t="s">
        <v>44</v>
      </c>
      <c r="N2" s="12"/>
      <c r="O2" s="52" t="s">
        <v>43</v>
      </c>
    </row>
    <row r="3" spans="1:23">
      <c r="B3" s="56" t="s">
        <v>87</v>
      </c>
      <c r="C3" s="56"/>
      <c r="D3" s="56"/>
      <c r="M3" s="14"/>
      <c r="N3" s="15"/>
      <c r="O3" s="16"/>
    </row>
    <row r="4" spans="1:23">
      <c r="A4" s="2"/>
      <c r="M4" s="17" t="s">
        <v>248</v>
      </c>
      <c r="N4" s="18" t="s">
        <v>33</v>
      </c>
      <c r="O4" s="79">
        <f>'major currencies'!A307</f>
        <v>306</v>
      </c>
      <c r="P4" s="93" t="s">
        <v>110</v>
      </c>
      <c r="Q4" s="94"/>
      <c r="R4" s="94"/>
      <c r="S4" s="94"/>
      <c r="T4" s="94"/>
      <c r="U4" s="94"/>
      <c r="V4" s="94"/>
      <c r="W4" s="94"/>
    </row>
    <row r="5" spans="1:23" ht="96" customHeight="1">
      <c r="B5" s="2" t="s">
        <v>49</v>
      </c>
      <c r="C5" s="2"/>
      <c r="D5" s="57" t="s">
        <v>216</v>
      </c>
      <c r="E5" s="57" t="s">
        <v>206</v>
      </c>
      <c r="F5" s="57" t="s">
        <v>50</v>
      </c>
      <c r="H5" s="57" t="s">
        <v>244</v>
      </c>
      <c r="M5" s="20" t="s">
        <v>45</v>
      </c>
      <c r="N5" s="21" t="s">
        <v>46</v>
      </c>
      <c r="O5" s="19">
        <f>'major currencies'!A399</f>
        <v>383</v>
      </c>
    </row>
    <row r="6" spans="1:23">
      <c r="L6" s="108"/>
      <c r="M6" s="109"/>
      <c r="Q6" s="109"/>
    </row>
    <row r="7" spans="1:23">
      <c r="A7" t="str">
        <f>LEFT(B7,3)</f>
        <v>AED</v>
      </c>
      <c r="B7" t="s">
        <v>51</v>
      </c>
      <c r="D7" s="9">
        <f>VLOOKUP(A7,Summary!$A$7:$F$39,4,0)</f>
        <v>4.47</v>
      </c>
      <c r="E7" s="9">
        <f>VLOOKUP(A7,Summary!$A$7:$G$39,5,0)</f>
        <v>0</v>
      </c>
      <c r="F7" s="9">
        <f>VLOOKUP(A7,Summary!$A$7:$H$39,6,0)</f>
        <v>4.2699999999999996</v>
      </c>
      <c r="H7" s="110">
        <v>4.95</v>
      </c>
      <c r="I7" s="9"/>
      <c r="K7" s="9"/>
      <c r="L7" s="111"/>
      <c r="M7" s="109"/>
      <c r="Q7" s="109"/>
      <c r="R7" s="9"/>
    </row>
    <row r="8" spans="1:23">
      <c r="A8" t="str">
        <f t="shared" ref="A8:A35" si="0">LEFT(B8,3)</f>
        <v>ARS</v>
      </c>
      <c r="B8" t="s">
        <v>52</v>
      </c>
      <c r="D8" s="9">
        <f>VLOOKUP(A8,Summary!$A$7:$F$39,4,0)</f>
        <v>159.88</v>
      </c>
      <c r="E8" s="9">
        <f>VLOOKUP(A8,Summary!$A$7:$G$39,5,0)</f>
        <v>0</v>
      </c>
      <c r="F8" s="9">
        <f>VLOOKUP(A8,Summary!$A$7:$H$39,6,0)</f>
        <v>161.28</v>
      </c>
      <c r="G8" s="1"/>
      <c r="H8" s="110">
        <v>132.91999999999999</v>
      </c>
      <c r="I8" s="9"/>
      <c r="L8" s="111"/>
      <c r="R8" s="9"/>
    </row>
    <row r="9" spans="1:23">
      <c r="A9" t="str">
        <f t="shared" si="0"/>
        <v>AUD</v>
      </c>
      <c r="B9" t="s">
        <v>53</v>
      </c>
      <c r="D9" s="9">
        <f>VLOOKUP(A9,Summary!$A$7:$F$39,4,0)</f>
        <v>1.74</v>
      </c>
      <c r="E9" s="9">
        <f>VLOOKUP(A9,Summary!$A$7:$G$39,5,0)</f>
        <v>0</v>
      </c>
      <c r="F9" s="9">
        <f>VLOOKUP(A9,Summary!$A$7:$H$39,6,0)</f>
        <v>1.7</v>
      </c>
      <c r="G9" s="1"/>
      <c r="H9" s="110">
        <v>1.87</v>
      </c>
      <c r="I9" s="9"/>
      <c r="K9" s="9"/>
      <c r="L9" s="111"/>
      <c r="M9" s="109"/>
      <c r="Q9" s="109"/>
      <c r="R9" s="9"/>
    </row>
    <row r="10" spans="1:23">
      <c r="A10" t="str">
        <f>LEFT(B10,3)</f>
        <v>BGN</v>
      </c>
      <c r="B10" t="s">
        <v>54</v>
      </c>
      <c r="D10" s="9">
        <f>VLOOKUP(A10,Summary!$A$7:$F$39,4,0)</f>
        <v>2.33</v>
      </c>
      <c r="E10" s="9">
        <f>VLOOKUP(A10,Summary!$A$7:$G$39,5,0)</f>
        <v>0</v>
      </c>
      <c r="F10" s="9">
        <f>VLOOKUP(A10,Summary!$A$7:$H$39,6,0)</f>
        <v>2.2599999999999998</v>
      </c>
      <c r="G10" s="1"/>
      <c r="H10" s="110">
        <v>2.27</v>
      </c>
      <c r="I10" s="9"/>
      <c r="K10" s="9"/>
      <c r="L10" s="111"/>
      <c r="M10" s="109"/>
      <c r="Q10" s="109"/>
      <c r="R10" s="9"/>
    </row>
    <row r="11" spans="1:23">
      <c r="A11" t="str">
        <f t="shared" si="0"/>
        <v>BRL</v>
      </c>
      <c r="B11" t="s">
        <v>55</v>
      </c>
      <c r="D11" s="9">
        <f>VLOOKUP(A11,Summary!$A$7:$F$39,4,0)</f>
        <v>6.3</v>
      </c>
      <c r="E11" s="9">
        <f>VLOOKUP(A11,Summary!$A$7:$G$39,5,0)</f>
        <v>0</v>
      </c>
      <c r="F11" s="9">
        <f>VLOOKUP(A11,Summary!$A$7:$H$39,6,0)</f>
        <v>6.03</v>
      </c>
      <c r="G11" s="1"/>
      <c r="H11" s="110">
        <v>7.35</v>
      </c>
      <c r="I11" s="9"/>
      <c r="L11" s="111"/>
      <c r="R11" s="9"/>
    </row>
    <row r="12" spans="1:23">
      <c r="A12" t="str">
        <f t="shared" si="0"/>
        <v>CAD</v>
      </c>
      <c r="B12" t="s">
        <v>56</v>
      </c>
      <c r="D12" s="9">
        <f>VLOOKUP(A12,Summary!$A$7:$F$39,4,0)</f>
        <v>1.56</v>
      </c>
      <c r="E12" s="9">
        <f>VLOOKUP(A12,Summary!$A$7:$G$39,5,0)</f>
        <v>0</v>
      </c>
      <c r="F12" s="9">
        <f>VLOOKUP(A12,Summary!$A$7:$H$39,6,0)</f>
        <v>1.52</v>
      </c>
      <c r="G12" s="1"/>
      <c r="H12" s="110">
        <v>1.71</v>
      </c>
      <c r="I12" s="9"/>
      <c r="K12" s="9"/>
      <c r="L12" s="111"/>
      <c r="M12" s="109"/>
      <c r="Q12" s="109"/>
      <c r="R12" s="9"/>
    </row>
    <row r="13" spans="1:23">
      <c r="A13" t="str">
        <f t="shared" si="0"/>
        <v>CHF</v>
      </c>
      <c r="B13" t="s">
        <v>57</v>
      </c>
      <c r="D13" s="9">
        <f>VLOOKUP(A13,Summary!$A$7:$F$39,4,0)</f>
        <v>1.1599999999999999</v>
      </c>
      <c r="E13" s="9">
        <f>VLOOKUP(A13,Summary!$A$7:$G$39,5,0)</f>
        <v>0</v>
      </c>
      <c r="F13" s="9">
        <f>VLOOKUP(A13,Summary!$A$7:$H$39,6,0)</f>
        <v>1.1299999999999999</v>
      </c>
      <c r="G13" s="1"/>
      <c r="H13" s="110">
        <v>1.26</v>
      </c>
      <c r="I13" s="9"/>
      <c r="K13" s="9"/>
      <c r="L13" s="111"/>
      <c r="M13" s="109"/>
      <c r="Q13" s="109"/>
      <c r="R13" s="9"/>
    </row>
    <row r="14" spans="1:23">
      <c r="A14" t="str">
        <f t="shared" si="0"/>
        <v>CNY</v>
      </c>
      <c r="B14" t="s">
        <v>58</v>
      </c>
      <c r="D14" s="9">
        <f>VLOOKUP(A14,Summary!$A$7:$F$39,4,0)</f>
        <v>8.2100000000000009</v>
      </c>
      <c r="E14" s="9">
        <f>VLOOKUP(A14,Summary!$A$7:$G$39,5,0)</f>
        <v>0</v>
      </c>
      <c r="F14" s="9">
        <f>VLOOKUP(A14,Summary!$A$7:$H$39,6,0)</f>
        <v>8.02</v>
      </c>
      <c r="G14" s="1"/>
      <c r="H14" s="110">
        <v>8.7100000000000009</v>
      </c>
      <c r="I14" s="9"/>
      <c r="K14" s="9"/>
      <c r="L14" s="111"/>
      <c r="M14" s="109"/>
      <c r="Q14" s="109"/>
      <c r="R14" s="9"/>
    </row>
    <row r="15" spans="1:23">
      <c r="A15" t="str">
        <f t="shared" si="0"/>
        <v>CZK</v>
      </c>
      <c r="B15" t="s">
        <v>59</v>
      </c>
      <c r="D15" s="9">
        <f>VLOOKUP(A15,Summary!$A$7:$F$39,4,0)</f>
        <v>29.3</v>
      </c>
      <c r="E15" s="9">
        <f>VLOOKUP(A15,Summary!$A$7:$G$39,5,0)</f>
        <v>0</v>
      </c>
      <c r="F15" s="9">
        <f>VLOOKUP(A15,Summary!$A$7:$H$39,6,0)</f>
        <v>28.34</v>
      </c>
      <c r="G15" s="1"/>
      <c r="H15" s="110">
        <v>29.5</v>
      </c>
      <c r="I15" s="9"/>
      <c r="K15" s="9"/>
      <c r="L15" s="111"/>
      <c r="M15" s="109"/>
      <c r="Q15" s="109"/>
      <c r="R15" s="9"/>
    </row>
    <row r="16" spans="1:23">
      <c r="A16" t="str">
        <f t="shared" si="0"/>
        <v>EGP</v>
      </c>
      <c r="B16" t="s">
        <v>224</v>
      </c>
      <c r="D16" s="9">
        <f>VLOOKUP(A16,Summary!$A$7:$F$39,4,0)</f>
        <v>23.05</v>
      </c>
      <c r="E16" s="9">
        <f>VLOOKUP(A16,Summary!$A$7:$G$39,5,0)</f>
        <v>0</v>
      </c>
      <c r="F16" s="9">
        <f>VLOOKUP(A16,Summary!$A$7:$H$39,6,0)</f>
        <v>22.33</v>
      </c>
      <c r="G16" s="1"/>
      <c r="H16" s="110">
        <v>21.15</v>
      </c>
      <c r="I16" s="9"/>
      <c r="K16" s="9"/>
      <c r="L16" s="111"/>
      <c r="M16" s="109"/>
      <c r="Q16" s="109"/>
      <c r="R16" s="9"/>
    </row>
    <row r="17" spans="1:18">
      <c r="A17" t="str">
        <f t="shared" si="0"/>
        <v>EUR</v>
      </c>
      <c r="B17" t="s">
        <v>60</v>
      </c>
      <c r="D17" s="9">
        <f>VLOOKUP(A17,Summary!$A$7:$F$39,4,0)</f>
        <v>1.19</v>
      </c>
      <c r="E17" s="9">
        <f>VLOOKUP(A17,Summary!$A$7:$G$39,5,0)</f>
        <v>0</v>
      </c>
      <c r="F17" s="9">
        <f>VLOOKUP(A17,Summary!$A$7:$H$39,6,0)</f>
        <v>1.1599999999999999</v>
      </c>
      <c r="G17" s="1"/>
      <c r="H17" s="110">
        <v>1.1599999999999999</v>
      </c>
      <c r="I17" s="9"/>
      <c r="K17" s="9"/>
      <c r="L17" s="111"/>
      <c r="M17" s="109"/>
      <c r="Q17" s="109"/>
      <c r="R17" s="9"/>
    </row>
    <row r="18" spans="1:18">
      <c r="A18" t="str">
        <f t="shared" si="0"/>
        <v>GBP</v>
      </c>
      <c r="B18" t="s">
        <v>61</v>
      </c>
      <c r="D18" s="9">
        <f>VLOOKUP(A18,Summary!$A$7:$F$39,4,0)</f>
        <v>1</v>
      </c>
      <c r="E18" s="9">
        <f>VLOOKUP(A18,Summary!$A$7:$G$39,5,0)</f>
        <v>1</v>
      </c>
      <c r="F18" s="9">
        <f>VLOOKUP(A18,Summary!$A$7:$H$39,6,0)</f>
        <v>1</v>
      </c>
      <c r="G18" s="1"/>
      <c r="H18" s="110">
        <v>1</v>
      </c>
      <c r="I18" s="9"/>
      <c r="L18" s="111"/>
      <c r="R18" s="9"/>
    </row>
    <row r="19" spans="1:18">
      <c r="A19" t="str">
        <f t="shared" si="0"/>
        <v>HKD</v>
      </c>
      <c r="B19" t="s">
        <v>62</v>
      </c>
      <c r="D19" s="9">
        <f>VLOOKUP(A19,Summary!$A$7:$F$39,4,0)</f>
        <v>9.56</v>
      </c>
      <c r="E19" s="9">
        <f>VLOOKUP(A19,Summary!$A$7:$G$39,5,0)</f>
        <v>0</v>
      </c>
      <c r="F19" s="9">
        <f>VLOOKUP(A19,Summary!$A$7:$H$39,6,0)</f>
        <v>9.1199999999999992</v>
      </c>
      <c r="G19" s="1"/>
      <c r="H19" s="110">
        <v>10.48</v>
      </c>
      <c r="I19" s="9"/>
      <c r="K19" s="9"/>
      <c r="L19" s="111"/>
      <c r="M19" s="109"/>
      <c r="Q19" s="109"/>
      <c r="R19" s="9"/>
    </row>
    <row r="20" spans="1:18">
      <c r="A20" t="str">
        <f t="shared" si="0"/>
        <v>HUF</v>
      </c>
      <c r="B20" t="s">
        <v>63</v>
      </c>
      <c r="D20" s="9">
        <f>VLOOKUP(A20,Summary!$A$7:$F$39,4,0)/1000</f>
        <v>0.48180000000000001</v>
      </c>
      <c r="E20" s="9">
        <f>VLOOKUP(A20,Summary!$A$7:$G$39,5,0)/1000</f>
        <v>0</v>
      </c>
      <c r="F20" s="9">
        <f>VLOOKUP(A20,Summary!$A$7:$H$39,6,0)/1000</f>
        <v>0.46344000000000002</v>
      </c>
      <c r="G20" s="1"/>
      <c r="H20" s="110">
        <v>0.41787999999999997</v>
      </c>
      <c r="I20" s="9"/>
      <c r="K20" s="9"/>
      <c r="L20" s="111"/>
      <c r="M20" s="109"/>
      <c r="Q20" s="109"/>
      <c r="R20" s="9"/>
    </row>
    <row r="21" spans="1:18">
      <c r="A21" t="str">
        <f t="shared" si="0"/>
        <v>INR</v>
      </c>
      <c r="B21" t="s">
        <v>64</v>
      </c>
      <c r="D21" s="9">
        <f>VLOOKUP(A21,Summary!$A$7:$F$39,4,0)</f>
        <v>96.3</v>
      </c>
      <c r="E21" s="9">
        <f>VLOOKUP(A21,Summary!$A$7:$G$39,5,0)</f>
        <v>0</v>
      </c>
      <c r="F21" s="9">
        <f>VLOOKUP(A21,Summary!$A$7:$H$39,6,0)</f>
        <v>92.37</v>
      </c>
      <c r="G21" s="1"/>
      <c r="H21" s="110">
        <v>99.88</v>
      </c>
      <c r="I21" s="9"/>
      <c r="K21" s="9"/>
      <c r="L21" s="111"/>
      <c r="M21" s="109"/>
      <c r="Q21" s="109"/>
      <c r="R21" s="9"/>
    </row>
    <row r="22" spans="1:18">
      <c r="A22" t="str">
        <f t="shared" si="0"/>
        <v>JPY</v>
      </c>
      <c r="B22" t="s">
        <v>65</v>
      </c>
      <c r="D22" s="9">
        <f>VLOOKUP(A22,Summary!$A$7:$F$39,4,0)</f>
        <v>162.19999999999999</v>
      </c>
      <c r="E22" s="9">
        <f>VLOOKUP(A22,Summary!$A$7:$G$39,5,0)</f>
        <v>0</v>
      </c>
      <c r="F22" s="9">
        <f>VLOOKUP(A22,Summary!$A$7:$H$39,6,0)</f>
        <v>161.26</v>
      </c>
      <c r="G22" s="1"/>
      <c r="H22" s="110">
        <v>150</v>
      </c>
      <c r="I22" s="9"/>
      <c r="K22" s="9"/>
      <c r="L22" s="111"/>
      <c r="M22" s="109"/>
      <c r="Q22" s="109"/>
      <c r="R22" s="9"/>
    </row>
    <row r="23" spans="1:18">
      <c r="A23" t="str">
        <f>LEFT(B23,3)</f>
        <v>KRW</v>
      </c>
      <c r="B23" t="s">
        <v>100</v>
      </c>
      <c r="D23" s="9">
        <f>VLOOKUP(A57,Summary!$A$7:$F$39,4,0)</f>
        <v>1582.73</v>
      </c>
      <c r="E23" s="9">
        <f>VLOOKUP(A23,Summary!$A$7:$G$39,5,0)</f>
        <v>0</v>
      </c>
      <c r="F23" s="9">
        <f>VLOOKUP(A57,Summary!$A$7:$H$39,6,0)</f>
        <v>1555.74</v>
      </c>
      <c r="G23" s="1"/>
      <c r="H23" s="110">
        <v>1593.95</v>
      </c>
      <c r="I23" s="9"/>
      <c r="L23" s="111"/>
      <c r="R23" s="9"/>
    </row>
    <row r="24" spans="1:18">
      <c r="A24" t="str">
        <f>LEFT(B24,3)</f>
        <v>MXN</v>
      </c>
      <c r="B24" t="s">
        <v>218</v>
      </c>
      <c r="D24" s="9">
        <f>VLOOKUP(A24,Summary!$A$7:$F$39,4,0)</f>
        <v>24.78</v>
      </c>
      <c r="E24" s="9">
        <f>VLOOKUP(A24,Summary!$A$7:$G$39,5,0)</f>
        <v>0</v>
      </c>
      <c r="F24" s="9">
        <f>VLOOKUP(A24,Summary!$A$7:$H$39,6,0)</f>
        <v>23.38</v>
      </c>
      <c r="G24" s="1"/>
      <c r="H24" s="110">
        <v>27.73</v>
      </c>
      <c r="I24" s="9"/>
      <c r="L24" s="111"/>
      <c r="R24" s="9"/>
    </row>
    <row r="25" spans="1:18">
      <c r="A25" t="str">
        <f t="shared" ref="A25:A26" si="1">LEFT(B25,3)</f>
        <v>MYR</v>
      </c>
      <c r="B25" t="s">
        <v>98</v>
      </c>
      <c r="D25" s="9">
        <f>VLOOKUP(A25,Summary!$A$7:$F$39,4,0)</f>
        <v>5.42</v>
      </c>
      <c r="E25" s="9">
        <f>VLOOKUP(A25,Summary!$A$7:$G$39,5,0)</f>
        <v>0</v>
      </c>
      <c r="F25" s="9">
        <f>VLOOKUP(A25,Summary!$A$7:$H$39,6,0)</f>
        <v>5.22</v>
      </c>
      <c r="G25" s="1"/>
      <c r="H25" s="110">
        <v>5.63</v>
      </c>
      <c r="I25" s="9"/>
      <c r="K25" s="3"/>
      <c r="L25" s="111"/>
      <c r="M25" s="109"/>
      <c r="Q25" s="109"/>
      <c r="R25" s="9"/>
    </row>
    <row r="26" spans="1:18">
      <c r="A26" t="str">
        <f t="shared" si="1"/>
        <v>NGN</v>
      </c>
      <c r="B26" t="s">
        <v>227</v>
      </c>
      <c r="D26" s="9">
        <f>VLOOKUP(A26,Summary!$A$7:$F$39,4,0)</f>
        <v>520.30999999999995</v>
      </c>
      <c r="E26" s="9">
        <f>VLOOKUP(A26,Summary!$A$7:$G$39,5,0)</f>
        <v>0</v>
      </c>
      <c r="F26" s="9">
        <f>VLOOKUP(A26,Summary!$A$7:$H$39,6,0)</f>
        <v>498.59</v>
      </c>
      <c r="G26" s="1"/>
      <c r="H26" s="110">
        <v>556.03</v>
      </c>
      <c r="I26" s="9"/>
      <c r="K26" s="3"/>
      <c r="L26" s="111"/>
      <c r="M26" s="109"/>
      <c r="Q26" s="109"/>
      <c r="R26" s="9"/>
    </row>
    <row r="27" spans="1:18">
      <c r="A27" t="str">
        <f t="shared" si="0"/>
        <v>NZD</v>
      </c>
      <c r="B27" t="s">
        <v>66</v>
      </c>
      <c r="D27" s="9">
        <f>VLOOKUP(A27,Summary!$A$7:$F$39,4,0)</f>
        <v>1.94</v>
      </c>
      <c r="E27" s="9">
        <f>VLOOKUP(A27,Summary!$A$7:$G$39,5,0)</f>
        <v>0</v>
      </c>
      <c r="F27" s="9">
        <f>VLOOKUP(A27,Summary!$A$7:$H$39,6,0)</f>
        <v>1.9</v>
      </c>
      <c r="G27" s="1"/>
      <c r="H27" s="110">
        <v>1.95</v>
      </c>
      <c r="I27" s="9"/>
      <c r="K27" s="9"/>
      <c r="L27" s="111"/>
      <c r="M27" s="109"/>
      <c r="Q27" s="109"/>
      <c r="R27" s="9"/>
    </row>
    <row r="28" spans="1:18">
      <c r="A28" t="str">
        <f t="shared" si="0"/>
        <v>PGK</v>
      </c>
      <c r="B28" t="s">
        <v>228</v>
      </c>
      <c r="D28" s="9">
        <f>VLOOKUP(A28,Summary!$A$7:$F$39,4,0)</f>
        <v>4.2699999999999996</v>
      </c>
      <c r="E28" s="9">
        <f>VLOOKUP(A28,Summary!$A$7:$G$39,5,0)</f>
        <v>0</v>
      </c>
      <c r="F28" s="9">
        <f>VLOOKUP(A28,Summary!$A$7:$H$39,6,0)</f>
        <v>4.0999999999999996</v>
      </c>
      <c r="G28" s="1"/>
      <c r="H28" s="110">
        <v>4.7300000000000004</v>
      </c>
      <c r="I28" s="9"/>
      <c r="K28" s="9"/>
      <c r="L28" s="111"/>
      <c r="M28" s="109"/>
      <c r="Q28" s="109"/>
      <c r="R28" s="9"/>
    </row>
    <row r="29" spans="1:18">
      <c r="A29" t="str">
        <f t="shared" si="0"/>
        <v>PLN</v>
      </c>
      <c r="B29" t="s">
        <v>67</v>
      </c>
      <c r="D29" s="9">
        <f>VLOOKUP(A29,Summary!$A$7:$F$39,4,0)</f>
        <v>5.64</v>
      </c>
      <c r="E29" s="9">
        <f>VLOOKUP(A29,Summary!$A$7:$G$39,5,0)</f>
        <v>0</v>
      </c>
      <c r="F29" s="9">
        <f>VLOOKUP(A29,Summary!$A$7:$H$39,6,0)</f>
        <v>5.47</v>
      </c>
      <c r="G29" s="1"/>
      <c r="H29" s="110">
        <v>5.36</v>
      </c>
      <c r="I29" s="9"/>
      <c r="L29" s="111"/>
      <c r="M29" s="109"/>
      <c r="Q29" s="109"/>
      <c r="R29" s="9"/>
    </row>
    <row r="30" spans="1:18">
      <c r="A30" t="str">
        <f t="shared" si="0"/>
        <v>QAR</v>
      </c>
      <c r="B30" t="s">
        <v>217</v>
      </c>
      <c r="D30" s="9">
        <f>VLOOKUP(A30,Summary!$A$7:$F$39,4,0)</f>
        <v>4.4800000000000004</v>
      </c>
      <c r="E30" s="9">
        <f>VLOOKUP(A30,Summary!$A$7:$G$39,5,0)</f>
        <v>0</v>
      </c>
      <c r="F30" s="9">
        <f>VLOOKUP(A30,Summary!$A$7:$H$39,6,0)</f>
        <v>4.29</v>
      </c>
      <c r="G30" s="1"/>
      <c r="H30" s="110">
        <v>4.9400000000000004</v>
      </c>
      <c r="I30" s="9"/>
      <c r="L30" s="111"/>
      <c r="M30" s="109"/>
      <c r="Q30" s="109"/>
      <c r="R30" s="9"/>
    </row>
    <row r="31" spans="1:18">
      <c r="A31" t="str">
        <f t="shared" si="0"/>
        <v>SAR</v>
      </c>
      <c r="B31" t="s">
        <v>223</v>
      </c>
      <c r="D31" s="9">
        <f>VLOOKUP(A31,Summary!$A$7:$F$39,4,0)</f>
        <v>4.57</v>
      </c>
      <c r="E31" s="9">
        <f>VLOOKUP(A31,Summary!$A$7:$G$39,5,0)</f>
        <v>0</v>
      </c>
      <c r="F31" s="9">
        <f>VLOOKUP(A31,Summary!$A$7:$H$39,6,0)</f>
        <v>4.37</v>
      </c>
      <c r="G31" s="1"/>
      <c r="H31" s="110">
        <v>5.05</v>
      </c>
      <c r="I31" s="9"/>
      <c r="L31" s="111"/>
      <c r="M31" s="109"/>
      <c r="Q31" s="109"/>
      <c r="R31" s="9"/>
    </row>
    <row r="32" spans="1:18">
      <c r="A32" t="str">
        <f t="shared" si="0"/>
        <v>SEK</v>
      </c>
      <c r="B32" t="s">
        <v>68</v>
      </c>
      <c r="D32" s="9">
        <f>VLOOKUP(A32,Summary!$A$7:$F$39,4,0)</f>
        <v>12.36</v>
      </c>
      <c r="E32" s="9">
        <f>VLOOKUP(A32,Summary!$A$7:$G$39,5,0)</f>
        <v>0</v>
      </c>
      <c r="F32" s="9">
        <f>VLOOKUP(A32,Summary!$A$7:$H$39,6,0)</f>
        <v>12.38</v>
      </c>
      <c r="G32" s="1"/>
      <c r="H32" s="110">
        <v>11.8</v>
      </c>
      <c r="I32" s="9"/>
      <c r="L32" s="111"/>
      <c r="R32" s="9"/>
    </row>
    <row r="33" spans="1:18">
      <c r="A33" t="str">
        <f t="shared" si="0"/>
        <v>SGD</v>
      </c>
      <c r="B33" t="s">
        <v>69</v>
      </c>
      <c r="D33" s="9">
        <f>VLOOKUP(A33,Summary!$A$7:$F$39,4,0)</f>
        <v>1.68</v>
      </c>
      <c r="E33" s="9">
        <f>VLOOKUP(A33,Summary!$A$7:$G$39,5,0)</f>
        <v>0</v>
      </c>
      <c r="F33" s="9">
        <f>VLOOKUP(A33,Summary!$A$7:$H$39,6,0)</f>
        <v>1.62</v>
      </c>
      <c r="G33" s="1"/>
      <c r="H33" s="110">
        <v>1.83</v>
      </c>
      <c r="I33" s="9"/>
      <c r="L33" s="111"/>
      <c r="M33" s="109"/>
      <c r="Q33" s="109"/>
      <c r="R33" s="9"/>
    </row>
    <row r="34" spans="1:18">
      <c r="A34" t="str">
        <f t="shared" si="0"/>
        <v>USD</v>
      </c>
      <c r="B34" t="s">
        <v>70</v>
      </c>
      <c r="D34" s="9">
        <f>VLOOKUP(A34,Summary!$A$7:$F$39,4,0)</f>
        <v>1.22</v>
      </c>
      <c r="E34" s="9">
        <f>VLOOKUP(A34,Summary!$A$7:$G$39,5,0)</f>
        <v>0</v>
      </c>
      <c r="F34" s="9">
        <f>VLOOKUP(A34,Summary!$A$7:$H$39,6,0)</f>
        <v>1.1599999999999999</v>
      </c>
      <c r="G34" s="1"/>
      <c r="H34" s="110">
        <v>1.35</v>
      </c>
      <c r="I34" s="9"/>
      <c r="L34" s="111"/>
      <c r="M34" s="109"/>
      <c r="Q34" s="109"/>
      <c r="R34" s="9"/>
    </row>
    <row r="35" spans="1:18">
      <c r="A35" t="str">
        <f t="shared" si="0"/>
        <v>ZAR</v>
      </c>
      <c r="B35" t="s">
        <v>71</v>
      </c>
      <c r="D35" s="9">
        <f>VLOOKUP(A35,Summary!$A$7:$F$39,4,0)</f>
        <v>20.23</v>
      </c>
      <c r="E35" s="9">
        <f>VLOOKUP(A35,Summary!$A$7:$G$39,5,0)</f>
        <v>0</v>
      </c>
      <c r="F35" s="9">
        <f>VLOOKUP(A35,Summary!$A$7:$H$39,6,0)</f>
        <v>19.899999999999999</v>
      </c>
      <c r="G35" s="1"/>
      <c r="H35" s="110">
        <v>20.34</v>
      </c>
      <c r="I35" s="9"/>
      <c r="L35" s="111"/>
      <c r="M35" s="9"/>
      <c r="R35" s="9"/>
    </row>
    <row r="36" spans="1:18">
      <c r="D36" s="1"/>
      <c r="E36" s="1"/>
      <c r="F36" s="1"/>
      <c r="G36" s="1"/>
      <c r="L36" s="111"/>
      <c r="M36" s="9"/>
    </row>
    <row r="37" spans="1:18">
      <c r="B37" s="56" t="s">
        <v>106</v>
      </c>
      <c r="D37" s="1"/>
      <c r="E37" s="1"/>
      <c r="F37" s="1"/>
      <c r="G37" s="1"/>
      <c r="M37" s="9"/>
    </row>
    <row r="38" spans="1:18">
      <c r="D38" s="1"/>
      <c r="E38" s="1"/>
      <c r="F38" s="1"/>
      <c r="G38" s="1"/>
      <c r="M38" s="9"/>
    </row>
    <row r="39" spans="1:18" ht="32.25" customHeight="1">
      <c r="B39" s="2" t="s">
        <v>49</v>
      </c>
      <c r="C39" s="2"/>
      <c r="D39" s="57" t="s">
        <v>88</v>
      </c>
      <c r="E39" s="57" t="str">
        <f>E5</f>
        <v>Average rate (YTD)</v>
      </c>
      <c r="F39" s="57" t="s">
        <v>50</v>
      </c>
      <c r="G39" s="1"/>
      <c r="H39" s="57" t="str">
        <f>H5</f>
        <v>Opening FY22</v>
      </c>
      <c r="M39" s="9"/>
    </row>
    <row r="40" spans="1:18">
      <c r="G40" s="1"/>
      <c r="M40" s="9"/>
    </row>
    <row r="41" spans="1:18">
      <c r="A41" t="str">
        <f>LEFT(B41,3)</f>
        <v>AED</v>
      </c>
      <c r="B41" t="s">
        <v>51</v>
      </c>
      <c r="D41" s="66">
        <f>ROUND(D7/$D$34,2)</f>
        <v>3.66</v>
      </c>
      <c r="E41" s="66" t="e">
        <f t="shared" ref="E41:E69" si="2">ROUND(E7/$E$34,2)</f>
        <v>#DIV/0!</v>
      </c>
      <c r="F41" s="66">
        <f>ROUND(F7/$F$34,2)</f>
        <v>3.68</v>
      </c>
      <c r="G41" s="1"/>
      <c r="H41" s="66">
        <f>ROUND(H7/$H$34,2)</f>
        <v>3.67</v>
      </c>
      <c r="M41" s="9"/>
    </row>
    <row r="42" spans="1:18">
      <c r="A42" t="str">
        <f t="shared" ref="A42:A69" si="3">LEFT(B42,3)</f>
        <v>ARS</v>
      </c>
      <c r="B42" t="s">
        <v>52</v>
      </c>
      <c r="D42" s="66">
        <f t="shared" ref="D42" si="4">ROUND(D8/$D$34,2)</f>
        <v>131.05000000000001</v>
      </c>
      <c r="E42" s="66" t="e">
        <f t="shared" si="2"/>
        <v>#DIV/0!</v>
      </c>
      <c r="F42" s="66">
        <f t="shared" ref="F42:F69" si="5">ROUND(F8/$F$34,2)</f>
        <v>139.03</v>
      </c>
      <c r="G42" s="1"/>
      <c r="H42" s="66">
        <f t="shared" ref="H42:H69" si="6">ROUND(H8/$H$34,2)</f>
        <v>98.46</v>
      </c>
      <c r="M42" s="9"/>
    </row>
    <row r="43" spans="1:18">
      <c r="A43" t="str">
        <f t="shared" si="3"/>
        <v>AUD</v>
      </c>
      <c r="B43" t="s">
        <v>53</v>
      </c>
      <c r="D43" s="66">
        <f t="shared" ref="D43" si="7">ROUND(D9/$D$34,2)</f>
        <v>1.43</v>
      </c>
      <c r="E43" s="66" t="e">
        <f t="shared" si="2"/>
        <v>#DIV/0!</v>
      </c>
      <c r="F43" s="66">
        <f t="shared" si="5"/>
        <v>1.47</v>
      </c>
      <c r="G43" s="1"/>
      <c r="H43" s="66">
        <f t="shared" si="6"/>
        <v>1.39</v>
      </c>
      <c r="M43" s="9"/>
    </row>
    <row r="44" spans="1:18">
      <c r="A44" t="str">
        <f t="shared" si="3"/>
        <v>BGN</v>
      </c>
      <c r="B44" t="s">
        <v>54</v>
      </c>
      <c r="D44" s="66">
        <f t="shared" ref="D44" si="8">ROUND(D10/$D$34,2)</f>
        <v>1.91</v>
      </c>
      <c r="E44" s="66" t="e">
        <f t="shared" si="2"/>
        <v>#DIV/0!</v>
      </c>
      <c r="F44" s="66">
        <f t="shared" si="5"/>
        <v>1.95</v>
      </c>
      <c r="G44" s="1"/>
      <c r="H44" s="66">
        <f t="shared" si="6"/>
        <v>1.68</v>
      </c>
      <c r="M44" s="9"/>
    </row>
    <row r="45" spans="1:18">
      <c r="A45" t="str">
        <f t="shared" si="3"/>
        <v>BRL</v>
      </c>
      <c r="B45" t="s">
        <v>55</v>
      </c>
      <c r="D45" s="66">
        <f t="shared" ref="D45" si="9">ROUND(D11/$D$34,2)</f>
        <v>5.16</v>
      </c>
      <c r="E45" s="66" t="e">
        <f t="shared" si="2"/>
        <v>#DIV/0!</v>
      </c>
      <c r="F45" s="66">
        <f t="shared" si="5"/>
        <v>5.2</v>
      </c>
      <c r="G45" s="1"/>
      <c r="H45" s="66">
        <f t="shared" si="6"/>
        <v>5.44</v>
      </c>
      <c r="M45" s="9"/>
    </row>
    <row r="46" spans="1:18">
      <c r="A46" t="str">
        <f t="shared" si="3"/>
        <v>CAD</v>
      </c>
      <c r="B46" t="s">
        <v>56</v>
      </c>
      <c r="D46" s="66">
        <f t="shared" ref="D46" si="10">ROUND(D12/$D$34,2)</f>
        <v>1.28</v>
      </c>
      <c r="E46" s="66" t="e">
        <f t="shared" si="2"/>
        <v>#DIV/0!</v>
      </c>
      <c r="F46" s="66">
        <f t="shared" si="5"/>
        <v>1.31</v>
      </c>
      <c r="H46" s="66">
        <f>ROUND(H12/$H$34,2)</f>
        <v>1.27</v>
      </c>
      <c r="M46" s="9"/>
    </row>
    <row r="47" spans="1:18">
      <c r="A47" t="str">
        <f t="shared" si="3"/>
        <v>CHF</v>
      </c>
      <c r="B47" t="s">
        <v>57</v>
      </c>
      <c r="D47" s="66">
        <f>ROUND(D13/$D$34,2)</f>
        <v>0.95</v>
      </c>
      <c r="E47" s="66" t="e">
        <f t="shared" si="2"/>
        <v>#DIV/0!</v>
      </c>
      <c r="F47" s="66">
        <f t="shared" si="5"/>
        <v>0.97</v>
      </c>
      <c r="H47" s="66">
        <f t="shared" si="6"/>
        <v>0.93</v>
      </c>
      <c r="M47" s="9"/>
    </row>
    <row r="48" spans="1:18">
      <c r="A48" t="str">
        <f t="shared" si="3"/>
        <v>CNY</v>
      </c>
      <c r="B48" t="s">
        <v>58</v>
      </c>
      <c r="D48" s="66">
        <f t="shared" ref="D48" si="11">ROUND(D14/$D$34,2)</f>
        <v>6.73</v>
      </c>
      <c r="E48" s="66" t="e">
        <f t="shared" si="2"/>
        <v>#DIV/0!</v>
      </c>
      <c r="F48" s="66">
        <f t="shared" si="5"/>
        <v>6.91</v>
      </c>
      <c r="H48" s="66">
        <f t="shared" si="6"/>
        <v>6.45</v>
      </c>
      <c r="M48" s="9"/>
    </row>
    <row r="49" spans="1:13">
      <c r="A49" t="str">
        <f t="shared" si="3"/>
        <v>CZK</v>
      </c>
      <c r="B49" t="s">
        <v>59</v>
      </c>
      <c r="D49" s="66">
        <f t="shared" ref="D49" si="12">ROUND(D15/$D$34,2)</f>
        <v>24.02</v>
      </c>
      <c r="E49" s="66" t="e">
        <f t="shared" si="2"/>
        <v>#DIV/0!</v>
      </c>
      <c r="F49" s="66">
        <f t="shared" si="5"/>
        <v>24.43</v>
      </c>
      <c r="H49" s="66">
        <f t="shared" si="6"/>
        <v>21.85</v>
      </c>
      <c r="M49" s="9"/>
    </row>
    <row r="50" spans="1:13">
      <c r="A50" t="str">
        <f t="shared" si="3"/>
        <v>EGP</v>
      </c>
      <c r="B50" t="s">
        <v>224</v>
      </c>
      <c r="D50" s="66">
        <f>ROUND(D16/$D$34,2)</f>
        <v>18.89</v>
      </c>
      <c r="E50" s="66" t="e">
        <f t="shared" si="2"/>
        <v>#DIV/0!</v>
      </c>
      <c r="F50" s="66">
        <f t="shared" si="5"/>
        <v>19.25</v>
      </c>
      <c r="H50" s="66">
        <f t="shared" si="6"/>
        <v>15.67</v>
      </c>
      <c r="M50" s="9"/>
    </row>
    <row r="51" spans="1:13">
      <c r="A51" t="str">
        <f t="shared" si="3"/>
        <v>EUR</v>
      </c>
      <c r="B51" t="s">
        <v>60</v>
      </c>
      <c r="D51" s="66">
        <f t="shared" ref="D51" si="13">ROUND(D17/$D$34,2)</f>
        <v>0.98</v>
      </c>
      <c r="E51" s="66" t="e">
        <f t="shared" si="2"/>
        <v>#DIV/0!</v>
      </c>
      <c r="F51" s="66">
        <f t="shared" si="5"/>
        <v>1</v>
      </c>
      <c r="H51" s="66">
        <f t="shared" si="6"/>
        <v>0.86</v>
      </c>
    </row>
    <row r="52" spans="1:13">
      <c r="A52" t="str">
        <f t="shared" si="3"/>
        <v>GBP</v>
      </c>
      <c r="B52" t="s">
        <v>61</v>
      </c>
      <c r="D52" s="66">
        <f t="shared" ref="D52" si="14">ROUND(D18/$D$34,2)</f>
        <v>0.82</v>
      </c>
      <c r="E52" s="66" t="e">
        <f t="shared" si="2"/>
        <v>#DIV/0!</v>
      </c>
      <c r="F52" s="66">
        <f t="shared" si="5"/>
        <v>0.86</v>
      </c>
      <c r="H52" s="66">
        <f t="shared" si="6"/>
        <v>0.74</v>
      </c>
    </row>
    <row r="53" spans="1:13">
      <c r="A53" t="str">
        <f t="shared" si="3"/>
        <v>HKD</v>
      </c>
      <c r="B53" t="s">
        <v>62</v>
      </c>
      <c r="D53" s="66">
        <f>ROUND(D19/$D$34,2)</f>
        <v>7.84</v>
      </c>
      <c r="E53" s="66" t="e">
        <f t="shared" si="2"/>
        <v>#DIV/0!</v>
      </c>
      <c r="F53" s="66">
        <f t="shared" si="5"/>
        <v>7.86</v>
      </c>
      <c r="H53" s="66">
        <f t="shared" si="6"/>
        <v>7.76</v>
      </c>
    </row>
    <row r="54" spans="1:13">
      <c r="A54" t="str">
        <f t="shared" si="3"/>
        <v>HUF</v>
      </c>
      <c r="B54" t="s">
        <v>63</v>
      </c>
      <c r="D54" s="66">
        <f t="shared" ref="D54" si="15">ROUND(D20/$D$34,2)</f>
        <v>0.39</v>
      </c>
      <c r="E54" s="66" t="e">
        <f t="shared" si="2"/>
        <v>#DIV/0!</v>
      </c>
      <c r="F54" s="66">
        <f t="shared" si="5"/>
        <v>0.4</v>
      </c>
      <c r="H54" s="66">
        <f t="shared" si="6"/>
        <v>0.31</v>
      </c>
    </row>
    <row r="55" spans="1:13">
      <c r="A55" t="str">
        <f t="shared" si="3"/>
        <v>INR</v>
      </c>
      <c r="B55" t="s">
        <v>64</v>
      </c>
      <c r="D55" s="66">
        <f t="shared" ref="D55" si="16">ROUND(D21/$D$34,2)</f>
        <v>78.930000000000007</v>
      </c>
      <c r="E55" s="66" t="e">
        <f t="shared" si="2"/>
        <v>#DIV/0!</v>
      </c>
      <c r="F55" s="66">
        <f t="shared" si="5"/>
        <v>79.63</v>
      </c>
      <c r="H55" s="66">
        <f t="shared" si="6"/>
        <v>73.989999999999995</v>
      </c>
    </row>
    <row r="56" spans="1:13">
      <c r="A56" t="str">
        <f t="shared" si="3"/>
        <v>JPY</v>
      </c>
      <c r="B56" t="s">
        <v>65</v>
      </c>
      <c r="D56" s="66">
        <f>ROUND(D22/$D$34,2)</f>
        <v>132.94999999999999</v>
      </c>
      <c r="E56" s="66" t="e">
        <f t="shared" si="2"/>
        <v>#DIV/0!</v>
      </c>
      <c r="F56" s="66">
        <f t="shared" si="5"/>
        <v>139.02000000000001</v>
      </c>
      <c r="H56" s="66">
        <f t="shared" si="6"/>
        <v>111.11</v>
      </c>
    </row>
    <row r="57" spans="1:13">
      <c r="A57" t="str">
        <f>LEFT(B57,3)</f>
        <v>KRW</v>
      </c>
      <c r="B57" t="s">
        <v>100</v>
      </c>
      <c r="D57" s="66">
        <f>ROUND(D23/$D$34,2)</f>
        <v>1297.32</v>
      </c>
      <c r="E57" s="66" t="e">
        <f t="shared" si="2"/>
        <v>#DIV/0!</v>
      </c>
      <c r="F57" s="66">
        <f t="shared" si="5"/>
        <v>1341.16</v>
      </c>
      <c r="H57" s="66">
        <f t="shared" si="6"/>
        <v>1180.7</v>
      </c>
    </row>
    <row r="58" spans="1:13">
      <c r="A58" t="s">
        <v>211</v>
      </c>
      <c r="B58" t="s">
        <v>218</v>
      </c>
      <c r="D58" s="66">
        <f>ROUND(D24/$D$34,2)</f>
        <v>20.309999999999999</v>
      </c>
      <c r="E58" s="66" t="e">
        <f t="shared" si="2"/>
        <v>#DIV/0!</v>
      </c>
      <c r="F58" s="66">
        <f t="shared" si="5"/>
        <v>20.16</v>
      </c>
      <c r="H58" s="66">
        <f t="shared" si="6"/>
        <v>20.54</v>
      </c>
    </row>
    <row r="59" spans="1:13">
      <c r="A59" t="s">
        <v>95</v>
      </c>
      <c r="B59" t="s">
        <v>98</v>
      </c>
      <c r="D59" s="66">
        <f t="shared" ref="D59:D60" si="17">ROUND(D25/$D$34,2)</f>
        <v>4.4400000000000004</v>
      </c>
      <c r="E59" s="66" t="e">
        <f t="shared" si="2"/>
        <v>#DIV/0!</v>
      </c>
      <c r="F59" s="66">
        <f t="shared" si="5"/>
        <v>4.5</v>
      </c>
      <c r="H59" s="66">
        <f t="shared" si="6"/>
        <v>4.17</v>
      </c>
    </row>
    <row r="60" spans="1:13">
      <c r="A60" t="s">
        <v>225</v>
      </c>
      <c r="B60" t="s">
        <v>227</v>
      </c>
      <c r="D60" s="66">
        <f t="shared" si="17"/>
        <v>426.48</v>
      </c>
      <c r="E60" s="66" t="e">
        <f t="shared" si="2"/>
        <v>#DIV/0!</v>
      </c>
      <c r="F60" s="66">
        <f t="shared" si="5"/>
        <v>429.82</v>
      </c>
      <c r="H60" s="66">
        <f t="shared" si="6"/>
        <v>411.87</v>
      </c>
    </row>
    <row r="61" spans="1:13">
      <c r="A61" t="str">
        <f t="shared" si="3"/>
        <v>NZD</v>
      </c>
      <c r="B61" t="s">
        <v>66</v>
      </c>
      <c r="D61" s="66">
        <f>ROUND(D27/$D$34,2)</f>
        <v>1.59</v>
      </c>
      <c r="E61" s="66" t="e">
        <f t="shared" si="2"/>
        <v>#DIV/0!</v>
      </c>
      <c r="F61" s="66">
        <f t="shared" si="5"/>
        <v>1.64</v>
      </c>
      <c r="H61" s="66">
        <f t="shared" si="6"/>
        <v>1.44</v>
      </c>
    </row>
    <row r="62" spans="1:13">
      <c r="A62" t="s">
        <v>226</v>
      </c>
      <c r="B62" t="s">
        <v>228</v>
      </c>
      <c r="D62" s="66">
        <f>ROUND(D28/$D$34,2)</f>
        <v>3.5</v>
      </c>
      <c r="E62" s="66" t="e">
        <f t="shared" si="2"/>
        <v>#DIV/0!</v>
      </c>
      <c r="F62" s="66">
        <f t="shared" si="5"/>
        <v>3.53</v>
      </c>
      <c r="H62" s="66">
        <f t="shared" si="6"/>
        <v>3.5</v>
      </c>
    </row>
    <row r="63" spans="1:13">
      <c r="A63" t="str">
        <f t="shared" si="3"/>
        <v>PLN</v>
      </c>
      <c r="B63" t="s">
        <v>67</v>
      </c>
      <c r="D63" s="66">
        <f t="shared" ref="D63" si="18">ROUND(D29/$D$34,2)</f>
        <v>4.62</v>
      </c>
      <c r="E63" s="66" t="e">
        <f t="shared" si="2"/>
        <v>#DIV/0!</v>
      </c>
      <c r="F63" s="66">
        <f t="shared" si="5"/>
        <v>4.72</v>
      </c>
      <c r="H63" s="66">
        <f t="shared" si="6"/>
        <v>3.97</v>
      </c>
    </row>
    <row r="64" spans="1:13">
      <c r="A64" t="str">
        <f t="shared" si="3"/>
        <v>QAR</v>
      </c>
      <c r="B64" t="s">
        <v>217</v>
      </c>
      <c r="D64" s="66">
        <f>ROUND(D30/$D$34,2)</f>
        <v>3.67</v>
      </c>
      <c r="E64" s="66" t="e">
        <f t="shared" si="2"/>
        <v>#DIV/0!</v>
      </c>
      <c r="F64" s="66">
        <f t="shared" si="5"/>
        <v>3.7</v>
      </c>
      <c r="H64" s="66">
        <f t="shared" si="6"/>
        <v>3.66</v>
      </c>
    </row>
    <row r="65" spans="1:8">
      <c r="A65" t="str">
        <f t="shared" si="3"/>
        <v>SAR</v>
      </c>
      <c r="B65" t="s">
        <v>223</v>
      </c>
      <c r="D65" s="66">
        <f>ROUND(D31/$D$34,2)</f>
        <v>3.75</v>
      </c>
      <c r="E65" s="66" t="e">
        <f t="shared" si="2"/>
        <v>#DIV/0!</v>
      </c>
      <c r="F65" s="66">
        <f t="shared" si="5"/>
        <v>3.77</v>
      </c>
      <c r="H65" s="66">
        <f t="shared" si="6"/>
        <v>3.74</v>
      </c>
    </row>
    <row r="66" spans="1:8">
      <c r="A66" t="str">
        <f t="shared" si="3"/>
        <v>SEK</v>
      </c>
      <c r="B66" t="s">
        <v>68</v>
      </c>
      <c r="D66" s="66">
        <f t="shared" ref="D66" si="19">ROUND(D32/$D$34,2)</f>
        <v>10.130000000000001</v>
      </c>
      <c r="E66" s="66" t="e">
        <f t="shared" si="2"/>
        <v>#DIV/0!</v>
      </c>
      <c r="F66" s="66">
        <f t="shared" si="5"/>
        <v>10.67</v>
      </c>
      <c r="H66" s="66">
        <f t="shared" si="6"/>
        <v>8.74</v>
      </c>
    </row>
    <row r="67" spans="1:8">
      <c r="A67" t="str">
        <f t="shared" si="3"/>
        <v>SGD</v>
      </c>
      <c r="B67" t="s">
        <v>69</v>
      </c>
      <c r="D67" s="66">
        <f t="shared" ref="D67" si="20">ROUND(D33/$D$34,2)</f>
        <v>1.38</v>
      </c>
      <c r="E67" s="66" t="e">
        <f t="shared" si="2"/>
        <v>#DIV/0!</v>
      </c>
      <c r="F67" s="66">
        <f t="shared" si="5"/>
        <v>1.4</v>
      </c>
      <c r="H67" s="66">
        <f t="shared" si="6"/>
        <v>1.36</v>
      </c>
    </row>
    <row r="68" spans="1:8">
      <c r="A68" t="str">
        <f t="shared" si="3"/>
        <v>USD</v>
      </c>
      <c r="B68" t="s">
        <v>70</v>
      </c>
      <c r="D68" s="66">
        <f>ROUND(D34/$D$34,2)</f>
        <v>1</v>
      </c>
      <c r="E68" s="66" t="e">
        <f t="shared" si="2"/>
        <v>#DIV/0!</v>
      </c>
      <c r="F68" s="66">
        <f t="shared" si="5"/>
        <v>1</v>
      </c>
      <c r="H68" s="66">
        <f t="shared" si="6"/>
        <v>1</v>
      </c>
    </row>
    <row r="69" spans="1:8">
      <c r="A69" t="str">
        <f t="shared" si="3"/>
        <v>ZAR</v>
      </c>
      <c r="B69" t="s">
        <v>71</v>
      </c>
      <c r="D69" s="66">
        <f t="shared" ref="D69" si="21">ROUND(D35/$D$34,2)</f>
        <v>16.579999999999998</v>
      </c>
      <c r="E69" s="66" t="e">
        <f t="shared" si="2"/>
        <v>#DIV/0!</v>
      </c>
      <c r="F69" s="66">
        <f t="shared" si="5"/>
        <v>17.16</v>
      </c>
      <c r="H69" s="66">
        <f t="shared" si="6"/>
        <v>15.07</v>
      </c>
    </row>
    <row r="70" spans="1:8">
      <c r="D70" s="1"/>
      <c r="E70" s="1"/>
      <c r="F70" s="1"/>
    </row>
    <row r="71" spans="1:8">
      <c r="D71" s="3"/>
      <c r="F71" s="3"/>
    </row>
    <row r="72" spans="1:8">
      <c r="D72" s="3"/>
      <c r="F72" s="3"/>
    </row>
    <row r="73" spans="1:8">
      <c r="D73" s="3"/>
      <c r="F73" s="3"/>
    </row>
    <row r="74" spans="1:8">
      <c r="D74" s="3"/>
      <c r="F74" s="3"/>
    </row>
    <row r="75" spans="1:8">
      <c r="D75" s="3"/>
    </row>
  </sheetData>
  <sortState ref="L6:R23">
    <sortCondition ref="R6:R23"/>
  </sortState>
  <printOptions gridLines="1"/>
  <pageMargins left="0.70866141732283472" right="0.70866141732283472" top="0.74803149606299213" bottom="0.74803149606299213" header="0.31496062992125984" footer="0.31496062992125984"/>
  <pageSetup paperSize="9" scale="72" orientation="portrait" r:id="rId1"/>
  <rowBreaks count="1" manualBreakCount="1">
    <brk id="69" max="5" man="1"/>
  </rowBreaks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0.59999389629810485"/>
  </sheetPr>
  <dimension ref="A1:D19"/>
  <sheetViews>
    <sheetView workbookViewId="0">
      <selection activeCell="C17" sqref="C17"/>
    </sheetView>
  </sheetViews>
  <sheetFormatPr defaultRowHeight="14.4"/>
  <cols>
    <col min="1" max="1" width="27.6640625" bestFit="1" customWidth="1"/>
    <col min="2" max="2" width="11.44140625" bestFit="1" customWidth="1"/>
    <col min="3" max="3" width="13.6640625" bestFit="1" customWidth="1"/>
  </cols>
  <sheetData>
    <row r="1" spans="1:4">
      <c r="A1" s="2" t="s">
        <v>32</v>
      </c>
      <c r="C1" t="s">
        <v>34</v>
      </c>
      <c r="D1" t="s">
        <v>33</v>
      </c>
    </row>
    <row r="3" spans="1:4" ht="15.6">
      <c r="A3" s="7" t="s">
        <v>17</v>
      </c>
      <c r="B3" s="5"/>
      <c r="C3" s="9">
        <f>ROUND(+Summary!E8,2)</f>
        <v>0</v>
      </c>
      <c r="D3" s="9">
        <f>ROUND(+Summary!F8,2)</f>
        <v>1.1599999999999999</v>
      </c>
    </row>
    <row r="4" spans="1:4" ht="15.6">
      <c r="A4" s="7" t="s">
        <v>18</v>
      </c>
      <c r="B4" s="5"/>
      <c r="C4" s="9">
        <f>ROUND(+Summary!E9,2)</f>
        <v>0</v>
      </c>
      <c r="D4" s="9">
        <f>ROUND(+Summary!F9,2)</f>
        <v>1.52</v>
      </c>
    </row>
    <row r="5" spans="1:4" ht="15.6">
      <c r="A5" s="7" t="s">
        <v>19</v>
      </c>
      <c r="B5" s="5"/>
      <c r="C5" s="9">
        <f>ROUND(+Summary!E21,2)</f>
        <v>0</v>
      </c>
      <c r="D5" s="9">
        <f>ROUND(+Summary!F21,2)</f>
        <v>161.26</v>
      </c>
    </row>
    <row r="6" spans="1:4" ht="15.6">
      <c r="A6" s="7" t="s">
        <v>20</v>
      </c>
      <c r="B6" s="5"/>
      <c r="C6" s="9">
        <f>ROUND(+Summary!E11,2)</f>
        <v>0</v>
      </c>
      <c r="D6" s="9">
        <f>ROUND(+Summary!F11,2)</f>
        <v>1.7</v>
      </c>
    </row>
    <row r="7" spans="1:4" ht="15.6">
      <c r="A7" s="7" t="s">
        <v>21</v>
      </c>
      <c r="B7" s="5"/>
      <c r="C7" s="9">
        <f>ROUND(+Summary!E12,2)</f>
        <v>0</v>
      </c>
      <c r="D7" s="9">
        <f>ROUND(+Summary!F12,2)</f>
        <v>1.9</v>
      </c>
    </row>
    <row r="8" spans="1:4" ht="15.6">
      <c r="A8" s="7" t="s">
        <v>22</v>
      </c>
      <c r="B8" s="5"/>
      <c r="C8" s="9">
        <f>ROUND(+Summary!E14,2)</f>
        <v>0</v>
      </c>
      <c r="D8" s="9">
        <f>ROUND(+Summary!F14,2)</f>
        <v>9.1199999999999992</v>
      </c>
    </row>
    <row r="9" spans="1:4" ht="15.6">
      <c r="A9" s="7" t="s">
        <v>23</v>
      </c>
      <c r="B9" s="5"/>
      <c r="C9" s="9">
        <f>ROUND(+Summary!E20,2)</f>
        <v>0</v>
      </c>
      <c r="D9" s="9">
        <f>ROUND(+Summary!F20,2)</f>
        <v>1.1599999999999999</v>
      </c>
    </row>
    <row r="10" spans="1:4" ht="15.6">
      <c r="A10" s="7" t="s">
        <v>24</v>
      </c>
      <c r="B10" s="5"/>
      <c r="C10" s="9">
        <f>ROUND(+Summary!E10,2)</f>
        <v>0</v>
      </c>
      <c r="D10" s="9">
        <f>ROUND(+Summary!F10,2)</f>
        <v>1.1299999999999999</v>
      </c>
    </row>
    <row r="11" spans="1:4" ht="15.6">
      <c r="A11" s="7" t="s">
        <v>25</v>
      </c>
      <c r="B11" s="5"/>
      <c r="C11" s="9">
        <f>ROUND(+Summary!E15,2)</f>
        <v>0</v>
      </c>
      <c r="D11" s="9">
        <f>ROUND(+Summary!F15,2)</f>
        <v>1.62</v>
      </c>
    </row>
    <row r="12" spans="1:4" ht="15.6">
      <c r="A12" s="7" t="s">
        <v>26</v>
      </c>
      <c r="B12" s="5"/>
      <c r="C12" s="9">
        <f>ROUND(+Summary!E22,2)</f>
        <v>0</v>
      </c>
      <c r="D12" s="9">
        <f>ROUND(+Summary!F22,2)</f>
        <v>463.44</v>
      </c>
    </row>
    <row r="13" spans="1:4" ht="15.6">
      <c r="A13" s="7" t="s">
        <v>27</v>
      </c>
      <c r="B13" s="5"/>
      <c r="C13" s="9">
        <f>ROUND(+Summary!E17,2)</f>
        <v>0</v>
      </c>
      <c r="D13" s="9">
        <f>ROUND(+Summary!F17,2)</f>
        <v>92.37</v>
      </c>
    </row>
    <row r="14" spans="1:4" ht="15.6">
      <c r="A14" s="7" t="s">
        <v>28</v>
      </c>
      <c r="B14" s="5"/>
      <c r="C14" s="9">
        <f>ROUND(+Summary!E19,2)</f>
        <v>0</v>
      </c>
      <c r="D14" s="9">
        <f>ROUND(+Summary!F19,2)</f>
        <v>6.03</v>
      </c>
    </row>
    <row r="15" spans="1:4" ht="15.6">
      <c r="A15" s="7" t="s">
        <v>29</v>
      </c>
      <c r="B15" s="5"/>
      <c r="C15" s="9">
        <f>ROUND(+Summary!E23,2)</f>
        <v>0</v>
      </c>
      <c r="D15" s="9">
        <f>ROUND(+Summary!F23,2)</f>
        <v>4.2699999999999996</v>
      </c>
    </row>
    <row r="16" spans="1:4" ht="15.6">
      <c r="A16" s="8" t="s">
        <v>30</v>
      </c>
      <c r="B16" s="5"/>
      <c r="C16" s="9">
        <f>ROUND(+Summary!E16,2)</f>
        <v>0</v>
      </c>
      <c r="D16" s="9">
        <f>ROUND(+Summary!F16,2)</f>
        <v>19.899999999999999</v>
      </c>
    </row>
    <row r="17" spans="1:4" ht="15.6">
      <c r="A17" s="8" t="s">
        <v>31</v>
      </c>
      <c r="B17" s="1"/>
      <c r="C17" s="9">
        <f>ROUND(+Summary!E24,2)</f>
        <v>0</v>
      </c>
      <c r="D17" s="9">
        <f>ROUND(+Summary!F24,2)</f>
        <v>163.85</v>
      </c>
    </row>
    <row r="18" spans="1:4" ht="15.6">
      <c r="A18" s="4" t="s">
        <v>41</v>
      </c>
      <c r="C18" s="9">
        <f>ROUND(Summary!E29,2)</f>
        <v>0</v>
      </c>
      <c r="D18" s="9">
        <f>ROUND(Summary!F29,2)</f>
        <v>8.69</v>
      </c>
    </row>
    <row r="19" spans="1:4" ht="15.6">
      <c r="A19" s="4" t="s">
        <v>220</v>
      </c>
      <c r="C19" s="9">
        <f>ROUND(Summary!E35,2)</f>
        <v>0</v>
      </c>
      <c r="D19" s="9">
        <f>ROUND(Summary!F35,2)</f>
        <v>4.29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 tint="0.59999389629810485"/>
  </sheetPr>
  <dimension ref="A1:BI8360"/>
  <sheetViews>
    <sheetView tabSelected="1" topLeftCell="U1" zoomScale="70" zoomScaleNormal="70" workbookViewId="0">
      <pane ySplit="2" topLeftCell="A320" activePane="bottomLeft" state="frozen"/>
      <selection activeCell="K29" sqref="K29"/>
      <selection pane="bottomLeft" activeCell="Z373" sqref="Z373"/>
    </sheetView>
  </sheetViews>
  <sheetFormatPr defaultRowHeight="14.4" outlineLevelRow="1" outlineLevelCol="1"/>
  <cols>
    <col min="1" max="1" width="20.109375" hidden="1" customWidth="1" outlineLevel="1"/>
    <col min="2" max="2" width="15.33203125" customWidth="1" collapsed="1"/>
    <col min="3" max="3" width="24.109375" customWidth="1"/>
    <col min="4" max="4" width="18.109375" customWidth="1"/>
    <col min="5" max="5" width="11.5546875" hidden="1" customWidth="1"/>
    <col min="6" max="6" width="5.88671875" hidden="1" customWidth="1"/>
    <col min="7" max="7" width="19.5546875" customWidth="1"/>
    <col min="8" max="8" width="12.33203125" hidden="1" customWidth="1"/>
    <col min="9" max="9" width="17.88671875" customWidth="1"/>
    <col min="10" max="10" width="18.77734375" customWidth="1"/>
    <col min="11" max="11" width="10.33203125" hidden="1" customWidth="1"/>
    <col min="12" max="12" width="17.88671875" customWidth="1"/>
    <col min="13" max="13" width="18.44140625" customWidth="1"/>
    <col min="14" max="14" width="20.44140625" customWidth="1"/>
    <col min="15" max="15" width="17.6640625" customWidth="1"/>
    <col min="16" max="16" width="18.6640625" customWidth="1"/>
    <col min="17" max="17" width="19.33203125" customWidth="1"/>
    <col min="18" max="18" width="18.88671875" customWidth="1"/>
    <col min="19" max="19" width="20.6640625" customWidth="1"/>
    <col min="20" max="20" width="24.21875" customWidth="1"/>
    <col min="21" max="21" width="19" customWidth="1"/>
    <col min="22" max="22" width="19.21875" customWidth="1"/>
    <col min="23" max="23" width="20.33203125" customWidth="1"/>
    <col min="24" max="25" width="17.33203125" customWidth="1"/>
    <col min="26" max="27" width="11.109375" customWidth="1"/>
    <col min="28" max="28" width="13.109375" customWidth="1"/>
    <col min="29" max="31" width="13.44140625" customWidth="1"/>
    <col min="32" max="61" width="13.109375" customWidth="1"/>
  </cols>
  <sheetData>
    <row r="1" spans="1:61" ht="23.25" customHeight="1">
      <c r="A1" s="22" t="s">
        <v>43</v>
      </c>
      <c r="B1" s="46" t="str">
        <f>'To use in management accounts'!A1</f>
        <v>DMGT plc</v>
      </c>
      <c r="C1" s="47"/>
      <c r="D1" s="48" t="str">
        <f>'To use in management accounts'!A2</f>
        <v>Closing and average exchange rates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</row>
    <row r="2" spans="1:61" s="22" customFormat="1" ht="38.25" customHeight="1" thickBot="1">
      <c r="A2" s="22">
        <v>1</v>
      </c>
      <c r="B2" s="24" t="s">
        <v>48</v>
      </c>
      <c r="C2" s="24" t="s">
        <v>10</v>
      </c>
      <c r="D2" s="24" t="s">
        <v>11</v>
      </c>
      <c r="E2" s="24" t="s">
        <v>0</v>
      </c>
      <c r="F2" s="24" t="s">
        <v>1</v>
      </c>
      <c r="G2" s="24" t="s">
        <v>35</v>
      </c>
      <c r="H2" s="24" t="s">
        <v>2</v>
      </c>
      <c r="I2" s="24" t="s">
        <v>12</v>
      </c>
      <c r="J2" s="24" t="s">
        <v>13</v>
      </c>
      <c r="K2" s="24" t="s">
        <v>3</v>
      </c>
      <c r="L2" s="24" t="s">
        <v>96</v>
      </c>
      <c r="M2" s="24" t="s">
        <v>14</v>
      </c>
      <c r="N2" s="24" t="s">
        <v>15</v>
      </c>
      <c r="O2" s="24" t="s">
        <v>73</v>
      </c>
      <c r="P2" s="24" t="s">
        <v>74</v>
      </c>
      <c r="Q2" s="24" t="s">
        <v>97</v>
      </c>
      <c r="R2" s="24" t="s">
        <v>76</v>
      </c>
      <c r="S2" s="24" t="s">
        <v>77</v>
      </c>
      <c r="T2" s="24" t="s">
        <v>78</v>
      </c>
      <c r="U2" s="24" t="s">
        <v>4</v>
      </c>
      <c r="V2" s="24" t="s">
        <v>5</v>
      </c>
      <c r="W2" s="24" t="s">
        <v>6</v>
      </c>
      <c r="X2" s="24" t="s">
        <v>89</v>
      </c>
      <c r="Y2" s="24" t="s">
        <v>91</v>
      </c>
      <c r="Z2" s="24" t="s">
        <v>93</v>
      </c>
      <c r="AA2" s="24" t="s">
        <v>90</v>
      </c>
      <c r="AB2" s="24" t="s">
        <v>92</v>
      </c>
      <c r="AC2" s="24" t="s">
        <v>94</v>
      </c>
      <c r="AD2" s="24" t="s">
        <v>95</v>
      </c>
      <c r="AE2" s="24" t="s">
        <v>99</v>
      </c>
      <c r="AF2" s="24" t="s">
        <v>207</v>
      </c>
      <c r="AG2" s="24" t="s">
        <v>208</v>
      </c>
      <c r="AH2" s="24" t="s">
        <v>209</v>
      </c>
      <c r="AI2" s="24" t="s">
        <v>210</v>
      </c>
      <c r="AJ2" s="24" t="s">
        <v>211</v>
      </c>
      <c r="AK2" s="24" t="s">
        <v>212</v>
      </c>
      <c r="AL2" s="24" t="s">
        <v>213</v>
      </c>
      <c r="AM2" s="24" t="s">
        <v>214</v>
      </c>
      <c r="AN2" s="24" t="s">
        <v>215</v>
      </c>
      <c r="AO2" s="24" t="s">
        <v>147</v>
      </c>
      <c r="AP2" s="24" t="s">
        <v>149</v>
      </c>
      <c r="AQ2" s="24" t="s">
        <v>135</v>
      </c>
      <c r="AR2" s="24" t="s">
        <v>225</v>
      </c>
      <c r="AS2" s="24" t="s">
        <v>226</v>
      </c>
      <c r="AT2" s="24" t="s">
        <v>229</v>
      </c>
      <c r="AU2" s="24" t="s">
        <v>231</v>
      </c>
      <c r="AV2" s="24" t="s">
        <v>232</v>
      </c>
      <c r="AW2" s="24" t="s">
        <v>233</v>
      </c>
      <c r="AX2" s="24" t="s">
        <v>176</v>
      </c>
      <c r="AY2" s="24" t="s">
        <v>234</v>
      </c>
      <c r="AZ2" s="24" t="s">
        <v>235</v>
      </c>
      <c r="BA2" s="24" t="s">
        <v>236</v>
      </c>
      <c r="BB2" s="24" t="s">
        <v>237</v>
      </c>
      <c r="BC2" s="24" t="s">
        <v>238</v>
      </c>
      <c r="BD2" s="24" t="s">
        <v>239</v>
      </c>
      <c r="BE2" s="24" t="s">
        <v>118</v>
      </c>
      <c r="BF2" s="24" t="s">
        <v>240</v>
      </c>
      <c r="BG2" s="24" t="s">
        <v>241</v>
      </c>
      <c r="BH2" s="24" t="s">
        <v>242</v>
      </c>
      <c r="BI2" s="24" t="s">
        <v>243</v>
      </c>
    </row>
    <row r="3" spans="1:61" ht="16.2" thickTop="1">
      <c r="A3" s="22">
        <v>2</v>
      </c>
      <c r="B3" s="78">
        <v>44104</v>
      </c>
      <c r="C3" s="92">
        <v>1.3461000000000001</v>
      </c>
      <c r="D3" s="92">
        <v>1.7078</v>
      </c>
      <c r="E3" s="92"/>
      <c r="F3" s="92"/>
      <c r="G3" s="92">
        <v>1.2574000000000001</v>
      </c>
      <c r="H3" s="92"/>
      <c r="I3" s="92">
        <v>1.8662000000000001</v>
      </c>
      <c r="J3" s="92">
        <v>1.9543999999999999</v>
      </c>
      <c r="K3" s="92"/>
      <c r="L3" s="92">
        <v>11.801600000000001</v>
      </c>
      <c r="M3" s="92">
        <v>10.4803</v>
      </c>
      <c r="N3" s="92">
        <v>1.8294999999999999</v>
      </c>
      <c r="O3" s="92">
        <v>20.3444</v>
      </c>
      <c r="P3" s="92">
        <v>99.881900000000002</v>
      </c>
      <c r="Q3" s="92">
        <v>132.92089999999999</v>
      </c>
      <c r="R3" s="92">
        <v>7.3479000000000001</v>
      </c>
      <c r="S3" s="92">
        <v>1.1634</v>
      </c>
      <c r="T3" s="92">
        <v>150.00399999999999</v>
      </c>
      <c r="U3" s="92">
        <v>417.87900000000002</v>
      </c>
      <c r="V3" s="92">
        <v>4.9455999999999998</v>
      </c>
      <c r="W3" s="92">
        <v>175.78700000000001</v>
      </c>
      <c r="X3" s="92">
        <v>8.7052999999999994</v>
      </c>
      <c r="Y3" s="92">
        <v>29.4968</v>
      </c>
      <c r="Z3" s="92">
        <v>2.2734999999999999</v>
      </c>
      <c r="AA3" s="92">
        <v>45.337400000000002</v>
      </c>
      <c r="AB3" s="92">
        <v>8.7131000000000007</v>
      </c>
      <c r="AC3" s="92">
        <v>5.3613</v>
      </c>
      <c r="AD3" s="92">
        <v>5.6261000000000001</v>
      </c>
      <c r="AE3" s="92">
        <v>1593.9518</v>
      </c>
      <c r="AF3" s="92">
        <v>1090.6034999999999</v>
      </c>
      <c r="AG3" s="92">
        <v>5127.0015999999996</v>
      </c>
      <c r="AH3" s="92">
        <v>21.151700000000002</v>
      </c>
      <c r="AI3" s="92">
        <v>19239.21</v>
      </c>
      <c r="AJ3" s="92">
        <v>27.725300000000001</v>
      </c>
      <c r="AK3" s="92">
        <v>68.548199999999994</v>
      </c>
      <c r="AL3" s="92">
        <v>5.7576000000000001</v>
      </c>
      <c r="AM3" s="92">
        <v>97.908199999999994</v>
      </c>
      <c r="AN3" s="92">
        <v>11.9917</v>
      </c>
      <c r="AO3" s="92">
        <v>4.9417</v>
      </c>
      <c r="AP3" s="92">
        <v>5.0492999999999997</v>
      </c>
      <c r="AQ3" s="92">
        <v>0.95579999999999998</v>
      </c>
      <c r="AR3" s="92">
        <v>556.02779999999996</v>
      </c>
      <c r="AS3" s="92">
        <v>4.7295999999999996</v>
      </c>
      <c r="AT3" s="92">
        <v>30612</v>
      </c>
      <c r="AU3" s="92">
        <v>86.009699999999995</v>
      </c>
      <c r="AV3" s="92">
        <v>3103.8906000000002</v>
      </c>
      <c r="AW3" s="92">
        <v>35.774099999999997</v>
      </c>
      <c r="AX3" s="92">
        <v>8.6515000000000004</v>
      </c>
      <c r="AY3" s="92">
        <v>4.3451000000000004</v>
      </c>
      <c r="AZ3" s="92">
        <v>148.75069999999999</v>
      </c>
      <c r="BA3" s="92">
        <v>11.7851</v>
      </c>
      <c r="BB3" s="92">
        <v>5.5709999999999997</v>
      </c>
      <c r="BC3" s="92">
        <v>230.26509999999999</v>
      </c>
      <c r="BD3" s="92">
        <v>3.8043</v>
      </c>
      <c r="BE3" s="92">
        <v>0.50839999999999996</v>
      </c>
      <c r="BF3" s="92">
        <v>9.2951999999999995</v>
      </c>
      <c r="BG3" s="92">
        <v>0.40649999999999997</v>
      </c>
      <c r="BH3" s="92">
        <v>37.471699999999998</v>
      </c>
      <c r="BI3" s="92">
        <v>57.76</v>
      </c>
    </row>
    <row r="4" spans="1:61" s="9" customFormat="1" ht="15.6">
      <c r="A4" s="22">
        <v>3</v>
      </c>
      <c r="B4" s="25">
        <v>44470</v>
      </c>
      <c r="C4" s="113">
        <v>1.3546</v>
      </c>
      <c r="D4" s="113">
        <v>1.7135</v>
      </c>
      <c r="E4" s="114"/>
      <c r="F4" s="114"/>
      <c r="G4" s="113">
        <v>1.2605999999999999</v>
      </c>
      <c r="H4" s="113"/>
      <c r="I4" s="113">
        <v>1.8664000000000001</v>
      </c>
      <c r="J4" s="113">
        <v>1.9500999999999999</v>
      </c>
      <c r="K4" s="113"/>
      <c r="L4" s="113">
        <v>11.8506</v>
      </c>
      <c r="M4" s="113">
        <v>10.545</v>
      </c>
      <c r="N4" s="113">
        <v>1.8376999999999999</v>
      </c>
      <c r="O4" s="113">
        <v>20.1523</v>
      </c>
      <c r="P4" s="113">
        <v>100.0536</v>
      </c>
      <c r="Q4" s="113">
        <v>133.7268</v>
      </c>
      <c r="R4" s="113">
        <v>7.2667000000000002</v>
      </c>
      <c r="S4" s="113">
        <v>1.1682999999999999</v>
      </c>
      <c r="T4" s="113">
        <v>150.46700000000001</v>
      </c>
      <c r="U4" s="113">
        <v>417.28699999999998</v>
      </c>
      <c r="V4" s="113">
        <v>4.9752000000000001</v>
      </c>
      <c r="W4" s="113">
        <v>175.61089999999999</v>
      </c>
      <c r="X4" s="113">
        <v>8.7310999999999996</v>
      </c>
      <c r="Y4" s="113">
        <v>29.5898</v>
      </c>
      <c r="Z4" s="113">
        <v>2.2847</v>
      </c>
      <c r="AA4" s="113">
        <v>45.571199999999997</v>
      </c>
      <c r="AB4" s="113">
        <v>8.7681000000000004</v>
      </c>
      <c r="AC4" s="113">
        <v>5.3510999999999997</v>
      </c>
      <c r="AD4" s="113">
        <v>5.6315999999999997</v>
      </c>
      <c r="AE4" s="113">
        <v>1609.1355000000001</v>
      </c>
      <c r="AF4" s="113">
        <v>1089.0094999999999</v>
      </c>
      <c r="AG4" s="113">
        <v>5134.1412</v>
      </c>
      <c r="AH4" s="113">
        <v>21.281199999999998</v>
      </c>
      <c r="AI4" s="113">
        <v>19267.89</v>
      </c>
      <c r="AJ4" s="113">
        <v>27.702000000000002</v>
      </c>
      <c r="AK4" s="113">
        <v>68.403899999999993</v>
      </c>
      <c r="AL4" s="113">
        <v>5.7792000000000003</v>
      </c>
      <c r="AM4" s="113">
        <v>98.4619</v>
      </c>
      <c r="AN4" s="113">
        <v>12.006</v>
      </c>
      <c r="AO4" s="113">
        <v>4.984</v>
      </c>
      <c r="AP4" s="113">
        <v>5.0805999999999996</v>
      </c>
      <c r="AQ4" s="113">
        <v>0.96</v>
      </c>
      <c r="AR4" s="113">
        <v>559.76070000000004</v>
      </c>
      <c r="AS4" s="113">
        <v>4.7560000000000002</v>
      </c>
      <c r="AT4" s="113">
        <v>30820</v>
      </c>
      <c r="AU4" s="113">
        <v>86.480699999999999</v>
      </c>
      <c r="AV4" s="113">
        <v>3121.7251000000001</v>
      </c>
      <c r="AW4" s="113">
        <v>36.127099999999999</v>
      </c>
      <c r="AX4" s="113">
        <v>8.6867999999999999</v>
      </c>
      <c r="AY4" s="113">
        <v>4.3593000000000002</v>
      </c>
      <c r="AZ4" s="113">
        <v>149.72309999999999</v>
      </c>
      <c r="BA4" s="113">
        <v>11.6922</v>
      </c>
      <c r="BB4" s="113">
        <v>5.601</v>
      </c>
      <c r="BC4" s="113">
        <v>231.1035</v>
      </c>
      <c r="BD4" s="113">
        <v>3.8245</v>
      </c>
      <c r="BE4" s="113">
        <v>0.5111</v>
      </c>
      <c r="BF4" s="113">
        <v>9.3524999999999991</v>
      </c>
      <c r="BG4" s="113">
        <v>0.40849999999999997</v>
      </c>
      <c r="BH4" s="113">
        <v>37.712699999999998</v>
      </c>
      <c r="BI4" s="113">
        <v>58.183500000000002</v>
      </c>
    </row>
    <row r="5" spans="1:61" s="9" customFormat="1" ht="15.6">
      <c r="A5" s="22">
        <v>4</v>
      </c>
      <c r="B5" s="25">
        <v>44471</v>
      </c>
      <c r="C5" s="113">
        <v>1.3546</v>
      </c>
      <c r="D5" s="113">
        <v>1.7135</v>
      </c>
      <c r="E5" s="114"/>
      <c r="F5" s="114"/>
      <c r="G5" s="113">
        <v>1.2605999999999999</v>
      </c>
      <c r="H5" s="113"/>
      <c r="I5" s="113">
        <v>1.8664000000000001</v>
      </c>
      <c r="J5" s="113">
        <v>1.9500999999999999</v>
      </c>
      <c r="K5" s="113"/>
      <c r="L5" s="113">
        <v>11.8506</v>
      </c>
      <c r="M5" s="113">
        <v>10.545</v>
      </c>
      <c r="N5" s="113">
        <v>1.8376999999999999</v>
      </c>
      <c r="O5" s="113">
        <v>20.1523</v>
      </c>
      <c r="P5" s="113">
        <v>100.0536</v>
      </c>
      <c r="Q5" s="113">
        <v>133.7268</v>
      </c>
      <c r="R5" s="113">
        <v>7.2667000000000002</v>
      </c>
      <c r="S5" s="113">
        <v>1.1682999999999999</v>
      </c>
      <c r="T5" s="113">
        <v>150.46700000000001</v>
      </c>
      <c r="U5" s="113">
        <v>417.28699999999998</v>
      </c>
      <c r="V5" s="113">
        <v>4.9752000000000001</v>
      </c>
      <c r="W5" s="113">
        <v>175.61089999999999</v>
      </c>
      <c r="X5" s="113">
        <v>8.7310999999999996</v>
      </c>
      <c r="Y5" s="113">
        <v>29.5898</v>
      </c>
      <c r="Z5" s="113">
        <v>2.2847</v>
      </c>
      <c r="AA5" s="113">
        <v>45.571199999999997</v>
      </c>
      <c r="AB5" s="113">
        <v>8.7681000000000004</v>
      </c>
      <c r="AC5" s="113">
        <v>5.3510999999999997</v>
      </c>
      <c r="AD5" s="113">
        <v>5.6315999999999997</v>
      </c>
      <c r="AE5" s="113">
        <v>1609.1355000000001</v>
      </c>
      <c r="AF5" s="113">
        <v>1089.0094999999999</v>
      </c>
      <c r="AG5" s="113">
        <v>5134.1412</v>
      </c>
      <c r="AH5" s="113">
        <v>21.281199999999998</v>
      </c>
      <c r="AI5" s="113">
        <v>19267.89</v>
      </c>
      <c r="AJ5" s="113">
        <v>27.702000000000002</v>
      </c>
      <c r="AK5" s="113">
        <v>68.403899999999993</v>
      </c>
      <c r="AL5" s="113">
        <v>5.7792000000000003</v>
      </c>
      <c r="AM5" s="113">
        <v>98.4619</v>
      </c>
      <c r="AN5" s="113">
        <v>12.006</v>
      </c>
      <c r="AO5" s="113">
        <v>4.984</v>
      </c>
      <c r="AP5" s="113">
        <v>5.0805999999999996</v>
      </c>
      <c r="AQ5" s="113">
        <v>0.96</v>
      </c>
      <c r="AR5" s="113">
        <v>559.76070000000004</v>
      </c>
      <c r="AS5" s="113">
        <v>4.7560000000000002</v>
      </c>
      <c r="AT5" s="113">
        <v>30820</v>
      </c>
      <c r="AU5" s="113">
        <v>86.480699999999999</v>
      </c>
      <c r="AV5" s="113">
        <v>3121.7251000000001</v>
      </c>
      <c r="AW5" s="113">
        <v>36.127099999999999</v>
      </c>
      <c r="AX5" s="113">
        <v>8.6867999999999999</v>
      </c>
      <c r="AY5" s="113">
        <v>4.3593000000000002</v>
      </c>
      <c r="AZ5" s="113">
        <v>149.72309999999999</v>
      </c>
      <c r="BA5" s="113">
        <v>11.6922</v>
      </c>
      <c r="BB5" s="113">
        <v>5.601</v>
      </c>
      <c r="BC5" s="113">
        <v>231.1035</v>
      </c>
      <c r="BD5" s="113">
        <v>3.8245</v>
      </c>
      <c r="BE5" s="113">
        <v>0.5111</v>
      </c>
      <c r="BF5" s="113">
        <v>9.3524999999999991</v>
      </c>
      <c r="BG5" s="113">
        <v>0.40849999999999997</v>
      </c>
      <c r="BH5" s="113">
        <v>37.712699999999998</v>
      </c>
      <c r="BI5" s="113">
        <v>58.183500000000002</v>
      </c>
    </row>
    <row r="6" spans="1:61" s="9" customFormat="1" ht="15.6">
      <c r="A6" s="22">
        <v>5</v>
      </c>
      <c r="B6" s="25">
        <v>44472</v>
      </c>
      <c r="C6" s="113">
        <v>1.3546</v>
      </c>
      <c r="D6" s="113">
        <v>1.7135</v>
      </c>
      <c r="E6" s="114"/>
      <c r="F6" s="114"/>
      <c r="G6" s="113">
        <v>1.2605999999999999</v>
      </c>
      <c r="H6" s="113"/>
      <c r="I6" s="113">
        <v>1.8664000000000001</v>
      </c>
      <c r="J6" s="113">
        <v>1.9500999999999999</v>
      </c>
      <c r="K6" s="113"/>
      <c r="L6" s="113">
        <v>11.8506</v>
      </c>
      <c r="M6" s="113">
        <v>10.545</v>
      </c>
      <c r="N6" s="113">
        <v>1.8376999999999999</v>
      </c>
      <c r="O6" s="113">
        <v>20.1523</v>
      </c>
      <c r="P6" s="113">
        <v>100.0536</v>
      </c>
      <c r="Q6" s="113">
        <v>133.7268</v>
      </c>
      <c r="R6" s="113">
        <v>7.2667000000000002</v>
      </c>
      <c r="S6" s="113">
        <v>1.1682999999999999</v>
      </c>
      <c r="T6" s="113">
        <v>150.46700000000001</v>
      </c>
      <c r="U6" s="113">
        <v>417.28699999999998</v>
      </c>
      <c r="V6" s="113">
        <v>4.9752000000000001</v>
      </c>
      <c r="W6" s="113">
        <v>175.61089999999999</v>
      </c>
      <c r="X6" s="113">
        <v>8.7310999999999996</v>
      </c>
      <c r="Y6" s="113">
        <v>29.5898</v>
      </c>
      <c r="Z6" s="113">
        <v>2.2847</v>
      </c>
      <c r="AA6" s="113">
        <v>45.571199999999997</v>
      </c>
      <c r="AB6" s="113">
        <v>8.7681000000000004</v>
      </c>
      <c r="AC6" s="113">
        <v>5.3510999999999997</v>
      </c>
      <c r="AD6" s="113">
        <v>5.6315999999999997</v>
      </c>
      <c r="AE6" s="113">
        <v>1609.1355000000001</v>
      </c>
      <c r="AF6" s="113">
        <v>1089.0094999999999</v>
      </c>
      <c r="AG6" s="113">
        <v>5134.1412</v>
      </c>
      <c r="AH6" s="113">
        <v>21.281199999999998</v>
      </c>
      <c r="AI6" s="113">
        <v>19267.89</v>
      </c>
      <c r="AJ6" s="113">
        <v>27.702000000000002</v>
      </c>
      <c r="AK6" s="113">
        <v>68.403899999999993</v>
      </c>
      <c r="AL6" s="113">
        <v>5.7792000000000003</v>
      </c>
      <c r="AM6" s="113">
        <v>98.4619</v>
      </c>
      <c r="AN6" s="113">
        <v>12.006</v>
      </c>
      <c r="AO6" s="113">
        <v>4.984</v>
      </c>
      <c r="AP6" s="113">
        <v>5.0805999999999996</v>
      </c>
      <c r="AQ6" s="113">
        <v>0.96</v>
      </c>
      <c r="AR6" s="113">
        <v>559.76070000000004</v>
      </c>
      <c r="AS6" s="113">
        <v>4.7560000000000002</v>
      </c>
      <c r="AT6" s="113">
        <v>30820</v>
      </c>
      <c r="AU6" s="113">
        <v>86.480699999999999</v>
      </c>
      <c r="AV6" s="113">
        <v>3121.7251000000001</v>
      </c>
      <c r="AW6" s="113">
        <v>36.127099999999999</v>
      </c>
      <c r="AX6" s="113">
        <v>8.6867999999999999</v>
      </c>
      <c r="AY6" s="113">
        <v>4.3593000000000002</v>
      </c>
      <c r="AZ6" s="113">
        <v>149.72309999999999</v>
      </c>
      <c r="BA6" s="113">
        <v>11.6922</v>
      </c>
      <c r="BB6" s="113">
        <v>5.601</v>
      </c>
      <c r="BC6" s="113">
        <v>231.1035</v>
      </c>
      <c r="BD6" s="113">
        <v>3.8245</v>
      </c>
      <c r="BE6" s="113">
        <v>0.5111</v>
      </c>
      <c r="BF6" s="113">
        <v>9.3524999999999991</v>
      </c>
      <c r="BG6" s="113">
        <v>0.40849999999999997</v>
      </c>
      <c r="BH6" s="113">
        <v>37.712699999999998</v>
      </c>
      <c r="BI6" s="113">
        <v>58.183500000000002</v>
      </c>
    </row>
    <row r="7" spans="1:61" s="9" customFormat="1" ht="15.6">
      <c r="A7" s="22">
        <v>6</v>
      </c>
      <c r="B7" s="25">
        <v>44473</v>
      </c>
      <c r="C7" s="113">
        <v>1.3608</v>
      </c>
      <c r="D7" s="113">
        <v>1.7117</v>
      </c>
      <c r="E7" s="114"/>
      <c r="F7" s="114"/>
      <c r="G7" s="113">
        <v>1.2581</v>
      </c>
      <c r="H7" s="113"/>
      <c r="I7" s="113">
        <v>1.8677999999999999</v>
      </c>
      <c r="J7" s="113">
        <v>1.9540999999999999</v>
      </c>
      <c r="K7" s="113"/>
      <c r="L7" s="113">
        <v>11.873699999999999</v>
      </c>
      <c r="M7" s="113">
        <v>10.596</v>
      </c>
      <c r="N7" s="113">
        <v>1.8465</v>
      </c>
      <c r="O7" s="113">
        <v>20.483799999999999</v>
      </c>
      <c r="P7" s="113">
        <v>100.95529999999999</v>
      </c>
      <c r="Q7" s="113">
        <v>134.5761</v>
      </c>
      <c r="R7" s="113">
        <v>7.3960999999999997</v>
      </c>
      <c r="S7" s="113">
        <v>1.1711</v>
      </c>
      <c r="T7" s="113">
        <v>150.86799999999999</v>
      </c>
      <c r="U7" s="113">
        <v>417.32799999999997</v>
      </c>
      <c r="V7" s="113">
        <v>4.9978999999999996</v>
      </c>
      <c r="W7" s="113">
        <v>174.2645</v>
      </c>
      <c r="X7" s="113">
        <v>8.7725000000000009</v>
      </c>
      <c r="Y7" s="113">
        <v>29.6919</v>
      </c>
      <c r="Z7" s="113">
        <v>2.2902</v>
      </c>
      <c r="AA7" s="113">
        <v>45.937600000000003</v>
      </c>
      <c r="AB7" s="113">
        <v>8.7783999999999995</v>
      </c>
      <c r="AC7" s="113">
        <v>5.3837999999999999</v>
      </c>
      <c r="AD7" s="113">
        <v>5.6596000000000002</v>
      </c>
      <c r="AE7" s="113">
        <v>1609.0812000000001</v>
      </c>
      <c r="AF7" s="113">
        <v>1097.2545</v>
      </c>
      <c r="AG7" s="113">
        <v>5155.8805000000002</v>
      </c>
      <c r="AH7" s="113">
        <v>21.375399999999999</v>
      </c>
      <c r="AI7" s="113">
        <v>19337.77</v>
      </c>
      <c r="AJ7" s="113">
        <v>27.9726</v>
      </c>
      <c r="AK7" s="113">
        <v>68.763800000000003</v>
      </c>
      <c r="AL7" s="113">
        <v>5.8018000000000001</v>
      </c>
      <c r="AM7" s="113">
        <v>98.637</v>
      </c>
      <c r="AN7" s="113">
        <v>12.0707</v>
      </c>
      <c r="AO7" s="113">
        <v>4.9972000000000003</v>
      </c>
      <c r="AP7" s="113">
        <v>5.1039000000000003</v>
      </c>
      <c r="AQ7" s="113">
        <v>0.96409999999999996</v>
      </c>
      <c r="AR7" s="113">
        <v>561.90859999999998</v>
      </c>
      <c r="AS7" s="113">
        <v>4.7533000000000003</v>
      </c>
      <c r="AT7" s="113">
        <v>30943</v>
      </c>
      <c r="AU7" s="113">
        <v>87.248500000000007</v>
      </c>
      <c r="AV7" s="113">
        <v>3135.8262</v>
      </c>
      <c r="AW7" s="113">
        <v>36.072499999999998</v>
      </c>
      <c r="AX7" s="113">
        <v>8.7101000000000006</v>
      </c>
      <c r="AY7" s="113">
        <v>4.3899999999999997</v>
      </c>
      <c r="AZ7" s="113">
        <v>150.45310000000001</v>
      </c>
      <c r="BA7" s="113">
        <v>11.6722</v>
      </c>
      <c r="BB7" s="113">
        <v>5.6205999999999996</v>
      </c>
      <c r="BC7" s="113">
        <v>232.7054</v>
      </c>
      <c r="BD7" s="113">
        <v>3.8380999999999998</v>
      </c>
      <c r="BE7" s="113">
        <v>0.51280000000000003</v>
      </c>
      <c r="BF7" s="113">
        <v>9.3841000000000001</v>
      </c>
      <c r="BG7" s="113">
        <v>0.41010000000000002</v>
      </c>
      <c r="BH7" s="113">
        <v>37.918700000000001</v>
      </c>
      <c r="BI7" s="113">
        <v>58.4711</v>
      </c>
    </row>
    <row r="8" spans="1:61" s="9" customFormat="1" ht="15.6">
      <c r="A8" s="22">
        <v>7</v>
      </c>
      <c r="B8" s="25">
        <v>44474</v>
      </c>
      <c r="C8" s="113">
        <v>1.3642000000000001</v>
      </c>
      <c r="D8" s="113">
        <v>1.7156</v>
      </c>
      <c r="E8" s="114"/>
      <c r="F8" s="114"/>
      <c r="G8" s="113">
        <v>1.2655000000000001</v>
      </c>
      <c r="H8" s="113"/>
      <c r="I8" s="113">
        <v>1.8701000000000001</v>
      </c>
      <c r="J8" s="113">
        <v>1.9579</v>
      </c>
      <c r="K8" s="113"/>
      <c r="L8" s="113">
        <v>11.912100000000001</v>
      </c>
      <c r="M8" s="113">
        <v>10.6198</v>
      </c>
      <c r="N8" s="113">
        <v>1.8508</v>
      </c>
      <c r="O8" s="113">
        <v>20.468299999999999</v>
      </c>
      <c r="P8" s="113">
        <v>101.4344</v>
      </c>
      <c r="Q8" s="113">
        <v>134.91829999999999</v>
      </c>
      <c r="R8" s="113">
        <v>7.4607999999999999</v>
      </c>
      <c r="S8" s="113">
        <v>1.1754</v>
      </c>
      <c r="T8" s="113">
        <v>152.04400000000001</v>
      </c>
      <c r="U8" s="113">
        <v>421.04500000000002</v>
      </c>
      <c r="V8" s="113">
        <v>5.0092999999999996</v>
      </c>
      <c r="W8" s="113">
        <v>174.91130000000001</v>
      </c>
      <c r="X8" s="113">
        <v>8.7955000000000005</v>
      </c>
      <c r="Y8" s="113">
        <v>29.79</v>
      </c>
      <c r="Z8" s="113">
        <v>2.2993000000000001</v>
      </c>
      <c r="AA8" s="113">
        <v>46.1432</v>
      </c>
      <c r="AB8" s="113">
        <v>8.8247</v>
      </c>
      <c r="AC8" s="113">
        <v>5.4225000000000003</v>
      </c>
      <c r="AD8" s="113">
        <v>5.6916000000000002</v>
      </c>
      <c r="AE8" s="113">
        <v>1621.4570000000001</v>
      </c>
      <c r="AF8" s="113">
        <v>1106.7009</v>
      </c>
      <c r="AG8" s="113">
        <v>5173.4303</v>
      </c>
      <c r="AH8" s="113">
        <v>21.451499999999999</v>
      </c>
      <c r="AI8" s="113">
        <v>19391.79</v>
      </c>
      <c r="AJ8" s="113">
        <v>28.023800000000001</v>
      </c>
      <c r="AK8" s="113">
        <v>68.947000000000003</v>
      </c>
      <c r="AL8" s="113">
        <v>5.8135000000000003</v>
      </c>
      <c r="AM8" s="113">
        <v>98.602999999999994</v>
      </c>
      <c r="AN8" s="113">
        <v>12.116199999999999</v>
      </c>
      <c r="AO8" s="113">
        <v>5.0023</v>
      </c>
      <c r="AP8" s="113">
        <v>5.1162999999999998</v>
      </c>
      <c r="AQ8" s="113">
        <v>0.96509999999999996</v>
      </c>
      <c r="AR8" s="113">
        <v>563.76919999999996</v>
      </c>
      <c r="AS8" s="113">
        <v>4.7880000000000003</v>
      </c>
      <c r="AT8" s="113">
        <v>31022</v>
      </c>
      <c r="AU8" s="113">
        <v>87.13</v>
      </c>
      <c r="AV8" s="113">
        <v>3144.9893000000002</v>
      </c>
      <c r="AW8" s="113">
        <v>35.984200000000001</v>
      </c>
      <c r="AX8" s="113">
        <v>8.7429000000000006</v>
      </c>
      <c r="AY8" s="113">
        <v>4.4093</v>
      </c>
      <c r="AZ8" s="113">
        <v>150.9391</v>
      </c>
      <c r="BA8" s="113">
        <v>11.6404</v>
      </c>
      <c r="BB8" s="113">
        <v>5.6306000000000003</v>
      </c>
      <c r="BC8" s="113">
        <v>233.11600000000001</v>
      </c>
      <c r="BD8" s="113">
        <v>3.8460999999999999</v>
      </c>
      <c r="BE8" s="113">
        <v>0.51370000000000005</v>
      </c>
      <c r="BF8" s="113">
        <v>9.3710000000000004</v>
      </c>
      <c r="BG8" s="113">
        <v>0.41139999999999999</v>
      </c>
      <c r="BH8" s="113">
        <v>37.994799999999998</v>
      </c>
      <c r="BI8" s="113">
        <v>58.613999999999997</v>
      </c>
    </row>
    <row r="9" spans="1:61" s="9" customFormat="1" ht="15.6">
      <c r="A9" s="22">
        <v>8</v>
      </c>
      <c r="B9" s="25">
        <v>44475</v>
      </c>
      <c r="C9" s="113">
        <v>1.3553999999999999</v>
      </c>
      <c r="D9" s="113">
        <v>1.7101999999999999</v>
      </c>
      <c r="E9" s="114"/>
      <c r="F9" s="114"/>
      <c r="G9" s="113">
        <v>1.2582</v>
      </c>
      <c r="H9" s="113"/>
      <c r="I9" s="113">
        <v>1.8696999999999999</v>
      </c>
      <c r="J9" s="113">
        <v>1.9637</v>
      </c>
      <c r="K9" s="113"/>
      <c r="L9" s="113">
        <v>11.949299999999999</v>
      </c>
      <c r="M9" s="113">
        <v>10.554399999999999</v>
      </c>
      <c r="N9" s="113">
        <v>1.8441000000000001</v>
      </c>
      <c r="O9" s="113">
        <v>20.456199999999999</v>
      </c>
      <c r="P9" s="113">
        <v>101.60169999999999</v>
      </c>
      <c r="Q9" s="113">
        <v>134.0789</v>
      </c>
      <c r="R9" s="113">
        <v>7.4912999999999998</v>
      </c>
      <c r="S9" s="113">
        <v>1.1742999999999999</v>
      </c>
      <c r="T9" s="113">
        <v>150.97900000000001</v>
      </c>
      <c r="U9" s="113">
        <v>421.65100000000001</v>
      </c>
      <c r="V9" s="113">
        <v>4.9786000000000001</v>
      </c>
      <c r="W9" s="113">
        <v>174.50059999999999</v>
      </c>
      <c r="X9" s="113">
        <v>8.7485999999999997</v>
      </c>
      <c r="Y9" s="113">
        <v>29.842099999999999</v>
      </c>
      <c r="Z9" s="113">
        <v>2.2961999999999998</v>
      </c>
      <c r="AA9" s="113">
        <v>45.863900000000001</v>
      </c>
      <c r="AB9" s="113">
        <v>8.8158999999999992</v>
      </c>
      <c r="AC9" s="113">
        <v>5.3505000000000003</v>
      </c>
      <c r="AD9" s="113">
        <v>5.6715</v>
      </c>
      <c r="AE9" s="113">
        <v>1616.8839</v>
      </c>
      <c r="AF9" s="113">
        <v>1106.088</v>
      </c>
      <c r="AG9" s="113">
        <v>5141.8599999999997</v>
      </c>
      <c r="AH9" s="113">
        <v>21.2898</v>
      </c>
      <c r="AI9" s="113">
        <v>19323.04</v>
      </c>
      <c r="AJ9" s="113">
        <v>28.0351</v>
      </c>
      <c r="AK9" s="113">
        <v>69.018299999999996</v>
      </c>
      <c r="AL9" s="113">
        <v>5.8095999999999997</v>
      </c>
      <c r="AM9" s="113">
        <v>98.253500000000003</v>
      </c>
      <c r="AN9" s="113">
        <v>12.0505</v>
      </c>
      <c r="AO9" s="113">
        <v>4.9748999999999999</v>
      </c>
      <c r="AP9" s="113">
        <v>5.0835999999999997</v>
      </c>
      <c r="AQ9" s="113">
        <v>0.96289999999999998</v>
      </c>
      <c r="AR9" s="113">
        <v>560.22109999999998</v>
      </c>
      <c r="AS9" s="113">
        <v>4.7575000000000003</v>
      </c>
      <c r="AT9" s="113">
        <v>30856</v>
      </c>
      <c r="AU9" s="113">
        <v>86.582999999999998</v>
      </c>
      <c r="AV9" s="113">
        <v>3124.3125</v>
      </c>
      <c r="AW9" s="113">
        <v>35.743099999999998</v>
      </c>
      <c r="AX9" s="113">
        <v>8.7360000000000007</v>
      </c>
      <c r="AY9" s="113">
        <v>4.3897000000000004</v>
      </c>
      <c r="AZ9" s="113">
        <v>150.04679999999999</v>
      </c>
      <c r="BA9" s="113">
        <v>11.663600000000001</v>
      </c>
      <c r="BB9" s="113">
        <v>5.6017000000000001</v>
      </c>
      <c r="BC9" s="113">
        <v>231.96850000000001</v>
      </c>
      <c r="BD9" s="113">
        <v>3.8367</v>
      </c>
      <c r="BE9" s="113">
        <v>0.51160000000000005</v>
      </c>
      <c r="BF9" s="113">
        <v>9.3986000000000001</v>
      </c>
      <c r="BG9" s="113">
        <v>0.40920000000000001</v>
      </c>
      <c r="BH9" s="113">
        <v>37.9161</v>
      </c>
      <c r="BI9" s="113">
        <v>58.522599999999997</v>
      </c>
    </row>
    <row r="10" spans="1:61" s="9" customFormat="1" ht="15.6">
      <c r="A10" s="22">
        <v>9</v>
      </c>
      <c r="B10" s="25">
        <v>44476</v>
      </c>
      <c r="C10" s="113">
        <v>1.3622000000000001</v>
      </c>
      <c r="D10" s="113">
        <v>1.7105999999999999</v>
      </c>
      <c r="E10" s="114"/>
      <c r="F10" s="114"/>
      <c r="G10" s="113">
        <v>1.2646999999999999</v>
      </c>
      <c r="H10" s="113"/>
      <c r="I10" s="113">
        <v>1.8627</v>
      </c>
      <c r="J10" s="113">
        <v>1.9648000000000001</v>
      </c>
      <c r="K10" s="113"/>
      <c r="L10" s="113">
        <v>11.959899999999999</v>
      </c>
      <c r="M10" s="113">
        <v>10.604200000000001</v>
      </c>
      <c r="N10" s="113">
        <v>1.8507</v>
      </c>
      <c r="O10" s="113">
        <v>20.3645</v>
      </c>
      <c r="P10" s="113">
        <v>101.646</v>
      </c>
      <c r="Q10" s="113">
        <v>134.78559999999999</v>
      </c>
      <c r="R10" s="113">
        <v>7.5049000000000001</v>
      </c>
      <c r="S10" s="113">
        <v>1.1788000000000001</v>
      </c>
      <c r="T10" s="113">
        <v>152.053</v>
      </c>
      <c r="U10" s="113">
        <v>422.41300000000001</v>
      </c>
      <c r="V10" s="113">
        <v>5.0061</v>
      </c>
      <c r="W10" s="113">
        <v>175.64850000000001</v>
      </c>
      <c r="X10" s="113">
        <v>8.7861999999999991</v>
      </c>
      <c r="Y10" s="113">
        <v>29.996099999999998</v>
      </c>
      <c r="Z10" s="113">
        <v>2.3056000000000001</v>
      </c>
      <c r="AA10" s="113">
        <v>46.028700000000001</v>
      </c>
      <c r="AB10" s="113">
        <v>8.8598999999999997</v>
      </c>
      <c r="AC10" s="113">
        <v>5.3944999999999999</v>
      </c>
      <c r="AD10" s="113">
        <v>5.6848000000000001</v>
      </c>
      <c r="AE10" s="113">
        <v>1622.4495999999999</v>
      </c>
      <c r="AF10" s="113">
        <v>1108.9806000000001</v>
      </c>
      <c r="AG10" s="113">
        <v>5136.0104000000001</v>
      </c>
      <c r="AH10" s="113">
        <v>21.394100000000002</v>
      </c>
      <c r="AI10" s="113">
        <v>19304.46</v>
      </c>
      <c r="AJ10" s="113">
        <v>28.136199999999999</v>
      </c>
      <c r="AK10" s="113">
        <v>68.691199999999995</v>
      </c>
      <c r="AL10" s="113">
        <v>5.8320999999999996</v>
      </c>
      <c r="AM10" s="113">
        <v>97.795500000000004</v>
      </c>
      <c r="AN10" s="113">
        <v>12.113200000000001</v>
      </c>
      <c r="AO10" s="113">
        <v>4.9935999999999998</v>
      </c>
      <c r="AP10" s="113">
        <v>5.1087999999999996</v>
      </c>
      <c r="AQ10" s="113">
        <v>0.96540000000000004</v>
      </c>
      <c r="AR10" s="113">
        <v>562.21420000000001</v>
      </c>
      <c r="AS10" s="113">
        <v>4.7812999999999999</v>
      </c>
      <c r="AT10" s="113">
        <v>30945</v>
      </c>
      <c r="AU10" s="113">
        <v>87.064999999999998</v>
      </c>
      <c r="AV10" s="113">
        <v>3142.3690999999999</v>
      </c>
      <c r="AW10" s="113">
        <v>35.816099999999999</v>
      </c>
      <c r="AX10" s="113">
        <v>8.7713000000000001</v>
      </c>
      <c r="AY10" s="113">
        <v>4.3921999999999999</v>
      </c>
      <c r="AZ10" s="113">
        <v>150.8141</v>
      </c>
      <c r="BA10" s="113">
        <v>11.6709</v>
      </c>
      <c r="BB10" s="113">
        <v>5.5763999999999996</v>
      </c>
      <c r="BC10" s="113">
        <v>232.2448</v>
      </c>
      <c r="BD10" s="113">
        <v>3.8589000000000002</v>
      </c>
      <c r="BE10" s="113">
        <v>0.51380000000000003</v>
      </c>
      <c r="BF10" s="113">
        <v>9.3757000000000001</v>
      </c>
      <c r="BG10" s="113">
        <v>0.41120000000000001</v>
      </c>
      <c r="BH10" s="113">
        <v>38.082700000000003</v>
      </c>
      <c r="BI10" s="113">
        <v>58.935899999999997</v>
      </c>
    </row>
    <row r="11" spans="1:61" s="9" customFormat="1" ht="15.6">
      <c r="A11" s="22">
        <v>10</v>
      </c>
      <c r="B11" s="25">
        <v>44477</v>
      </c>
      <c r="C11" s="113">
        <v>1.3614999999999999</v>
      </c>
      <c r="D11" s="113">
        <v>1.6967000000000001</v>
      </c>
      <c r="E11" s="114"/>
      <c r="F11" s="114"/>
      <c r="G11" s="113">
        <v>1.2626999999999999</v>
      </c>
      <c r="H11" s="113"/>
      <c r="I11" s="113">
        <v>1.8631</v>
      </c>
      <c r="J11" s="113">
        <v>1.9621999999999999</v>
      </c>
      <c r="K11" s="113"/>
      <c r="L11" s="113">
        <v>11.8956</v>
      </c>
      <c r="M11" s="113">
        <v>10.598100000000001</v>
      </c>
      <c r="N11" s="113">
        <v>1.8447</v>
      </c>
      <c r="O11" s="113">
        <v>20.328099999999999</v>
      </c>
      <c r="P11" s="113">
        <v>102.17019999999999</v>
      </c>
      <c r="Q11" s="113">
        <v>134.59790000000001</v>
      </c>
      <c r="R11" s="113">
        <v>7.4995000000000003</v>
      </c>
      <c r="S11" s="113">
        <v>1.1766000000000001</v>
      </c>
      <c r="T11" s="113">
        <v>152.78399999999999</v>
      </c>
      <c r="U11" s="113">
        <v>423.88499999999999</v>
      </c>
      <c r="V11" s="113">
        <v>5.0007999999999999</v>
      </c>
      <c r="W11" s="113">
        <v>175.75540000000001</v>
      </c>
      <c r="X11" s="113">
        <v>8.7893000000000008</v>
      </c>
      <c r="Y11" s="113">
        <v>29.938199999999998</v>
      </c>
      <c r="Z11" s="113">
        <v>2.3010999999999999</v>
      </c>
      <c r="AA11" s="113">
        <v>46.152500000000003</v>
      </c>
      <c r="AB11" s="113">
        <v>8.8589000000000002</v>
      </c>
      <c r="AC11" s="113">
        <v>5.4169999999999998</v>
      </c>
      <c r="AD11" s="113">
        <v>5.6863999999999999</v>
      </c>
      <c r="AE11" s="113">
        <v>1626.9775</v>
      </c>
      <c r="AF11" s="113">
        <v>1122.8873000000001</v>
      </c>
      <c r="AG11" s="113">
        <v>5129.7780000000002</v>
      </c>
      <c r="AH11" s="113">
        <v>21.384599999999999</v>
      </c>
      <c r="AI11" s="113">
        <v>19344.34</v>
      </c>
      <c r="AJ11" s="113">
        <v>28.207100000000001</v>
      </c>
      <c r="AK11" s="113">
        <v>68.7256</v>
      </c>
      <c r="AL11" s="113">
        <v>5.8231999999999999</v>
      </c>
      <c r="AM11" s="113">
        <v>97.833100000000002</v>
      </c>
      <c r="AN11" s="113">
        <v>12.2173</v>
      </c>
      <c r="AO11" s="113">
        <v>4.9859</v>
      </c>
      <c r="AP11" s="113">
        <v>5.1063999999999998</v>
      </c>
      <c r="AQ11" s="113">
        <v>0.96689999999999998</v>
      </c>
      <c r="AR11" s="113">
        <v>562.44979999999998</v>
      </c>
      <c r="AS11" s="113">
        <v>4.8208000000000002</v>
      </c>
      <c r="AT11" s="113">
        <v>31043</v>
      </c>
      <c r="AU11" s="113">
        <v>87.065899999999999</v>
      </c>
      <c r="AV11" s="113">
        <v>3140.1217999999999</v>
      </c>
      <c r="AW11" s="113">
        <v>35.9161</v>
      </c>
      <c r="AX11" s="113">
        <v>8.7552000000000003</v>
      </c>
      <c r="AY11" s="113">
        <v>4.4001999999999999</v>
      </c>
      <c r="AZ11" s="113">
        <v>150.72380000000001</v>
      </c>
      <c r="BA11" s="113">
        <v>11.6279</v>
      </c>
      <c r="BB11" s="113">
        <v>5.5658000000000003</v>
      </c>
      <c r="BC11" s="113">
        <v>233.08199999999999</v>
      </c>
      <c r="BD11" s="113">
        <v>3.8471000000000002</v>
      </c>
      <c r="BE11" s="113">
        <v>0.51419999999999999</v>
      </c>
      <c r="BF11" s="113">
        <v>9.3757000000000001</v>
      </c>
      <c r="BG11" s="113">
        <v>0.41070000000000001</v>
      </c>
      <c r="BH11" s="113">
        <v>38.200200000000002</v>
      </c>
      <c r="BI11" s="113">
        <v>59.0672</v>
      </c>
    </row>
    <row r="12" spans="1:61" s="9" customFormat="1" ht="15.6">
      <c r="A12" s="22">
        <v>11</v>
      </c>
      <c r="B12" s="25">
        <v>44478</v>
      </c>
      <c r="C12" s="113">
        <v>1.3614999999999999</v>
      </c>
      <c r="D12" s="113">
        <v>1.6967000000000001</v>
      </c>
      <c r="E12" s="114"/>
      <c r="F12" s="114"/>
      <c r="G12" s="113">
        <v>1.2626999999999999</v>
      </c>
      <c r="H12" s="113"/>
      <c r="I12" s="113">
        <v>1.8631</v>
      </c>
      <c r="J12" s="113">
        <v>1.9621999999999999</v>
      </c>
      <c r="K12" s="113"/>
      <c r="L12" s="113">
        <v>11.8956</v>
      </c>
      <c r="M12" s="113">
        <v>10.598100000000001</v>
      </c>
      <c r="N12" s="113">
        <v>1.8447</v>
      </c>
      <c r="O12" s="113">
        <v>20.328099999999999</v>
      </c>
      <c r="P12" s="113">
        <v>102.17019999999999</v>
      </c>
      <c r="Q12" s="113">
        <v>134.59790000000001</v>
      </c>
      <c r="R12" s="113">
        <v>7.4995000000000003</v>
      </c>
      <c r="S12" s="113">
        <v>1.1766000000000001</v>
      </c>
      <c r="T12" s="113">
        <v>152.78399999999999</v>
      </c>
      <c r="U12" s="113">
        <v>423.88499999999999</v>
      </c>
      <c r="V12" s="113">
        <v>5.0007999999999999</v>
      </c>
      <c r="W12" s="113">
        <v>175.75540000000001</v>
      </c>
      <c r="X12" s="113">
        <v>8.7893000000000008</v>
      </c>
      <c r="Y12" s="113">
        <v>29.938199999999998</v>
      </c>
      <c r="Z12" s="113">
        <v>2.3010999999999999</v>
      </c>
      <c r="AA12" s="113">
        <v>46.152500000000003</v>
      </c>
      <c r="AB12" s="113">
        <v>8.8589000000000002</v>
      </c>
      <c r="AC12" s="113">
        <v>5.4169999999999998</v>
      </c>
      <c r="AD12" s="113">
        <v>5.6863999999999999</v>
      </c>
      <c r="AE12" s="113">
        <v>1626.9775</v>
      </c>
      <c r="AF12" s="113">
        <v>1122.8873000000001</v>
      </c>
      <c r="AG12" s="113">
        <v>5129.7780000000002</v>
      </c>
      <c r="AH12" s="113">
        <v>21.384599999999999</v>
      </c>
      <c r="AI12" s="113">
        <v>19344.34</v>
      </c>
      <c r="AJ12" s="113">
        <v>28.207100000000001</v>
      </c>
      <c r="AK12" s="113">
        <v>68.7256</v>
      </c>
      <c r="AL12" s="113">
        <v>5.8231999999999999</v>
      </c>
      <c r="AM12" s="113">
        <v>97.833100000000002</v>
      </c>
      <c r="AN12" s="113">
        <v>12.2173</v>
      </c>
      <c r="AO12" s="113">
        <v>4.9859</v>
      </c>
      <c r="AP12" s="113">
        <v>5.1063999999999998</v>
      </c>
      <c r="AQ12" s="113">
        <v>0.96689999999999998</v>
      </c>
      <c r="AR12" s="113">
        <v>562.44979999999998</v>
      </c>
      <c r="AS12" s="113">
        <v>4.8208000000000002</v>
      </c>
      <c r="AT12" s="113">
        <v>31043</v>
      </c>
      <c r="AU12" s="113">
        <v>87.065899999999999</v>
      </c>
      <c r="AV12" s="113">
        <v>3140.1217999999999</v>
      </c>
      <c r="AW12" s="113">
        <v>35.9161</v>
      </c>
      <c r="AX12" s="113">
        <v>8.7552000000000003</v>
      </c>
      <c r="AY12" s="113">
        <v>4.4001999999999999</v>
      </c>
      <c r="AZ12" s="113">
        <v>150.72380000000001</v>
      </c>
      <c r="BA12" s="113">
        <v>11.6279</v>
      </c>
      <c r="BB12" s="113">
        <v>5.5658000000000003</v>
      </c>
      <c r="BC12" s="113">
        <v>233.08199999999999</v>
      </c>
      <c r="BD12" s="113">
        <v>3.8471000000000002</v>
      </c>
      <c r="BE12" s="113">
        <v>0.51419999999999999</v>
      </c>
      <c r="BF12" s="113">
        <v>9.3757000000000001</v>
      </c>
      <c r="BG12" s="113">
        <v>0.41070000000000001</v>
      </c>
      <c r="BH12" s="113">
        <v>38.200200000000002</v>
      </c>
      <c r="BI12" s="113">
        <v>59.0672</v>
      </c>
    </row>
    <row r="13" spans="1:61" s="9" customFormat="1" ht="15.6">
      <c r="A13" s="22">
        <v>12</v>
      </c>
      <c r="B13" s="25">
        <v>44479</v>
      </c>
      <c r="C13" s="113">
        <v>1.3614999999999999</v>
      </c>
      <c r="D13" s="113">
        <v>1.6967000000000001</v>
      </c>
      <c r="E13" s="114"/>
      <c r="F13" s="114"/>
      <c r="G13" s="113">
        <v>1.2626999999999999</v>
      </c>
      <c r="H13" s="113"/>
      <c r="I13" s="113">
        <v>1.8631</v>
      </c>
      <c r="J13" s="113">
        <v>1.9621999999999999</v>
      </c>
      <c r="K13" s="113"/>
      <c r="L13" s="113">
        <v>11.8956</v>
      </c>
      <c r="M13" s="113">
        <v>10.598100000000001</v>
      </c>
      <c r="N13" s="113">
        <v>1.8447</v>
      </c>
      <c r="O13" s="113">
        <v>20.328099999999999</v>
      </c>
      <c r="P13" s="113">
        <v>102.17019999999999</v>
      </c>
      <c r="Q13" s="113">
        <v>134.59790000000001</v>
      </c>
      <c r="R13" s="113">
        <v>7.4995000000000003</v>
      </c>
      <c r="S13" s="113">
        <v>1.1766000000000001</v>
      </c>
      <c r="T13" s="113">
        <v>152.78399999999999</v>
      </c>
      <c r="U13" s="113">
        <v>423.88499999999999</v>
      </c>
      <c r="V13" s="113">
        <v>5.0007999999999999</v>
      </c>
      <c r="W13" s="113">
        <v>175.75540000000001</v>
      </c>
      <c r="X13" s="113">
        <v>8.7893000000000008</v>
      </c>
      <c r="Y13" s="113">
        <v>29.938199999999998</v>
      </c>
      <c r="Z13" s="113">
        <v>2.3010999999999999</v>
      </c>
      <c r="AA13" s="113">
        <v>46.152500000000003</v>
      </c>
      <c r="AB13" s="113">
        <v>8.8589000000000002</v>
      </c>
      <c r="AC13" s="113">
        <v>5.4169999999999998</v>
      </c>
      <c r="AD13" s="113">
        <v>5.6863999999999999</v>
      </c>
      <c r="AE13" s="113">
        <v>1626.9775</v>
      </c>
      <c r="AF13" s="113">
        <v>1122.8873000000001</v>
      </c>
      <c r="AG13" s="113">
        <v>5129.7780000000002</v>
      </c>
      <c r="AH13" s="113">
        <v>21.384599999999999</v>
      </c>
      <c r="AI13" s="113">
        <v>19344.34</v>
      </c>
      <c r="AJ13" s="113">
        <v>28.207100000000001</v>
      </c>
      <c r="AK13" s="113">
        <v>68.7256</v>
      </c>
      <c r="AL13" s="113">
        <v>5.8231999999999999</v>
      </c>
      <c r="AM13" s="113">
        <v>97.833100000000002</v>
      </c>
      <c r="AN13" s="113">
        <v>12.2173</v>
      </c>
      <c r="AO13" s="113">
        <v>4.9859</v>
      </c>
      <c r="AP13" s="113">
        <v>5.1063999999999998</v>
      </c>
      <c r="AQ13" s="113">
        <v>0.96689999999999998</v>
      </c>
      <c r="AR13" s="113">
        <v>562.44979999999998</v>
      </c>
      <c r="AS13" s="113">
        <v>4.8208000000000002</v>
      </c>
      <c r="AT13" s="113">
        <v>31043</v>
      </c>
      <c r="AU13" s="113">
        <v>87.065899999999999</v>
      </c>
      <c r="AV13" s="113">
        <v>3140.1217999999999</v>
      </c>
      <c r="AW13" s="113">
        <v>35.9161</v>
      </c>
      <c r="AX13" s="113">
        <v>8.7552000000000003</v>
      </c>
      <c r="AY13" s="113">
        <v>4.4001999999999999</v>
      </c>
      <c r="AZ13" s="113">
        <v>150.72380000000001</v>
      </c>
      <c r="BA13" s="113">
        <v>11.6279</v>
      </c>
      <c r="BB13" s="113">
        <v>5.5658000000000003</v>
      </c>
      <c r="BC13" s="113">
        <v>233.08199999999999</v>
      </c>
      <c r="BD13" s="113">
        <v>3.8471000000000002</v>
      </c>
      <c r="BE13" s="113">
        <v>0.51419999999999999</v>
      </c>
      <c r="BF13" s="113">
        <v>9.3757000000000001</v>
      </c>
      <c r="BG13" s="113">
        <v>0.41070000000000001</v>
      </c>
      <c r="BH13" s="113">
        <v>38.200200000000002</v>
      </c>
      <c r="BI13" s="113">
        <v>59.0672</v>
      </c>
    </row>
    <row r="14" spans="1:61" s="9" customFormat="1" ht="15.6">
      <c r="A14" s="22">
        <v>13</v>
      </c>
      <c r="B14" s="25">
        <v>44480</v>
      </c>
      <c r="C14" s="113">
        <v>1.361</v>
      </c>
      <c r="D14" s="113">
        <v>1.6967000000000001</v>
      </c>
      <c r="E14" s="114"/>
      <c r="F14" s="114"/>
      <c r="G14" s="113">
        <v>1.2622</v>
      </c>
      <c r="H14" s="113"/>
      <c r="I14" s="113">
        <v>1.8489</v>
      </c>
      <c r="J14" s="113">
        <v>1.9582999999999999</v>
      </c>
      <c r="K14" s="113"/>
      <c r="L14" s="113">
        <v>11.9199</v>
      </c>
      <c r="M14" s="113">
        <v>10.5861</v>
      </c>
      <c r="N14" s="113">
        <v>1.8432999999999999</v>
      </c>
      <c r="O14" s="113">
        <v>20.439800000000002</v>
      </c>
      <c r="P14" s="113">
        <v>102.629</v>
      </c>
      <c r="Q14" s="113">
        <v>134.54849999999999</v>
      </c>
      <c r="R14" s="113">
        <v>7.5168999999999997</v>
      </c>
      <c r="S14" s="113">
        <v>1.177</v>
      </c>
      <c r="T14" s="113">
        <v>154.35</v>
      </c>
      <c r="U14" s="113">
        <v>423.25200000000001</v>
      </c>
      <c r="V14" s="113">
        <v>4.9993999999999996</v>
      </c>
      <c r="W14" s="113">
        <v>176.54179999999999</v>
      </c>
      <c r="X14" s="113">
        <v>8.7914999999999992</v>
      </c>
      <c r="Y14" s="113">
        <v>29.8752</v>
      </c>
      <c r="Z14" s="113">
        <v>2.2999999999999998</v>
      </c>
      <c r="AA14" s="113">
        <v>45.748399999999997</v>
      </c>
      <c r="AB14" s="113">
        <v>8.8450000000000006</v>
      </c>
      <c r="AC14" s="113">
        <v>5.3987999999999996</v>
      </c>
      <c r="AD14" s="113">
        <v>5.6886000000000001</v>
      </c>
      <c r="AE14" s="113">
        <v>1626.2356</v>
      </c>
      <c r="AF14" s="113">
        <v>1122.8527999999999</v>
      </c>
      <c r="AG14" s="113">
        <v>5110.3419000000004</v>
      </c>
      <c r="AH14" s="113">
        <v>21.392900000000001</v>
      </c>
      <c r="AI14" s="113">
        <v>19379.3</v>
      </c>
      <c r="AJ14" s="113">
        <v>28.320699999999999</v>
      </c>
      <c r="AK14" s="113">
        <v>69.318100000000001</v>
      </c>
      <c r="AL14" s="113">
        <v>5.8263999999999996</v>
      </c>
      <c r="AM14" s="113">
        <v>97.668000000000006</v>
      </c>
      <c r="AN14" s="113">
        <v>12.269299999999999</v>
      </c>
      <c r="AO14" s="113">
        <v>4.9859</v>
      </c>
      <c r="AP14" s="113">
        <v>5.1048999999999998</v>
      </c>
      <c r="AQ14" s="113">
        <v>0.96660000000000001</v>
      </c>
      <c r="AR14" s="113">
        <v>562.48119999999994</v>
      </c>
      <c r="AS14" s="113">
        <v>4.7770999999999999</v>
      </c>
      <c r="AT14" s="113">
        <v>31009</v>
      </c>
      <c r="AU14" s="113">
        <v>86.962599999999995</v>
      </c>
      <c r="AV14" s="113">
        <v>3141.23</v>
      </c>
      <c r="AW14" s="113">
        <v>35.878599999999999</v>
      </c>
      <c r="AX14" s="113">
        <v>8.7574000000000005</v>
      </c>
      <c r="AY14" s="113">
        <v>4.3930999999999996</v>
      </c>
      <c r="AZ14" s="113">
        <v>149.46969999999999</v>
      </c>
      <c r="BA14" s="113">
        <v>11.660399999999999</v>
      </c>
      <c r="BB14" s="113">
        <v>5.5496999999999996</v>
      </c>
      <c r="BC14" s="113">
        <v>233.0128</v>
      </c>
      <c r="BD14" s="113">
        <v>3.8468</v>
      </c>
      <c r="BE14" s="113">
        <v>0.51349999999999996</v>
      </c>
      <c r="BF14" s="113">
        <v>9.3980999999999995</v>
      </c>
      <c r="BG14" s="113">
        <v>0.41099999999999998</v>
      </c>
      <c r="BH14" s="113">
        <v>38.253100000000003</v>
      </c>
      <c r="BI14" s="113">
        <v>59.107500000000002</v>
      </c>
    </row>
    <row r="15" spans="1:61" s="9" customFormat="1" ht="15.6">
      <c r="A15" s="22">
        <v>14</v>
      </c>
      <c r="B15" s="25">
        <v>44481</v>
      </c>
      <c r="C15" s="113">
        <v>1.3587</v>
      </c>
      <c r="D15" s="113">
        <v>1.6927000000000001</v>
      </c>
      <c r="E15" s="114"/>
      <c r="F15" s="114"/>
      <c r="G15" s="113">
        <v>1.2653000000000001</v>
      </c>
      <c r="H15" s="113"/>
      <c r="I15" s="113">
        <v>1.8468</v>
      </c>
      <c r="J15" s="113">
        <v>1.9583999999999999</v>
      </c>
      <c r="K15" s="113"/>
      <c r="L15" s="113">
        <v>11.9329</v>
      </c>
      <c r="M15" s="113">
        <v>10.5723</v>
      </c>
      <c r="N15" s="113">
        <v>1.8435999999999999</v>
      </c>
      <c r="O15" s="113">
        <v>20.323</v>
      </c>
      <c r="P15" s="113">
        <v>102.6874</v>
      </c>
      <c r="Q15" s="113">
        <v>134.65020000000001</v>
      </c>
      <c r="R15" s="113">
        <v>7.5247999999999999</v>
      </c>
      <c r="S15" s="113">
        <v>1.1786000000000001</v>
      </c>
      <c r="T15" s="113">
        <v>154.40600000000001</v>
      </c>
      <c r="U15" s="113">
        <v>424.834</v>
      </c>
      <c r="V15" s="113">
        <v>4.9934000000000003</v>
      </c>
      <c r="W15" s="113">
        <v>176.75980000000001</v>
      </c>
      <c r="X15" s="113">
        <v>8.7736000000000001</v>
      </c>
      <c r="Y15" s="113">
        <v>29.934999999999999</v>
      </c>
      <c r="Z15" s="113">
        <v>2.3031999999999999</v>
      </c>
      <c r="AA15" s="113">
        <v>45.270499999999998</v>
      </c>
      <c r="AB15" s="113">
        <v>8.8579000000000008</v>
      </c>
      <c r="AC15" s="113">
        <v>5.3970000000000002</v>
      </c>
      <c r="AD15" s="113">
        <v>5.6684000000000001</v>
      </c>
      <c r="AE15" s="113">
        <v>1628.9512</v>
      </c>
      <c r="AF15" s="113">
        <v>1117.1847</v>
      </c>
      <c r="AG15" s="113">
        <v>5074.2593999999999</v>
      </c>
      <c r="AH15" s="113">
        <v>21.355899999999998</v>
      </c>
      <c r="AI15" s="113">
        <v>19325.669999999998</v>
      </c>
      <c r="AJ15" s="113">
        <v>28.198899999999998</v>
      </c>
      <c r="AK15" s="113">
        <v>69.096000000000004</v>
      </c>
      <c r="AL15" s="113">
        <v>5.8350999999999997</v>
      </c>
      <c r="AM15" s="113">
        <v>97.662599999999998</v>
      </c>
      <c r="AN15" s="113">
        <v>12.286899999999999</v>
      </c>
      <c r="AO15" s="113">
        <v>4.9813999999999998</v>
      </c>
      <c r="AP15" s="113">
        <v>5.0960999999999999</v>
      </c>
      <c r="AQ15" s="113">
        <v>0.96430000000000005</v>
      </c>
      <c r="AR15" s="113">
        <v>562.00620000000004</v>
      </c>
      <c r="AS15" s="113">
        <v>4.8019999999999996</v>
      </c>
      <c r="AT15" s="113">
        <v>30941</v>
      </c>
      <c r="AU15" s="113">
        <v>86.937299999999993</v>
      </c>
      <c r="AV15" s="113">
        <v>3132.7892999999999</v>
      </c>
      <c r="AW15" s="113">
        <v>35.781799999999997</v>
      </c>
      <c r="AX15" s="113">
        <v>8.7698999999999998</v>
      </c>
      <c r="AY15" s="113">
        <v>4.3902000000000001</v>
      </c>
      <c r="AZ15" s="113">
        <v>150.48159999999999</v>
      </c>
      <c r="BA15" s="113">
        <v>11.629</v>
      </c>
      <c r="BB15" s="113">
        <v>5.5102000000000002</v>
      </c>
      <c r="BC15" s="113">
        <v>233.4975</v>
      </c>
      <c r="BD15" s="113">
        <v>3.8515999999999999</v>
      </c>
      <c r="BE15" s="113">
        <v>0.51280000000000003</v>
      </c>
      <c r="BF15" s="113">
        <v>9.3917000000000002</v>
      </c>
      <c r="BG15" s="113">
        <v>0.41039999999999999</v>
      </c>
      <c r="BH15" s="113">
        <v>38.256100000000004</v>
      </c>
      <c r="BI15" s="113">
        <v>59.101399999999998</v>
      </c>
    </row>
    <row r="16" spans="1:61" s="9" customFormat="1" ht="15.6">
      <c r="A16" s="22">
        <v>15</v>
      </c>
      <c r="B16" s="25">
        <v>44482</v>
      </c>
      <c r="C16" s="113">
        <v>1.3642000000000001</v>
      </c>
      <c r="D16" s="113">
        <v>1.6971000000000001</v>
      </c>
      <c r="E16" s="114"/>
      <c r="F16" s="114"/>
      <c r="G16" s="113">
        <v>1.2622</v>
      </c>
      <c r="H16" s="113"/>
      <c r="I16" s="113">
        <v>1.85</v>
      </c>
      <c r="J16" s="113">
        <v>1.9605999999999999</v>
      </c>
      <c r="K16" s="113"/>
      <c r="L16" s="113">
        <v>11.8788</v>
      </c>
      <c r="M16" s="113">
        <v>10.6127</v>
      </c>
      <c r="N16" s="113">
        <v>1.8456999999999999</v>
      </c>
      <c r="O16" s="113">
        <v>20.201599999999999</v>
      </c>
      <c r="P16" s="113">
        <v>102.7556</v>
      </c>
      <c r="Q16" s="113">
        <v>135.22630000000001</v>
      </c>
      <c r="R16" s="113">
        <v>7.5850999999999997</v>
      </c>
      <c r="S16" s="113">
        <v>1.1782999999999999</v>
      </c>
      <c r="T16" s="113">
        <v>154.76900000000001</v>
      </c>
      <c r="U16" s="113">
        <v>424.34199999999998</v>
      </c>
      <c r="V16" s="113">
        <v>5.0119999999999996</v>
      </c>
      <c r="W16" s="113">
        <v>176.0299</v>
      </c>
      <c r="X16" s="113">
        <v>8.7691999999999997</v>
      </c>
      <c r="Y16" s="113">
        <v>29.9102</v>
      </c>
      <c r="Z16" s="113">
        <v>2.3054999999999999</v>
      </c>
      <c r="AA16" s="113">
        <v>45.290999999999997</v>
      </c>
      <c r="AB16" s="113">
        <v>8.8591999999999995</v>
      </c>
      <c r="AC16" s="113">
        <v>5.3959999999999999</v>
      </c>
      <c r="AD16" s="113">
        <v>5.6687000000000003</v>
      </c>
      <c r="AE16" s="113">
        <v>1628.8873000000001</v>
      </c>
      <c r="AF16" s="113">
        <v>1114.8856000000001</v>
      </c>
      <c r="AG16" s="113">
        <v>5092.3819999999996</v>
      </c>
      <c r="AH16" s="113">
        <v>21.424499999999998</v>
      </c>
      <c r="AI16" s="113">
        <v>19363.57</v>
      </c>
      <c r="AJ16" s="113">
        <v>28.157699999999998</v>
      </c>
      <c r="AK16" s="113">
        <v>69.040899999999993</v>
      </c>
      <c r="AL16" s="113">
        <v>5.8319000000000001</v>
      </c>
      <c r="AM16" s="113">
        <v>98.301000000000002</v>
      </c>
      <c r="AN16" s="113">
        <v>12.3817</v>
      </c>
      <c r="AO16" s="113">
        <v>5.0002000000000004</v>
      </c>
      <c r="AP16" s="113">
        <v>5.117</v>
      </c>
      <c r="AQ16" s="113">
        <v>0.96340000000000003</v>
      </c>
      <c r="AR16" s="113">
        <v>562.67849999999999</v>
      </c>
      <c r="AS16" s="113">
        <v>4.8137999999999996</v>
      </c>
      <c r="AT16" s="113">
        <v>30989</v>
      </c>
      <c r="AU16" s="113">
        <v>87.190299999999993</v>
      </c>
      <c r="AV16" s="113">
        <v>3147.8616000000002</v>
      </c>
      <c r="AW16" s="113">
        <v>35.993299999999998</v>
      </c>
      <c r="AX16" s="113">
        <v>8.7672000000000008</v>
      </c>
      <c r="AY16" s="113">
        <v>4.4093</v>
      </c>
      <c r="AZ16" s="113">
        <v>151.14789999999999</v>
      </c>
      <c r="BA16" s="113">
        <v>11.615600000000001</v>
      </c>
      <c r="BB16" s="113">
        <v>5.4532999999999996</v>
      </c>
      <c r="BC16" s="113">
        <v>232.90860000000001</v>
      </c>
      <c r="BD16" s="113">
        <v>3.8576999999999999</v>
      </c>
      <c r="BE16" s="113">
        <v>0.51380000000000003</v>
      </c>
      <c r="BF16" s="113">
        <v>9.43</v>
      </c>
      <c r="BG16" s="113">
        <v>0.41189999999999999</v>
      </c>
      <c r="BH16" s="113">
        <v>38.357399999999998</v>
      </c>
      <c r="BI16" s="113">
        <v>59.666699999999999</v>
      </c>
    </row>
    <row r="17" spans="1:61" s="9" customFormat="1" ht="15.6">
      <c r="A17" s="22">
        <v>16</v>
      </c>
      <c r="B17" s="25">
        <v>44483</v>
      </c>
      <c r="C17" s="113">
        <v>1.3685</v>
      </c>
      <c r="D17" s="113">
        <v>1.6922999999999999</v>
      </c>
      <c r="E17" s="114"/>
      <c r="F17" s="114"/>
      <c r="G17" s="113">
        <v>1.2642</v>
      </c>
      <c r="H17" s="113"/>
      <c r="I17" s="113">
        <v>1.8462000000000001</v>
      </c>
      <c r="J17" s="113">
        <v>1.9476</v>
      </c>
      <c r="K17" s="113"/>
      <c r="L17" s="113">
        <v>11.8207</v>
      </c>
      <c r="M17" s="113">
        <v>10.645200000000001</v>
      </c>
      <c r="N17" s="113">
        <v>1.8462000000000001</v>
      </c>
      <c r="O17" s="113">
        <v>20.230899999999998</v>
      </c>
      <c r="P17" s="113">
        <v>103.27249999999999</v>
      </c>
      <c r="Q17" s="113">
        <v>135.6729</v>
      </c>
      <c r="R17" s="113">
        <v>7.5323000000000002</v>
      </c>
      <c r="S17" s="113">
        <v>1.181</v>
      </c>
      <c r="T17" s="113">
        <v>155.518</v>
      </c>
      <c r="U17" s="113">
        <v>423.80200000000002</v>
      </c>
      <c r="V17" s="113">
        <v>5.0263</v>
      </c>
      <c r="W17" s="113">
        <v>176.6729</v>
      </c>
      <c r="X17" s="113">
        <v>8.8073999999999995</v>
      </c>
      <c r="Y17" s="113">
        <v>29.9755</v>
      </c>
      <c r="Z17" s="113">
        <v>2.3111999999999999</v>
      </c>
      <c r="AA17" s="113">
        <v>45.421199999999999</v>
      </c>
      <c r="AB17" s="113">
        <v>8.8693000000000008</v>
      </c>
      <c r="AC17" s="113">
        <v>5.3964999999999996</v>
      </c>
      <c r="AD17" s="113">
        <v>5.6947999999999999</v>
      </c>
      <c r="AE17" s="113">
        <v>1623.9670000000001</v>
      </c>
      <c r="AF17" s="113">
        <v>1124.4622999999999</v>
      </c>
      <c r="AG17" s="113">
        <v>5144.7525999999998</v>
      </c>
      <c r="AH17" s="113">
        <v>21.510100000000001</v>
      </c>
      <c r="AI17" s="113">
        <v>19355.14</v>
      </c>
      <c r="AJ17" s="113">
        <v>28.161899999999999</v>
      </c>
      <c r="AK17" s="113">
        <v>69.329899999999995</v>
      </c>
      <c r="AL17" s="113">
        <v>5.8452000000000002</v>
      </c>
      <c r="AM17" s="113">
        <v>97.759</v>
      </c>
      <c r="AN17" s="113">
        <v>12.588200000000001</v>
      </c>
      <c r="AO17" s="113">
        <v>5.0228999999999999</v>
      </c>
      <c r="AP17" s="113">
        <v>5.1332000000000004</v>
      </c>
      <c r="AQ17" s="113">
        <v>0.97070000000000001</v>
      </c>
      <c r="AR17" s="113">
        <v>565.30700000000002</v>
      </c>
      <c r="AS17" s="113">
        <v>4.8034999999999997</v>
      </c>
      <c r="AT17" s="113">
        <v>31175</v>
      </c>
      <c r="AU17" s="113">
        <v>87.441299999999998</v>
      </c>
      <c r="AV17" s="113">
        <v>3157.1907000000001</v>
      </c>
      <c r="AW17" s="113">
        <v>36.106000000000002</v>
      </c>
      <c r="AX17" s="113">
        <v>8.7868999999999993</v>
      </c>
      <c r="AY17" s="113">
        <v>4.4104000000000001</v>
      </c>
      <c r="AZ17" s="113">
        <v>151.7038</v>
      </c>
      <c r="BA17" s="113">
        <v>11.5753</v>
      </c>
      <c r="BB17" s="113">
        <v>5.3738000000000001</v>
      </c>
      <c r="BC17" s="113">
        <v>234.72399999999999</v>
      </c>
      <c r="BD17" s="113">
        <v>3.8576999999999999</v>
      </c>
      <c r="BE17" s="113">
        <v>0.51670000000000005</v>
      </c>
      <c r="BF17" s="113">
        <v>9.4598999999999993</v>
      </c>
      <c r="BG17" s="113">
        <v>0.41270000000000001</v>
      </c>
      <c r="BH17" s="113">
        <v>38.445399999999999</v>
      </c>
      <c r="BI17" s="113">
        <v>59.921999999999997</v>
      </c>
    </row>
    <row r="18" spans="1:61" s="9" customFormat="1" ht="15.6">
      <c r="A18" s="22">
        <v>17</v>
      </c>
      <c r="B18" s="25">
        <v>44484</v>
      </c>
      <c r="C18" s="113">
        <v>1.3751</v>
      </c>
      <c r="D18" s="113">
        <v>1.7003999999999999</v>
      </c>
      <c r="E18" s="114"/>
      <c r="F18" s="114"/>
      <c r="G18" s="113">
        <v>1.2689999999999999</v>
      </c>
      <c r="H18" s="113"/>
      <c r="I18" s="113">
        <v>1.8526</v>
      </c>
      <c r="J18" s="113">
        <v>1.9459</v>
      </c>
      <c r="K18" s="113"/>
      <c r="L18" s="113">
        <v>11.843500000000001</v>
      </c>
      <c r="M18" s="113">
        <v>10.6937</v>
      </c>
      <c r="N18" s="113">
        <v>1.8533999999999999</v>
      </c>
      <c r="O18" s="113">
        <v>20.0823</v>
      </c>
      <c r="P18" s="113">
        <v>103.3155</v>
      </c>
      <c r="Q18" s="113">
        <v>136.29990000000001</v>
      </c>
      <c r="R18" s="113">
        <v>7.5065999999999997</v>
      </c>
      <c r="S18" s="113">
        <v>1.1853</v>
      </c>
      <c r="T18" s="113">
        <v>157.07900000000001</v>
      </c>
      <c r="U18" s="113">
        <v>426.67599999999999</v>
      </c>
      <c r="V18" s="113">
        <v>5.0500999999999996</v>
      </c>
      <c r="W18" s="113">
        <v>177.0872</v>
      </c>
      <c r="X18" s="113">
        <v>8.8556000000000008</v>
      </c>
      <c r="Y18" s="113">
        <v>30.078399999999998</v>
      </c>
      <c r="Z18" s="113">
        <v>2.3191000000000002</v>
      </c>
      <c r="AA18" s="113">
        <v>45.962600000000002</v>
      </c>
      <c r="AB18" s="113">
        <v>8.9090000000000007</v>
      </c>
      <c r="AC18" s="113">
        <v>5.4158999999999997</v>
      </c>
      <c r="AD18" s="113">
        <v>5.7058999999999997</v>
      </c>
      <c r="AE18" s="113">
        <v>1625.6448</v>
      </c>
      <c r="AF18" s="113">
        <v>1133.8380999999999</v>
      </c>
      <c r="AG18" s="113">
        <v>5195.2145</v>
      </c>
      <c r="AH18" s="113">
        <v>21.6099</v>
      </c>
      <c r="AI18" s="113">
        <v>19312.32</v>
      </c>
      <c r="AJ18" s="113">
        <v>27.965499999999999</v>
      </c>
      <c r="AK18" s="113">
        <v>69.567899999999995</v>
      </c>
      <c r="AL18" s="113">
        <v>5.8681000000000001</v>
      </c>
      <c r="AM18" s="113">
        <v>97.612399999999994</v>
      </c>
      <c r="AN18" s="113">
        <v>12.7417</v>
      </c>
      <c r="AO18" s="113">
        <v>5.0427</v>
      </c>
      <c r="AP18" s="113">
        <v>5.1566999999999998</v>
      </c>
      <c r="AQ18" s="113">
        <v>0.97350000000000003</v>
      </c>
      <c r="AR18" s="113">
        <v>568.34360000000004</v>
      </c>
      <c r="AS18" s="113">
        <v>4.8289999999999997</v>
      </c>
      <c r="AT18" s="113">
        <v>31150</v>
      </c>
      <c r="AU18" s="113">
        <v>87.873599999999996</v>
      </c>
      <c r="AV18" s="113">
        <v>3172.1313</v>
      </c>
      <c r="AW18" s="113">
        <v>36.2988</v>
      </c>
      <c r="AX18" s="113">
        <v>8.8198000000000008</v>
      </c>
      <c r="AY18" s="113">
        <v>4.4301000000000004</v>
      </c>
      <c r="AZ18" s="113">
        <v>152.5102</v>
      </c>
      <c r="BA18" s="113">
        <v>11.5806</v>
      </c>
      <c r="BB18" s="113">
        <v>5.4116</v>
      </c>
      <c r="BC18" s="113">
        <v>235.38290000000001</v>
      </c>
      <c r="BD18" s="113">
        <v>3.8784999999999998</v>
      </c>
      <c r="BE18" s="113">
        <v>0.51910000000000001</v>
      </c>
      <c r="BF18" s="113">
        <v>9.5037000000000003</v>
      </c>
      <c r="BG18" s="113">
        <v>0.41499999999999998</v>
      </c>
      <c r="BH18" s="113">
        <v>38.504399999999997</v>
      </c>
      <c r="BI18" s="113">
        <v>60.271599999999999</v>
      </c>
    </row>
    <row r="19" spans="1:61" s="9" customFormat="1" ht="15.6">
      <c r="A19" s="22">
        <v>18</v>
      </c>
      <c r="B19" s="25">
        <v>44485</v>
      </c>
      <c r="C19" s="113">
        <v>1.3751</v>
      </c>
      <c r="D19" s="113">
        <v>1.7003999999999999</v>
      </c>
      <c r="E19" s="114"/>
      <c r="F19" s="114"/>
      <c r="G19" s="113">
        <v>1.2689999999999999</v>
      </c>
      <c r="H19" s="113"/>
      <c r="I19" s="113">
        <v>1.8526</v>
      </c>
      <c r="J19" s="113">
        <v>1.9459</v>
      </c>
      <c r="K19" s="113"/>
      <c r="L19" s="113">
        <v>11.843500000000001</v>
      </c>
      <c r="M19" s="113">
        <v>10.6937</v>
      </c>
      <c r="N19" s="113">
        <v>1.8533999999999999</v>
      </c>
      <c r="O19" s="113">
        <v>20.0823</v>
      </c>
      <c r="P19" s="113">
        <v>103.3155</v>
      </c>
      <c r="Q19" s="113">
        <v>136.29990000000001</v>
      </c>
      <c r="R19" s="113">
        <v>7.5065999999999997</v>
      </c>
      <c r="S19" s="113">
        <v>1.1853</v>
      </c>
      <c r="T19" s="113">
        <v>157.07900000000001</v>
      </c>
      <c r="U19" s="113">
        <v>426.67599999999999</v>
      </c>
      <c r="V19" s="113">
        <v>5.0500999999999996</v>
      </c>
      <c r="W19" s="113">
        <v>177.0872</v>
      </c>
      <c r="X19" s="113">
        <v>8.8556000000000008</v>
      </c>
      <c r="Y19" s="113">
        <v>30.078399999999998</v>
      </c>
      <c r="Z19" s="113">
        <v>2.3191000000000002</v>
      </c>
      <c r="AA19" s="113">
        <v>45.962600000000002</v>
      </c>
      <c r="AB19" s="113">
        <v>8.9090000000000007</v>
      </c>
      <c r="AC19" s="113">
        <v>5.4158999999999997</v>
      </c>
      <c r="AD19" s="113">
        <v>5.7058999999999997</v>
      </c>
      <c r="AE19" s="113">
        <v>1625.6448</v>
      </c>
      <c r="AF19" s="113">
        <v>1133.8380999999999</v>
      </c>
      <c r="AG19" s="113">
        <v>5195.2145</v>
      </c>
      <c r="AH19" s="113">
        <v>21.6099</v>
      </c>
      <c r="AI19" s="113">
        <v>19312.32</v>
      </c>
      <c r="AJ19" s="113">
        <v>27.965499999999999</v>
      </c>
      <c r="AK19" s="113">
        <v>69.567899999999995</v>
      </c>
      <c r="AL19" s="113">
        <v>5.8681000000000001</v>
      </c>
      <c r="AM19" s="113">
        <v>97.612399999999994</v>
      </c>
      <c r="AN19" s="113">
        <v>12.7417</v>
      </c>
      <c r="AO19" s="113">
        <v>5.0427</v>
      </c>
      <c r="AP19" s="113">
        <v>5.1566999999999998</v>
      </c>
      <c r="AQ19" s="113">
        <v>0.97350000000000003</v>
      </c>
      <c r="AR19" s="113">
        <v>568.34360000000004</v>
      </c>
      <c r="AS19" s="113">
        <v>4.8289999999999997</v>
      </c>
      <c r="AT19" s="113">
        <v>31150</v>
      </c>
      <c r="AU19" s="113">
        <v>87.873599999999996</v>
      </c>
      <c r="AV19" s="113">
        <v>3172.1313</v>
      </c>
      <c r="AW19" s="113">
        <v>36.2988</v>
      </c>
      <c r="AX19" s="113">
        <v>8.8198000000000008</v>
      </c>
      <c r="AY19" s="113">
        <v>4.4301000000000004</v>
      </c>
      <c r="AZ19" s="113">
        <v>152.5102</v>
      </c>
      <c r="BA19" s="113">
        <v>11.5806</v>
      </c>
      <c r="BB19" s="113">
        <v>5.4116</v>
      </c>
      <c r="BC19" s="113">
        <v>235.38290000000001</v>
      </c>
      <c r="BD19" s="113">
        <v>3.8784999999999998</v>
      </c>
      <c r="BE19" s="113">
        <v>0.51910000000000001</v>
      </c>
      <c r="BF19" s="113">
        <v>9.5037000000000003</v>
      </c>
      <c r="BG19" s="113">
        <v>0.41499999999999998</v>
      </c>
      <c r="BH19" s="113">
        <v>38.504399999999997</v>
      </c>
      <c r="BI19" s="113">
        <v>60.271599999999999</v>
      </c>
    </row>
    <row r="20" spans="1:61" s="9" customFormat="1" ht="15.6">
      <c r="A20" s="22">
        <v>19</v>
      </c>
      <c r="B20" s="25">
        <v>44486</v>
      </c>
      <c r="C20" s="113">
        <v>1.3751</v>
      </c>
      <c r="D20" s="113">
        <v>1.7003999999999999</v>
      </c>
      <c r="E20" s="114"/>
      <c r="F20" s="114"/>
      <c r="G20" s="113">
        <v>1.2689999999999999</v>
      </c>
      <c r="H20" s="113"/>
      <c r="I20" s="113">
        <v>1.8526</v>
      </c>
      <c r="J20" s="113">
        <v>1.9459</v>
      </c>
      <c r="K20" s="113"/>
      <c r="L20" s="113">
        <v>11.843500000000001</v>
      </c>
      <c r="M20" s="113">
        <v>10.6937</v>
      </c>
      <c r="N20" s="113">
        <v>1.8533999999999999</v>
      </c>
      <c r="O20" s="113">
        <v>20.0823</v>
      </c>
      <c r="P20" s="113">
        <v>103.3155</v>
      </c>
      <c r="Q20" s="113">
        <v>136.29990000000001</v>
      </c>
      <c r="R20" s="113">
        <v>7.5065999999999997</v>
      </c>
      <c r="S20" s="113">
        <v>1.1853</v>
      </c>
      <c r="T20" s="113">
        <v>157.07900000000001</v>
      </c>
      <c r="U20" s="113">
        <v>426.67599999999999</v>
      </c>
      <c r="V20" s="113">
        <v>5.0500999999999996</v>
      </c>
      <c r="W20" s="113">
        <v>177.0872</v>
      </c>
      <c r="X20" s="113">
        <v>8.8556000000000008</v>
      </c>
      <c r="Y20" s="113">
        <v>30.078399999999998</v>
      </c>
      <c r="Z20" s="113">
        <v>2.3191000000000002</v>
      </c>
      <c r="AA20" s="113">
        <v>45.962600000000002</v>
      </c>
      <c r="AB20" s="113">
        <v>8.9090000000000007</v>
      </c>
      <c r="AC20" s="113">
        <v>5.4158999999999997</v>
      </c>
      <c r="AD20" s="113">
        <v>5.7058999999999997</v>
      </c>
      <c r="AE20" s="113">
        <v>1625.6448</v>
      </c>
      <c r="AF20" s="113">
        <v>1133.8380999999999</v>
      </c>
      <c r="AG20" s="113">
        <v>5195.2145</v>
      </c>
      <c r="AH20" s="113">
        <v>21.6099</v>
      </c>
      <c r="AI20" s="113">
        <v>19312.32</v>
      </c>
      <c r="AJ20" s="113">
        <v>27.965499999999999</v>
      </c>
      <c r="AK20" s="113">
        <v>69.567899999999995</v>
      </c>
      <c r="AL20" s="113">
        <v>5.8681000000000001</v>
      </c>
      <c r="AM20" s="113">
        <v>97.612399999999994</v>
      </c>
      <c r="AN20" s="113">
        <v>12.7417</v>
      </c>
      <c r="AO20" s="113">
        <v>5.0427</v>
      </c>
      <c r="AP20" s="113">
        <v>5.1566999999999998</v>
      </c>
      <c r="AQ20" s="113">
        <v>0.97350000000000003</v>
      </c>
      <c r="AR20" s="113">
        <v>568.34360000000004</v>
      </c>
      <c r="AS20" s="113">
        <v>4.8289999999999997</v>
      </c>
      <c r="AT20" s="113">
        <v>31150</v>
      </c>
      <c r="AU20" s="113">
        <v>87.873599999999996</v>
      </c>
      <c r="AV20" s="113">
        <v>3172.1313</v>
      </c>
      <c r="AW20" s="113">
        <v>36.2988</v>
      </c>
      <c r="AX20" s="113">
        <v>8.8198000000000008</v>
      </c>
      <c r="AY20" s="113">
        <v>4.4301000000000004</v>
      </c>
      <c r="AZ20" s="113">
        <v>152.5102</v>
      </c>
      <c r="BA20" s="113">
        <v>11.5806</v>
      </c>
      <c r="BB20" s="113">
        <v>5.4116</v>
      </c>
      <c r="BC20" s="113">
        <v>235.38290000000001</v>
      </c>
      <c r="BD20" s="113">
        <v>3.8784999999999998</v>
      </c>
      <c r="BE20" s="113">
        <v>0.51910000000000001</v>
      </c>
      <c r="BF20" s="113">
        <v>9.5037000000000003</v>
      </c>
      <c r="BG20" s="113">
        <v>0.41499999999999998</v>
      </c>
      <c r="BH20" s="113">
        <v>38.504399999999997</v>
      </c>
      <c r="BI20" s="113">
        <v>60.271599999999999</v>
      </c>
    </row>
    <row r="21" spans="1:61" s="9" customFormat="1" ht="15.6">
      <c r="A21" s="22">
        <v>20</v>
      </c>
      <c r="B21" s="25">
        <v>44487</v>
      </c>
      <c r="C21" s="113">
        <v>1.3733</v>
      </c>
      <c r="D21" s="113">
        <v>1.6983999999999999</v>
      </c>
      <c r="E21" s="114"/>
      <c r="F21" s="114"/>
      <c r="G21" s="113">
        <v>1.2667999999999999</v>
      </c>
      <c r="H21" s="113"/>
      <c r="I21" s="113">
        <v>1.8522000000000001</v>
      </c>
      <c r="J21" s="113">
        <v>1.9387000000000001</v>
      </c>
      <c r="K21" s="113"/>
      <c r="L21" s="113">
        <v>11.8789</v>
      </c>
      <c r="M21" s="113">
        <v>10.682499999999999</v>
      </c>
      <c r="N21" s="113">
        <v>1.8525</v>
      </c>
      <c r="O21" s="113">
        <v>20.164400000000001</v>
      </c>
      <c r="P21" s="113">
        <v>103.4695</v>
      </c>
      <c r="Q21" s="113">
        <v>136.30090000000001</v>
      </c>
      <c r="R21" s="113">
        <v>7.5784000000000002</v>
      </c>
      <c r="S21" s="113">
        <v>1.1817</v>
      </c>
      <c r="T21" s="113">
        <v>156.86500000000001</v>
      </c>
      <c r="U21" s="113">
        <v>427.61700000000002</v>
      </c>
      <c r="V21" s="113">
        <v>5.0434999999999999</v>
      </c>
      <c r="W21" s="113">
        <v>177.2612</v>
      </c>
      <c r="X21" s="113">
        <v>8.8183000000000007</v>
      </c>
      <c r="Y21" s="113">
        <v>30.1069</v>
      </c>
      <c r="Z21" s="113">
        <v>2.3123999999999998</v>
      </c>
      <c r="AA21" s="113">
        <v>45.951300000000003</v>
      </c>
      <c r="AB21" s="113">
        <v>8.8727</v>
      </c>
      <c r="AC21" s="113">
        <v>5.4211</v>
      </c>
      <c r="AD21" s="113">
        <v>5.7221000000000002</v>
      </c>
      <c r="AE21" s="113">
        <v>1630.6802</v>
      </c>
      <c r="AF21" s="113">
        <v>1123.924</v>
      </c>
      <c r="AG21" s="113">
        <v>5177.2368999999999</v>
      </c>
      <c r="AH21" s="113">
        <v>21.5747</v>
      </c>
      <c r="AI21" s="113">
        <v>19352.009999999998</v>
      </c>
      <c r="AJ21" s="113">
        <v>27.938300000000002</v>
      </c>
      <c r="AK21" s="113">
        <v>69.896299999999997</v>
      </c>
      <c r="AL21" s="113">
        <v>5.8472</v>
      </c>
      <c r="AM21" s="113">
        <v>97.882400000000004</v>
      </c>
      <c r="AN21" s="113">
        <v>12.7988</v>
      </c>
      <c r="AO21" s="113">
        <v>5.0305999999999997</v>
      </c>
      <c r="AP21" s="113">
        <v>5.15</v>
      </c>
      <c r="AQ21" s="113">
        <v>0.97360000000000002</v>
      </c>
      <c r="AR21" s="113">
        <v>568.64980000000003</v>
      </c>
      <c r="AS21" s="113">
        <v>4.8219000000000003</v>
      </c>
      <c r="AT21" s="113">
        <v>31245</v>
      </c>
      <c r="AU21" s="113">
        <v>87.886700000000005</v>
      </c>
      <c r="AV21" s="113">
        <v>3166.0347000000002</v>
      </c>
      <c r="AW21" s="113">
        <v>36.116500000000002</v>
      </c>
      <c r="AX21" s="113">
        <v>8.7925000000000004</v>
      </c>
      <c r="AY21" s="113">
        <v>4.4184000000000001</v>
      </c>
      <c r="AZ21" s="113">
        <v>152.30969999999999</v>
      </c>
      <c r="BA21" s="113">
        <v>11.5596</v>
      </c>
      <c r="BB21" s="113">
        <v>5.4279999999999999</v>
      </c>
      <c r="BC21" s="113">
        <v>236.90809999999999</v>
      </c>
      <c r="BD21" s="113">
        <v>3.8877000000000002</v>
      </c>
      <c r="BE21" s="113">
        <v>0.51729999999999998</v>
      </c>
      <c r="BF21" s="113">
        <v>9.4763999999999999</v>
      </c>
      <c r="BG21" s="113">
        <v>0.41410000000000002</v>
      </c>
      <c r="BH21" s="113">
        <v>38.457500000000003</v>
      </c>
      <c r="BI21" s="113">
        <v>60.165999999999997</v>
      </c>
    </row>
    <row r="22" spans="1:61" s="9" customFormat="1" ht="15.6">
      <c r="A22" s="22">
        <v>21</v>
      </c>
      <c r="B22" s="25">
        <v>44488</v>
      </c>
      <c r="C22" s="113">
        <v>1.3796999999999999</v>
      </c>
      <c r="D22" s="113">
        <v>1.7048000000000001</v>
      </c>
      <c r="E22" s="114"/>
      <c r="F22" s="114"/>
      <c r="G22" s="113">
        <v>1.2730999999999999</v>
      </c>
      <c r="H22" s="113"/>
      <c r="I22" s="113">
        <v>1.8442000000000001</v>
      </c>
      <c r="J22" s="113">
        <v>1.9255</v>
      </c>
      <c r="K22" s="113"/>
      <c r="L22" s="113">
        <v>11.8889</v>
      </c>
      <c r="M22" s="113">
        <v>10.7285</v>
      </c>
      <c r="N22" s="113">
        <v>1.8553999999999999</v>
      </c>
      <c r="O22" s="113">
        <v>20.0275</v>
      </c>
      <c r="P22" s="113">
        <v>104.0964</v>
      </c>
      <c r="Q22" s="113">
        <v>137.017</v>
      </c>
      <c r="R22" s="113">
        <v>7.6775000000000002</v>
      </c>
      <c r="S22" s="113">
        <v>1.1857</v>
      </c>
      <c r="T22" s="113">
        <v>157.68100000000001</v>
      </c>
      <c r="U22" s="113">
        <v>429.90699999999998</v>
      </c>
      <c r="V22" s="113">
        <v>5.0689000000000002</v>
      </c>
      <c r="W22" s="113">
        <v>177.84379999999999</v>
      </c>
      <c r="X22" s="113">
        <v>8.8034999999999997</v>
      </c>
      <c r="Y22" s="113">
        <v>30.2454</v>
      </c>
      <c r="Z22" s="113">
        <v>2.3184</v>
      </c>
      <c r="AA22" s="113">
        <v>46.051499999999997</v>
      </c>
      <c r="AB22" s="113">
        <v>8.9015000000000004</v>
      </c>
      <c r="AC22" s="113">
        <v>5.4353999999999996</v>
      </c>
      <c r="AD22" s="113">
        <v>5.7362000000000002</v>
      </c>
      <c r="AE22" s="113">
        <v>1626.4425000000001</v>
      </c>
      <c r="AF22" s="113">
        <v>1119.7492</v>
      </c>
      <c r="AG22" s="113">
        <v>5197.3145999999997</v>
      </c>
      <c r="AH22" s="113">
        <v>21.683</v>
      </c>
      <c r="AI22" s="113">
        <v>19406.21</v>
      </c>
      <c r="AJ22" s="113">
        <v>27.932200000000002</v>
      </c>
      <c r="AK22" s="113">
        <v>69.911500000000004</v>
      </c>
      <c r="AL22" s="113">
        <v>5.8682999999999996</v>
      </c>
      <c r="AM22" s="113">
        <v>97.775499999999994</v>
      </c>
      <c r="AN22" s="113">
        <v>12.8451</v>
      </c>
      <c r="AO22" s="113">
        <v>5.0639000000000003</v>
      </c>
      <c r="AP22" s="113">
        <v>5.1753</v>
      </c>
      <c r="AQ22" s="113">
        <v>0.9768</v>
      </c>
      <c r="AR22" s="113">
        <v>570.37490000000003</v>
      </c>
      <c r="AS22" s="113">
        <v>4.8628999999999998</v>
      </c>
      <c r="AT22" s="113">
        <v>31394</v>
      </c>
      <c r="AU22" s="113">
        <v>88.271000000000001</v>
      </c>
      <c r="AV22" s="113">
        <v>3179.1426000000001</v>
      </c>
      <c r="AW22" s="113">
        <v>36.218800000000002</v>
      </c>
      <c r="AX22" s="113">
        <v>8.8218999999999994</v>
      </c>
      <c r="AY22" s="113">
        <v>4.4325000000000001</v>
      </c>
      <c r="AZ22" s="113">
        <v>153.10990000000001</v>
      </c>
      <c r="BA22" s="113">
        <v>11.517200000000001</v>
      </c>
      <c r="BB22" s="113">
        <v>5.4442000000000004</v>
      </c>
      <c r="BC22" s="113">
        <v>238.72280000000001</v>
      </c>
      <c r="BD22" s="113">
        <v>3.8895</v>
      </c>
      <c r="BE22" s="113">
        <v>0.5202</v>
      </c>
      <c r="BF22" s="113">
        <v>9.4712999999999994</v>
      </c>
      <c r="BG22" s="113">
        <v>0.41639999999999999</v>
      </c>
      <c r="BH22" s="113">
        <v>38.490299999999998</v>
      </c>
      <c r="BI22" s="113">
        <v>60.3735</v>
      </c>
    </row>
    <row r="23" spans="1:61" s="9" customFormat="1" ht="15.6">
      <c r="A23" s="22">
        <v>22</v>
      </c>
      <c r="B23" s="25">
        <v>44489</v>
      </c>
      <c r="C23" s="113">
        <v>1.383</v>
      </c>
      <c r="D23" s="113">
        <v>1.7038</v>
      </c>
      <c r="E23" s="114"/>
      <c r="F23" s="114"/>
      <c r="G23" s="113">
        <v>1.2708999999999999</v>
      </c>
      <c r="H23" s="113"/>
      <c r="I23" s="113">
        <v>1.8398000000000001</v>
      </c>
      <c r="J23" s="113">
        <v>1.9192</v>
      </c>
      <c r="K23" s="113"/>
      <c r="L23" s="113">
        <v>11.876899999999999</v>
      </c>
      <c r="M23" s="113">
        <v>10.7515</v>
      </c>
      <c r="N23" s="113">
        <v>1.8573999999999999</v>
      </c>
      <c r="O23" s="113">
        <v>19.938300000000002</v>
      </c>
      <c r="P23" s="113">
        <v>103.1216</v>
      </c>
      <c r="Q23" s="113">
        <v>137.3954</v>
      </c>
      <c r="R23" s="113">
        <v>7.6642000000000001</v>
      </c>
      <c r="S23" s="113">
        <v>1.1863999999999999</v>
      </c>
      <c r="T23" s="113">
        <v>157.792</v>
      </c>
      <c r="U23" s="113">
        <v>429.75900000000001</v>
      </c>
      <c r="V23" s="113">
        <v>5.0796000000000001</v>
      </c>
      <c r="W23" s="113">
        <v>177.958</v>
      </c>
      <c r="X23" s="113">
        <v>8.8358000000000008</v>
      </c>
      <c r="Y23" s="113">
        <v>30.293800000000001</v>
      </c>
      <c r="Z23" s="113">
        <v>2.3216999999999999</v>
      </c>
      <c r="AA23" s="113">
        <v>46.136800000000001</v>
      </c>
      <c r="AB23" s="113">
        <v>8.9062999999999999</v>
      </c>
      <c r="AC23" s="113">
        <v>5.4391999999999996</v>
      </c>
      <c r="AD23" s="113">
        <v>5.7336</v>
      </c>
      <c r="AE23" s="113">
        <v>1624.0882999999999</v>
      </c>
      <c r="AF23" s="113">
        <v>1125.5624</v>
      </c>
      <c r="AG23" s="113">
        <v>5214.5519000000004</v>
      </c>
      <c r="AH23" s="113">
        <v>21.7164</v>
      </c>
      <c r="AI23" s="113">
        <v>19427.099999999999</v>
      </c>
      <c r="AJ23" s="113">
        <v>27.9</v>
      </c>
      <c r="AK23" s="113">
        <v>69.990099999999998</v>
      </c>
      <c r="AL23" s="113">
        <v>5.8678999999999997</v>
      </c>
      <c r="AM23" s="113">
        <v>97.943899999999999</v>
      </c>
      <c r="AN23" s="113">
        <v>12.755699999999999</v>
      </c>
      <c r="AO23" s="113">
        <v>5.0667999999999997</v>
      </c>
      <c r="AP23" s="113">
        <v>5.1874000000000002</v>
      </c>
      <c r="AQ23" s="113">
        <v>0.98080000000000001</v>
      </c>
      <c r="AR23" s="113">
        <v>571.21370000000002</v>
      </c>
      <c r="AS23" s="113">
        <v>4.8487</v>
      </c>
      <c r="AT23" s="113">
        <v>31436</v>
      </c>
      <c r="AU23" s="113">
        <v>88.325400000000002</v>
      </c>
      <c r="AV23" s="113">
        <v>3186.7597999999998</v>
      </c>
      <c r="AW23" s="113">
        <v>36.220700000000001</v>
      </c>
      <c r="AX23" s="113">
        <v>8.8279999999999994</v>
      </c>
      <c r="AY23" s="113">
        <v>4.4417999999999997</v>
      </c>
      <c r="AZ23" s="113">
        <v>153.47239999999999</v>
      </c>
      <c r="BA23" s="113">
        <v>11.531700000000001</v>
      </c>
      <c r="BB23" s="113">
        <v>5.4534000000000002</v>
      </c>
      <c r="BC23" s="113">
        <v>239.43020000000001</v>
      </c>
      <c r="BD23" s="113">
        <v>3.8853</v>
      </c>
      <c r="BE23" s="113">
        <v>0.52139999999999997</v>
      </c>
      <c r="BF23" s="113">
        <v>9.5414999999999992</v>
      </c>
      <c r="BG23" s="113">
        <v>0.41720000000000002</v>
      </c>
      <c r="BH23" s="113">
        <v>38.5809</v>
      </c>
      <c r="BI23" s="113">
        <v>60.487000000000002</v>
      </c>
    </row>
    <row r="24" spans="1:61" s="9" customFormat="1" ht="15.6">
      <c r="A24" s="22">
        <v>23</v>
      </c>
      <c r="B24" s="25">
        <v>44490</v>
      </c>
      <c r="C24" s="113">
        <v>1.3798999999999999</v>
      </c>
      <c r="D24" s="113">
        <v>1.7060999999999999</v>
      </c>
      <c r="E24" s="114"/>
      <c r="F24" s="114"/>
      <c r="G24" s="113">
        <v>1.2667999999999999</v>
      </c>
      <c r="H24" s="113"/>
      <c r="I24" s="113">
        <v>1.8461000000000001</v>
      </c>
      <c r="J24" s="113">
        <v>1.9293</v>
      </c>
      <c r="K24" s="113"/>
      <c r="L24" s="113">
        <v>11.862500000000001</v>
      </c>
      <c r="M24" s="113">
        <v>10.727600000000001</v>
      </c>
      <c r="N24" s="113">
        <v>1.8582000000000001</v>
      </c>
      <c r="O24" s="113">
        <v>20.1736</v>
      </c>
      <c r="P24" s="113">
        <v>103.3137</v>
      </c>
      <c r="Q24" s="113">
        <v>137.1148</v>
      </c>
      <c r="R24" s="113">
        <v>7.7995999999999999</v>
      </c>
      <c r="S24" s="113">
        <v>1.1859</v>
      </c>
      <c r="T24" s="113">
        <v>156.86500000000001</v>
      </c>
      <c r="U24" s="113">
        <v>432.07100000000003</v>
      </c>
      <c r="V24" s="113">
        <v>5.0682</v>
      </c>
      <c r="W24" s="113">
        <v>177.87549999999999</v>
      </c>
      <c r="X24" s="113">
        <v>8.8274000000000008</v>
      </c>
      <c r="Y24" s="113">
        <v>30.411799999999999</v>
      </c>
      <c r="Z24" s="113">
        <v>2.3169</v>
      </c>
      <c r="AA24" s="113">
        <v>46.069099999999999</v>
      </c>
      <c r="AB24" s="113">
        <v>8.9228000000000005</v>
      </c>
      <c r="AC24" s="113">
        <v>5.4607000000000001</v>
      </c>
      <c r="AD24" s="113">
        <v>5.7340999999999998</v>
      </c>
      <c r="AE24" s="113">
        <v>1624.2216000000001</v>
      </c>
      <c r="AF24" s="113">
        <v>1125.7864999999999</v>
      </c>
      <c r="AG24" s="113">
        <v>5217.6139000000003</v>
      </c>
      <c r="AH24" s="113">
        <v>21.669899999999998</v>
      </c>
      <c r="AI24" s="113">
        <v>19507.849999999999</v>
      </c>
      <c r="AJ24" s="113">
        <v>27.995000000000001</v>
      </c>
      <c r="AK24" s="113">
        <v>70.203900000000004</v>
      </c>
      <c r="AL24" s="113">
        <v>5.8667999999999996</v>
      </c>
      <c r="AM24" s="113">
        <v>98.204999999999998</v>
      </c>
      <c r="AN24" s="113">
        <v>13.038399999999999</v>
      </c>
      <c r="AO24" s="113">
        <v>5.0566000000000004</v>
      </c>
      <c r="AP24" s="113">
        <v>5.1757</v>
      </c>
      <c r="AQ24" s="113">
        <v>0.9778</v>
      </c>
      <c r="AR24" s="113">
        <v>570.54740000000004</v>
      </c>
      <c r="AS24" s="113">
        <v>4.8672000000000004</v>
      </c>
      <c r="AT24" s="113">
        <v>31390</v>
      </c>
      <c r="AU24" s="113">
        <v>88.180599999999998</v>
      </c>
      <c r="AV24" s="113">
        <v>3179.2273</v>
      </c>
      <c r="AW24" s="113">
        <v>36.3523</v>
      </c>
      <c r="AX24" s="113">
        <v>8.8237000000000005</v>
      </c>
      <c r="AY24" s="113">
        <v>4.4276</v>
      </c>
      <c r="AZ24" s="113">
        <v>153.23240000000001</v>
      </c>
      <c r="BA24" s="113">
        <v>11.526300000000001</v>
      </c>
      <c r="BB24" s="113">
        <v>5.4493</v>
      </c>
      <c r="BC24" s="113">
        <v>239.6268</v>
      </c>
      <c r="BD24" s="113">
        <v>3.8791000000000002</v>
      </c>
      <c r="BE24" s="113">
        <v>0.5202</v>
      </c>
      <c r="BF24" s="113">
        <v>9.5312999999999999</v>
      </c>
      <c r="BG24" s="113">
        <v>0.41620000000000001</v>
      </c>
      <c r="BH24" s="113">
        <v>38.454099999999997</v>
      </c>
      <c r="BI24" s="113">
        <v>60.477899999999998</v>
      </c>
    </row>
    <row r="25" spans="1:61" s="9" customFormat="1" ht="15.6">
      <c r="A25" s="22">
        <v>24</v>
      </c>
      <c r="B25" s="25">
        <v>44491</v>
      </c>
      <c r="C25" s="113">
        <v>1.3754999999999999</v>
      </c>
      <c r="D25" s="113">
        <v>1.7007000000000001</v>
      </c>
      <c r="E25" s="114"/>
      <c r="F25" s="114"/>
      <c r="G25" s="113">
        <v>1.26</v>
      </c>
      <c r="H25" s="113"/>
      <c r="I25" s="113">
        <v>1.8423</v>
      </c>
      <c r="J25" s="113">
        <v>1.9219999999999999</v>
      </c>
      <c r="K25" s="113"/>
      <c r="L25" s="113">
        <v>11.7943</v>
      </c>
      <c r="M25" s="113">
        <v>10.693099999999999</v>
      </c>
      <c r="N25" s="113">
        <v>1.8546</v>
      </c>
      <c r="O25" s="113">
        <v>20.392700000000001</v>
      </c>
      <c r="P25" s="113">
        <v>103.38079999999999</v>
      </c>
      <c r="Q25" s="113">
        <v>136.6891</v>
      </c>
      <c r="R25" s="113">
        <v>7.7717000000000001</v>
      </c>
      <c r="S25" s="113">
        <v>1.1812</v>
      </c>
      <c r="T25" s="113">
        <v>156.12</v>
      </c>
      <c r="U25" s="113">
        <v>430.81</v>
      </c>
      <c r="V25" s="113">
        <v>5.0528000000000004</v>
      </c>
      <c r="W25" s="113">
        <v>177.43879999999999</v>
      </c>
      <c r="X25" s="113">
        <v>8.7881</v>
      </c>
      <c r="Y25" s="113">
        <v>30.311699999999998</v>
      </c>
      <c r="Z25" s="113">
        <v>2.3109000000000002</v>
      </c>
      <c r="AA25" s="113">
        <v>45.817300000000003</v>
      </c>
      <c r="AB25" s="113">
        <v>8.9013000000000009</v>
      </c>
      <c r="AC25" s="113">
        <v>5.4367999999999999</v>
      </c>
      <c r="AD25" s="113">
        <v>5.7342000000000004</v>
      </c>
      <c r="AE25" s="113">
        <v>1619.6071999999999</v>
      </c>
      <c r="AF25" s="113">
        <v>1121.8511000000001</v>
      </c>
      <c r="AG25" s="113">
        <v>5200.6012000000001</v>
      </c>
      <c r="AH25" s="113">
        <v>21.599399999999999</v>
      </c>
      <c r="AI25" s="113">
        <v>19524.93</v>
      </c>
      <c r="AJ25" s="113">
        <v>27.766400000000001</v>
      </c>
      <c r="AK25" s="113">
        <v>69.982299999999995</v>
      </c>
      <c r="AL25" s="113">
        <v>5.8418999999999999</v>
      </c>
      <c r="AM25" s="113">
        <v>96.678399999999996</v>
      </c>
      <c r="AN25" s="113">
        <v>13.2158</v>
      </c>
      <c r="AO25" s="113">
        <v>5.0583999999999998</v>
      </c>
      <c r="AP25" s="113">
        <v>5.1595000000000004</v>
      </c>
      <c r="AQ25" s="113">
        <v>0.97589999999999999</v>
      </c>
      <c r="AR25" s="113">
        <v>569.93899999999996</v>
      </c>
      <c r="AS25" s="113">
        <v>4.8278999999999996</v>
      </c>
      <c r="AT25" s="113">
        <v>31338</v>
      </c>
      <c r="AU25" s="113">
        <v>87.817899999999995</v>
      </c>
      <c r="AV25" s="113">
        <v>3170.2982999999999</v>
      </c>
      <c r="AW25" s="113">
        <v>36.164999999999999</v>
      </c>
      <c r="AX25" s="113">
        <v>8.7881</v>
      </c>
      <c r="AY25" s="113">
        <v>4.4154</v>
      </c>
      <c r="AZ25" s="113">
        <v>152.7466</v>
      </c>
      <c r="BA25" s="113">
        <v>11.4938</v>
      </c>
      <c r="BB25" s="113">
        <v>5.4532999999999996</v>
      </c>
      <c r="BC25" s="113">
        <v>240.4528</v>
      </c>
      <c r="BD25" s="113">
        <v>3.8738999999999999</v>
      </c>
      <c r="BE25" s="113">
        <v>0.51919999999999999</v>
      </c>
      <c r="BF25" s="113">
        <v>9.4985999999999997</v>
      </c>
      <c r="BG25" s="113">
        <v>0.4148</v>
      </c>
      <c r="BH25" s="113">
        <v>38.345199999999998</v>
      </c>
      <c r="BI25" s="113">
        <v>60.332599999999999</v>
      </c>
    </row>
    <row r="26" spans="1:61" s="9" customFormat="1" ht="15.6">
      <c r="A26" s="22">
        <v>25</v>
      </c>
      <c r="B26" s="25">
        <v>44492</v>
      </c>
      <c r="C26" s="113">
        <v>1.3754999999999999</v>
      </c>
      <c r="D26" s="113">
        <v>1.7007000000000001</v>
      </c>
      <c r="E26" s="114"/>
      <c r="F26" s="114"/>
      <c r="G26" s="113">
        <v>1.26</v>
      </c>
      <c r="H26" s="113"/>
      <c r="I26" s="113">
        <v>1.8423</v>
      </c>
      <c r="J26" s="113">
        <v>1.9219999999999999</v>
      </c>
      <c r="K26" s="113"/>
      <c r="L26" s="113">
        <v>11.7943</v>
      </c>
      <c r="M26" s="113">
        <v>10.693099999999999</v>
      </c>
      <c r="N26" s="113">
        <v>1.8546</v>
      </c>
      <c r="O26" s="113">
        <v>20.392700000000001</v>
      </c>
      <c r="P26" s="113">
        <v>103.38079999999999</v>
      </c>
      <c r="Q26" s="113">
        <v>136.6891</v>
      </c>
      <c r="R26" s="113">
        <v>7.7717000000000001</v>
      </c>
      <c r="S26" s="113">
        <v>1.1812</v>
      </c>
      <c r="T26" s="113">
        <v>156.12</v>
      </c>
      <c r="U26" s="113">
        <v>430.81</v>
      </c>
      <c r="V26" s="113">
        <v>5.0528000000000004</v>
      </c>
      <c r="W26" s="113">
        <v>177.43879999999999</v>
      </c>
      <c r="X26" s="113">
        <v>8.7881</v>
      </c>
      <c r="Y26" s="113">
        <v>30.311699999999998</v>
      </c>
      <c r="Z26" s="113">
        <v>2.3109000000000002</v>
      </c>
      <c r="AA26" s="113">
        <v>45.817300000000003</v>
      </c>
      <c r="AB26" s="113">
        <v>8.9013000000000009</v>
      </c>
      <c r="AC26" s="113">
        <v>5.4367999999999999</v>
      </c>
      <c r="AD26" s="113">
        <v>5.7342000000000004</v>
      </c>
      <c r="AE26" s="113">
        <v>1619.6071999999999</v>
      </c>
      <c r="AF26" s="113">
        <v>1121.8511000000001</v>
      </c>
      <c r="AG26" s="113">
        <v>5200.6012000000001</v>
      </c>
      <c r="AH26" s="113">
        <v>21.599399999999999</v>
      </c>
      <c r="AI26" s="113">
        <v>19524.93</v>
      </c>
      <c r="AJ26" s="113">
        <v>27.766400000000001</v>
      </c>
      <c r="AK26" s="113">
        <v>69.982299999999995</v>
      </c>
      <c r="AL26" s="113">
        <v>5.8418999999999999</v>
      </c>
      <c r="AM26" s="113">
        <v>96.678399999999996</v>
      </c>
      <c r="AN26" s="113">
        <v>13.2158</v>
      </c>
      <c r="AO26" s="113">
        <v>5.0583999999999998</v>
      </c>
      <c r="AP26" s="113">
        <v>5.1595000000000004</v>
      </c>
      <c r="AQ26" s="113">
        <v>0.97589999999999999</v>
      </c>
      <c r="AR26" s="113">
        <v>569.93899999999996</v>
      </c>
      <c r="AS26" s="113">
        <v>4.8278999999999996</v>
      </c>
      <c r="AT26" s="113">
        <v>31338</v>
      </c>
      <c r="AU26" s="113">
        <v>87.817899999999995</v>
      </c>
      <c r="AV26" s="113">
        <v>3170.2982999999999</v>
      </c>
      <c r="AW26" s="113">
        <v>36.164999999999999</v>
      </c>
      <c r="AX26" s="113">
        <v>8.7881</v>
      </c>
      <c r="AY26" s="113">
        <v>4.4154</v>
      </c>
      <c r="AZ26" s="113">
        <v>152.7466</v>
      </c>
      <c r="BA26" s="113">
        <v>11.4938</v>
      </c>
      <c r="BB26" s="113">
        <v>5.4532999999999996</v>
      </c>
      <c r="BC26" s="113">
        <v>240.4528</v>
      </c>
      <c r="BD26" s="113">
        <v>3.8738999999999999</v>
      </c>
      <c r="BE26" s="113">
        <v>0.51919999999999999</v>
      </c>
      <c r="BF26" s="113">
        <v>9.4985999999999997</v>
      </c>
      <c r="BG26" s="113">
        <v>0.4148</v>
      </c>
      <c r="BH26" s="113">
        <v>38.345199999999998</v>
      </c>
      <c r="BI26" s="113">
        <v>60.332599999999999</v>
      </c>
    </row>
    <row r="27" spans="1:61" s="9" customFormat="1" ht="15.6">
      <c r="A27" s="22">
        <v>26</v>
      </c>
      <c r="B27" s="25">
        <v>44493</v>
      </c>
      <c r="C27" s="113">
        <v>1.3754999999999999</v>
      </c>
      <c r="D27" s="113">
        <v>1.7007000000000001</v>
      </c>
      <c r="E27" s="114"/>
      <c r="F27" s="114"/>
      <c r="G27" s="113">
        <v>1.26</v>
      </c>
      <c r="H27" s="113"/>
      <c r="I27" s="113">
        <v>1.8423</v>
      </c>
      <c r="J27" s="113">
        <v>1.9219999999999999</v>
      </c>
      <c r="K27" s="113"/>
      <c r="L27" s="113">
        <v>11.7943</v>
      </c>
      <c r="M27" s="113">
        <v>10.693099999999999</v>
      </c>
      <c r="N27" s="113">
        <v>1.8546</v>
      </c>
      <c r="O27" s="113">
        <v>20.392700000000001</v>
      </c>
      <c r="P27" s="113">
        <v>103.38079999999999</v>
      </c>
      <c r="Q27" s="113">
        <v>136.6891</v>
      </c>
      <c r="R27" s="113">
        <v>7.7717000000000001</v>
      </c>
      <c r="S27" s="113">
        <v>1.1812</v>
      </c>
      <c r="T27" s="113">
        <v>156.12</v>
      </c>
      <c r="U27" s="113">
        <v>430.81</v>
      </c>
      <c r="V27" s="113">
        <v>5.0528000000000004</v>
      </c>
      <c r="W27" s="113">
        <v>177.43879999999999</v>
      </c>
      <c r="X27" s="113">
        <v>8.7881</v>
      </c>
      <c r="Y27" s="113">
        <v>30.311699999999998</v>
      </c>
      <c r="Z27" s="113">
        <v>2.3109000000000002</v>
      </c>
      <c r="AA27" s="113">
        <v>45.817300000000003</v>
      </c>
      <c r="AB27" s="113">
        <v>8.9013000000000009</v>
      </c>
      <c r="AC27" s="113">
        <v>5.4367999999999999</v>
      </c>
      <c r="AD27" s="113">
        <v>5.7342000000000004</v>
      </c>
      <c r="AE27" s="113">
        <v>1619.6071999999999</v>
      </c>
      <c r="AF27" s="113">
        <v>1121.8511000000001</v>
      </c>
      <c r="AG27" s="113">
        <v>5200.6012000000001</v>
      </c>
      <c r="AH27" s="113">
        <v>21.599399999999999</v>
      </c>
      <c r="AI27" s="113">
        <v>19524.93</v>
      </c>
      <c r="AJ27" s="113">
        <v>27.766400000000001</v>
      </c>
      <c r="AK27" s="113">
        <v>69.982299999999995</v>
      </c>
      <c r="AL27" s="113">
        <v>5.8418999999999999</v>
      </c>
      <c r="AM27" s="113">
        <v>96.678399999999996</v>
      </c>
      <c r="AN27" s="113">
        <v>13.2158</v>
      </c>
      <c r="AO27" s="113">
        <v>5.0583999999999998</v>
      </c>
      <c r="AP27" s="113">
        <v>5.1595000000000004</v>
      </c>
      <c r="AQ27" s="113">
        <v>0.97589999999999999</v>
      </c>
      <c r="AR27" s="113">
        <v>569.93899999999996</v>
      </c>
      <c r="AS27" s="113">
        <v>4.8278999999999996</v>
      </c>
      <c r="AT27" s="113">
        <v>31338</v>
      </c>
      <c r="AU27" s="113">
        <v>87.817899999999995</v>
      </c>
      <c r="AV27" s="113">
        <v>3170.2982999999999</v>
      </c>
      <c r="AW27" s="113">
        <v>36.164999999999999</v>
      </c>
      <c r="AX27" s="113">
        <v>8.7881</v>
      </c>
      <c r="AY27" s="113">
        <v>4.4154</v>
      </c>
      <c r="AZ27" s="113">
        <v>152.7466</v>
      </c>
      <c r="BA27" s="113">
        <v>11.4938</v>
      </c>
      <c r="BB27" s="113">
        <v>5.4532999999999996</v>
      </c>
      <c r="BC27" s="113">
        <v>240.4528</v>
      </c>
      <c r="BD27" s="113">
        <v>3.8738999999999999</v>
      </c>
      <c r="BE27" s="113">
        <v>0.51919999999999999</v>
      </c>
      <c r="BF27" s="113">
        <v>9.4985999999999997</v>
      </c>
      <c r="BG27" s="113">
        <v>0.4148</v>
      </c>
      <c r="BH27" s="113">
        <v>38.345199999999998</v>
      </c>
      <c r="BI27" s="113">
        <v>60.332599999999999</v>
      </c>
    </row>
    <row r="28" spans="1:61" s="9" customFormat="1" ht="15.6">
      <c r="A28" s="22">
        <v>27</v>
      </c>
      <c r="B28" s="25">
        <v>44494</v>
      </c>
      <c r="C28" s="113">
        <v>1.3758999999999999</v>
      </c>
      <c r="D28" s="113">
        <v>1.7055</v>
      </c>
      <c r="E28" s="114"/>
      <c r="F28" s="114"/>
      <c r="G28" s="113">
        <v>1.2657</v>
      </c>
      <c r="H28" s="113"/>
      <c r="I28" s="113">
        <v>1.837</v>
      </c>
      <c r="J28" s="113">
        <v>1.9218999999999999</v>
      </c>
      <c r="K28" s="113"/>
      <c r="L28" s="113">
        <v>11.848000000000001</v>
      </c>
      <c r="M28" s="113">
        <v>10.696</v>
      </c>
      <c r="N28" s="113">
        <v>1.8541000000000001</v>
      </c>
      <c r="O28" s="113">
        <v>20.221499999999999</v>
      </c>
      <c r="P28" s="113">
        <v>103.26990000000001</v>
      </c>
      <c r="Q28" s="113">
        <v>136.91210000000001</v>
      </c>
      <c r="R28" s="113">
        <v>7.6631</v>
      </c>
      <c r="S28" s="113">
        <v>1.1855</v>
      </c>
      <c r="T28" s="113">
        <v>156.477</v>
      </c>
      <c r="U28" s="113">
        <v>433.48200000000003</v>
      </c>
      <c r="V28" s="113">
        <v>5.0551000000000004</v>
      </c>
      <c r="W28" s="113">
        <v>177.80799999999999</v>
      </c>
      <c r="X28" s="113">
        <v>8.7957000000000001</v>
      </c>
      <c r="Y28" s="113">
        <v>30.497499999999999</v>
      </c>
      <c r="Z28" s="113">
        <v>2.3186</v>
      </c>
      <c r="AA28" s="113">
        <v>45.492400000000004</v>
      </c>
      <c r="AB28" s="113">
        <v>8.9237000000000002</v>
      </c>
      <c r="AC28" s="113">
        <v>5.4725000000000001</v>
      </c>
      <c r="AD28" s="113">
        <v>5.7148000000000003</v>
      </c>
      <c r="AE28" s="113">
        <v>1607.4674</v>
      </c>
      <c r="AF28" s="113">
        <v>1113.2538</v>
      </c>
      <c r="AG28" s="113">
        <v>5189.7408999999998</v>
      </c>
      <c r="AH28" s="113">
        <v>21.640899999999998</v>
      </c>
      <c r="AI28" s="113">
        <v>19498.669999999998</v>
      </c>
      <c r="AJ28" s="113">
        <v>27.802</v>
      </c>
      <c r="AK28" s="113">
        <v>69.9255</v>
      </c>
      <c r="AL28" s="113">
        <v>5.8657000000000004</v>
      </c>
      <c r="AM28" s="113">
        <v>96.01</v>
      </c>
      <c r="AN28" s="113">
        <v>13.175800000000001</v>
      </c>
      <c r="AO28" s="113">
        <v>5.0438000000000001</v>
      </c>
      <c r="AP28" s="113">
        <v>5.1607000000000003</v>
      </c>
      <c r="AQ28" s="113">
        <v>0.97570000000000001</v>
      </c>
      <c r="AR28" s="113">
        <v>569.24429999999995</v>
      </c>
      <c r="AS28" s="113">
        <v>4.8258999999999999</v>
      </c>
      <c r="AT28" s="113">
        <v>31339</v>
      </c>
      <c r="AU28" s="113">
        <v>88.107100000000003</v>
      </c>
      <c r="AV28" s="113">
        <v>3171.6958</v>
      </c>
      <c r="AW28" s="113">
        <v>36.330300000000001</v>
      </c>
      <c r="AX28" s="113">
        <v>8.8193000000000001</v>
      </c>
      <c r="AY28" s="113">
        <v>4.4043999999999999</v>
      </c>
      <c r="AZ28" s="113">
        <v>152.8707</v>
      </c>
      <c r="BA28" s="113">
        <v>11.5063</v>
      </c>
      <c r="BB28" s="113">
        <v>5.4653</v>
      </c>
      <c r="BC28" s="113">
        <v>240.27629999999999</v>
      </c>
      <c r="BD28" s="113">
        <v>3.8895</v>
      </c>
      <c r="BE28" s="113">
        <v>0.51949999999999996</v>
      </c>
      <c r="BF28" s="113">
        <v>9.5089000000000006</v>
      </c>
      <c r="BG28" s="113">
        <v>0.41499999999999998</v>
      </c>
      <c r="BH28" s="113">
        <v>38.342599999999997</v>
      </c>
      <c r="BI28" s="113">
        <v>60.177799999999998</v>
      </c>
    </row>
    <row r="29" spans="1:61" s="9" customFormat="1" ht="15.6">
      <c r="A29" s="22">
        <v>28</v>
      </c>
      <c r="B29" s="25">
        <v>44495</v>
      </c>
      <c r="C29" s="113">
        <v>1.3759999999999999</v>
      </c>
      <c r="D29" s="113">
        <v>1.7051000000000001</v>
      </c>
      <c r="E29" s="114"/>
      <c r="F29" s="114"/>
      <c r="G29" s="113">
        <v>1.2665999999999999</v>
      </c>
      <c r="H29" s="113"/>
      <c r="I29" s="113">
        <v>1.8352999999999999</v>
      </c>
      <c r="J29" s="113">
        <v>1.923</v>
      </c>
      <c r="K29" s="113"/>
      <c r="L29" s="113">
        <v>11.862500000000001</v>
      </c>
      <c r="M29" s="113">
        <v>10.700200000000001</v>
      </c>
      <c r="N29" s="113">
        <v>1.8548</v>
      </c>
      <c r="O29" s="113">
        <v>20.450399999999998</v>
      </c>
      <c r="P29" s="113">
        <v>103.3828</v>
      </c>
      <c r="Q29" s="113">
        <v>136.9539</v>
      </c>
      <c r="R29" s="113">
        <v>7.6963999999999997</v>
      </c>
      <c r="S29" s="113">
        <v>1.1876</v>
      </c>
      <c r="T29" s="113">
        <v>157.10900000000001</v>
      </c>
      <c r="U29" s="113">
        <v>433.05700000000002</v>
      </c>
      <c r="V29" s="113">
        <v>5.0545999999999998</v>
      </c>
      <c r="W29" s="113">
        <v>178.10910000000001</v>
      </c>
      <c r="X29" s="113">
        <v>8.7978000000000005</v>
      </c>
      <c r="Y29" s="113">
        <v>30.503499999999999</v>
      </c>
      <c r="Z29" s="113">
        <v>2.3216999999999999</v>
      </c>
      <c r="AA29" s="113">
        <v>45.719900000000003</v>
      </c>
      <c r="AB29" s="113">
        <v>8.9311000000000007</v>
      </c>
      <c r="AC29" s="113">
        <v>5.4684999999999997</v>
      </c>
      <c r="AD29" s="113">
        <v>5.7184999999999997</v>
      </c>
      <c r="AE29" s="113">
        <v>1605.9192</v>
      </c>
      <c r="AF29" s="113">
        <v>1109.0150000000001</v>
      </c>
      <c r="AG29" s="113">
        <v>5195.9655000000002</v>
      </c>
      <c r="AH29" s="113">
        <v>21.622599999999998</v>
      </c>
      <c r="AI29" s="113">
        <v>19505.05</v>
      </c>
      <c r="AJ29" s="113">
        <v>27.820799999999998</v>
      </c>
      <c r="AK29" s="113">
        <v>69.925799999999995</v>
      </c>
      <c r="AL29" s="113">
        <v>5.8753000000000002</v>
      </c>
      <c r="AM29" s="113">
        <v>95.804000000000002</v>
      </c>
      <c r="AN29" s="113">
        <v>13.135400000000001</v>
      </c>
      <c r="AO29" s="113">
        <v>5.0503999999999998</v>
      </c>
      <c r="AP29" s="113">
        <v>5.1612</v>
      </c>
      <c r="AQ29" s="113">
        <v>0.97509999999999997</v>
      </c>
      <c r="AR29" s="113">
        <v>578.49839999999995</v>
      </c>
      <c r="AS29" s="113">
        <v>4.8449999999999998</v>
      </c>
      <c r="AT29" s="113">
        <v>31386</v>
      </c>
      <c r="AU29" s="113">
        <v>87.944699999999997</v>
      </c>
      <c r="AV29" s="113">
        <v>3170.4712</v>
      </c>
      <c r="AW29" s="113">
        <v>36.331400000000002</v>
      </c>
      <c r="AX29" s="113">
        <v>8.8344000000000005</v>
      </c>
      <c r="AY29" s="113">
        <v>4.4024000000000001</v>
      </c>
      <c r="AZ29" s="113">
        <v>152.9342</v>
      </c>
      <c r="BA29" s="113">
        <v>11.515499999999999</v>
      </c>
      <c r="BB29" s="113">
        <v>5.4931999999999999</v>
      </c>
      <c r="BC29" s="113">
        <v>241.97630000000001</v>
      </c>
      <c r="BD29" s="113">
        <v>3.8828</v>
      </c>
      <c r="BE29" s="113">
        <v>0.51910000000000001</v>
      </c>
      <c r="BF29" s="113">
        <v>9.4917999999999996</v>
      </c>
      <c r="BG29" s="113">
        <v>0.41499999999999998</v>
      </c>
      <c r="BH29" s="113">
        <v>38.298499999999997</v>
      </c>
      <c r="BI29" s="113">
        <v>59.898400000000002</v>
      </c>
    </row>
    <row r="30" spans="1:61" s="9" customFormat="1" ht="15.6">
      <c r="A30" s="22">
        <v>29</v>
      </c>
      <c r="B30" s="25">
        <v>44496</v>
      </c>
      <c r="C30" s="113">
        <v>1.3748</v>
      </c>
      <c r="D30" s="113">
        <v>1.6951000000000001</v>
      </c>
      <c r="E30" s="114"/>
      <c r="F30" s="114"/>
      <c r="G30" s="113">
        <v>1.2618</v>
      </c>
      <c r="H30" s="113"/>
      <c r="I30" s="113">
        <v>1.8265</v>
      </c>
      <c r="J30" s="113">
        <v>1.9139999999999999</v>
      </c>
      <c r="K30" s="113"/>
      <c r="L30" s="113">
        <v>11.774800000000001</v>
      </c>
      <c r="M30" s="113">
        <v>10.692</v>
      </c>
      <c r="N30" s="113">
        <v>1.853</v>
      </c>
      <c r="O30" s="113">
        <v>20.632300000000001</v>
      </c>
      <c r="P30" s="113">
        <v>103.0414</v>
      </c>
      <c r="Q30" s="113">
        <v>136.99080000000001</v>
      </c>
      <c r="R30" s="113">
        <v>7.6673</v>
      </c>
      <c r="S30" s="113">
        <v>1.1841999999999999</v>
      </c>
      <c r="T30" s="113">
        <v>156.34800000000001</v>
      </c>
      <c r="U30" s="113">
        <v>430.10899999999998</v>
      </c>
      <c r="V30" s="113">
        <v>5.0496999999999996</v>
      </c>
      <c r="W30" s="113">
        <v>177.63140000000001</v>
      </c>
      <c r="X30" s="113">
        <v>8.7773000000000003</v>
      </c>
      <c r="Y30" s="113">
        <v>30.446100000000001</v>
      </c>
      <c r="Z30" s="113">
        <v>2.3161999999999998</v>
      </c>
      <c r="AA30" s="113">
        <v>45.713000000000001</v>
      </c>
      <c r="AB30" s="113">
        <v>8.8987999999999996</v>
      </c>
      <c r="AC30" s="113">
        <v>5.4684999999999997</v>
      </c>
      <c r="AD30" s="113">
        <v>5.6997</v>
      </c>
      <c r="AE30" s="113">
        <v>1609.3929000000001</v>
      </c>
      <c r="AF30" s="113">
        <v>1108.2343000000001</v>
      </c>
      <c r="AG30" s="113">
        <v>5167.5621000000001</v>
      </c>
      <c r="AH30" s="113">
        <v>21.609200000000001</v>
      </c>
      <c r="AI30" s="113">
        <v>19468.22</v>
      </c>
      <c r="AJ30" s="113">
        <v>27.799199999999999</v>
      </c>
      <c r="AK30" s="113">
        <v>69.758200000000002</v>
      </c>
      <c r="AL30" s="113">
        <v>5.8617999999999997</v>
      </c>
      <c r="AM30" s="113">
        <v>96.760499999999993</v>
      </c>
      <c r="AN30" s="113">
        <v>13.082700000000001</v>
      </c>
      <c r="AO30" s="113">
        <v>5.0345000000000004</v>
      </c>
      <c r="AP30" s="113">
        <v>5.1562000000000001</v>
      </c>
      <c r="AQ30" s="113">
        <v>0.97460000000000002</v>
      </c>
      <c r="AR30" s="113">
        <v>569.13990000000001</v>
      </c>
      <c r="AS30" s="113">
        <v>4.8437999999999999</v>
      </c>
      <c r="AT30" s="113">
        <v>31273</v>
      </c>
      <c r="AU30" s="113">
        <v>87.679599999999994</v>
      </c>
      <c r="AV30" s="113">
        <v>3168.1806999999999</v>
      </c>
      <c r="AW30" s="113">
        <v>36.232799999999997</v>
      </c>
      <c r="AX30" s="113">
        <v>8.8096999999999994</v>
      </c>
      <c r="AY30" s="113">
        <v>4.3845999999999998</v>
      </c>
      <c r="AZ30" s="113">
        <v>152.80350000000001</v>
      </c>
      <c r="BA30" s="113">
        <v>11.537000000000001</v>
      </c>
      <c r="BB30" s="113">
        <v>5.4798999999999998</v>
      </c>
      <c r="BC30" s="113">
        <v>237.88669999999999</v>
      </c>
      <c r="BD30" s="113">
        <v>3.8809</v>
      </c>
      <c r="BE30" s="113">
        <v>0.51839999999999997</v>
      </c>
      <c r="BF30" s="113">
        <v>9.4696999999999996</v>
      </c>
      <c r="BG30" s="113">
        <v>0.41489999999999999</v>
      </c>
      <c r="BH30" s="113">
        <v>38.232799999999997</v>
      </c>
      <c r="BI30" s="113">
        <v>59.955800000000004</v>
      </c>
    </row>
    <row r="31" spans="1:61" s="9" customFormat="1" ht="15.6">
      <c r="A31" s="22">
        <v>30</v>
      </c>
      <c r="B31" s="25">
        <v>44497</v>
      </c>
      <c r="C31" s="113">
        <v>1.3792</v>
      </c>
      <c r="D31" s="113">
        <v>1.7040999999999999</v>
      </c>
      <c r="E31" s="114"/>
      <c r="F31" s="114"/>
      <c r="G31" s="113">
        <v>1.2582</v>
      </c>
      <c r="H31" s="113"/>
      <c r="I31" s="113">
        <v>1.8278000000000001</v>
      </c>
      <c r="J31" s="113">
        <v>1.915</v>
      </c>
      <c r="K31" s="113"/>
      <c r="L31" s="113">
        <v>11.758100000000001</v>
      </c>
      <c r="M31" s="113">
        <v>10.726000000000001</v>
      </c>
      <c r="N31" s="113">
        <v>1.8544</v>
      </c>
      <c r="O31" s="113">
        <v>20.8398</v>
      </c>
      <c r="P31" s="113">
        <v>103.0545</v>
      </c>
      <c r="Q31" s="113">
        <v>137.48249999999999</v>
      </c>
      <c r="R31" s="113">
        <v>7.7380000000000004</v>
      </c>
      <c r="S31" s="113">
        <v>1.181</v>
      </c>
      <c r="T31" s="113">
        <v>156.46899999999999</v>
      </c>
      <c r="U31" s="113">
        <v>426.73500000000001</v>
      </c>
      <c r="V31" s="113">
        <v>5.0674000000000001</v>
      </c>
      <c r="W31" s="113">
        <v>176.89760000000001</v>
      </c>
      <c r="X31" s="113">
        <v>8.8252000000000006</v>
      </c>
      <c r="Y31" s="113">
        <v>30.399799999999999</v>
      </c>
      <c r="Z31" s="113">
        <v>2.31</v>
      </c>
      <c r="AA31" s="113">
        <v>45.772799999999997</v>
      </c>
      <c r="AB31" s="113">
        <v>8.8733000000000004</v>
      </c>
      <c r="AC31" s="113">
        <v>5.4622000000000002</v>
      </c>
      <c r="AD31" s="113">
        <v>5.7061000000000002</v>
      </c>
      <c r="AE31" s="113">
        <v>1612.7992999999999</v>
      </c>
      <c r="AF31" s="113">
        <v>1112.4612999999999</v>
      </c>
      <c r="AG31" s="113">
        <v>5202.2565000000004</v>
      </c>
      <c r="AH31" s="113">
        <v>21.663499999999999</v>
      </c>
      <c r="AI31" s="113">
        <v>19507.93</v>
      </c>
      <c r="AJ31" s="113">
        <v>28.107900000000001</v>
      </c>
      <c r="AK31" s="113">
        <v>69.758300000000006</v>
      </c>
      <c r="AL31" s="113">
        <v>5.8445999999999998</v>
      </c>
      <c r="AM31" s="113">
        <v>96.903599999999997</v>
      </c>
      <c r="AN31" s="113">
        <v>13.1418</v>
      </c>
      <c r="AO31" s="113">
        <v>5.0541999999999998</v>
      </c>
      <c r="AP31" s="113">
        <v>5.1746999999999996</v>
      </c>
      <c r="AQ31" s="113">
        <v>0.9778</v>
      </c>
      <c r="AR31" s="113">
        <v>576.06370000000004</v>
      </c>
      <c r="AS31" s="113">
        <v>4.859</v>
      </c>
      <c r="AT31" s="113">
        <v>31280</v>
      </c>
      <c r="AU31" s="113">
        <v>88.160700000000006</v>
      </c>
      <c r="AV31" s="113">
        <v>3177.3838000000001</v>
      </c>
      <c r="AW31" s="113">
        <v>36.290599999999998</v>
      </c>
      <c r="AX31" s="113">
        <v>8.7847000000000008</v>
      </c>
      <c r="AY31" s="113">
        <v>4.3648999999999996</v>
      </c>
      <c r="AZ31" s="113">
        <v>153.37629999999999</v>
      </c>
      <c r="BA31" s="113">
        <v>11.5008</v>
      </c>
      <c r="BB31" s="113">
        <v>5.4852999999999996</v>
      </c>
      <c r="BC31" s="113">
        <v>236.43889999999999</v>
      </c>
      <c r="BD31" s="113">
        <v>3.8849</v>
      </c>
      <c r="BE31" s="113">
        <v>0.52029999999999998</v>
      </c>
      <c r="BF31" s="113">
        <v>9.5214999999999996</v>
      </c>
      <c r="BG31" s="113">
        <v>0.41599999999999998</v>
      </c>
      <c r="BH31" s="113">
        <v>38.3581</v>
      </c>
      <c r="BI31" s="113">
        <v>60.467100000000002</v>
      </c>
    </row>
    <row r="32" spans="1:61" s="9" customFormat="1" ht="15.6">
      <c r="A32" s="22">
        <v>31</v>
      </c>
      <c r="B32" s="25">
        <v>44498</v>
      </c>
      <c r="C32" s="113">
        <v>1.3682000000000001</v>
      </c>
      <c r="D32" s="113">
        <v>1.6952</v>
      </c>
      <c r="E32" s="114"/>
      <c r="F32" s="114"/>
      <c r="G32" s="113">
        <v>1.2533000000000001</v>
      </c>
      <c r="H32" s="113"/>
      <c r="I32" s="113">
        <v>1.8199000000000001</v>
      </c>
      <c r="J32" s="113">
        <v>1.9073</v>
      </c>
      <c r="K32" s="113"/>
      <c r="L32" s="113">
        <v>11.758800000000001</v>
      </c>
      <c r="M32" s="113">
        <v>10.65</v>
      </c>
      <c r="N32" s="113">
        <v>1.8460000000000001</v>
      </c>
      <c r="O32" s="113">
        <v>20.867100000000001</v>
      </c>
      <c r="P32" s="113">
        <v>103.2702</v>
      </c>
      <c r="Q32" s="113">
        <v>136.51300000000001</v>
      </c>
      <c r="R32" s="113">
        <v>7.7160000000000002</v>
      </c>
      <c r="S32" s="113">
        <v>1.1840999999999999</v>
      </c>
      <c r="T32" s="113">
        <v>155.99</v>
      </c>
      <c r="U32" s="113">
        <v>426.46499999999997</v>
      </c>
      <c r="V32" s="113">
        <v>5.0289000000000001</v>
      </c>
      <c r="W32" s="113">
        <v>177.64070000000001</v>
      </c>
      <c r="X32" s="113">
        <v>8.7675000000000001</v>
      </c>
      <c r="Y32" s="113">
        <v>30.3764</v>
      </c>
      <c r="Z32" s="113">
        <v>2.3161</v>
      </c>
      <c r="AA32" s="113">
        <v>45.595500000000001</v>
      </c>
      <c r="AB32" s="113">
        <v>8.9170999999999996</v>
      </c>
      <c r="AC32" s="113">
        <v>5.4591000000000003</v>
      </c>
      <c r="AD32" s="113">
        <v>5.7051999999999996</v>
      </c>
      <c r="AE32" s="113">
        <v>1599.9485999999999</v>
      </c>
      <c r="AF32" s="113">
        <v>1114.5572999999999</v>
      </c>
      <c r="AG32" s="113">
        <v>5161.38</v>
      </c>
      <c r="AH32" s="113">
        <v>21.508400000000002</v>
      </c>
      <c r="AI32" s="113">
        <v>19542.96</v>
      </c>
      <c r="AJ32" s="113">
        <v>28.138999999999999</v>
      </c>
      <c r="AK32" s="113">
        <v>69.549800000000005</v>
      </c>
      <c r="AL32" s="113">
        <v>5.8574999999999999</v>
      </c>
      <c r="AM32" s="113">
        <v>97.085400000000007</v>
      </c>
      <c r="AN32" s="113">
        <v>13.147500000000001</v>
      </c>
      <c r="AO32" s="113">
        <v>5.0058999999999996</v>
      </c>
      <c r="AP32" s="113">
        <v>5.1357999999999997</v>
      </c>
      <c r="AQ32" s="113">
        <v>0.97070000000000001</v>
      </c>
      <c r="AR32" s="113">
        <v>566.67690000000005</v>
      </c>
      <c r="AS32" s="113">
        <v>4.7988999999999997</v>
      </c>
      <c r="AT32" s="113">
        <v>31380</v>
      </c>
      <c r="AU32" s="113">
        <v>87.360200000000006</v>
      </c>
      <c r="AV32" s="113">
        <v>3154.5907999999999</v>
      </c>
      <c r="AW32" s="113">
        <v>35.948700000000002</v>
      </c>
      <c r="AX32" s="113">
        <v>8.8079999999999998</v>
      </c>
      <c r="AY32" s="113">
        <v>4.3314000000000004</v>
      </c>
      <c r="AZ32" s="113">
        <v>152.20679999999999</v>
      </c>
      <c r="BA32" s="113">
        <v>11.5581</v>
      </c>
      <c r="BB32" s="113">
        <v>5.4595000000000002</v>
      </c>
      <c r="BC32" s="113">
        <v>235.7681</v>
      </c>
      <c r="BD32" s="113">
        <v>3.8673999999999999</v>
      </c>
      <c r="BE32" s="113">
        <v>0.51590000000000003</v>
      </c>
      <c r="BF32" s="113">
        <v>9.4535999999999998</v>
      </c>
      <c r="BG32" s="113">
        <v>0.4128</v>
      </c>
      <c r="BH32" s="113">
        <v>38.049599999999998</v>
      </c>
      <c r="BI32" s="113">
        <v>60.295900000000003</v>
      </c>
    </row>
    <row r="33" spans="1:61" s="9" customFormat="1" ht="15.6">
      <c r="A33" s="22">
        <v>32</v>
      </c>
      <c r="B33" s="25">
        <v>44499</v>
      </c>
      <c r="C33" s="113">
        <v>1.3682000000000001</v>
      </c>
      <c r="D33" s="113">
        <v>1.6952</v>
      </c>
      <c r="E33" s="114"/>
      <c r="F33" s="114"/>
      <c r="G33" s="113">
        <v>1.2533000000000001</v>
      </c>
      <c r="H33" s="113"/>
      <c r="I33" s="113">
        <v>1.8199000000000001</v>
      </c>
      <c r="J33" s="113">
        <v>1.9073</v>
      </c>
      <c r="K33" s="113"/>
      <c r="L33" s="113">
        <v>11.758800000000001</v>
      </c>
      <c r="M33" s="113">
        <v>10.65</v>
      </c>
      <c r="N33" s="113">
        <v>1.8460000000000001</v>
      </c>
      <c r="O33" s="113">
        <v>20.867100000000001</v>
      </c>
      <c r="P33" s="113">
        <v>103.2702</v>
      </c>
      <c r="Q33" s="113">
        <v>136.51300000000001</v>
      </c>
      <c r="R33" s="113">
        <v>7.7160000000000002</v>
      </c>
      <c r="S33" s="113">
        <v>1.1840999999999999</v>
      </c>
      <c r="T33" s="113">
        <v>155.99</v>
      </c>
      <c r="U33" s="113">
        <v>426.46499999999997</v>
      </c>
      <c r="V33" s="113">
        <v>5.0289000000000001</v>
      </c>
      <c r="W33" s="113">
        <v>177.64070000000001</v>
      </c>
      <c r="X33" s="113">
        <v>8.7675000000000001</v>
      </c>
      <c r="Y33" s="113">
        <v>30.3764</v>
      </c>
      <c r="Z33" s="113">
        <v>2.3161</v>
      </c>
      <c r="AA33" s="113">
        <v>45.595500000000001</v>
      </c>
      <c r="AB33" s="113">
        <v>8.9170999999999996</v>
      </c>
      <c r="AC33" s="113">
        <v>5.4591000000000003</v>
      </c>
      <c r="AD33" s="113">
        <v>5.7051999999999996</v>
      </c>
      <c r="AE33" s="113">
        <v>1599.9485999999999</v>
      </c>
      <c r="AF33" s="113">
        <v>1114.5572999999999</v>
      </c>
      <c r="AG33" s="113">
        <v>5161.38</v>
      </c>
      <c r="AH33" s="113">
        <v>21.508400000000002</v>
      </c>
      <c r="AI33" s="113">
        <v>19542.96</v>
      </c>
      <c r="AJ33" s="113">
        <v>28.138999999999999</v>
      </c>
      <c r="AK33" s="113">
        <v>69.549800000000005</v>
      </c>
      <c r="AL33" s="113">
        <v>5.8574999999999999</v>
      </c>
      <c r="AM33" s="113">
        <v>97.085400000000007</v>
      </c>
      <c r="AN33" s="113">
        <v>13.147500000000001</v>
      </c>
      <c r="AO33" s="113">
        <v>5.0058999999999996</v>
      </c>
      <c r="AP33" s="113">
        <v>5.1357999999999997</v>
      </c>
      <c r="AQ33" s="113">
        <v>0.97070000000000001</v>
      </c>
      <c r="AR33" s="113">
        <v>566.67690000000005</v>
      </c>
      <c r="AS33" s="113">
        <v>4.7988999999999997</v>
      </c>
      <c r="AT33" s="113">
        <v>31380</v>
      </c>
      <c r="AU33" s="113">
        <v>87.360200000000006</v>
      </c>
      <c r="AV33" s="113">
        <v>3154.5907999999999</v>
      </c>
      <c r="AW33" s="113">
        <v>35.948700000000002</v>
      </c>
      <c r="AX33" s="113">
        <v>8.8079999999999998</v>
      </c>
      <c r="AY33" s="113">
        <v>4.3314000000000004</v>
      </c>
      <c r="AZ33" s="113">
        <v>152.20679999999999</v>
      </c>
      <c r="BA33" s="113">
        <v>11.5581</v>
      </c>
      <c r="BB33" s="113">
        <v>5.4595000000000002</v>
      </c>
      <c r="BC33" s="113">
        <v>235.7681</v>
      </c>
      <c r="BD33" s="113">
        <v>3.8673999999999999</v>
      </c>
      <c r="BE33" s="113">
        <v>0.51590000000000003</v>
      </c>
      <c r="BF33" s="113">
        <v>9.4535999999999998</v>
      </c>
      <c r="BG33" s="113">
        <v>0.4128</v>
      </c>
      <c r="BH33" s="113">
        <v>38.049599999999998</v>
      </c>
      <c r="BI33" s="113">
        <v>60.295900000000003</v>
      </c>
    </row>
    <row r="34" spans="1:61" s="9" customFormat="1" ht="15.6">
      <c r="A34" s="22">
        <v>33</v>
      </c>
      <c r="B34" s="25">
        <v>44500</v>
      </c>
      <c r="C34" s="113">
        <v>1.3682000000000001</v>
      </c>
      <c r="D34" s="113">
        <v>1.6952</v>
      </c>
      <c r="E34" s="114"/>
      <c r="F34" s="114"/>
      <c r="G34" s="113">
        <v>1.2533000000000001</v>
      </c>
      <c r="H34" s="113"/>
      <c r="I34" s="113">
        <v>1.8199000000000001</v>
      </c>
      <c r="J34" s="113">
        <v>1.9073</v>
      </c>
      <c r="K34" s="113"/>
      <c r="L34" s="113">
        <v>11.758800000000001</v>
      </c>
      <c r="M34" s="113">
        <v>10.65</v>
      </c>
      <c r="N34" s="113">
        <v>1.8460000000000001</v>
      </c>
      <c r="O34" s="113">
        <v>20.867100000000001</v>
      </c>
      <c r="P34" s="113">
        <v>103.2702</v>
      </c>
      <c r="Q34" s="113">
        <v>136.51300000000001</v>
      </c>
      <c r="R34" s="113">
        <v>7.7160000000000002</v>
      </c>
      <c r="S34" s="113">
        <v>1.1840999999999999</v>
      </c>
      <c r="T34" s="113">
        <v>155.99</v>
      </c>
      <c r="U34" s="113">
        <v>426.46499999999997</v>
      </c>
      <c r="V34" s="113">
        <v>5.0289000000000001</v>
      </c>
      <c r="W34" s="113">
        <v>177.64070000000001</v>
      </c>
      <c r="X34" s="113">
        <v>8.7675000000000001</v>
      </c>
      <c r="Y34" s="113">
        <v>30.3764</v>
      </c>
      <c r="Z34" s="113">
        <v>2.3161</v>
      </c>
      <c r="AA34" s="113">
        <v>45.595500000000001</v>
      </c>
      <c r="AB34" s="113">
        <v>8.9170999999999996</v>
      </c>
      <c r="AC34" s="113">
        <v>5.4591000000000003</v>
      </c>
      <c r="AD34" s="113">
        <v>5.7051999999999996</v>
      </c>
      <c r="AE34" s="113">
        <v>1599.9485999999999</v>
      </c>
      <c r="AF34" s="113">
        <v>1114.5572999999999</v>
      </c>
      <c r="AG34" s="113">
        <v>5161.38</v>
      </c>
      <c r="AH34" s="113">
        <v>21.508400000000002</v>
      </c>
      <c r="AI34" s="113">
        <v>19542.96</v>
      </c>
      <c r="AJ34" s="113">
        <v>28.138999999999999</v>
      </c>
      <c r="AK34" s="113">
        <v>69.549800000000005</v>
      </c>
      <c r="AL34" s="113">
        <v>5.8574999999999999</v>
      </c>
      <c r="AM34" s="113">
        <v>97.085400000000007</v>
      </c>
      <c r="AN34" s="113">
        <v>13.147500000000001</v>
      </c>
      <c r="AO34" s="113">
        <v>5.0058999999999996</v>
      </c>
      <c r="AP34" s="113">
        <v>5.1357999999999997</v>
      </c>
      <c r="AQ34" s="113">
        <v>0.97070000000000001</v>
      </c>
      <c r="AR34" s="113">
        <v>566.67690000000005</v>
      </c>
      <c r="AS34" s="113">
        <v>4.7988999999999997</v>
      </c>
      <c r="AT34" s="113">
        <v>31380</v>
      </c>
      <c r="AU34" s="113">
        <v>87.360200000000006</v>
      </c>
      <c r="AV34" s="113">
        <v>3154.5907999999999</v>
      </c>
      <c r="AW34" s="113">
        <v>35.948700000000002</v>
      </c>
      <c r="AX34" s="113">
        <v>8.8079999999999998</v>
      </c>
      <c r="AY34" s="113">
        <v>4.3314000000000004</v>
      </c>
      <c r="AZ34" s="113">
        <v>152.20679999999999</v>
      </c>
      <c r="BA34" s="113">
        <v>11.5581</v>
      </c>
      <c r="BB34" s="113">
        <v>5.4595000000000002</v>
      </c>
      <c r="BC34" s="113">
        <v>235.7681</v>
      </c>
      <c r="BD34" s="113">
        <v>3.8673999999999999</v>
      </c>
      <c r="BE34" s="113">
        <v>0.51590000000000003</v>
      </c>
      <c r="BF34" s="113">
        <v>9.4535999999999998</v>
      </c>
      <c r="BG34" s="113">
        <v>0.4128</v>
      </c>
      <c r="BH34" s="113">
        <v>38.049599999999998</v>
      </c>
      <c r="BI34" s="113">
        <v>60.295900000000003</v>
      </c>
    </row>
    <row r="35" spans="1:61" s="9" customFormat="1" ht="15.6">
      <c r="A35" s="22">
        <v>34</v>
      </c>
      <c r="B35" s="25">
        <v>44501</v>
      </c>
      <c r="C35" s="113">
        <v>1.3660000000000001</v>
      </c>
      <c r="D35" s="113">
        <v>1.6890000000000001</v>
      </c>
      <c r="E35" s="114"/>
      <c r="F35" s="114"/>
      <c r="G35" s="113">
        <v>1.244</v>
      </c>
      <c r="H35" s="113"/>
      <c r="I35" s="113">
        <v>1.8164</v>
      </c>
      <c r="J35" s="113">
        <v>1.9005000000000001</v>
      </c>
      <c r="K35" s="113"/>
      <c r="L35" s="113">
        <v>11.65</v>
      </c>
      <c r="M35" s="113">
        <v>10.6309</v>
      </c>
      <c r="N35" s="113">
        <v>1.8416999999999999</v>
      </c>
      <c r="O35" s="113">
        <v>21.078700000000001</v>
      </c>
      <c r="P35" s="113">
        <v>102.2606</v>
      </c>
      <c r="Q35" s="113">
        <v>136.3279</v>
      </c>
      <c r="R35" s="113">
        <v>7.7534999999999998</v>
      </c>
      <c r="S35" s="113">
        <v>1.1780999999999999</v>
      </c>
      <c r="T35" s="113">
        <v>155.84100000000001</v>
      </c>
      <c r="U35" s="113">
        <v>425.16300000000001</v>
      </c>
      <c r="V35" s="113">
        <v>5.0206999999999997</v>
      </c>
      <c r="W35" s="113">
        <v>177.1842</v>
      </c>
      <c r="X35" s="113">
        <v>8.7545999999999999</v>
      </c>
      <c r="Y35" s="113">
        <v>30.153199999999998</v>
      </c>
      <c r="Z35" s="113">
        <v>2.3048000000000002</v>
      </c>
      <c r="AA35" s="113">
        <v>45.475499999999997</v>
      </c>
      <c r="AB35" s="113">
        <v>8.8660999999999994</v>
      </c>
      <c r="AC35" s="113">
        <v>5.4412000000000003</v>
      </c>
      <c r="AD35" s="113">
        <v>5.6668000000000003</v>
      </c>
      <c r="AE35" s="113">
        <v>1606.9241</v>
      </c>
      <c r="AF35" s="113">
        <v>1108.4966999999999</v>
      </c>
      <c r="AG35" s="113">
        <v>5135.6993000000002</v>
      </c>
      <c r="AH35" s="113">
        <v>21.4786</v>
      </c>
      <c r="AI35" s="113">
        <v>19490.310000000001</v>
      </c>
      <c r="AJ35" s="113">
        <v>28.517199999999999</v>
      </c>
      <c r="AK35" s="113">
        <v>68.989699999999999</v>
      </c>
      <c r="AL35" s="113">
        <v>5.8311999999999999</v>
      </c>
      <c r="AM35" s="113">
        <v>97.884200000000007</v>
      </c>
      <c r="AN35" s="113">
        <v>13.015499999999999</v>
      </c>
      <c r="AO35" s="113">
        <v>5.0057999999999998</v>
      </c>
      <c r="AP35" s="113">
        <v>5.1233000000000004</v>
      </c>
      <c r="AQ35" s="113">
        <v>0.96930000000000005</v>
      </c>
      <c r="AR35" s="113">
        <v>564.72439999999995</v>
      </c>
      <c r="AS35" s="113">
        <v>4.7957999999999998</v>
      </c>
      <c r="AT35" s="113">
        <v>31137</v>
      </c>
      <c r="AU35" s="113">
        <v>87.428899999999999</v>
      </c>
      <c r="AV35" s="113">
        <v>3147.9564999999998</v>
      </c>
      <c r="AW35" s="113">
        <v>35.934100000000001</v>
      </c>
      <c r="AX35" s="113">
        <v>8.7639999999999993</v>
      </c>
      <c r="AY35" s="113">
        <v>4.2557999999999998</v>
      </c>
      <c r="AZ35" s="113">
        <v>152.04390000000001</v>
      </c>
      <c r="BA35" s="113">
        <v>11.490399999999999</v>
      </c>
      <c r="BB35" s="113">
        <v>5.4539</v>
      </c>
      <c r="BC35" s="113">
        <v>235.2696</v>
      </c>
      <c r="BD35" s="113">
        <v>3.8597000000000001</v>
      </c>
      <c r="BE35" s="113">
        <v>0.51590000000000003</v>
      </c>
      <c r="BF35" s="113">
        <v>9.4283000000000001</v>
      </c>
      <c r="BG35" s="113">
        <v>0.41210000000000002</v>
      </c>
      <c r="BH35" s="113">
        <v>38.045900000000003</v>
      </c>
      <c r="BI35" s="113">
        <v>60.288699999999999</v>
      </c>
    </row>
    <row r="36" spans="1:61" s="9" customFormat="1" ht="15.6">
      <c r="A36" s="22">
        <v>35</v>
      </c>
      <c r="B36" s="25">
        <v>44502</v>
      </c>
      <c r="C36" s="113">
        <v>1.3660000000000001</v>
      </c>
      <c r="D36" s="113">
        <v>1.6890000000000001</v>
      </c>
      <c r="E36" s="114"/>
      <c r="F36" s="114"/>
      <c r="G36" s="113">
        <v>1.244</v>
      </c>
      <c r="H36" s="113"/>
      <c r="I36" s="113">
        <v>1.8164</v>
      </c>
      <c r="J36" s="113">
        <v>1.9005000000000001</v>
      </c>
      <c r="K36" s="113"/>
      <c r="L36" s="113">
        <v>11.65</v>
      </c>
      <c r="M36" s="113">
        <v>10.6309</v>
      </c>
      <c r="N36" s="113">
        <v>1.8416999999999999</v>
      </c>
      <c r="O36" s="113">
        <v>21.078700000000001</v>
      </c>
      <c r="P36" s="113">
        <v>102.2606</v>
      </c>
      <c r="Q36" s="113">
        <v>136.3279</v>
      </c>
      <c r="R36" s="113">
        <v>7.7534999999999998</v>
      </c>
      <c r="S36" s="113">
        <v>1.1780999999999999</v>
      </c>
      <c r="T36" s="113">
        <v>155.84100000000001</v>
      </c>
      <c r="U36" s="113">
        <v>425.16300000000001</v>
      </c>
      <c r="V36" s="113">
        <v>5.0206999999999997</v>
      </c>
      <c r="W36" s="113">
        <v>177.1842</v>
      </c>
      <c r="X36" s="113">
        <v>8.7545999999999999</v>
      </c>
      <c r="Y36" s="113">
        <v>30.153199999999998</v>
      </c>
      <c r="Z36" s="113">
        <v>2.3048000000000002</v>
      </c>
      <c r="AA36" s="113">
        <v>45.475499999999997</v>
      </c>
      <c r="AB36" s="113">
        <v>8.8660999999999994</v>
      </c>
      <c r="AC36" s="113">
        <v>5.4412000000000003</v>
      </c>
      <c r="AD36" s="113">
        <v>5.6668000000000003</v>
      </c>
      <c r="AE36" s="113">
        <v>1606.9241</v>
      </c>
      <c r="AF36" s="113">
        <v>1108.4966999999999</v>
      </c>
      <c r="AG36" s="113">
        <v>5135.6993000000002</v>
      </c>
      <c r="AH36" s="113">
        <v>21.4786</v>
      </c>
      <c r="AI36" s="113">
        <v>19490.310000000001</v>
      </c>
      <c r="AJ36" s="113">
        <v>28.517199999999999</v>
      </c>
      <c r="AK36" s="113">
        <v>68.989699999999999</v>
      </c>
      <c r="AL36" s="113">
        <v>5.8311999999999999</v>
      </c>
      <c r="AM36" s="113">
        <v>97.884200000000007</v>
      </c>
      <c r="AN36" s="113">
        <v>13.015499999999999</v>
      </c>
      <c r="AO36" s="113">
        <v>5.0057999999999998</v>
      </c>
      <c r="AP36" s="113">
        <v>5.1233000000000004</v>
      </c>
      <c r="AQ36" s="113">
        <v>0.96930000000000005</v>
      </c>
      <c r="AR36" s="113">
        <v>564.72439999999995</v>
      </c>
      <c r="AS36" s="113">
        <v>4.7957999999999998</v>
      </c>
      <c r="AT36" s="113">
        <v>31137</v>
      </c>
      <c r="AU36" s="113">
        <v>87.428899999999999</v>
      </c>
      <c r="AV36" s="113">
        <v>3147.9564999999998</v>
      </c>
      <c r="AW36" s="113">
        <v>35.934100000000001</v>
      </c>
      <c r="AX36" s="113">
        <v>8.7639999999999993</v>
      </c>
      <c r="AY36" s="113">
        <v>4.2557999999999998</v>
      </c>
      <c r="AZ36" s="113">
        <v>152.04390000000001</v>
      </c>
      <c r="BA36" s="113">
        <v>11.490399999999999</v>
      </c>
      <c r="BB36" s="113">
        <v>5.4539</v>
      </c>
      <c r="BC36" s="113">
        <v>235.2696</v>
      </c>
      <c r="BD36" s="113">
        <v>3.8597000000000001</v>
      </c>
      <c r="BE36" s="113">
        <v>0.51590000000000003</v>
      </c>
      <c r="BF36" s="113">
        <v>9.4283000000000001</v>
      </c>
      <c r="BG36" s="113">
        <v>0.41210000000000002</v>
      </c>
      <c r="BH36" s="113">
        <v>38.045900000000003</v>
      </c>
      <c r="BI36" s="113">
        <v>60.288699999999999</v>
      </c>
    </row>
    <row r="37" spans="1:61" s="9" customFormat="1" ht="15.6">
      <c r="A37" s="22">
        <v>36</v>
      </c>
      <c r="B37" s="25">
        <v>44503</v>
      </c>
      <c r="C37" s="113">
        <v>1.3658999999999999</v>
      </c>
      <c r="D37" s="113">
        <v>1.6956</v>
      </c>
      <c r="E37" s="114"/>
      <c r="F37" s="114"/>
      <c r="G37" s="113">
        <v>1.2467999999999999</v>
      </c>
      <c r="H37" s="113"/>
      <c r="I37" s="113">
        <v>1.8405</v>
      </c>
      <c r="J37" s="113">
        <v>1.9141999999999999</v>
      </c>
      <c r="K37" s="113"/>
      <c r="L37" s="113">
        <v>11.732200000000001</v>
      </c>
      <c r="M37" s="113">
        <v>10.635400000000001</v>
      </c>
      <c r="N37" s="113">
        <v>1.8436999999999999</v>
      </c>
      <c r="O37" s="113">
        <v>21.131</v>
      </c>
      <c r="P37" s="113">
        <v>101.4592</v>
      </c>
      <c r="Q37" s="113">
        <v>136.49</v>
      </c>
      <c r="R37" s="113">
        <v>7.6840999999999999</v>
      </c>
      <c r="S37" s="113">
        <v>1.1791</v>
      </c>
      <c r="T37" s="113">
        <v>155.66300000000001</v>
      </c>
      <c r="U37" s="113">
        <v>423.18099999999998</v>
      </c>
      <c r="V37" s="113">
        <v>5.0174000000000003</v>
      </c>
      <c r="W37" s="113">
        <v>177.09610000000001</v>
      </c>
      <c r="X37" s="113">
        <v>8.7516999999999996</v>
      </c>
      <c r="Y37" s="113">
        <v>30.1341</v>
      </c>
      <c r="Z37" s="113">
        <v>2.3071000000000002</v>
      </c>
      <c r="AA37" s="113">
        <v>45.686900000000001</v>
      </c>
      <c r="AB37" s="113">
        <v>8.8658999999999999</v>
      </c>
      <c r="AC37" s="113">
        <v>5.4142000000000001</v>
      </c>
      <c r="AD37" s="113">
        <v>5.6574</v>
      </c>
      <c r="AE37" s="113">
        <v>1614.0246999999999</v>
      </c>
      <c r="AF37" s="113">
        <v>1114.3624</v>
      </c>
      <c r="AG37" s="113">
        <v>5237.1968999999999</v>
      </c>
      <c r="AH37" s="113">
        <v>21.483499999999999</v>
      </c>
      <c r="AI37" s="113">
        <v>19505.259999999998</v>
      </c>
      <c r="AJ37" s="113">
        <v>28.470500000000001</v>
      </c>
      <c r="AK37" s="113">
        <v>68.892899999999997</v>
      </c>
      <c r="AL37" s="113">
        <v>5.8365</v>
      </c>
      <c r="AM37" s="113">
        <v>98.571600000000004</v>
      </c>
      <c r="AN37" s="113">
        <v>13.2317</v>
      </c>
      <c r="AO37" s="113">
        <v>4.9964000000000004</v>
      </c>
      <c r="AP37" s="113">
        <v>5.1246999999999998</v>
      </c>
      <c r="AQ37" s="113">
        <v>0.96799999999999997</v>
      </c>
      <c r="AR37" s="113">
        <v>564.79359999999997</v>
      </c>
      <c r="AS37" s="113">
        <v>4.7952000000000004</v>
      </c>
      <c r="AT37" s="113">
        <v>31073</v>
      </c>
      <c r="AU37" s="113">
        <v>87.406300000000002</v>
      </c>
      <c r="AV37" s="113">
        <v>3143.5127000000002</v>
      </c>
      <c r="AW37" s="113">
        <v>35.865699999999997</v>
      </c>
      <c r="AX37" s="113">
        <v>8.77</v>
      </c>
      <c r="AY37" s="113">
        <v>4.2676999999999996</v>
      </c>
      <c r="AZ37" s="113">
        <v>152.1421</v>
      </c>
      <c r="BA37" s="113">
        <v>11.666700000000001</v>
      </c>
      <c r="BB37" s="113">
        <v>5.4823000000000004</v>
      </c>
      <c r="BC37" s="113">
        <v>232.4933</v>
      </c>
      <c r="BD37" s="113">
        <v>3.863</v>
      </c>
      <c r="BE37" s="113">
        <v>0.5151</v>
      </c>
      <c r="BF37" s="113">
        <v>9.4202999999999992</v>
      </c>
      <c r="BG37" s="113">
        <v>0.41220000000000001</v>
      </c>
      <c r="BH37" s="113">
        <v>38.047199999999997</v>
      </c>
      <c r="BI37" s="113">
        <v>60.3292</v>
      </c>
    </row>
    <row r="38" spans="1:61" s="9" customFormat="1" ht="15.6">
      <c r="A38" s="22">
        <v>37</v>
      </c>
      <c r="B38" s="25">
        <v>44504</v>
      </c>
      <c r="C38" s="113">
        <v>1.3492</v>
      </c>
      <c r="D38" s="113">
        <v>1.6818</v>
      </c>
      <c r="E38" s="114"/>
      <c r="F38" s="114"/>
      <c r="G38" s="113">
        <v>1.2313000000000001</v>
      </c>
      <c r="H38" s="113"/>
      <c r="I38" s="113">
        <v>1.8244</v>
      </c>
      <c r="J38" s="113">
        <v>1.8988</v>
      </c>
      <c r="K38" s="113"/>
      <c r="L38" s="113">
        <v>11.599399999999999</v>
      </c>
      <c r="M38" s="113">
        <v>10.5022</v>
      </c>
      <c r="N38" s="113">
        <v>1.8231999999999999</v>
      </c>
      <c r="O38" s="113">
        <v>20.593599999999999</v>
      </c>
      <c r="P38" s="113">
        <v>101.4726</v>
      </c>
      <c r="Q38" s="113">
        <v>134.84479999999999</v>
      </c>
      <c r="R38" s="113">
        <v>7.5805999999999996</v>
      </c>
      <c r="S38" s="113">
        <v>1.1685000000000001</v>
      </c>
      <c r="T38" s="113">
        <v>153.38</v>
      </c>
      <c r="U38" s="113">
        <v>421.01299999999998</v>
      </c>
      <c r="V38" s="113">
        <v>4.9558</v>
      </c>
      <c r="W38" s="113">
        <v>175.49019999999999</v>
      </c>
      <c r="X38" s="113">
        <v>8.6260999999999992</v>
      </c>
      <c r="Y38" s="113">
        <v>29.6175</v>
      </c>
      <c r="Z38" s="113">
        <v>2.2869999999999999</v>
      </c>
      <c r="AA38" s="113">
        <v>45.001300000000001</v>
      </c>
      <c r="AB38" s="113">
        <v>8.7921999999999993</v>
      </c>
      <c r="AC38" s="113">
        <v>5.3757999999999999</v>
      </c>
      <c r="AD38" s="113">
        <v>5.6670999999999996</v>
      </c>
      <c r="AE38" s="113">
        <v>1595.5151000000001</v>
      </c>
      <c r="AF38" s="113">
        <v>1098.7954999999999</v>
      </c>
      <c r="AG38" s="113">
        <v>5228.3150999999998</v>
      </c>
      <c r="AH38" s="113">
        <v>21.185700000000001</v>
      </c>
      <c r="AI38" s="113">
        <v>19581.36</v>
      </c>
      <c r="AJ38" s="113">
        <v>27.8247</v>
      </c>
      <c r="AK38" s="113">
        <v>69.164500000000004</v>
      </c>
      <c r="AL38" s="113">
        <v>5.7839999999999998</v>
      </c>
      <c r="AM38" s="113">
        <v>96.338099999999997</v>
      </c>
      <c r="AN38" s="113">
        <v>13.1112</v>
      </c>
      <c r="AO38" s="113">
        <v>4.9322999999999997</v>
      </c>
      <c r="AP38" s="113">
        <v>5.0606</v>
      </c>
      <c r="AQ38" s="113">
        <v>0.95579999999999998</v>
      </c>
      <c r="AR38" s="113">
        <v>557.92660000000001</v>
      </c>
      <c r="AS38" s="113">
        <v>4.7356999999999996</v>
      </c>
      <c r="AT38" s="113">
        <v>30648</v>
      </c>
      <c r="AU38" s="113">
        <v>86.262900000000002</v>
      </c>
      <c r="AV38" s="113">
        <v>3139.8537999999999</v>
      </c>
      <c r="AW38" s="113">
        <v>35.2652</v>
      </c>
      <c r="AX38" s="113">
        <v>8.69</v>
      </c>
      <c r="AY38" s="113">
        <v>4.2031999999999998</v>
      </c>
      <c r="AZ38" s="113">
        <v>150.42789999999999</v>
      </c>
      <c r="BA38" s="113">
        <v>11.5532</v>
      </c>
      <c r="BB38" s="113">
        <v>5.4114000000000004</v>
      </c>
      <c r="BC38" s="113">
        <v>230.17859999999999</v>
      </c>
      <c r="BD38" s="113">
        <v>3.8279999999999998</v>
      </c>
      <c r="BE38" s="113">
        <v>0.50870000000000004</v>
      </c>
      <c r="BF38" s="113">
        <v>9.3102</v>
      </c>
      <c r="BG38" s="113">
        <v>0.40710000000000002</v>
      </c>
      <c r="BH38" s="113">
        <v>37.594000000000001</v>
      </c>
      <c r="BI38" s="113">
        <v>59.319800000000001</v>
      </c>
    </row>
    <row r="39" spans="1:61" s="9" customFormat="1" ht="15.6">
      <c r="A39" s="22">
        <v>38</v>
      </c>
      <c r="B39" s="25">
        <v>44505</v>
      </c>
      <c r="C39" s="113">
        <v>1.3498000000000001</v>
      </c>
      <c r="D39" s="113">
        <v>1.6819999999999999</v>
      </c>
      <c r="E39" s="114"/>
      <c r="F39" s="114"/>
      <c r="G39" s="113">
        <v>1.2314000000000001</v>
      </c>
      <c r="H39" s="113"/>
      <c r="I39" s="113">
        <v>1.8242</v>
      </c>
      <c r="J39" s="113">
        <v>1.8968</v>
      </c>
      <c r="K39" s="113"/>
      <c r="L39" s="113">
        <v>11.5686</v>
      </c>
      <c r="M39" s="113">
        <v>10.5044</v>
      </c>
      <c r="N39" s="113">
        <v>1.8222</v>
      </c>
      <c r="O39" s="113">
        <v>20.311599999999999</v>
      </c>
      <c r="P39" s="113">
        <v>100.0134</v>
      </c>
      <c r="Q39" s="113">
        <v>134.8604</v>
      </c>
      <c r="R39" s="113">
        <v>7.4812000000000003</v>
      </c>
      <c r="S39" s="113">
        <v>1.1666000000000001</v>
      </c>
      <c r="T39" s="113">
        <v>153.06299999999999</v>
      </c>
      <c r="U39" s="113">
        <v>418.8</v>
      </c>
      <c r="V39" s="113">
        <v>4.9579000000000004</v>
      </c>
      <c r="W39" s="113">
        <v>175.27170000000001</v>
      </c>
      <c r="X39" s="113">
        <v>8.6297999999999995</v>
      </c>
      <c r="Y39" s="113">
        <v>29.463899999999999</v>
      </c>
      <c r="Z39" s="113">
        <v>2.2826</v>
      </c>
      <c r="AA39" s="113">
        <v>44.769500000000001</v>
      </c>
      <c r="AB39" s="113">
        <v>8.7815999999999992</v>
      </c>
      <c r="AC39" s="113">
        <v>5.3667999999999996</v>
      </c>
      <c r="AD39" s="113">
        <v>5.5937000000000001</v>
      </c>
      <c r="AE39" s="113">
        <v>1599.7245</v>
      </c>
      <c r="AF39" s="113">
        <v>1096.1578</v>
      </c>
      <c r="AG39" s="113">
        <v>5237.6275999999998</v>
      </c>
      <c r="AH39" s="113">
        <v>21.1936</v>
      </c>
      <c r="AI39" s="113">
        <v>19274.93</v>
      </c>
      <c r="AJ39" s="113">
        <v>27.4498</v>
      </c>
      <c r="AK39" s="113">
        <v>67.991500000000002</v>
      </c>
      <c r="AL39" s="113">
        <v>5.7750000000000004</v>
      </c>
      <c r="AM39" s="113">
        <v>96.084699999999998</v>
      </c>
      <c r="AN39" s="113">
        <v>13.0893</v>
      </c>
      <c r="AO39" s="113">
        <v>4.9366000000000003</v>
      </c>
      <c r="AP39" s="113">
        <v>5.0625999999999998</v>
      </c>
      <c r="AQ39" s="113">
        <v>0.95760000000000001</v>
      </c>
      <c r="AR39" s="113">
        <v>559.31590000000006</v>
      </c>
      <c r="AS39" s="113">
        <v>4.7487000000000004</v>
      </c>
      <c r="AT39" s="113">
        <v>30653</v>
      </c>
      <c r="AU39" s="113">
        <v>86.229399999999998</v>
      </c>
      <c r="AV39" s="113">
        <v>3104.9702000000002</v>
      </c>
      <c r="AW39" s="113">
        <v>35.205199999999998</v>
      </c>
      <c r="AX39" s="113">
        <v>8.6789000000000005</v>
      </c>
      <c r="AY39" s="113">
        <v>4.2005999999999997</v>
      </c>
      <c r="AZ39" s="113">
        <v>148.5444</v>
      </c>
      <c r="BA39" s="113">
        <v>11.551</v>
      </c>
      <c r="BB39" s="113">
        <v>5.4179000000000004</v>
      </c>
      <c r="BC39" s="113">
        <v>228.69220000000001</v>
      </c>
      <c r="BD39" s="113">
        <v>3.8216999999999999</v>
      </c>
      <c r="BE39" s="113">
        <v>0.50739999999999996</v>
      </c>
      <c r="BF39" s="113">
        <v>9.3041</v>
      </c>
      <c r="BG39" s="113">
        <v>0.40749999999999997</v>
      </c>
      <c r="BH39" s="113">
        <v>37.424399999999999</v>
      </c>
      <c r="BI39" s="113">
        <v>58.894799999999996</v>
      </c>
    </row>
    <row r="40" spans="1:61" s="9" customFormat="1" ht="15.6">
      <c r="A40" s="22">
        <v>39</v>
      </c>
      <c r="B40" s="25">
        <v>44506</v>
      </c>
      <c r="C40" s="113">
        <v>1.3498000000000001</v>
      </c>
      <c r="D40" s="113">
        <v>1.6819999999999999</v>
      </c>
      <c r="E40" s="114"/>
      <c r="F40" s="114"/>
      <c r="G40" s="113">
        <v>1.2314000000000001</v>
      </c>
      <c r="H40" s="113"/>
      <c r="I40" s="113">
        <v>1.8242</v>
      </c>
      <c r="J40" s="113">
        <v>1.8968</v>
      </c>
      <c r="K40" s="113"/>
      <c r="L40" s="113">
        <v>11.5686</v>
      </c>
      <c r="M40" s="113">
        <v>10.5044</v>
      </c>
      <c r="N40" s="113">
        <v>1.8222</v>
      </c>
      <c r="O40" s="113">
        <v>20.311599999999999</v>
      </c>
      <c r="P40" s="113">
        <v>100.0134</v>
      </c>
      <c r="Q40" s="113">
        <v>134.8604</v>
      </c>
      <c r="R40" s="113">
        <v>7.4812000000000003</v>
      </c>
      <c r="S40" s="113">
        <v>1.1666000000000001</v>
      </c>
      <c r="T40" s="113">
        <v>153.06299999999999</v>
      </c>
      <c r="U40" s="113">
        <v>418.8</v>
      </c>
      <c r="V40" s="113">
        <v>4.9579000000000004</v>
      </c>
      <c r="W40" s="113">
        <v>175.27170000000001</v>
      </c>
      <c r="X40" s="113">
        <v>8.6297999999999995</v>
      </c>
      <c r="Y40" s="113">
        <v>29.463899999999999</v>
      </c>
      <c r="Z40" s="113">
        <v>2.2826</v>
      </c>
      <c r="AA40" s="113">
        <v>44.769500000000001</v>
      </c>
      <c r="AB40" s="113">
        <v>8.7815999999999992</v>
      </c>
      <c r="AC40" s="113">
        <v>5.3667999999999996</v>
      </c>
      <c r="AD40" s="113">
        <v>5.5937000000000001</v>
      </c>
      <c r="AE40" s="113">
        <v>1599.7245</v>
      </c>
      <c r="AF40" s="113">
        <v>1096.1578</v>
      </c>
      <c r="AG40" s="113">
        <v>5237.6275999999998</v>
      </c>
      <c r="AH40" s="113">
        <v>21.1936</v>
      </c>
      <c r="AI40" s="113">
        <v>19274.93</v>
      </c>
      <c r="AJ40" s="113">
        <v>27.4498</v>
      </c>
      <c r="AK40" s="113">
        <v>67.991500000000002</v>
      </c>
      <c r="AL40" s="113">
        <v>5.7750000000000004</v>
      </c>
      <c r="AM40" s="113">
        <v>96.084699999999998</v>
      </c>
      <c r="AN40" s="113">
        <v>13.0893</v>
      </c>
      <c r="AO40" s="113">
        <v>4.9366000000000003</v>
      </c>
      <c r="AP40" s="113">
        <v>5.0625999999999998</v>
      </c>
      <c r="AQ40" s="113">
        <v>0.95760000000000001</v>
      </c>
      <c r="AR40" s="113">
        <v>559.31590000000006</v>
      </c>
      <c r="AS40" s="113">
        <v>4.7487000000000004</v>
      </c>
      <c r="AT40" s="113">
        <v>30653</v>
      </c>
      <c r="AU40" s="113">
        <v>86.229399999999998</v>
      </c>
      <c r="AV40" s="113">
        <v>3104.9702000000002</v>
      </c>
      <c r="AW40" s="113">
        <v>35.205199999999998</v>
      </c>
      <c r="AX40" s="113">
        <v>8.6789000000000005</v>
      </c>
      <c r="AY40" s="113">
        <v>4.2005999999999997</v>
      </c>
      <c r="AZ40" s="113">
        <v>148.5444</v>
      </c>
      <c r="BA40" s="113">
        <v>11.551</v>
      </c>
      <c r="BB40" s="113">
        <v>5.4179000000000004</v>
      </c>
      <c r="BC40" s="113">
        <v>228.69220000000001</v>
      </c>
      <c r="BD40" s="113">
        <v>3.8216999999999999</v>
      </c>
      <c r="BE40" s="113">
        <v>0.50739999999999996</v>
      </c>
      <c r="BF40" s="113">
        <v>9.3041</v>
      </c>
      <c r="BG40" s="113">
        <v>0.40749999999999997</v>
      </c>
      <c r="BH40" s="113">
        <v>37.424399999999999</v>
      </c>
      <c r="BI40" s="113">
        <v>58.894799999999996</v>
      </c>
    </row>
    <row r="41" spans="1:61" s="9" customFormat="1" ht="15.6">
      <c r="A41" s="22">
        <v>40</v>
      </c>
      <c r="B41" s="25">
        <v>44507</v>
      </c>
      <c r="C41" s="113">
        <v>1.3498000000000001</v>
      </c>
      <c r="D41" s="113">
        <v>1.6819999999999999</v>
      </c>
      <c r="E41" s="114"/>
      <c r="F41" s="114"/>
      <c r="G41" s="113">
        <v>1.2314000000000001</v>
      </c>
      <c r="H41" s="113"/>
      <c r="I41" s="113">
        <v>1.8242</v>
      </c>
      <c r="J41" s="113">
        <v>1.8968</v>
      </c>
      <c r="K41" s="113"/>
      <c r="L41" s="113">
        <v>11.5686</v>
      </c>
      <c r="M41" s="113">
        <v>10.5044</v>
      </c>
      <c r="N41" s="113">
        <v>1.8222</v>
      </c>
      <c r="O41" s="113">
        <v>20.311599999999999</v>
      </c>
      <c r="P41" s="113">
        <v>100.0134</v>
      </c>
      <c r="Q41" s="113">
        <v>134.8604</v>
      </c>
      <c r="R41" s="113">
        <v>7.4812000000000003</v>
      </c>
      <c r="S41" s="113">
        <v>1.1666000000000001</v>
      </c>
      <c r="T41" s="113">
        <v>153.06299999999999</v>
      </c>
      <c r="U41" s="113">
        <v>418.8</v>
      </c>
      <c r="V41" s="113">
        <v>4.9579000000000004</v>
      </c>
      <c r="W41" s="113">
        <v>175.27170000000001</v>
      </c>
      <c r="X41" s="113">
        <v>8.6297999999999995</v>
      </c>
      <c r="Y41" s="113">
        <v>29.463899999999999</v>
      </c>
      <c r="Z41" s="113">
        <v>2.2826</v>
      </c>
      <c r="AA41" s="113">
        <v>44.769500000000001</v>
      </c>
      <c r="AB41" s="113">
        <v>8.7815999999999992</v>
      </c>
      <c r="AC41" s="113">
        <v>5.3667999999999996</v>
      </c>
      <c r="AD41" s="113">
        <v>5.5937000000000001</v>
      </c>
      <c r="AE41" s="113">
        <v>1599.7245</v>
      </c>
      <c r="AF41" s="113">
        <v>1096.1578</v>
      </c>
      <c r="AG41" s="113">
        <v>5237.6275999999998</v>
      </c>
      <c r="AH41" s="113">
        <v>21.1936</v>
      </c>
      <c r="AI41" s="113">
        <v>19274.93</v>
      </c>
      <c r="AJ41" s="113">
        <v>27.4498</v>
      </c>
      <c r="AK41" s="113">
        <v>67.991500000000002</v>
      </c>
      <c r="AL41" s="113">
        <v>5.7750000000000004</v>
      </c>
      <c r="AM41" s="113">
        <v>96.084699999999998</v>
      </c>
      <c r="AN41" s="113">
        <v>13.0893</v>
      </c>
      <c r="AO41" s="113">
        <v>4.9366000000000003</v>
      </c>
      <c r="AP41" s="113">
        <v>5.0625999999999998</v>
      </c>
      <c r="AQ41" s="113">
        <v>0.95760000000000001</v>
      </c>
      <c r="AR41" s="113">
        <v>559.31590000000006</v>
      </c>
      <c r="AS41" s="113">
        <v>4.7487000000000004</v>
      </c>
      <c r="AT41" s="113">
        <v>30653</v>
      </c>
      <c r="AU41" s="113">
        <v>86.229399999999998</v>
      </c>
      <c r="AV41" s="113">
        <v>3104.9702000000002</v>
      </c>
      <c r="AW41" s="113">
        <v>35.205199999999998</v>
      </c>
      <c r="AX41" s="113">
        <v>8.6789000000000005</v>
      </c>
      <c r="AY41" s="113">
        <v>4.2005999999999997</v>
      </c>
      <c r="AZ41" s="113">
        <v>148.5444</v>
      </c>
      <c r="BA41" s="113">
        <v>11.551</v>
      </c>
      <c r="BB41" s="113">
        <v>5.4179000000000004</v>
      </c>
      <c r="BC41" s="113">
        <v>228.69220000000001</v>
      </c>
      <c r="BD41" s="113">
        <v>3.8216999999999999</v>
      </c>
      <c r="BE41" s="113">
        <v>0.50739999999999996</v>
      </c>
      <c r="BF41" s="113">
        <v>9.3041</v>
      </c>
      <c r="BG41" s="113">
        <v>0.40749999999999997</v>
      </c>
      <c r="BH41" s="113">
        <v>37.424399999999999</v>
      </c>
      <c r="BI41" s="113">
        <v>58.894799999999996</v>
      </c>
    </row>
    <row r="42" spans="1:61" s="9" customFormat="1" ht="15.6">
      <c r="A42" s="22">
        <v>41</v>
      </c>
      <c r="B42" s="25">
        <v>44508</v>
      </c>
      <c r="C42" s="113">
        <v>1.3557999999999999</v>
      </c>
      <c r="D42" s="113">
        <v>1.6887000000000001</v>
      </c>
      <c r="E42" s="114"/>
      <c r="F42" s="114"/>
      <c r="G42" s="113">
        <v>1.2386999999999999</v>
      </c>
      <c r="H42" s="113"/>
      <c r="I42" s="113">
        <v>1.8269</v>
      </c>
      <c r="J42" s="113">
        <v>1.8923000000000001</v>
      </c>
      <c r="K42" s="113"/>
      <c r="L42" s="113">
        <v>11.6348</v>
      </c>
      <c r="M42" s="113">
        <v>10.5595</v>
      </c>
      <c r="N42" s="113">
        <v>1.8270999999999999</v>
      </c>
      <c r="O42" s="113">
        <v>20.243600000000001</v>
      </c>
      <c r="P42" s="113">
        <v>99.859700000000004</v>
      </c>
      <c r="Q42" s="113">
        <v>135.6489</v>
      </c>
      <c r="R42" s="113">
        <v>7.5163000000000002</v>
      </c>
      <c r="S42" s="113">
        <v>1.1700999999999999</v>
      </c>
      <c r="T42" s="113">
        <v>153.52199999999999</v>
      </c>
      <c r="U42" s="113">
        <v>422.53899999999999</v>
      </c>
      <c r="V42" s="113">
        <v>4.9798999999999998</v>
      </c>
      <c r="W42" s="113">
        <v>175.98990000000001</v>
      </c>
      <c r="X42" s="113">
        <v>8.6765000000000008</v>
      </c>
      <c r="Y42" s="113">
        <v>29.559000000000001</v>
      </c>
      <c r="Z42" s="113">
        <v>2.2881999999999998</v>
      </c>
      <c r="AA42" s="113">
        <v>44.6449</v>
      </c>
      <c r="AB42" s="113">
        <v>8.7960999999999991</v>
      </c>
      <c r="AC42" s="113">
        <v>5.3688000000000002</v>
      </c>
      <c r="AD42" s="113">
        <v>5.6048999999999998</v>
      </c>
      <c r="AE42" s="113">
        <v>1603.7782999999999</v>
      </c>
      <c r="AF42" s="113">
        <v>1088.1737000000001</v>
      </c>
      <c r="AG42" s="113">
        <v>5254.2290999999996</v>
      </c>
      <c r="AH42" s="113">
        <v>21.325600000000001</v>
      </c>
      <c r="AI42" s="113">
        <v>19228.34</v>
      </c>
      <c r="AJ42" s="113">
        <v>27.544699999999999</v>
      </c>
      <c r="AK42" s="113">
        <v>67.652500000000003</v>
      </c>
      <c r="AL42" s="113">
        <v>5.7911000000000001</v>
      </c>
      <c r="AM42" s="113">
        <v>96.581500000000005</v>
      </c>
      <c r="AN42" s="113">
        <v>13.1264</v>
      </c>
      <c r="AO42" s="113">
        <v>4.9565999999999999</v>
      </c>
      <c r="AP42" s="113">
        <v>5.0845000000000002</v>
      </c>
      <c r="AQ42" s="113">
        <v>0.96</v>
      </c>
      <c r="AR42" s="113">
        <v>561.55020000000002</v>
      </c>
      <c r="AS42" s="113">
        <v>4.7641999999999998</v>
      </c>
      <c r="AT42" s="113">
        <v>30551</v>
      </c>
      <c r="AU42" s="113">
        <v>86.566199999999995</v>
      </c>
      <c r="AV42" s="113">
        <v>3122.1098999999999</v>
      </c>
      <c r="AW42" s="113">
        <v>35.351500000000001</v>
      </c>
      <c r="AX42" s="113">
        <v>8.7035</v>
      </c>
      <c r="AY42" s="113">
        <v>4.2191999999999998</v>
      </c>
      <c r="AZ42" s="113">
        <v>151.39709999999999</v>
      </c>
      <c r="BA42" s="113">
        <v>11.545999999999999</v>
      </c>
      <c r="BB42" s="113">
        <v>5.4396000000000004</v>
      </c>
      <c r="BC42" s="113">
        <v>230.678</v>
      </c>
      <c r="BD42" s="113">
        <v>3.8357000000000001</v>
      </c>
      <c r="BE42" s="113">
        <v>0.51139999999999997</v>
      </c>
      <c r="BF42" s="113">
        <v>9.3522999999999996</v>
      </c>
      <c r="BG42" s="113">
        <v>0.40920000000000001</v>
      </c>
      <c r="BH42" s="113">
        <v>37.732900000000001</v>
      </c>
      <c r="BI42" s="113">
        <v>59.044699999999999</v>
      </c>
    </row>
    <row r="43" spans="1:61" s="9" customFormat="1" ht="15.6">
      <c r="A43" s="22">
        <v>42</v>
      </c>
      <c r="B43" s="25">
        <v>44509</v>
      </c>
      <c r="C43" s="113">
        <v>1.3565</v>
      </c>
      <c r="D43" s="113">
        <v>1.6875</v>
      </c>
      <c r="E43" s="114"/>
      <c r="F43" s="114"/>
      <c r="G43" s="113">
        <v>1.2359</v>
      </c>
      <c r="H43" s="113"/>
      <c r="I43" s="113">
        <v>1.839</v>
      </c>
      <c r="J43" s="113">
        <v>1.9033</v>
      </c>
      <c r="K43" s="113"/>
      <c r="L43" s="113">
        <v>11.620699999999999</v>
      </c>
      <c r="M43" s="113">
        <v>10.568</v>
      </c>
      <c r="N43" s="113">
        <v>1.8275999999999999</v>
      </c>
      <c r="O43" s="113">
        <v>20.396000000000001</v>
      </c>
      <c r="P43" s="113">
        <v>100.69499999999999</v>
      </c>
      <c r="Q43" s="113">
        <v>135.8064</v>
      </c>
      <c r="R43" s="113">
        <v>7.4332000000000003</v>
      </c>
      <c r="S43" s="113">
        <v>1.1702999999999999</v>
      </c>
      <c r="T43" s="113">
        <v>153.065</v>
      </c>
      <c r="U43" s="113">
        <v>422.029</v>
      </c>
      <c r="V43" s="113">
        <v>4.9766000000000004</v>
      </c>
      <c r="W43" s="113">
        <v>176.00559999999999</v>
      </c>
      <c r="X43" s="113">
        <v>8.6509</v>
      </c>
      <c r="Y43" s="113">
        <v>29.5504</v>
      </c>
      <c r="Z43" s="113">
        <v>2.2898999999999998</v>
      </c>
      <c r="AA43" s="113">
        <v>44.450299999999999</v>
      </c>
      <c r="AB43" s="113">
        <v>8.7971000000000004</v>
      </c>
      <c r="AC43" s="113">
        <v>5.3746</v>
      </c>
      <c r="AD43" s="113">
        <v>5.6326000000000001</v>
      </c>
      <c r="AE43" s="113">
        <v>1596.6051</v>
      </c>
      <c r="AF43" s="113">
        <v>1076.7326</v>
      </c>
      <c r="AG43" s="113">
        <v>5255.0523999999996</v>
      </c>
      <c r="AH43" s="113">
        <v>21.31</v>
      </c>
      <c r="AI43" s="113">
        <v>19325.48</v>
      </c>
      <c r="AJ43" s="113">
        <v>27.565799999999999</v>
      </c>
      <c r="AK43" s="113">
        <v>67.989599999999996</v>
      </c>
      <c r="AL43" s="113">
        <v>5.7919</v>
      </c>
      <c r="AM43" s="113">
        <v>96.179199999999994</v>
      </c>
      <c r="AN43" s="113">
        <v>13.2049</v>
      </c>
      <c r="AO43" s="113">
        <v>4.9560000000000004</v>
      </c>
      <c r="AP43" s="113">
        <v>5.0880000000000001</v>
      </c>
      <c r="AQ43" s="113">
        <v>0.96060000000000001</v>
      </c>
      <c r="AR43" s="113">
        <v>560.98779999999999</v>
      </c>
      <c r="AS43" s="113">
        <v>4.7694999999999999</v>
      </c>
      <c r="AT43" s="113">
        <v>30671</v>
      </c>
      <c r="AU43" s="113">
        <v>86.414599999999993</v>
      </c>
      <c r="AV43" s="113">
        <v>3121.6520999999998</v>
      </c>
      <c r="AW43" s="113">
        <v>35.360500000000002</v>
      </c>
      <c r="AX43" s="113">
        <v>8.7040000000000006</v>
      </c>
      <c r="AY43" s="113">
        <v>4.2149000000000001</v>
      </c>
      <c r="AZ43" s="113">
        <v>151.5402</v>
      </c>
      <c r="BA43" s="113">
        <v>11.5543</v>
      </c>
      <c r="BB43" s="113">
        <v>5.4503000000000004</v>
      </c>
      <c r="BC43" s="113">
        <v>232.33799999999999</v>
      </c>
      <c r="BD43" s="113">
        <v>3.8380000000000001</v>
      </c>
      <c r="BE43" s="113">
        <v>0.51029999999999998</v>
      </c>
      <c r="BF43" s="113">
        <v>9.3359000000000005</v>
      </c>
      <c r="BG43" s="113">
        <v>0.40899999999999997</v>
      </c>
      <c r="BH43" s="113">
        <v>37.653799999999997</v>
      </c>
      <c r="BI43" s="113">
        <v>59.044899999999998</v>
      </c>
    </row>
    <row r="44" spans="1:61" s="9" customFormat="1" ht="15.6">
      <c r="A44" s="22">
        <v>43</v>
      </c>
      <c r="B44" s="25">
        <v>44510</v>
      </c>
      <c r="C44" s="113">
        <v>1.3459000000000001</v>
      </c>
      <c r="D44" s="113">
        <v>1.6766000000000001</v>
      </c>
      <c r="E44" s="114"/>
      <c r="F44" s="114"/>
      <c r="G44" s="113">
        <v>1.2339</v>
      </c>
      <c r="H44" s="113"/>
      <c r="I44" s="113">
        <v>1.83</v>
      </c>
      <c r="J44" s="113">
        <v>1.9008</v>
      </c>
      <c r="K44" s="113"/>
      <c r="L44" s="113">
        <v>11.6762</v>
      </c>
      <c r="M44" s="113">
        <v>10.4841</v>
      </c>
      <c r="N44" s="113">
        <v>1.8192999999999999</v>
      </c>
      <c r="O44" s="113">
        <v>20.694299999999998</v>
      </c>
      <c r="P44" s="113">
        <v>100.6696</v>
      </c>
      <c r="Q44" s="113">
        <v>134.78440000000001</v>
      </c>
      <c r="R44" s="113">
        <v>7.3769999999999998</v>
      </c>
      <c r="S44" s="113">
        <v>1.1691</v>
      </c>
      <c r="T44" s="113">
        <v>153.33699999999999</v>
      </c>
      <c r="U44" s="113">
        <v>424.81099999999998</v>
      </c>
      <c r="V44" s="113">
        <v>4.9492000000000003</v>
      </c>
      <c r="W44" s="113">
        <v>175.84190000000001</v>
      </c>
      <c r="X44" s="113">
        <v>8.6235999999999997</v>
      </c>
      <c r="Y44" s="113">
        <v>29.477</v>
      </c>
      <c r="Z44" s="113">
        <v>2.2848000000000002</v>
      </c>
      <c r="AA44" s="113">
        <v>44.137799999999999</v>
      </c>
      <c r="AB44" s="113">
        <v>8.7818000000000005</v>
      </c>
      <c r="AC44" s="113">
        <v>5.3895</v>
      </c>
      <c r="AD44" s="113">
        <v>5.6204000000000001</v>
      </c>
      <c r="AE44" s="113">
        <v>1588.981</v>
      </c>
      <c r="AF44" s="113">
        <v>1067.1104</v>
      </c>
      <c r="AG44" s="113">
        <v>5225.6286</v>
      </c>
      <c r="AH44" s="113">
        <v>21.153099999999998</v>
      </c>
      <c r="AI44" s="113">
        <v>19292.150000000001</v>
      </c>
      <c r="AJ44" s="113">
        <v>27.611899999999999</v>
      </c>
      <c r="AK44" s="113">
        <v>67.876199999999997</v>
      </c>
      <c r="AL44" s="113">
        <v>5.7861000000000002</v>
      </c>
      <c r="AM44" s="113">
        <v>95.745900000000006</v>
      </c>
      <c r="AN44" s="113">
        <v>13.2127</v>
      </c>
      <c r="AO44" s="113">
        <v>4.9423000000000004</v>
      </c>
      <c r="AP44" s="113">
        <v>5.0475000000000003</v>
      </c>
      <c r="AQ44" s="113">
        <v>0.95909999999999995</v>
      </c>
      <c r="AR44" s="113">
        <v>556.50810000000001</v>
      </c>
      <c r="AS44" s="113">
        <v>4.7203999999999997</v>
      </c>
      <c r="AT44" s="113">
        <v>30652</v>
      </c>
      <c r="AU44" s="113">
        <v>86.287499999999994</v>
      </c>
      <c r="AV44" s="113">
        <v>3096.9346</v>
      </c>
      <c r="AW44" s="113">
        <v>35.151499999999999</v>
      </c>
      <c r="AX44" s="113">
        <v>8.6945999999999994</v>
      </c>
      <c r="AY44" s="113">
        <v>4.1909000000000001</v>
      </c>
      <c r="AZ44" s="113">
        <v>150.35050000000001</v>
      </c>
      <c r="BA44" s="113">
        <v>11.599</v>
      </c>
      <c r="BB44" s="113">
        <v>5.4172000000000002</v>
      </c>
      <c r="BC44" s="113">
        <v>233.07769999999999</v>
      </c>
      <c r="BD44" s="113">
        <v>3.8140000000000001</v>
      </c>
      <c r="BE44" s="113">
        <v>0.5081</v>
      </c>
      <c r="BF44" s="113">
        <v>9.3043999999999993</v>
      </c>
      <c r="BG44" s="113">
        <v>0.40600000000000003</v>
      </c>
      <c r="BH44" s="113">
        <v>37.368299999999998</v>
      </c>
      <c r="BI44" s="113">
        <v>58.670999999999999</v>
      </c>
    </row>
    <row r="45" spans="1:61" s="9" customFormat="1" ht="15.6">
      <c r="A45" s="22">
        <v>44</v>
      </c>
      <c r="B45" s="25">
        <v>44511</v>
      </c>
      <c r="C45" s="113">
        <v>1.337</v>
      </c>
      <c r="D45" s="113">
        <v>1.6838</v>
      </c>
      <c r="E45" s="114"/>
      <c r="F45" s="114"/>
      <c r="G45" s="113">
        <v>1.2315</v>
      </c>
      <c r="H45" s="113"/>
      <c r="I45" s="113">
        <v>1.8334999999999999</v>
      </c>
      <c r="J45" s="113">
        <v>1.9052</v>
      </c>
      <c r="K45" s="113"/>
      <c r="L45" s="113">
        <v>11.647399999999999</v>
      </c>
      <c r="M45" s="113">
        <v>10.418900000000001</v>
      </c>
      <c r="N45" s="113">
        <v>1.8108</v>
      </c>
      <c r="O45" s="113">
        <v>20.456600000000002</v>
      </c>
      <c r="P45" s="113">
        <v>99.799199999999999</v>
      </c>
      <c r="Q45" s="113">
        <v>133.9692</v>
      </c>
      <c r="R45" s="113">
        <v>7.2259000000000002</v>
      </c>
      <c r="S45" s="113">
        <v>1.1676</v>
      </c>
      <c r="T45" s="113">
        <v>152.53800000000001</v>
      </c>
      <c r="U45" s="113">
        <v>426.452</v>
      </c>
      <c r="V45" s="113">
        <v>4.9196999999999997</v>
      </c>
      <c r="W45" s="113">
        <v>175.52789999999999</v>
      </c>
      <c r="X45" s="113">
        <v>8.5603999999999996</v>
      </c>
      <c r="Y45" s="113">
        <v>29.448499999999999</v>
      </c>
      <c r="Z45" s="113">
        <v>2.2837999999999998</v>
      </c>
      <c r="AA45" s="113">
        <v>43.884</v>
      </c>
      <c r="AB45" s="113">
        <v>8.7710000000000008</v>
      </c>
      <c r="AC45" s="113">
        <v>5.4063999999999997</v>
      </c>
      <c r="AD45" s="113">
        <v>5.5823999999999998</v>
      </c>
      <c r="AE45" s="113">
        <v>1578.8756000000001</v>
      </c>
      <c r="AF45" s="113">
        <v>1061.6647</v>
      </c>
      <c r="AG45" s="113">
        <v>5188.3833999999997</v>
      </c>
      <c r="AH45" s="113">
        <v>21.0151</v>
      </c>
      <c r="AI45" s="113">
        <v>19116.439999999999</v>
      </c>
      <c r="AJ45" s="113">
        <v>27.405899999999999</v>
      </c>
      <c r="AK45" s="113">
        <v>67.164199999999994</v>
      </c>
      <c r="AL45" s="113">
        <v>5.7748999999999997</v>
      </c>
      <c r="AM45" s="113">
        <v>95.677199999999999</v>
      </c>
      <c r="AN45" s="113">
        <v>13.246600000000001</v>
      </c>
      <c r="AO45" s="113">
        <v>4.8986000000000001</v>
      </c>
      <c r="AP45" s="113">
        <v>5.0152000000000001</v>
      </c>
      <c r="AQ45" s="113">
        <v>0.94799999999999995</v>
      </c>
      <c r="AR45" s="113">
        <v>553.77149999999995</v>
      </c>
      <c r="AS45" s="113">
        <v>4.6928999999999998</v>
      </c>
      <c r="AT45" s="113">
        <v>30357</v>
      </c>
      <c r="AU45" s="113">
        <v>85.462800000000001</v>
      </c>
      <c r="AV45" s="113">
        <v>3078.2505000000001</v>
      </c>
      <c r="AW45" s="113">
        <v>34.916699999999999</v>
      </c>
      <c r="AX45" s="113">
        <v>8.6837</v>
      </c>
      <c r="AY45" s="113">
        <v>4.1714000000000002</v>
      </c>
      <c r="AZ45" s="113">
        <v>149.58920000000001</v>
      </c>
      <c r="BA45" s="113">
        <v>11.5991</v>
      </c>
      <c r="BB45" s="113">
        <v>5.3722000000000003</v>
      </c>
      <c r="BC45" s="113">
        <v>232.8158</v>
      </c>
      <c r="BD45" s="113">
        <v>3.8111999999999999</v>
      </c>
      <c r="BE45" s="113">
        <v>0.50509999999999999</v>
      </c>
      <c r="BF45" s="113">
        <v>9.1966000000000001</v>
      </c>
      <c r="BG45" s="113">
        <v>0.40450000000000003</v>
      </c>
      <c r="BH45" s="113">
        <v>37.214100000000002</v>
      </c>
      <c r="BI45" s="113">
        <v>58.586199999999998</v>
      </c>
    </row>
    <row r="46" spans="1:61" s="9" customFormat="1" ht="15.6">
      <c r="A46" s="22">
        <v>45</v>
      </c>
      <c r="B46" s="25">
        <v>44512</v>
      </c>
      <c r="C46" s="113">
        <v>1.3413999999999999</v>
      </c>
      <c r="D46" s="113">
        <v>1.6840999999999999</v>
      </c>
      <c r="E46" s="114"/>
      <c r="F46" s="114"/>
      <c r="G46" s="113">
        <v>1.2361</v>
      </c>
      <c r="H46" s="113"/>
      <c r="I46" s="113">
        <v>1.8294999999999999</v>
      </c>
      <c r="J46" s="113">
        <v>1.9047000000000001</v>
      </c>
      <c r="K46" s="113"/>
      <c r="L46" s="113">
        <v>11.751899999999999</v>
      </c>
      <c r="M46" s="113">
        <v>10.4496</v>
      </c>
      <c r="N46" s="113">
        <v>1.8143</v>
      </c>
      <c r="O46" s="113">
        <v>20.578800000000001</v>
      </c>
      <c r="P46" s="113">
        <v>99.717799999999997</v>
      </c>
      <c r="Q46" s="113">
        <v>134.35679999999999</v>
      </c>
      <c r="R46" s="113">
        <v>7.3209999999999997</v>
      </c>
      <c r="S46" s="113">
        <v>1.1722999999999999</v>
      </c>
      <c r="T46" s="113">
        <v>152.76499999999999</v>
      </c>
      <c r="U46" s="113">
        <v>430.19600000000003</v>
      </c>
      <c r="V46" s="113">
        <v>4.9271000000000003</v>
      </c>
      <c r="W46" s="113">
        <v>176.28710000000001</v>
      </c>
      <c r="X46" s="113">
        <v>8.5548000000000002</v>
      </c>
      <c r="Y46" s="113">
        <v>29.5914</v>
      </c>
      <c r="Z46" s="113">
        <v>2.2924000000000002</v>
      </c>
      <c r="AA46" s="113">
        <v>43.918199999999999</v>
      </c>
      <c r="AB46" s="113">
        <v>8.8041999999999998</v>
      </c>
      <c r="AC46" s="113">
        <v>5.4405999999999999</v>
      </c>
      <c r="AD46" s="113">
        <v>5.5820999999999996</v>
      </c>
      <c r="AE46" s="113">
        <v>1582.1062999999999</v>
      </c>
      <c r="AF46" s="113">
        <v>1075.5316</v>
      </c>
      <c r="AG46" s="113">
        <v>5214.8594999999996</v>
      </c>
      <c r="AH46" s="113">
        <v>21.078099999999999</v>
      </c>
      <c r="AI46" s="113">
        <v>19073.2</v>
      </c>
      <c r="AJ46" s="113">
        <v>27.517299999999999</v>
      </c>
      <c r="AK46" s="113">
        <v>66.751000000000005</v>
      </c>
      <c r="AL46" s="113">
        <v>5.8025000000000002</v>
      </c>
      <c r="AM46" s="113">
        <v>97.780100000000004</v>
      </c>
      <c r="AN46" s="113">
        <v>13.4056</v>
      </c>
      <c r="AO46" s="113">
        <v>4.9028999999999998</v>
      </c>
      <c r="AP46" s="113">
        <v>5.0294999999999996</v>
      </c>
      <c r="AQ46" s="113">
        <v>0.95120000000000005</v>
      </c>
      <c r="AR46" s="113">
        <v>554.33219999999994</v>
      </c>
      <c r="AS46" s="113">
        <v>4.7111999999999998</v>
      </c>
      <c r="AT46" s="113">
        <v>30321</v>
      </c>
      <c r="AU46" s="113">
        <v>85.591800000000006</v>
      </c>
      <c r="AV46" s="113">
        <v>3086.6875</v>
      </c>
      <c r="AW46" s="113">
        <v>35.283200000000001</v>
      </c>
      <c r="AX46" s="113">
        <v>8.7060999999999993</v>
      </c>
      <c r="AY46" s="113">
        <v>4.1711999999999998</v>
      </c>
      <c r="AZ46" s="113">
        <v>150.23159999999999</v>
      </c>
      <c r="BA46" s="113">
        <v>11.662699999999999</v>
      </c>
      <c r="BB46" s="113">
        <v>5.3952999999999998</v>
      </c>
      <c r="BC46" s="113">
        <v>235.0257</v>
      </c>
      <c r="BD46" s="113">
        <v>3.819</v>
      </c>
      <c r="BE46" s="113">
        <v>0.50570000000000004</v>
      </c>
      <c r="BF46" s="113">
        <v>9.2637999999999998</v>
      </c>
      <c r="BG46" s="113">
        <v>0.40550000000000003</v>
      </c>
      <c r="BH46" s="113">
        <v>37.323399999999999</v>
      </c>
      <c r="BI46" s="113">
        <v>59.106000000000002</v>
      </c>
    </row>
    <row r="47" spans="1:61" s="9" customFormat="1" ht="15.6">
      <c r="A47" s="22">
        <v>46</v>
      </c>
      <c r="B47" s="25">
        <v>44513</v>
      </c>
      <c r="C47" s="113">
        <v>1.3413999999999999</v>
      </c>
      <c r="D47" s="113">
        <v>1.6840999999999999</v>
      </c>
      <c r="E47" s="114"/>
      <c r="F47" s="114"/>
      <c r="G47" s="113">
        <v>1.2361</v>
      </c>
      <c r="H47" s="113"/>
      <c r="I47" s="113">
        <v>1.8294999999999999</v>
      </c>
      <c r="J47" s="113">
        <v>1.9047000000000001</v>
      </c>
      <c r="K47" s="113"/>
      <c r="L47" s="113">
        <v>11.751899999999999</v>
      </c>
      <c r="M47" s="113">
        <v>10.4496</v>
      </c>
      <c r="N47" s="113">
        <v>1.8143</v>
      </c>
      <c r="O47" s="113">
        <v>20.578800000000001</v>
      </c>
      <c r="P47" s="113">
        <v>99.717799999999997</v>
      </c>
      <c r="Q47" s="113">
        <v>134.35679999999999</v>
      </c>
      <c r="R47" s="113">
        <v>7.3209999999999997</v>
      </c>
      <c r="S47" s="113">
        <v>1.1722999999999999</v>
      </c>
      <c r="T47" s="113">
        <v>152.76499999999999</v>
      </c>
      <c r="U47" s="113">
        <v>430.19600000000003</v>
      </c>
      <c r="V47" s="113">
        <v>4.9271000000000003</v>
      </c>
      <c r="W47" s="113">
        <v>176.28710000000001</v>
      </c>
      <c r="X47" s="113">
        <v>8.5548000000000002</v>
      </c>
      <c r="Y47" s="113">
        <v>29.5914</v>
      </c>
      <c r="Z47" s="113">
        <v>2.2924000000000002</v>
      </c>
      <c r="AA47" s="113">
        <v>43.918199999999999</v>
      </c>
      <c r="AB47" s="113">
        <v>8.8041999999999998</v>
      </c>
      <c r="AC47" s="113">
        <v>5.4405999999999999</v>
      </c>
      <c r="AD47" s="113">
        <v>5.5820999999999996</v>
      </c>
      <c r="AE47" s="113">
        <v>1582.1062999999999</v>
      </c>
      <c r="AF47" s="113">
        <v>1075.5316</v>
      </c>
      <c r="AG47" s="113">
        <v>5214.8594999999996</v>
      </c>
      <c r="AH47" s="113">
        <v>21.078099999999999</v>
      </c>
      <c r="AI47" s="113">
        <v>19073.2</v>
      </c>
      <c r="AJ47" s="113">
        <v>27.517299999999999</v>
      </c>
      <c r="AK47" s="113">
        <v>66.751000000000005</v>
      </c>
      <c r="AL47" s="113">
        <v>5.8025000000000002</v>
      </c>
      <c r="AM47" s="113">
        <v>97.780100000000004</v>
      </c>
      <c r="AN47" s="113">
        <v>13.4056</v>
      </c>
      <c r="AO47" s="113">
        <v>4.9028999999999998</v>
      </c>
      <c r="AP47" s="113">
        <v>5.0294999999999996</v>
      </c>
      <c r="AQ47" s="113">
        <v>0.95120000000000005</v>
      </c>
      <c r="AR47" s="113">
        <v>554.33219999999994</v>
      </c>
      <c r="AS47" s="113">
        <v>4.7111999999999998</v>
      </c>
      <c r="AT47" s="113">
        <v>30321</v>
      </c>
      <c r="AU47" s="113">
        <v>85.591800000000006</v>
      </c>
      <c r="AV47" s="113">
        <v>3086.6875</v>
      </c>
      <c r="AW47" s="113">
        <v>35.283200000000001</v>
      </c>
      <c r="AX47" s="113">
        <v>8.7060999999999993</v>
      </c>
      <c r="AY47" s="113">
        <v>4.1711999999999998</v>
      </c>
      <c r="AZ47" s="113">
        <v>150.23159999999999</v>
      </c>
      <c r="BA47" s="113">
        <v>11.662699999999999</v>
      </c>
      <c r="BB47" s="113">
        <v>5.3952999999999998</v>
      </c>
      <c r="BC47" s="113">
        <v>235.0257</v>
      </c>
      <c r="BD47" s="113">
        <v>3.819</v>
      </c>
      <c r="BE47" s="113">
        <v>0.50570000000000004</v>
      </c>
      <c r="BF47" s="113">
        <v>9.2637999999999998</v>
      </c>
      <c r="BG47" s="113">
        <v>0.40550000000000003</v>
      </c>
      <c r="BH47" s="113">
        <v>37.323399999999999</v>
      </c>
      <c r="BI47" s="113">
        <v>59.106000000000002</v>
      </c>
    </row>
    <row r="48" spans="1:61" s="9" customFormat="1" ht="15.6">
      <c r="A48" s="22">
        <v>47</v>
      </c>
      <c r="B48" s="25">
        <v>44514</v>
      </c>
      <c r="C48" s="113">
        <v>1.3413999999999999</v>
      </c>
      <c r="D48" s="113">
        <v>1.6840999999999999</v>
      </c>
      <c r="E48" s="114"/>
      <c r="F48" s="114"/>
      <c r="G48" s="113">
        <v>1.2361</v>
      </c>
      <c r="H48" s="113"/>
      <c r="I48" s="113">
        <v>1.8294999999999999</v>
      </c>
      <c r="J48" s="113">
        <v>1.9047000000000001</v>
      </c>
      <c r="K48" s="113"/>
      <c r="L48" s="113">
        <v>11.751899999999999</v>
      </c>
      <c r="M48" s="113">
        <v>10.4496</v>
      </c>
      <c r="N48" s="113">
        <v>1.8143</v>
      </c>
      <c r="O48" s="113">
        <v>20.578800000000001</v>
      </c>
      <c r="P48" s="113">
        <v>99.717799999999997</v>
      </c>
      <c r="Q48" s="113">
        <v>134.35679999999999</v>
      </c>
      <c r="R48" s="113">
        <v>7.3209999999999997</v>
      </c>
      <c r="S48" s="113">
        <v>1.1722999999999999</v>
      </c>
      <c r="T48" s="113">
        <v>152.76499999999999</v>
      </c>
      <c r="U48" s="113">
        <v>430.19600000000003</v>
      </c>
      <c r="V48" s="113">
        <v>4.9271000000000003</v>
      </c>
      <c r="W48" s="113">
        <v>176.28710000000001</v>
      </c>
      <c r="X48" s="113">
        <v>8.5548000000000002</v>
      </c>
      <c r="Y48" s="113">
        <v>29.5914</v>
      </c>
      <c r="Z48" s="113">
        <v>2.2924000000000002</v>
      </c>
      <c r="AA48" s="113">
        <v>43.918199999999999</v>
      </c>
      <c r="AB48" s="113">
        <v>8.8041999999999998</v>
      </c>
      <c r="AC48" s="113">
        <v>5.4405999999999999</v>
      </c>
      <c r="AD48" s="113">
        <v>5.5820999999999996</v>
      </c>
      <c r="AE48" s="113">
        <v>1582.1062999999999</v>
      </c>
      <c r="AF48" s="113">
        <v>1075.5316</v>
      </c>
      <c r="AG48" s="113">
        <v>5214.8594999999996</v>
      </c>
      <c r="AH48" s="113">
        <v>21.078099999999999</v>
      </c>
      <c r="AI48" s="113">
        <v>19073.2</v>
      </c>
      <c r="AJ48" s="113">
        <v>27.517299999999999</v>
      </c>
      <c r="AK48" s="113">
        <v>66.751000000000005</v>
      </c>
      <c r="AL48" s="113">
        <v>5.8025000000000002</v>
      </c>
      <c r="AM48" s="113">
        <v>97.780100000000004</v>
      </c>
      <c r="AN48" s="113">
        <v>13.4056</v>
      </c>
      <c r="AO48" s="113">
        <v>4.9028999999999998</v>
      </c>
      <c r="AP48" s="113">
        <v>5.0294999999999996</v>
      </c>
      <c r="AQ48" s="113">
        <v>0.95120000000000005</v>
      </c>
      <c r="AR48" s="113">
        <v>554.33219999999994</v>
      </c>
      <c r="AS48" s="113">
        <v>4.7111999999999998</v>
      </c>
      <c r="AT48" s="113">
        <v>30321</v>
      </c>
      <c r="AU48" s="113">
        <v>85.591800000000006</v>
      </c>
      <c r="AV48" s="113">
        <v>3086.6875</v>
      </c>
      <c r="AW48" s="113">
        <v>35.283200000000001</v>
      </c>
      <c r="AX48" s="113">
        <v>8.7060999999999993</v>
      </c>
      <c r="AY48" s="113">
        <v>4.1711999999999998</v>
      </c>
      <c r="AZ48" s="113">
        <v>150.23159999999999</v>
      </c>
      <c r="BA48" s="113">
        <v>11.662699999999999</v>
      </c>
      <c r="BB48" s="113">
        <v>5.3952999999999998</v>
      </c>
      <c r="BC48" s="113">
        <v>235.0257</v>
      </c>
      <c r="BD48" s="113">
        <v>3.819</v>
      </c>
      <c r="BE48" s="113">
        <v>0.50570000000000004</v>
      </c>
      <c r="BF48" s="113">
        <v>9.2637999999999998</v>
      </c>
      <c r="BG48" s="113">
        <v>0.40550000000000003</v>
      </c>
      <c r="BH48" s="113">
        <v>37.323399999999999</v>
      </c>
      <c r="BI48" s="113">
        <v>59.106000000000002</v>
      </c>
    </row>
    <row r="49" spans="1:61" s="9" customFormat="1" ht="15.6">
      <c r="A49" s="22">
        <v>48</v>
      </c>
      <c r="B49" s="25">
        <v>44515</v>
      </c>
      <c r="C49" s="113">
        <v>1.3423</v>
      </c>
      <c r="D49" s="113">
        <v>1.6811</v>
      </c>
      <c r="E49" s="114"/>
      <c r="F49" s="114"/>
      <c r="G49" s="113">
        <v>1.2396</v>
      </c>
      <c r="H49" s="113"/>
      <c r="I49" s="113">
        <v>1.8259000000000001</v>
      </c>
      <c r="J49" s="113">
        <v>1.9047000000000001</v>
      </c>
      <c r="K49" s="113"/>
      <c r="L49" s="113">
        <v>11.798999999999999</v>
      </c>
      <c r="M49" s="113">
        <v>10.4549</v>
      </c>
      <c r="N49" s="113">
        <v>1.8163</v>
      </c>
      <c r="O49" s="113">
        <v>20.508299999999998</v>
      </c>
      <c r="P49" s="113">
        <v>99.923699999999997</v>
      </c>
      <c r="Q49" s="113">
        <v>134.5881</v>
      </c>
      <c r="R49" s="113">
        <v>7.3244999999999996</v>
      </c>
      <c r="S49" s="113">
        <v>1.1789000000000001</v>
      </c>
      <c r="T49" s="113">
        <v>153.119</v>
      </c>
      <c r="U49" s="113">
        <v>431.19499999999999</v>
      </c>
      <c r="V49" s="113">
        <v>4.9353999999999996</v>
      </c>
      <c r="W49" s="113">
        <v>177.31120000000001</v>
      </c>
      <c r="X49" s="113">
        <v>8.5740999999999996</v>
      </c>
      <c r="Y49" s="113">
        <v>29.739100000000001</v>
      </c>
      <c r="Z49" s="113">
        <v>2.3029999999999999</v>
      </c>
      <c r="AA49" s="113">
        <v>43.932099999999998</v>
      </c>
      <c r="AB49" s="113">
        <v>8.8564000000000007</v>
      </c>
      <c r="AC49" s="113">
        <v>5.4728000000000003</v>
      </c>
      <c r="AD49" s="113">
        <v>5.5845000000000002</v>
      </c>
      <c r="AE49" s="113">
        <v>1581.3717999999999</v>
      </c>
      <c r="AF49" s="113">
        <v>1070.3228999999999</v>
      </c>
      <c r="AG49" s="113">
        <v>5217.7349999999997</v>
      </c>
      <c r="AH49" s="113">
        <v>21.099599999999999</v>
      </c>
      <c r="AI49" s="113">
        <v>19061.259999999998</v>
      </c>
      <c r="AJ49" s="113">
        <v>27.742899999999999</v>
      </c>
      <c r="AK49" s="113">
        <v>67.349800000000002</v>
      </c>
      <c r="AL49" s="113">
        <v>5.8353000000000002</v>
      </c>
      <c r="AM49" s="113">
        <v>97.646500000000003</v>
      </c>
      <c r="AN49" s="113">
        <v>13.505699999999999</v>
      </c>
      <c r="AO49" s="113">
        <v>4.91</v>
      </c>
      <c r="AP49" s="113">
        <v>5.0345000000000004</v>
      </c>
      <c r="AQ49" s="113">
        <v>0.95269999999999999</v>
      </c>
      <c r="AR49" s="113">
        <v>555.46619999999996</v>
      </c>
      <c r="AS49" s="113">
        <v>4.7118000000000002</v>
      </c>
      <c r="AT49" s="113">
        <v>30395</v>
      </c>
      <c r="AU49" s="113">
        <v>85.815100000000001</v>
      </c>
      <c r="AV49" s="113">
        <v>3092.2802999999999</v>
      </c>
      <c r="AW49" s="113">
        <v>35.3628</v>
      </c>
      <c r="AX49" s="113">
        <v>8.7675999999999998</v>
      </c>
      <c r="AY49" s="113">
        <v>4.1757999999999997</v>
      </c>
      <c r="AZ49" s="113">
        <v>150.3417</v>
      </c>
      <c r="BA49" s="113">
        <v>11.7026</v>
      </c>
      <c r="BB49" s="113">
        <v>5.3570000000000002</v>
      </c>
      <c r="BC49" s="113">
        <v>234.88800000000001</v>
      </c>
      <c r="BD49" s="113">
        <v>3.8285999999999998</v>
      </c>
      <c r="BE49" s="113">
        <v>0.50619999999999998</v>
      </c>
      <c r="BF49" s="113">
        <v>9.2652000000000001</v>
      </c>
      <c r="BG49" s="113">
        <v>0.40600000000000003</v>
      </c>
      <c r="BH49" s="113">
        <v>37.281500000000001</v>
      </c>
      <c r="BI49" s="113">
        <v>59.278199999999998</v>
      </c>
    </row>
    <row r="50" spans="1:61" s="9" customFormat="1" ht="15.6">
      <c r="A50" s="22">
        <v>49</v>
      </c>
      <c r="B50" s="25">
        <v>44516</v>
      </c>
      <c r="C50" s="113">
        <v>1.3429</v>
      </c>
      <c r="D50" s="113">
        <v>1.6866000000000001</v>
      </c>
      <c r="E50" s="114"/>
      <c r="F50" s="114"/>
      <c r="G50" s="113">
        <v>1.2499</v>
      </c>
      <c r="H50" s="113"/>
      <c r="I50" s="113">
        <v>1.8382000000000001</v>
      </c>
      <c r="J50" s="113">
        <v>1.9205000000000001</v>
      </c>
      <c r="K50" s="113"/>
      <c r="L50" s="113">
        <v>11.9316</v>
      </c>
      <c r="M50" s="113">
        <v>10.4564</v>
      </c>
      <c r="N50" s="113">
        <v>1.8216000000000001</v>
      </c>
      <c r="O50" s="113">
        <v>20.860800000000001</v>
      </c>
      <c r="P50" s="113">
        <v>100.148</v>
      </c>
      <c r="Q50" s="113">
        <v>134.6824</v>
      </c>
      <c r="R50" s="113">
        <v>7.3775000000000004</v>
      </c>
      <c r="S50" s="113">
        <v>1.1855</v>
      </c>
      <c r="T50" s="113">
        <v>153.92099999999999</v>
      </c>
      <c r="U50" s="113">
        <v>432.75700000000001</v>
      </c>
      <c r="V50" s="113">
        <v>4.9306999999999999</v>
      </c>
      <c r="W50" s="113">
        <v>178.2902</v>
      </c>
      <c r="X50" s="113">
        <v>8.5856999999999992</v>
      </c>
      <c r="Y50" s="113">
        <v>29.911200000000001</v>
      </c>
      <c r="Z50" s="113">
        <v>2.3161</v>
      </c>
      <c r="AA50" s="113">
        <v>43.983499999999999</v>
      </c>
      <c r="AB50" s="113">
        <v>8.9033999999999995</v>
      </c>
      <c r="AC50" s="113">
        <v>5.5147000000000004</v>
      </c>
      <c r="AD50" s="113">
        <v>5.6112000000000002</v>
      </c>
      <c r="AE50" s="113">
        <v>1584.4314999999999</v>
      </c>
      <c r="AF50" s="113">
        <v>1092.5026</v>
      </c>
      <c r="AG50" s="113">
        <v>5229.3941999999997</v>
      </c>
      <c r="AH50" s="113">
        <v>21.089200000000002</v>
      </c>
      <c r="AI50" s="113">
        <v>19154.88</v>
      </c>
      <c r="AJ50" s="113">
        <v>27.912400000000002</v>
      </c>
      <c r="AK50" s="113">
        <v>67.752200000000002</v>
      </c>
      <c r="AL50" s="113">
        <v>5.8670999999999998</v>
      </c>
      <c r="AM50" s="113">
        <v>98.156300000000002</v>
      </c>
      <c r="AN50" s="113">
        <v>13.826000000000001</v>
      </c>
      <c r="AO50" s="113">
        <v>4.9147999999999996</v>
      </c>
      <c r="AP50" s="113">
        <v>5.0368000000000004</v>
      </c>
      <c r="AQ50" s="113">
        <v>0.95250000000000001</v>
      </c>
      <c r="AR50" s="113">
        <v>555.63</v>
      </c>
      <c r="AS50" s="113">
        <v>4.7637</v>
      </c>
      <c r="AT50" s="113">
        <v>30453</v>
      </c>
      <c r="AU50" s="113">
        <v>85.886799999999994</v>
      </c>
      <c r="AV50" s="113">
        <v>3092.4297000000001</v>
      </c>
      <c r="AW50" s="113">
        <v>35.572699999999998</v>
      </c>
      <c r="AX50" s="113">
        <v>8.8162000000000003</v>
      </c>
      <c r="AY50" s="113">
        <v>4.1535000000000002</v>
      </c>
      <c r="AZ50" s="113">
        <v>150.4512</v>
      </c>
      <c r="BA50" s="113">
        <v>11.723599999999999</v>
      </c>
      <c r="BB50" s="113">
        <v>5.3688000000000002</v>
      </c>
      <c r="BC50" s="113">
        <v>233.6722</v>
      </c>
      <c r="BD50" s="113">
        <v>3.8485999999999998</v>
      </c>
      <c r="BE50" s="113">
        <v>0.50660000000000005</v>
      </c>
      <c r="BF50" s="113">
        <v>9.2620000000000005</v>
      </c>
      <c r="BG50" s="113">
        <v>0.40600000000000003</v>
      </c>
      <c r="BH50" s="113">
        <v>37.317300000000003</v>
      </c>
      <c r="BI50" s="113">
        <v>59.153300000000002</v>
      </c>
    </row>
    <row r="51" spans="1:61" s="9" customFormat="1" ht="15.6">
      <c r="A51" s="22">
        <v>50</v>
      </c>
      <c r="B51" s="25">
        <v>44517</v>
      </c>
      <c r="C51" s="113">
        <v>1.3491</v>
      </c>
      <c r="D51" s="113">
        <v>1.7001999999999999</v>
      </c>
      <c r="E51" s="114"/>
      <c r="F51" s="114"/>
      <c r="G51" s="113">
        <v>1.2524</v>
      </c>
      <c r="H51" s="113"/>
      <c r="I51" s="113">
        <v>1.8557999999999999</v>
      </c>
      <c r="J51" s="113">
        <v>1.9273</v>
      </c>
      <c r="K51" s="113"/>
      <c r="L51" s="113">
        <v>11.9503</v>
      </c>
      <c r="M51" s="113">
        <v>10.506600000000001</v>
      </c>
      <c r="N51" s="113">
        <v>1.8305</v>
      </c>
      <c r="O51" s="113">
        <v>20.934899999999999</v>
      </c>
      <c r="P51" s="113">
        <v>99.757900000000006</v>
      </c>
      <c r="Q51" s="113">
        <v>135.39279999999999</v>
      </c>
      <c r="R51" s="113">
        <v>7.4311999999999996</v>
      </c>
      <c r="S51" s="113">
        <v>1.1919</v>
      </c>
      <c r="T51" s="113">
        <v>153.89599999999999</v>
      </c>
      <c r="U51" s="113">
        <v>434.255</v>
      </c>
      <c r="V51" s="113">
        <v>4.9499000000000004</v>
      </c>
      <c r="W51" s="113">
        <v>178.06790000000001</v>
      </c>
      <c r="X51" s="113">
        <v>8.5904000000000007</v>
      </c>
      <c r="Y51" s="113">
        <v>30.062000000000001</v>
      </c>
      <c r="Z51" s="113">
        <v>2.3315999999999999</v>
      </c>
      <c r="AA51" s="113">
        <v>44.0383</v>
      </c>
      <c r="AB51" s="113">
        <v>8.9547000000000008</v>
      </c>
      <c r="AC51" s="113">
        <v>5.5510999999999999</v>
      </c>
      <c r="AD51" s="113">
        <v>5.6162000000000001</v>
      </c>
      <c r="AE51" s="113">
        <v>1595.6632</v>
      </c>
      <c r="AF51" s="113">
        <v>1116.4739</v>
      </c>
      <c r="AG51" s="113">
        <v>5289.3023999999996</v>
      </c>
      <c r="AH51" s="113">
        <v>21.2102</v>
      </c>
      <c r="AI51" s="113">
        <v>19146.55</v>
      </c>
      <c r="AJ51" s="113">
        <v>27.895099999999999</v>
      </c>
      <c r="AK51" s="113">
        <v>67.779200000000003</v>
      </c>
      <c r="AL51" s="113">
        <v>5.8994999999999997</v>
      </c>
      <c r="AM51" s="113">
        <v>98.012799999999999</v>
      </c>
      <c r="AN51" s="113">
        <v>14.309100000000001</v>
      </c>
      <c r="AO51" s="113">
        <v>4.931</v>
      </c>
      <c r="AP51" s="113">
        <v>5.0603999999999996</v>
      </c>
      <c r="AQ51" s="113">
        <v>0.9546</v>
      </c>
      <c r="AR51" s="113">
        <v>558.08180000000004</v>
      </c>
      <c r="AS51" s="113">
        <v>4.7523</v>
      </c>
      <c r="AT51" s="113">
        <v>30478</v>
      </c>
      <c r="AU51" s="113">
        <v>86.094999999999999</v>
      </c>
      <c r="AV51" s="113">
        <v>3098.0673999999999</v>
      </c>
      <c r="AW51" s="113">
        <v>35.696199999999997</v>
      </c>
      <c r="AX51" s="113">
        <v>8.8628999999999998</v>
      </c>
      <c r="AY51" s="113">
        <v>4.1498999999999997</v>
      </c>
      <c r="AZ51" s="113">
        <v>151.30359999999999</v>
      </c>
      <c r="BA51" s="113">
        <v>11.804</v>
      </c>
      <c r="BB51" s="113">
        <v>5.4047999999999998</v>
      </c>
      <c r="BC51" s="113">
        <v>234.7748</v>
      </c>
      <c r="BD51" s="113">
        <v>3.8774000000000002</v>
      </c>
      <c r="BE51" s="113">
        <v>0.50760000000000005</v>
      </c>
      <c r="BF51" s="113">
        <v>9.3039000000000005</v>
      </c>
      <c r="BG51" s="113">
        <v>0.40839999999999999</v>
      </c>
      <c r="BH51" s="113">
        <v>37.520499999999998</v>
      </c>
      <c r="BI51" s="113">
        <v>59.449800000000003</v>
      </c>
    </row>
    <row r="52" spans="1:61" s="9" customFormat="1" ht="15.6">
      <c r="A52" s="22">
        <v>51</v>
      </c>
      <c r="B52" s="25">
        <v>44518</v>
      </c>
      <c r="C52" s="113">
        <v>1.3498000000000001</v>
      </c>
      <c r="D52" s="113">
        <v>1.7012</v>
      </c>
      <c r="E52" s="114"/>
      <c r="F52" s="114"/>
      <c r="G52" s="113">
        <v>1.2493000000000001</v>
      </c>
      <c r="H52" s="113"/>
      <c r="I52" s="113">
        <v>1.8551</v>
      </c>
      <c r="J52" s="113">
        <v>1.9195</v>
      </c>
      <c r="K52" s="113"/>
      <c r="L52" s="113">
        <v>11.986599999999999</v>
      </c>
      <c r="M52" s="113">
        <v>10.5123</v>
      </c>
      <c r="N52" s="113">
        <v>1.831</v>
      </c>
      <c r="O52" s="113">
        <v>21.072900000000001</v>
      </c>
      <c r="P52" s="113">
        <v>100.1833</v>
      </c>
      <c r="Q52" s="113">
        <v>135.51349999999999</v>
      </c>
      <c r="R52" s="113">
        <v>7.5159000000000002</v>
      </c>
      <c r="S52" s="113">
        <v>1.1872</v>
      </c>
      <c r="T52" s="113">
        <v>154.202</v>
      </c>
      <c r="U52" s="113">
        <v>432.28899999999999</v>
      </c>
      <c r="V52" s="113">
        <v>4.9535</v>
      </c>
      <c r="W52" s="113">
        <v>176.41210000000001</v>
      </c>
      <c r="X52" s="113">
        <v>8.6071000000000009</v>
      </c>
      <c r="Y52" s="113">
        <v>30.014800000000001</v>
      </c>
      <c r="Z52" s="113">
        <v>2.3241999999999998</v>
      </c>
      <c r="AA52" s="113">
        <v>43.987699999999997</v>
      </c>
      <c r="AB52" s="113">
        <v>8.9192</v>
      </c>
      <c r="AC52" s="113">
        <v>5.5464000000000002</v>
      </c>
      <c r="AD52" s="113">
        <v>5.6402999999999999</v>
      </c>
      <c r="AE52" s="113">
        <v>1592.9683</v>
      </c>
      <c r="AF52" s="113">
        <v>1123.0393999999999</v>
      </c>
      <c r="AG52" s="113">
        <v>5315.5055000000002</v>
      </c>
      <c r="AH52" s="113">
        <v>21.1919</v>
      </c>
      <c r="AI52" s="113">
        <v>19206.8</v>
      </c>
      <c r="AJ52" s="113">
        <v>28.018000000000001</v>
      </c>
      <c r="AK52" s="113">
        <v>67.880399999999995</v>
      </c>
      <c r="AL52" s="113">
        <v>5.8761000000000001</v>
      </c>
      <c r="AM52" s="113">
        <v>98.691500000000005</v>
      </c>
      <c r="AN52" s="113">
        <v>14.905200000000001</v>
      </c>
      <c r="AO52" s="113">
        <v>4.9302000000000001</v>
      </c>
      <c r="AP52" s="113">
        <v>5.0625</v>
      </c>
      <c r="AQ52" s="113">
        <v>0.95499999999999996</v>
      </c>
      <c r="AR52" s="113">
        <v>558.12840000000006</v>
      </c>
      <c r="AS52" s="113">
        <v>4.7374000000000001</v>
      </c>
      <c r="AT52" s="113">
        <v>30568</v>
      </c>
      <c r="AU52" s="113">
        <v>86.139700000000005</v>
      </c>
      <c r="AV52" s="113">
        <v>3105.7754</v>
      </c>
      <c r="AW52" s="113">
        <v>35.829900000000002</v>
      </c>
      <c r="AX52" s="113">
        <v>8.8284000000000002</v>
      </c>
      <c r="AY52" s="113">
        <v>4.1654999999999998</v>
      </c>
      <c r="AZ52" s="113">
        <v>151.47630000000001</v>
      </c>
      <c r="BA52" s="113">
        <v>11.890599999999999</v>
      </c>
      <c r="BB52" s="113">
        <v>5.4199000000000002</v>
      </c>
      <c r="BC52" s="113">
        <v>235.25630000000001</v>
      </c>
      <c r="BD52" s="113">
        <v>3.8578000000000001</v>
      </c>
      <c r="BE52" s="113">
        <v>0.50819999999999999</v>
      </c>
      <c r="BF52" s="113">
        <v>9.3058999999999994</v>
      </c>
      <c r="BG52" s="113">
        <v>0.4078</v>
      </c>
      <c r="BH52" s="113">
        <v>37.520400000000002</v>
      </c>
      <c r="BI52" s="113">
        <v>59.6691</v>
      </c>
    </row>
    <row r="53" spans="1:61" s="9" customFormat="1" ht="15.6">
      <c r="A53" s="22">
        <v>52</v>
      </c>
      <c r="B53" s="25">
        <v>44519</v>
      </c>
      <c r="C53" s="113">
        <v>1.3451</v>
      </c>
      <c r="D53" s="113">
        <v>1.6996</v>
      </c>
      <c r="E53" s="114"/>
      <c r="F53" s="114"/>
      <c r="G53" s="113">
        <v>1.2482</v>
      </c>
      <c r="H53" s="113"/>
      <c r="I53" s="113">
        <v>1.8596999999999999</v>
      </c>
      <c r="J53" s="113">
        <v>1.9221999999999999</v>
      </c>
      <c r="K53" s="113"/>
      <c r="L53" s="113">
        <v>12.0357</v>
      </c>
      <c r="M53" s="113">
        <v>10.475199999999999</v>
      </c>
      <c r="N53" s="113">
        <v>1.8314999999999999</v>
      </c>
      <c r="O53" s="113">
        <v>21.1631</v>
      </c>
      <c r="P53" s="113">
        <v>99.741799999999998</v>
      </c>
      <c r="Q53" s="113">
        <v>135.0378</v>
      </c>
      <c r="R53" s="113">
        <v>7.5429000000000004</v>
      </c>
      <c r="S53" s="113">
        <v>1.1915</v>
      </c>
      <c r="T53" s="113">
        <v>153.33600000000001</v>
      </c>
      <c r="U53" s="113">
        <v>438.23099999999999</v>
      </c>
      <c r="V53" s="113">
        <v>4.9390999999999998</v>
      </c>
      <c r="W53" s="113">
        <v>176.17500000000001</v>
      </c>
      <c r="X53" s="113">
        <v>8.5920000000000005</v>
      </c>
      <c r="Y53" s="113">
        <v>30.3032</v>
      </c>
      <c r="Z53" s="113">
        <v>2.3304999999999998</v>
      </c>
      <c r="AA53" s="113">
        <v>44.132100000000001</v>
      </c>
      <c r="AB53" s="113">
        <v>8.9490999999999996</v>
      </c>
      <c r="AC53" s="113">
        <v>5.5944000000000003</v>
      </c>
      <c r="AD53" s="113">
        <v>5.6200999999999999</v>
      </c>
      <c r="AE53" s="113">
        <v>1593.5126</v>
      </c>
      <c r="AF53" s="113">
        <v>1115.2928999999999</v>
      </c>
      <c r="AG53" s="113">
        <v>5269.5958000000001</v>
      </c>
      <c r="AH53" s="113">
        <v>21.1129</v>
      </c>
      <c r="AI53" s="113">
        <v>19156.73</v>
      </c>
      <c r="AJ53" s="113">
        <v>28.039400000000001</v>
      </c>
      <c r="AK53" s="113">
        <v>68.003100000000003</v>
      </c>
      <c r="AL53" s="113">
        <v>5.8971</v>
      </c>
      <c r="AM53" s="113">
        <v>98.890500000000003</v>
      </c>
      <c r="AN53" s="113">
        <v>15.0961</v>
      </c>
      <c r="AO53" s="113">
        <v>4.9229000000000003</v>
      </c>
      <c r="AP53" s="113">
        <v>5.0437000000000003</v>
      </c>
      <c r="AQ53" s="113">
        <v>0.95450000000000002</v>
      </c>
      <c r="AR53" s="113">
        <v>556.80579999999998</v>
      </c>
      <c r="AS53" s="113">
        <v>4.7450000000000001</v>
      </c>
      <c r="AT53" s="113">
        <v>30555</v>
      </c>
      <c r="AU53" s="113">
        <v>86.022400000000005</v>
      </c>
      <c r="AV53" s="113">
        <v>3094.3744999999999</v>
      </c>
      <c r="AW53" s="113">
        <v>35.752299999999998</v>
      </c>
      <c r="AX53" s="113">
        <v>8.8620000000000001</v>
      </c>
      <c r="AY53" s="113">
        <v>4.1615000000000002</v>
      </c>
      <c r="AZ53" s="113">
        <v>150.94710000000001</v>
      </c>
      <c r="BA53" s="113">
        <v>11.9986</v>
      </c>
      <c r="BB53" s="113">
        <v>5.4036999999999997</v>
      </c>
      <c r="BC53" s="113">
        <v>236.47880000000001</v>
      </c>
      <c r="BD53" s="113">
        <v>3.8624000000000001</v>
      </c>
      <c r="BE53" s="113">
        <v>0.5071</v>
      </c>
      <c r="BF53" s="113">
        <v>9.2890999999999995</v>
      </c>
      <c r="BG53" s="113">
        <v>0.40679999999999999</v>
      </c>
      <c r="BH53" s="113">
        <v>37.375599999999999</v>
      </c>
      <c r="BI53" s="113">
        <v>59.344000000000001</v>
      </c>
    </row>
    <row r="54" spans="1:61" s="9" customFormat="1" ht="15.6">
      <c r="A54" s="22">
        <v>53</v>
      </c>
      <c r="B54" s="25">
        <v>44520</v>
      </c>
      <c r="C54" s="113">
        <v>1.3451</v>
      </c>
      <c r="D54" s="113">
        <v>1.6996</v>
      </c>
      <c r="E54" s="114"/>
      <c r="F54" s="114"/>
      <c r="G54" s="113">
        <v>1.2482</v>
      </c>
      <c r="H54" s="113"/>
      <c r="I54" s="113">
        <v>1.8596999999999999</v>
      </c>
      <c r="J54" s="113">
        <v>1.9221999999999999</v>
      </c>
      <c r="K54" s="113"/>
      <c r="L54" s="113">
        <v>12.0357</v>
      </c>
      <c r="M54" s="113">
        <v>10.475199999999999</v>
      </c>
      <c r="N54" s="113">
        <v>1.8314999999999999</v>
      </c>
      <c r="O54" s="113">
        <v>21.1631</v>
      </c>
      <c r="P54" s="113">
        <v>99.741799999999998</v>
      </c>
      <c r="Q54" s="113">
        <v>135.0378</v>
      </c>
      <c r="R54" s="113">
        <v>7.5429000000000004</v>
      </c>
      <c r="S54" s="113">
        <v>1.1915</v>
      </c>
      <c r="T54" s="113">
        <v>153.33600000000001</v>
      </c>
      <c r="U54" s="113">
        <v>438.23099999999999</v>
      </c>
      <c r="V54" s="113">
        <v>4.9390999999999998</v>
      </c>
      <c r="W54" s="113">
        <v>176.17500000000001</v>
      </c>
      <c r="X54" s="113">
        <v>8.5920000000000005</v>
      </c>
      <c r="Y54" s="113">
        <v>30.3032</v>
      </c>
      <c r="Z54" s="113">
        <v>2.3304999999999998</v>
      </c>
      <c r="AA54" s="113">
        <v>44.132100000000001</v>
      </c>
      <c r="AB54" s="113">
        <v>8.9490999999999996</v>
      </c>
      <c r="AC54" s="113">
        <v>5.5944000000000003</v>
      </c>
      <c r="AD54" s="113">
        <v>5.6200999999999999</v>
      </c>
      <c r="AE54" s="113">
        <v>1593.5126</v>
      </c>
      <c r="AF54" s="113">
        <v>1115.2928999999999</v>
      </c>
      <c r="AG54" s="113">
        <v>5269.5958000000001</v>
      </c>
      <c r="AH54" s="113">
        <v>21.1129</v>
      </c>
      <c r="AI54" s="113">
        <v>19156.73</v>
      </c>
      <c r="AJ54" s="113">
        <v>28.039400000000001</v>
      </c>
      <c r="AK54" s="113">
        <v>68.003100000000003</v>
      </c>
      <c r="AL54" s="113">
        <v>5.8971</v>
      </c>
      <c r="AM54" s="113">
        <v>98.890500000000003</v>
      </c>
      <c r="AN54" s="113">
        <v>15.0961</v>
      </c>
      <c r="AO54" s="113">
        <v>4.9229000000000003</v>
      </c>
      <c r="AP54" s="113">
        <v>5.0437000000000003</v>
      </c>
      <c r="AQ54" s="113">
        <v>0.95450000000000002</v>
      </c>
      <c r="AR54" s="113">
        <v>556.80579999999998</v>
      </c>
      <c r="AS54" s="113">
        <v>4.7450000000000001</v>
      </c>
      <c r="AT54" s="113">
        <v>30555</v>
      </c>
      <c r="AU54" s="113">
        <v>86.022400000000005</v>
      </c>
      <c r="AV54" s="113">
        <v>3094.3744999999999</v>
      </c>
      <c r="AW54" s="113">
        <v>35.752299999999998</v>
      </c>
      <c r="AX54" s="113">
        <v>8.8620000000000001</v>
      </c>
      <c r="AY54" s="113">
        <v>4.1615000000000002</v>
      </c>
      <c r="AZ54" s="113">
        <v>150.94710000000001</v>
      </c>
      <c r="BA54" s="113">
        <v>11.9986</v>
      </c>
      <c r="BB54" s="113">
        <v>5.4036999999999997</v>
      </c>
      <c r="BC54" s="113">
        <v>236.47880000000001</v>
      </c>
      <c r="BD54" s="113">
        <v>3.8624000000000001</v>
      </c>
      <c r="BE54" s="113">
        <v>0.5071</v>
      </c>
      <c r="BF54" s="113">
        <v>9.2890999999999995</v>
      </c>
      <c r="BG54" s="113">
        <v>0.40679999999999999</v>
      </c>
      <c r="BH54" s="113">
        <v>37.375599999999999</v>
      </c>
      <c r="BI54" s="113">
        <v>59.344000000000001</v>
      </c>
    </row>
    <row r="55" spans="1:61" s="9" customFormat="1" ht="15.6">
      <c r="A55" s="22">
        <v>54</v>
      </c>
      <c r="B55" s="25">
        <v>44521</v>
      </c>
      <c r="C55" s="113">
        <v>1.3451</v>
      </c>
      <c r="D55" s="113">
        <v>1.6996</v>
      </c>
      <c r="E55" s="114"/>
      <c r="F55" s="114"/>
      <c r="G55" s="113">
        <v>1.2482</v>
      </c>
      <c r="H55" s="113"/>
      <c r="I55" s="113">
        <v>1.8596999999999999</v>
      </c>
      <c r="J55" s="113">
        <v>1.9221999999999999</v>
      </c>
      <c r="K55" s="113"/>
      <c r="L55" s="113">
        <v>12.0357</v>
      </c>
      <c r="M55" s="113">
        <v>10.475199999999999</v>
      </c>
      <c r="N55" s="113">
        <v>1.8314999999999999</v>
      </c>
      <c r="O55" s="113">
        <v>21.1631</v>
      </c>
      <c r="P55" s="113">
        <v>99.741799999999998</v>
      </c>
      <c r="Q55" s="113">
        <v>135.0378</v>
      </c>
      <c r="R55" s="113">
        <v>7.5429000000000004</v>
      </c>
      <c r="S55" s="113">
        <v>1.1915</v>
      </c>
      <c r="T55" s="113">
        <v>153.33600000000001</v>
      </c>
      <c r="U55" s="113">
        <v>438.23099999999999</v>
      </c>
      <c r="V55" s="113">
        <v>4.9390999999999998</v>
      </c>
      <c r="W55" s="113">
        <v>176.17500000000001</v>
      </c>
      <c r="X55" s="113">
        <v>8.5920000000000005</v>
      </c>
      <c r="Y55" s="113">
        <v>30.3032</v>
      </c>
      <c r="Z55" s="113">
        <v>2.3304999999999998</v>
      </c>
      <c r="AA55" s="113">
        <v>44.132100000000001</v>
      </c>
      <c r="AB55" s="113">
        <v>8.9490999999999996</v>
      </c>
      <c r="AC55" s="113">
        <v>5.5944000000000003</v>
      </c>
      <c r="AD55" s="113">
        <v>5.6200999999999999</v>
      </c>
      <c r="AE55" s="113">
        <v>1593.5126</v>
      </c>
      <c r="AF55" s="113">
        <v>1115.2928999999999</v>
      </c>
      <c r="AG55" s="113">
        <v>5269.5958000000001</v>
      </c>
      <c r="AH55" s="113">
        <v>21.1129</v>
      </c>
      <c r="AI55" s="113">
        <v>19156.73</v>
      </c>
      <c r="AJ55" s="113">
        <v>28.039400000000001</v>
      </c>
      <c r="AK55" s="113">
        <v>68.003100000000003</v>
      </c>
      <c r="AL55" s="113">
        <v>5.8971</v>
      </c>
      <c r="AM55" s="113">
        <v>98.890500000000003</v>
      </c>
      <c r="AN55" s="113">
        <v>15.0961</v>
      </c>
      <c r="AO55" s="113">
        <v>4.9229000000000003</v>
      </c>
      <c r="AP55" s="113">
        <v>5.0437000000000003</v>
      </c>
      <c r="AQ55" s="113">
        <v>0.95450000000000002</v>
      </c>
      <c r="AR55" s="113">
        <v>556.80579999999998</v>
      </c>
      <c r="AS55" s="113">
        <v>4.7450000000000001</v>
      </c>
      <c r="AT55" s="113">
        <v>30555</v>
      </c>
      <c r="AU55" s="113">
        <v>86.022400000000005</v>
      </c>
      <c r="AV55" s="113">
        <v>3094.3744999999999</v>
      </c>
      <c r="AW55" s="113">
        <v>35.752299999999998</v>
      </c>
      <c r="AX55" s="113">
        <v>8.8620000000000001</v>
      </c>
      <c r="AY55" s="113">
        <v>4.1615000000000002</v>
      </c>
      <c r="AZ55" s="113">
        <v>150.94710000000001</v>
      </c>
      <c r="BA55" s="113">
        <v>11.9986</v>
      </c>
      <c r="BB55" s="113">
        <v>5.4036999999999997</v>
      </c>
      <c r="BC55" s="113">
        <v>236.47880000000001</v>
      </c>
      <c r="BD55" s="113">
        <v>3.8624000000000001</v>
      </c>
      <c r="BE55" s="113">
        <v>0.5071</v>
      </c>
      <c r="BF55" s="113">
        <v>9.2890999999999995</v>
      </c>
      <c r="BG55" s="113">
        <v>0.40679999999999999</v>
      </c>
      <c r="BH55" s="113">
        <v>37.375599999999999</v>
      </c>
      <c r="BI55" s="113">
        <v>59.344000000000001</v>
      </c>
    </row>
    <row r="56" spans="1:61" s="9" customFormat="1" ht="15.6">
      <c r="A56" s="22">
        <v>55</v>
      </c>
      <c r="B56" s="25">
        <v>44522</v>
      </c>
      <c r="C56" s="113">
        <v>1.3393999999999999</v>
      </c>
      <c r="D56" s="113">
        <v>1.7004999999999999</v>
      </c>
      <c r="E56" s="114"/>
      <c r="F56" s="114"/>
      <c r="G56" s="113">
        <v>1.2482</v>
      </c>
      <c r="H56" s="113"/>
      <c r="I56" s="113">
        <v>1.8524</v>
      </c>
      <c r="J56" s="113">
        <v>1.925</v>
      </c>
      <c r="K56" s="113"/>
      <c r="L56" s="113">
        <v>12.0383</v>
      </c>
      <c r="M56" s="113">
        <v>10.431900000000001</v>
      </c>
      <c r="N56" s="113">
        <v>1.827</v>
      </c>
      <c r="O56" s="113">
        <v>21.192799999999998</v>
      </c>
      <c r="P56" s="113">
        <v>99.901600000000002</v>
      </c>
      <c r="Q56" s="113">
        <v>134.50700000000001</v>
      </c>
      <c r="R56" s="113">
        <v>7.4866000000000001</v>
      </c>
      <c r="S56" s="113">
        <v>1.1907000000000001</v>
      </c>
      <c r="T56" s="113">
        <v>153.80500000000001</v>
      </c>
      <c r="U56" s="113">
        <v>440.99</v>
      </c>
      <c r="V56" s="113">
        <v>4.9196999999999997</v>
      </c>
      <c r="W56" s="113">
        <v>176.22499999999999</v>
      </c>
      <c r="X56" s="113">
        <v>8.5648999999999997</v>
      </c>
      <c r="Y56" s="113">
        <v>30.297799999999999</v>
      </c>
      <c r="Z56" s="113">
        <v>2.3279000000000001</v>
      </c>
      <c r="AA56" s="113">
        <v>44.190800000000003</v>
      </c>
      <c r="AB56" s="113">
        <v>8.9547000000000008</v>
      </c>
      <c r="AC56" s="113">
        <v>5.6044999999999998</v>
      </c>
      <c r="AD56" s="113">
        <v>5.6157000000000004</v>
      </c>
      <c r="AE56" s="113">
        <v>1587.5563999999999</v>
      </c>
      <c r="AF56" s="113">
        <v>1086.9838999999999</v>
      </c>
      <c r="AG56" s="113">
        <v>5250.9224999999997</v>
      </c>
      <c r="AH56" s="113">
        <v>21.049900000000001</v>
      </c>
      <c r="AI56" s="113">
        <v>19125.09</v>
      </c>
      <c r="AJ56" s="113">
        <v>28.1066</v>
      </c>
      <c r="AK56" s="113">
        <v>67.992599999999996</v>
      </c>
      <c r="AL56" s="113">
        <v>5.8944000000000001</v>
      </c>
      <c r="AM56" s="113">
        <v>100.39149999999999</v>
      </c>
      <c r="AN56" s="113">
        <v>15.2707</v>
      </c>
      <c r="AO56" s="113">
        <v>4.9074999999999998</v>
      </c>
      <c r="AP56" s="113">
        <v>5.0247000000000002</v>
      </c>
      <c r="AQ56" s="113">
        <v>0.95350000000000001</v>
      </c>
      <c r="AR56" s="113">
        <v>554.98829999999998</v>
      </c>
      <c r="AS56" s="113">
        <v>4.6976000000000004</v>
      </c>
      <c r="AT56" s="113">
        <v>30365</v>
      </c>
      <c r="AU56" s="113">
        <v>85.5732</v>
      </c>
      <c r="AV56" s="113">
        <v>3084.6439999999998</v>
      </c>
      <c r="AW56" s="113">
        <v>35.906100000000002</v>
      </c>
      <c r="AX56" s="113">
        <v>8.8549000000000007</v>
      </c>
      <c r="AY56" s="113">
        <v>4.1340000000000003</v>
      </c>
      <c r="AZ56" s="113">
        <v>150.39840000000001</v>
      </c>
      <c r="BA56" s="113">
        <v>11.9488</v>
      </c>
      <c r="BB56" s="113">
        <v>5.3738000000000001</v>
      </c>
      <c r="BC56" s="113">
        <v>235.3631</v>
      </c>
      <c r="BD56" s="113">
        <v>3.8616999999999999</v>
      </c>
      <c r="BE56" s="113">
        <v>0.50529999999999997</v>
      </c>
      <c r="BF56" s="113">
        <v>9.2530999999999999</v>
      </c>
      <c r="BG56" s="113">
        <v>0.40529999999999999</v>
      </c>
      <c r="BH56" s="113">
        <v>37.229100000000003</v>
      </c>
      <c r="BI56" s="113">
        <v>58.957000000000001</v>
      </c>
    </row>
    <row r="57" spans="1:61" s="9" customFormat="1" ht="15.6">
      <c r="A57" s="22">
        <v>56</v>
      </c>
      <c r="B57" s="25">
        <v>44523</v>
      </c>
      <c r="C57" s="113">
        <v>1.3373999999999999</v>
      </c>
      <c r="D57" s="113">
        <v>1.6998</v>
      </c>
      <c r="E57" s="114"/>
      <c r="F57" s="114"/>
      <c r="G57" s="113">
        <v>1.2478</v>
      </c>
      <c r="H57" s="113"/>
      <c r="I57" s="113">
        <v>1.853</v>
      </c>
      <c r="J57" s="113">
        <v>1.9256</v>
      </c>
      <c r="K57" s="113"/>
      <c r="L57" s="113">
        <v>12.097</v>
      </c>
      <c r="M57" s="113">
        <v>10.423400000000001</v>
      </c>
      <c r="N57" s="113">
        <v>1.8266</v>
      </c>
      <c r="O57" s="113">
        <v>21.190899999999999</v>
      </c>
      <c r="P57" s="113">
        <v>99.562799999999996</v>
      </c>
      <c r="Q57" s="113">
        <v>134.50309999999999</v>
      </c>
      <c r="R57" s="113">
        <v>7.5517000000000003</v>
      </c>
      <c r="S57" s="113">
        <v>1.1883999999999999</v>
      </c>
      <c r="T57" s="113">
        <v>153.79900000000001</v>
      </c>
      <c r="U57" s="113">
        <v>440.13099999999997</v>
      </c>
      <c r="V57" s="113">
        <v>4.9122000000000003</v>
      </c>
      <c r="W57" s="113">
        <v>175.3999</v>
      </c>
      <c r="X57" s="113">
        <v>8.5388000000000002</v>
      </c>
      <c r="Y57" s="113">
        <v>30.322800000000001</v>
      </c>
      <c r="Z57" s="113">
        <v>2.3233999999999999</v>
      </c>
      <c r="AA57" s="113">
        <v>44.327500000000001</v>
      </c>
      <c r="AB57" s="113">
        <v>8.9417000000000009</v>
      </c>
      <c r="AC57" s="113">
        <v>5.5918999999999999</v>
      </c>
      <c r="AD57" s="113">
        <v>5.6116000000000001</v>
      </c>
      <c r="AE57" s="113">
        <v>1591.4104</v>
      </c>
      <c r="AF57" s="113">
        <v>1086.471</v>
      </c>
      <c r="AG57" s="113">
        <v>5281.5910000000003</v>
      </c>
      <c r="AH57" s="113">
        <v>21.020499999999998</v>
      </c>
      <c r="AI57" s="113">
        <v>19080.060000000001</v>
      </c>
      <c r="AJ57" s="113">
        <v>28.461099999999998</v>
      </c>
      <c r="AK57" s="113">
        <v>67.775999999999996</v>
      </c>
      <c r="AL57" s="113">
        <v>5.8819999999999997</v>
      </c>
      <c r="AM57" s="113">
        <v>99.429599999999994</v>
      </c>
      <c r="AN57" s="113">
        <v>17.028700000000001</v>
      </c>
      <c r="AO57" s="113">
        <v>4.9050000000000002</v>
      </c>
      <c r="AP57" s="113">
        <v>5.0172999999999996</v>
      </c>
      <c r="AQ57" s="113">
        <v>0.94740000000000002</v>
      </c>
      <c r="AR57" s="113">
        <v>554.47469999999998</v>
      </c>
      <c r="AS57" s="113">
        <v>4.7175000000000002</v>
      </c>
      <c r="AT57" s="113">
        <v>30365</v>
      </c>
      <c r="AU57" s="113">
        <v>85.400400000000005</v>
      </c>
      <c r="AV57" s="113">
        <v>3078.1415999999999</v>
      </c>
      <c r="AW57" s="113">
        <v>35.920400000000001</v>
      </c>
      <c r="AX57" s="113">
        <v>8.8369999999999997</v>
      </c>
      <c r="AY57" s="113">
        <v>4.2027999999999999</v>
      </c>
      <c r="AZ57" s="113">
        <v>150.2415</v>
      </c>
      <c r="BA57" s="113">
        <v>11.9305</v>
      </c>
      <c r="BB57" s="113">
        <v>5.3639000000000001</v>
      </c>
      <c r="BC57" s="113">
        <v>234.2551</v>
      </c>
      <c r="BD57" s="113">
        <v>3.8612000000000002</v>
      </c>
      <c r="BE57" s="113">
        <v>0.50370000000000004</v>
      </c>
      <c r="BF57" s="113">
        <v>9.2308000000000003</v>
      </c>
      <c r="BG57" s="113">
        <v>0.40479999999999999</v>
      </c>
      <c r="BH57" s="113">
        <v>37.167400000000001</v>
      </c>
      <c r="BI57" s="113">
        <v>58.887999999999998</v>
      </c>
    </row>
    <row r="58" spans="1:61" s="9" customFormat="1" ht="15.6">
      <c r="A58" s="22">
        <v>57</v>
      </c>
      <c r="B58" s="25">
        <v>44524</v>
      </c>
      <c r="C58" s="113">
        <v>1.3323</v>
      </c>
      <c r="D58" s="113">
        <v>1.6879</v>
      </c>
      <c r="E58" s="114"/>
      <c r="F58" s="114"/>
      <c r="G58" s="113">
        <v>1.246</v>
      </c>
      <c r="H58" s="113"/>
      <c r="I58" s="113">
        <v>1.8532999999999999</v>
      </c>
      <c r="J58" s="113">
        <v>1.9423999999999999</v>
      </c>
      <c r="K58" s="113"/>
      <c r="L58" s="113">
        <v>12.1624</v>
      </c>
      <c r="M58" s="113">
        <v>10.39</v>
      </c>
      <c r="N58" s="113">
        <v>1.8233999999999999</v>
      </c>
      <c r="O58" s="113">
        <v>21.2164</v>
      </c>
      <c r="P58" s="113">
        <v>99.343000000000004</v>
      </c>
      <c r="Q58" s="113">
        <v>134.06489999999999</v>
      </c>
      <c r="R58" s="113">
        <v>7.4555999999999996</v>
      </c>
      <c r="S58" s="113">
        <v>1.19</v>
      </c>
      <c r="T58" s="113">
        <v>153.81700000000001</v>
      </c>
      <c r="U58" s="113">
        <v>438.745</v>
      </c>
      <c r="V58" s="113">
        <v>4.8948</v>
      </c>
      <c r="W58" s="113">
        <v>174.4579</v>
      </c>
      <c r="X58" s="113">
        <v>8.5203000000000007</v>
      </c>
      <c r="Y58" s="113">
        <v>30.354199999999999</v>
      </c>
      <c r="Z58" s="113">
        <v>2.3271000000000002</v>
      </c>
      <c r="AA58" s="113">
        <v>44.497599999999998</v>
      </c>
      <c r="AB58" s="113">
        <v>8.9521999999999995</v>
      </c>
      <c r="AC58" s="113">
        <v>5.5693000000000001</v>
      </c>
      <c r="AD58" s="113">
        <v>5.6283000000000003</v>
      </c>
      <c r="AE58" s="113">
        <v>1580.5814</v>
      </c>
      <c r="AF58" s="113">
        <v>1084.7565</v>
      </c>
      <c r="AG58" s="113">
        <v>5304.3218999999999</v>
      </c>
      <c r="AH58" s="113">
        <v>20.9375</v>
      </c>
      <c r="AI58" s="113">
        <v>19070.03</v>
      </c>
      <c r="AJ58" s="113">
        <v>28.5412</v>
      </c>
      <c r="AK58" s="113">
        <v>67.3322</v>
      </c>
      <c r="AL58" s="113">
        <v>5.8906000000000001</v>
      </c>
      <c r="AM58" s="113">
        <v>99.831000000000003</v>
      </c>
      <c r="AN58" s="113">
        <v>16.244299999999999</v>
      </c>
      <c r="AO58" s="113">
        <v>4.8887</v>
      </c>
      <c r="AP58" s="113">
        <v>4.9983000000000004</v>
      </c>
      <c r="AQ58" s="113">
        <v>0.94430000000000003</v>
      </c>
      <c r="AR58" s="113">
        <v>552.03769999999997</v>
      </c>
      <c r="AS58" s="113">
        <v>4.6761999999999997</v>
      </c>
      <c r="AT58" s="113">
        <v>30242</v>
      </c>
      <c r="AU58" s="113">
        <v>85.144900000000007</v>
      </c>
      <c r="AV58" s="113">
        <v>3067.9077000000002</v>
      </c>
      <c r="AW58" s="113">
        <v>35.975099999999998</v>
      </c>
      <c r="AX58" s="113">
        <v>8.8493999999999993</v>
      </c>
      <c r="AY58" s="113">
        <v>4.1932999999999998</v>
      </c>
      <c r="AZ58" s="113">
        <v>149.6754</v>
      </c>
      <c r="BA58" s="113">
        <v>11.959099999999999</v>
      </c>
      <c r="BB58" s="113">
        <v>5.3609</v>
      </c>
      <c r="BC58" s="113">
        <v>234.43129999999999</v>
      </c>
      <c r="BD58" s="113">
        <v>3.859</v>
      </c>
      <c r="BE58" s="113">
        <v>0.50229999999999997</v>
      </c>
      <c r="BF58" s="113">
        <v>9.1480999999999995</v>
      </c>
      <c r="BG58" s="113">
        <v>0.4037</v>
      </c>
      <c r="BH58" s="113">
        <v>37.019799999999996</v>
      </c>
      <c r="BI58" s="113">
        <v>58.801099999999998</v>
      </c>
    </row>
    <row r="59" spans="1:61" s="9" customFormat="1" ht="15.6">
      <c r="A59" s="22">
        <v>58</v>
      </c>
      <c r="B59" s="25">
        <v>44525</v>
      </c>
      <c r="C59" s="113">
        <v>1.3325</v>
      </c>
      <c r="D59" s="113">
        <v>1.6854</v>
      </c>
      <c r="E59" s="114"/>
      <c r="F59" s="114"/>
      <c r="G59" s="113">
        <v>1.2467999999999999</v>
      </c>
      <c r="H59" s="113"/>
      <c r="I59" s="113">
        <v>1.8542000000000001</v>
      </c>
      <c r="J59" s="113">
        <v>1.9423999999999999</v>
      </c>
      <c r="K59" s="113"/>
      <c r="L59" s="113">
        <v>12.0937</v>
      </c>
      <c r="M59" s="113">
        <v>10.3894</v>
      </c>
      <c r="N59" s="113">
        <v>1.8231999999999999</v>
      </c>
      <c r="O59" s="113">
        <v>21.222100000000001</v>
      </c>
      <c r="P59" s="113">
        <v>99.346299999999999</v>
      </c>
      <c r="Q59" s="113">
        <v>134.16489999999999</v>
      </c>
      <c r="R59" s="113">
        <v>7.4146999999999998</v>
      </c>
      <c r="S59" s="113">
        <v>1.1888000000000001</v>
      </c>
      <c r="T59" s="113">
        <v>153.71</v>
      </c>
      <c r="U59" s="113">
        <v>435.125</v>
      </c>
      <c r="V59" s="113">
        <v>4.8930999999999996</v>
      </c>
      <c r="W59" s="113">
        <v>174.73060000000001</v>
      </c>
      <c r="X59" s="113">
        <v>8.5045000000000002</v>
      </c>
      <c r="Y59" s="113">
        <v>30.404</v>
      </c>
      <c r="Z59" s="113">
        <v>2.3250999999999999</v>
      </c>
      <c r="AA59" s="113">
        <v>44.499400000000001</v>
      </c>
      <c r="AB59" s="113">
        <v>8.9413999999999998</v>
      </c>
      <c r="AC59" s="113">
        <v>5.56</v>
      </c>
      <c r="AD59" s="113">
        <v>5.6387</v>
      </c>
      <c r="AE59" s="113">
        <v>1586.0468000000001</v>
      </c>
      <c r="AF59" s="113">
        <v>1094.6956</v>
      </c>
      <c r="AG59" s="113">
        <v>5302.8698000000004</v>
      </c>
      <c r="AH59" s="113">
        <v>20.950500000000002</v>
      </c>
      <c r="AI59" s="113">
        <v>19046.34</v>
      </c>
      <c r="AJ59" s="113">
        <v>28.752700000000001</v>
      </c>
      <c r="AK59" s="113">
        <v>67.266599999999997</v>
      </c>
      <c r="AL59" s="113">
        <v>5.8832000000000004</v>
      </c>
      <c r="AM59" s="113">
        <v>99.492000000000004</v>
      </c>
      <c r="AN59" s="113">
        <v>16.013500000000001</v>
      </c>
      <c r="AO59" s="113">
        <v>4.8883000000000001</v>
      </c>
      <c r="AP59" s="113">
        <v>4.9989999999999997</v>
      </c>
      <c r="AQ59" s="113">
        <v>0.9446</v>
      </c>
      <c r="AR59" s="113">
        <v>551.12400000000002</v>
      </c>
      <c r="AS59" s="113">
        <v>4.6772</v>
      </c>
      <c r="AT59" s="113">
        <v>30182</v>
      </c>
      <c r="AU59" s="113">
        <v>85.236000000000004</v>
      </c>
      <c r="AV59" s="113">
        <v>3068.5985999999998</v>
      </c>
      <c r="AW59" s="113">
        <v>36.064999999999998</v>
      </c>
      <c r="AX59" s="113">
        <v>8.8397000000000006</v>
      </c>
      <c r="AY59" s="113">
        <v>4.2119999999999997</v>
      </c>
      <c r="AZ59" s="113">
        <v>149.7054</v>
      </c>
      <c r="BA59" s="113">
        <v>11.944100000000001</v>
      </c>
      <c r="BB59" s="113">
        <v>5.3669000000000002</v>
      </c>
      <c r="BC59" s="113">
        <v>233.9271</v>
      </c>
      <c r="BD59" s="113">
        <v>3.8622999999999998</v>
      </c>
      <c r="BE59" s="113">
        <v>0.50229999999999997</v>
      </c>
      <c r="BF59" s="113">
        <v>9.1506000000000007</v>
      </c>
      <c r="BG59" s="113">
        <v>0.40389999999999998</v>
      </c>
      <c r="BH59" s="113">
        <v>37.04</v>
      </c>
      <c r="BI59" s="113">
        <v>58.688699999999997</v>
      </c>
    </row>
    <row r="60" spans="1:61" s="9" customFormat="1" ht="15.6">
      <c r="A60" s="22">
        <v>59</v>
      </c>
      <c r="B60" s="25">
        <v>44526</v>
      </c>
      <c r="C60" s="113">
        <v>1.3337000000000001</v>
      </c>
      <c r="D60" s="113">
        <v>1.7059</v>
      </c>
      <c r="E60" s="114"/>
      <c r="F60" s="114"/>
      <c r="G60" s="113">
        <v>1.2312000000000001</v>
      </c>
      <c r="H60" s="113"/>
      <c r="I60" s="113">
        <v>1.8729</v>
      </c>
      <c r="J60" s="113">
        <v>1.9543999999999999</v>
      </c>
      <c r="K60" s="113"/>
      <c r="L60" s="113">
        <v>12.218299999999999</v>
      </c>
      <c r="M60" s="113">
        <v>10.401</v>
      </c>
      <c r="N60" s="113">
        <v>1.8297000000000001</v>
      </c>
      <c r="O60" s="113">
        <v>21.710799999999999</v>
      </c>
      <c r="P60" s="113">
        <v>99.693200000000004</v>
      </c>
      <c r="Q60" s="113">
        <v>134.34690000000001</v>
      </c>
      <c r="R60" s="113">
        <v>7.4729000000000001</v>
      </c>
      <c r="S60" s="113">
        <v>1.1781999999999999</v>
      </c>
      <c r="T60" s="113">
        <v>151.22900000000001</v>
      </c>
      <c r="U60" s="113">
        <v>435.16</v>
      </c>
      <c r="V60" s="113">
        <v>4.899</v>
      </c>
      <c r="W60" s="113">
        <v>173.24100000000001</v>
      </c>
      <c r="X60" s="113">
        <v>8.5206999999999997</v>
      </c>
      <c r="Y60" s="113">
        <v>30.297599999999999</v>
      </c>
      <c r="Z60" s="113">
        <v>2.3039999999999998</v>
      </c>
      <c r="AA60" s="113">
        <v>44.881799999999998</v>
      </c>
      <c r="AB60" s="113">
        <v>8.8745999999999992</v>
      </c>
      <c r="AC60" s="113">
        <v>5.5506000000000002</v>
      </c>
      <c r="AD60" s="113">
        <v>5.6426999999999996</v>
      </c>
      <c r="AE60" s="113">
        <v>1591.8447000000001</v>
      </c>
      <c r="AF60" s="113">
        <v>1109.181</v>
      </c>
      <c r="AG60" s="113">
        <v>5354.2974999999997</v>
      </c>
      <c r="AH60" s="113">
        <v>20.9726</v>
      </c>
      <c r="AI60" s="113">
        <v>19025.96</v>
      </c>
      <c r="AJ60" s="113">
        <v>29.247199999999999</v>
      </c>
      <c r="AK60" s="113">
        <v>67.087900000000005</v>
      </c>
      <c r="AL60" s="113">
        <v>5.8342999999999998</v>
      </c>
      <c r="AM60" s="113">
        <v>100.7791</v>
      </c>
      <c r="AN60" s="113">
        <v>16.483599999999999</v>
      </c>
      <c r="AO60" s="113">
        <v>4.8902000000000001</v>
      </c>
      <c r="AP60" s="113">
        <v>5.0039999999999996</v>
      </c>
      <c r="AQ60" s="113">
        <v>0.9456</v>
      </c>
      <c r="AR60" s="113">
        <v>552.59199999999998</v>
      </c>
      <c r="AS60" s="113">
        <v>4.6775000000000002</v>
      </c>
      <c r="AT60" s="113">
        <v>30241</v>
      </c>
      <c r="AU60" s="113">
        <v>85.212999999999994</v>
      </c>
      <c r="AV60" s="113">
        <v>3071.3751999999999</v>
      </c>
      <c r="AW60" s="113">
        <v>36.182400000000001</v>
      </c>
      <c r="AX60" s="113">
        <v>8.7651000000000003</v>
      </c>
      <c r="AY60" s="113">
        <v>4.2539999999999996</v>
      </c>
      <c r="AZ60" s="113">
        <v>149.9589</v>
      </c>
      <c r="BA60" s="113">
        <v>12.101800000000001</v>
      </c>
      <c r="BB60" s="113">
        <v>5.3872</v>
      </c>
      <c r="BC60" s="113">
        <v>235.01060000000001</v>
      </c>
      <c r="BD60" s="113">
        <v>3.8485</v>
      </c>
      <c r="BE60" s="113">
        <v>0.50280000000000002</v>
      </c>
      <c r="BF60" s="113">
        <v>9.1954999999999991</v>
      </c>
      <c r="BG60" s="113">
        <v>0.4037</v>
      </c>
      <c r="BH60" s="113">
        <v>37.131900000000002</v>
      </c>
      <c r="BI60" s="113">
        <v>58.805300000000003</v>
      </c>
    </row>
    <row r="61" spans="1:61" s="9" customFormat="1" ht="15.6">
      <c r="A61" s="22">
        <v>60</v>
      </c>
      <c r="B61" s="25">
        <v>44527</v>
      </c>
      <c r="C61" s="113">
        <v>1.3337000000000001</v>
      </c>
      <c r="D61" s="113">
        <v>1.7059</v>
      </c>
      <c r="E61" s="114"/>
      <c r="F61" s="114"/>
      <c r="G61" s="113">
        <v>1.2312000000000001</v>
      </c>
      <c r="H61" s="113"/>
      <c r="I61" s="113">
        <v>1.8729</v>
      </c>
      <c r="J61" s="113">
        <v>1.9543999999999999</v>
      </c>
      <c r="K61" s="113"/>
      <c r="L61" s="113">
        <v>12.218299999999999</v>
      </c>
      <c r="M61" s="113">
        <v>10.401</v>
      </c>
      <c r="N61" s="113">
        <v>1.8297000000000001</v>
      </c>
      <c r="O61" s="113">
        <v>21.710799999999999</v>
      </c>
      <c r="P61" s="113">
        <v>99.693200000000004</v>
      </c>
      <c r="Q61" s="113">
        <v>134.34690000000001</v>
      </c>
      <c r="R61" s="113">
        <v>7.4729000000000001</v>
      </c>
      <c r="S61" s="113">
        <v>1.1781999999999999</v>
      </c>
      <c r="T61" s="113">
        <v>151.22900000000001</v>
      </c>
      <c r="U61" s="113">
        <v>435.16</v>
      </c>
      <c r="V61" s="113">
        <v>4.899</v>
      </c>
      <c r="W61" s="113">
        <v>173.24100000000001</v>
      </c>
      <c r="X61" s="113">
        <v>8.5206999999999997</v>
      </c>
      <c r="Y61" s="113">
        <v>30.297599999999999</v>
      </c>
      <c r="Z61" s="113">
        <v>2.3039999999999998</v>
      </c>
      <c r="AA61" s="113">
        <v>44.881799999999998</v>
      </c>
      <c r="AB61" s="113">
        <v>8.8745999999999992</v>
      </c>
      <c r="AC61" s="113">
        <v>5.5506000000000002</v>
      </c>
      <c r="AD61" s="113">
        <v>5.6426999999999996</v>
      </c>
      <c r="AE61" s="113">
        <v>1591.8447000000001</v>
      </c>
      <c r="AF61" s="113">
        <v>1109.181</v>
      </c>
      <c r="AG61" s="113">
        <v>5354.2974999999997</v>
      </c>
      <c r="AH61" s="113">
        <v>20.9726</v>
      </c>
      <c r="AI61" s="113">
        <v>19025.96</v>
      </c>
      <c r="AJ61" s="113">
        <v>29.247199999999999</v>
      </c>
      <c r="AK61" s="113">
        <v>67.087900000000005</v>
      </c>
      <c r="AL61" s="113">
        <v>5.8342999999999998</v>
      </c>
      <c r="AM61" s="113">
        <v>100.7791</v>
      </c>
      <c r="AN61" s="113">
        <v>16.483599999999999</v>
      </c>
      <c r="AO61" s="113">
        <v>4.8902000000000001</v>
      </c>
      <c r="AP61" s="113">
        <v>5.0039999999999996</v>
      </c>
      <c r="AQ61" s="113">
        <v>0.9456</v>
      </c>
      <c r="AR61" s="113">
        <v>552.59199999999998</v>
      </c>
      <c r="AS61" s="113">
        <v>4.6775000000000002</v>
      </c>
      <c r="AT61" s="113">
        <v>30241</v>
      </c>
      <c r="AU61" s="113">
        <v>85.212999999999994</v>
      </c>
      <c r="AV61" s="113">
        <v>3071.3751999999999</v>
      </c>
      <c r="AW61" s="113">
        <v>36.182400000000001</v>
      </c>
      <c r="AX61" s="113">
        <v>8.7651000000000003</v>
      </c>
      <c r="AY61" s="113">
        <v>4.2539999999999996</v>
      </c>
      <c r="AZ61" s="113">
        <v>149.9589</v>
      </c>
      <c r="BA61" s="113">
        <v>12.101800000000001</v>
      </c>
      <c r="BB61" s="113">
        <v>5.3872</v>
      </c>
      <c r="BC61" s="113">
        <v>235.01060000000001</v>
      </c>
      <c r="BD61" s="113">
        <v>3.8485</v>
      </c>
      <c r="BE61" s="113">
        <v>0.50280000000000002</v>
      </c>
      <c r="BF61" s="113">
        <v>9.1954999999999991</v>
      </c>
      <c r="BG61" s="113">
        <v>0.4037</v>
      </c>
      <c r="BH61" s="113">
        <v>37.131900000000002</v>
      </c>
      <c r="BI61" s="113">
        <v>58.805300000000003</v>
      </c>
    </row>
    <row r="62" spans="1:61" s="9" customFormat="1" ht="15.6">
      <c r="A62" s="22">
        <v>61</v>
      </c>
      <c r="B62" s="25">
        <v>44528</v>
      </c>
      <c r="C62" s="113">
        <v>1.3337000000000001</v>
      </c>
      <c r="D62" s="113">
        <v>1.7059</v>
      </c>
      <c r="E62" s="114"/>
      <c r="F62" s="114"/>
      <c r="G62" s="113">
        <v>1.2312000000000001</v>
      </c>
      <c r="H62" s="113"/>
      <c r="I62" s="113">
        <v>1.8729</v>
      </c>
      <c r="J62" s="113">
        <v>1.9543999999999999</v>
      </c>
      <c r="K62" s="113"/>
      <c r="L62" s="113">
        <v>12.218299999999999</v>
      </c>
      <c r="M62" s="113">
        <v>10.401</v>
      </c>
      <c r="N62" s="113">
        <v>1.8297000000000001</v>
      </c>
      <c r="O62" s="113">
        <v>21.710799999999999</v>
      </c>
      <c r="P62" s="113">
        <v>99.693200000000004</v>
      </c>
      <c r="Q62" s="113">
        <v>134.34690000000001</v>
      </c>
      <c r="R62" s="113">
        <v>7.4729000000000001</v>
      </c>
      <c r="S62" s="113">
        <v>1.1781999999999999</v>
      </c>
      <c r="T62" s="113">
        <v>151.22900000000001</v>
      </c>
      <c r="U62" s="113">
        <v>435.16</v>
      </c>
      <c r="V62" s="113">
        <v>4.899</v>
      </c>
      <c r="W62" s="113">
        <v>173.24100000000001</v>
      </c>
      <c r="X62" s="113">
        <v>8.5206999999999997</v>
      </c>
      <c r="Y62" s="113">
        <v>30.297599999999999</v>
      </c>
      <c r="Z62" s="113">
        <v>2.3039999999999998</v>
      </c>
      <c r="AA62" s="113">
        <v>44.881799999999998</v>
      </c>
      <c r="AB62" s="113">
        <v>8.8745999999999992</v>
      </c>
      <c r="AC62" s="113">
        <v>5.5506000000000002</v>
      </c>
      <c r="AD62" s="113">
        <v>5.6426999999999996</v>
      </c>
      <c r="AE62" s="113">
        <v>1591.8447000000001</v>
      </c>
      <c r="AF62" s="113">
        <v>1109.181</v>
      </c>
      <c r="AG62" s="113">
        <v>5354.2974999999997</v>
      </c>
      <c r="AH62" s="113">
        <v>20.9726</v>
      </c>
      <c r="AI62" s="113">
        <v>19025.96</v>
      </c>
      <c r="AJ62" s="113">
        <v>29.247199999999999</v>
      </c>
      <c r="AK62" s="113">
        <v>67.087900000000005</v>
      </c>
      <c r="AL62" s="113">
        <v>5.8342999999999998</v>
      </c>
      <c r="AM62" s="113">
        <v>100.7791</v>
      </c>
      <c r="AN62" s="113">
        <v>16.483599999999999</v>
      </c>
      <c r="AO62" s="113">
        <v>4.8902000000000001</v>
      </c>
      <c r="AP62" s="113">
        <v>5.0039999999999996</v>
      </c>
      <c r="AQ62" s="113">
        <v>0.9456</v>
      </c>
      <c r="AR62" s="113">
        <v>552.59199999999998</v>
      </c>
      <c r="AS62" s="113">
        <v>4.6775000000000002</v>
      </c>
      <c r="AT62" s="113">
        <v>30241</v>
      </c>
      <c r="AU62" s="113">
        <v>85.212999999999994</v>
      </c>
      <c r="AV62" s="113">
        <v>3071.3751999999999</v>
      </c>
      <c r="AW62" s="113">
        <v>36.182400000000001</v>
      </c>
      <c r="AX62" s="113">
        <v>8.7651000000000003</v>
      </c>
      <c r="AY62" s="113">
        <v>4.2539999999999996</v>
      </c>
      <c r="AZ62" s="113">
        <v>149.9589</v>
      </c>
      <c r="BA62" s="113">
        <v>12.101800000000001</v>
      </c>
      <c r="BB62" s="113">
        <v>5.3872</v>
      </c>
      <c r="BC62" s="113">
        <v>235.01060000000001</v>
      </c>
      <c r="BD62" s="113">
        <v>3.8485</v>
      </c>
      <c r="BE62" s="113">
        <v>0.50280000000000002</v>
      </c>
      <c r="BF62" s="113">
        <v>9.1954999999999991</v>
      </c>
      <c r="BG62" s="113">
        <v>0.4037</v>
      </c>
      <c r="BH62" s="113">
        <v>37.131900000000002</v>
      </c>
      <c r="BI62" s="113">
        <v>58.805300000000003</v>
      </c>
    </row>
    <row r="63" spans="1:61" ht="15.6">
      <c r="A63" s="22">
        <v>62</v>
      </c>
      <c r="B63" s="25">
        <v>44529</v>
      </c>
      <c r="C63" s="113">
        <v>1.3301000000000001</v>
      </c>
      <c r="D63" s="113">
        <v>1.6991000000000001</v>
      </c>
      <c r="E63" s="114"/>
      <c r="F63" s="114"/>
      <c r="G63" s="113">
        <v>1.2298</v>
      </c>
      <c r="H63" s="113"/>
      <c r="I63" s="113">
        <v>1.8661000000000001</v>
      </c>
      <c r="J63" s="113">
        <v>1.9555</v>
      </c>
      <c r="K63" s="113"/>
      <c r="L63" s="113">
        <v>12.081899999999999</v>
      </c>
      <c r="M63" s="113">
        <v>10.3749</v>
      </c>
      <c r="N63" s="113">
        <v>1.8230999999999999</v>
      </c>
      <c r="O63" s="113">
        <v>21.482600000000001</v>
      </c>
      <c r="P63" s="113">
        <v>100.1772</v>
      </c>
      <c r="Q63" s="113">
        <v>134.25290000000001</v>
      </c>
      <c r="R63" s="113">
        <v>7.4596999999999998</v>
      </c>
      <c r="S63" s="113">
        <v>1.1803999999999999</v>
      </c>
      <c r="T63" s="113">
        <v>151.33199999999999</v>
      </c>
      <c r="U63" s="113">
        <v>434.08100000000002</v>
      </c>
      <c r="V63" s="113">
        <v>4.8856000000000002</v>
      </c>
      <c r="W63" s="113">
        <v>173.5181</v>
      </c>
      <c r="X63" s="113">
        <v>8.5000999999999998</v>
      </c>
      <c r="Y63" s="113">
        <v>30.182400000000001</v>
      </c>
      <c r="Z63" s="113">
        <v>2.3108</v>
      </c>
      <c r="AA63" s="113">
        <v>44.850999999999999</v>
      </c>
      <c r="AB63" s="113">
        <v>8.8889999999999993</v>
      </c>
      <c r="AC63" s="113">
        <v>5.5270999999999999</v>
      </c>
      <c r="AD63" s="113">
        <v>5.6544999999999996</v>
      </c>
      <c r="AE63" s="113">
        <v>1586.7692999999999</v>
      </c>
      <c r="AF63" s="113">
        <v>1120.5518</v>
      </c>
      <c r="AG63" s="113">
        <v>5362.567</v>
      </c>
      <c r="AH63" s="113">
        <v>20.911300000000001</v>
      </c>
      <c r="AI63" s="113">
        <v>19082.62</v>
      </c>
      <c r="AJ63" s="113">
        <v>28.826000000000001</v>
      </c>
      <c r="AK63" s="113">
        <v>67.148700000000005</v>
      </c>
      <c r="AL63" s="113">
        <v>5.843</v>
      </c>
      <c r="AM63" s="113">
        <v>99.157499999999999</v>
      </c>
      <c r="AN63" s="113">
        <v>17.070799999999998</v>
      </c>
      <c r="AO63" s="113">
        <v>4.8823999999999996</v>
      </c>
      <c r="AP63" s="113">
        <v>4.9894999999999996</v>
      </c>
      <c r="AQ63" s="113">
        <v>0.94110000000000005</v>
      </c>
      <c r="AR63" s="113">
        <v>550.64890000000003</v>
      </c>
      <c r="AS63" s="113">
        <v>4.6858000000000004</v>
      </c>
      <c r="AT63" s="113">
        <v>30145</v>
      </c>
      <c r="AU63" s="113">
        <v>84.957400000000007</v>
      </c>
      <c r="AV63" s="113">
        <v>3063.1626000000001</v>
      </c>
      <c r="AW63" s="113">
        <v>36.294199999999996</v>
      </c>
      <c r="AX63" s="113">
        <v>8.7782999999999998</v>
      </c>
      <c r="AY63" s="113">
        <v>4.2145999999999999</v>
      </c>
      <c r="AZ63" s="113">
        <v>149.44239999999999</v>
      </c>
      <c r="BA63" s="113">
        <v>12.0223</v>
      </c>
      <c r="BB63" s="113">
        <v>5.4013999999999998</v>
      </c>
      <c r="BC63" s="113">
        <v>235.1977</v>
      </c>
      <c r="BD63" s="113">
        <v>3.8464999999999998</v>
      </c>
      <c r="BE63" s="113">
        <v>0.50160000000000005</v>
      </c>
      <c r="BF63" s="113">
        <v>9.1685999999999996</v>
      </c>
      <c r="BG63" s="113">
        <v>0.40260000000000001</v>
      </c>
      <c r="BH63" s="113">
        <v>36.970700000000001</v>
      </c>
      <c r="BI63" s="113">
        <v>58.613100000000003</v>
      </c>
    </row>
    <row r="64" spans="1:61" ht="15.6">
      <c r="A64" s="22">
        <v>63</v>
      </c>
      <c r="B64" s="25">
        <v>44530</v>
      </c>
      <c r="C64" s="113">
        <v>1.3264</v>
      </c>
      <c r="D64" s="113">
        <v>1.7001999999999999</v>
      </c>
      <c r="E64" s="114"/>
      <c r="F64" s="114"/>
      <c r="G64" s="113">
        <v>1.2206999999999999</v>
      </c>
      <c r="H64" s="113"/>
      <c r="I64" s="113">
        <v>1.8675999999999999</v>
      </c>
      <c r="J64" s="113">
        <v>1.9476</v>
      </c>
      <c r="K64" s="113"/>
      <c r="L64" s="113">
        <v>11.999700000000001</v>
      </c>
      <c r="M64" s="113">
        <v>10.3413</v>
      </c>
      <c r="N64" s="113">
        <v>1.8136000000000001</v>
      </c>
      <c r="O64" s="113">
        <v>21.182600000000001</v>
      </c>
      <c r="P64" s="113">
        <v>100.4276</v>
      </c>
      <c r="Q64" s="113">
        <v>133.86699999999999</v>
      </c>
      <c r="R64" s="113">
        <v>7.4763999999999999</v>
      </c>
      <c r="S64" s="113">
        <v>1.1727000000000001</v>
      </c>
      <c r="T64" s="113">
        <v>150.03100000000001</v>
      </c>
      <c r="U64" s="113">
        <v>427.63499999999999</v>
      </c>
      <c r="V64" s="113">
        <v>4.8677999999999999</v>
      </c>
      <c r="W64" s="113">
        <v>172.14019999999999</v>
      </c>
      <c r="X64" s="113">
        <v>8.5038999999999998</v>
      </c>
      <c r="Y64" s="113">
        <v>29.881</v>
      </c>
      <c r="Z64" s="113">
        <v>2.2968000000000002</v>
      </c>
      <c r="AA64" s="113">
        <v>44.747700000000002</v>
      </c>
      <c r="AB64" s="113">
        <v>8.8237000000000005</v>
      </c>
      <c r="AC64" s="113">
        <v>5.4577999999999998</v>
      </c>
      <c r="AD64" s="113">
        <v>5.6231</v>
      </c>
      <c r="AE64" s="113">
        <v>1575.8613</v>
      </c>
      <c r="AF64" s="113">
        <v>1102.1470999999999</v>
      </c>
      <c r="AG64" s="113">
        <v>5303.6675999999998</v>
      </c>
      <c r="AH64" s="113">
        <v>20.889199999999999</v>
      </c>
      <c r="AI64" s="113">
        <v>19133.14</v>
      </c>
      <c r="AJ64" s="113">
        <v>28.430800000000001</v>
      </c>
      <c r="AK64" s="113">
        <v>67.1387</v>
      </c>
      <c r="AL64" s="113">
        <v>5.8047000000000004</v>
      </c>
      <c r="AM64" s="113">
        <v>98.563999999999993</v>
      </c>
      <c r="AN64" s="113">
        <v>17.8504</v>
      </c>
      <c r="AO64" s="113">
        <v>4.8955000000000002</v>
      </c>
      <c r="AP64" s="113">
        <v>4.9755000000000003</v>
      </c>
      <c r="AQ64" s="113">
        <v>0.94430000000000003</v>
      </c>
      <c r="AR64" s="113">
        <v>548.93740000000003</v>
      </c>
      <c r="AS64" s="113">
        <v>4.6494</v>
      </c>
      <c r="AT64" s="113">
        <v>30372</v>
      </c>
      <c r="AU64" s="113">
        <v>84.677800000000005</v>
      </c>
      <c r="AV64" s="113">
        <v>3053.8036999999999</v>
      </c>
      <c r="AW64" s="113">
        <v>36.0426</v>
      </c>
      <c r="AX64" s="113">
        <v>8.7204999999999995</v>
      </c>
      <c r="AY64" s="113">
        <v>4.1917999999999997</v>
      </c>
      <c r="AZ64" s="113">
        <v>149.02109999999999</v>
      </c>
      <c r="BA64" s="113">
        <v>12.0442</v>
      </c>
      <c r="BB64" s="113">
        <v>5.3967000000000001</v>
      </c>
      <c r="BC64" s="113">
        <v>232.29509999999999</v>
      </c>
      <c r="BD64" s="113">
        <v>3.8300999999999998</v>
      </c>
      <c r="BE64" s="113">
        <v>0.501</v>
      </c>
      <c r="BF64" s="113">
        <v>9.0818999999999992</v>
      </c>
      <c r="BG64" s="113">
        <v>0.40200000000000002</v>
      </c>
      <c r="BH64" s="113">
        <v>36.805999999999997</v>
      </c>
      <c r="BI64" s="113">
        <v>58.432400000000001</v>
      </c>
    </row>
    <row r="65" spans="1:61" ht="15.6">
      <c r="A65" s="22">
        <v>64</v>
      </c>
      <c r="B65" s="25">
        <v>44531</v>
      </c>
      <c r="C65" s="113">
        <v>1.3303</v>
      </c>
      <c r="D65" s="113">
        <v>1.7033</v>
      </c>
      <c r="E65" s="114"/>
      <c r="F65" s="114"/>
      <c r="G65" s="113">
        <v>1.2228000000000001</v>
      </c>
      <c r="H65" s="113"/>
      <c r="I65" s="113">
        <v>1.8674999999999999</v>
      </c>
      <c r="J65" s="113">
        <v>1.9479</v>
      </c>
      <c r="K65" s="113"/>
      <c r="L65" s="113">
        <v>12.053599999999999</v>
      </c>
      <c r="M65" s="113">
        <v>10.365399999999999</v>
      </c>
      <c r="N65" s="113">
        <v>1.8147</v>
      </c>
      <c r="O65" s="113">
        <v>21.245999999999999</v>
      </c>
      <c r="P65" s="113">
        <v>99.724800000000002</v>
      </c>
      <c r="Q65" s="113">
        <v>134.38489999999999</v>
      </c>
      <c r="R65" s="113">
        <v>7.5185000000000004</v>
      </c>
      <c r="S65" s="113">
        <v>1.1748000000000001</v>
      </c>
      <c r="T65" s="113">
        <v>149.99700000000001</v>
      </c>
      <c r="U65" s="113">
        <v>426.42399999999998</v>
      </c>
      <c r="V65" s="113">
        <v>4.9020999999999999</v>
      </c>
      <c r="W65" s="113">
        <v>172.1942</v>
      </c>
      <c r="X65" s="113">
        <v>8.4837000000000007</v>
      </c>
      <c r="Y65" s="113">
        <v>29.9465</v>
      </c>
      <c r="Z65" s="113">
        <v>2.2978999999999998</v>
      </c>
      <c r="AA65" s="113">
        <v>44.807499999999997</v>
      </c>
      <c r="AB65" s="113">
        <v>8.8325999999999993</v>
      </c>
      <c r="AC65" s="113">
        <v>5.4271000000000003</v>
      </c>
      <c r="AD65" s="113">
        <v>5.6013999999999999</v>
      </c>
      <c r="AE65" s="113">
        <v>1569.1122</v>
      </c>
      <c r="AF65" s="113">
        <v>1115.4428</v>
      </c>
      <c r="AG65" s="113">
        <v>5283.9629999999997</v>
      </c>
      <c r="AH65" s="113">
        <v>20.913799999999998</v>
      </c>
      <c r="AI65" s="113">
        <v>19056.88</v>
      </c>
      <c r="AJ65" s="113">
        <v>28.357900000000001</v>
      </c>
      <c r="AK65" s="113">
        <v>67.088399999999993</v>
      </c>
      <c r="AL65" s="113">
        <v>5.81</v>
      </c>
      <c r="AM65" s="113">
        <v>98.756</v>
      </c>
      <c r="AN65" s="113">
        <v>17.665500000000002</v>
      </c>
      <c r="AO65" s="113">
        <v>4.8864000000000001</v>
      </c>
      <c r="AP65" s="113">
        <v>4.9913999999999996</v>
      </c>
      <c r="AQ65" s="113">
        <v>0.94510000000000005</v>
      </c>
      <c r="AR65" s="113">
        <v>550.18679999999995</v>
      </c>
      <c r="AS65" s="113">
        <v>4.6708999999999996</v>
      </c>
      <c r="AT65" s="113">
        <v>30251</v>
      </c>
      <c r="AU65" s="113">
        <v>85.046800000000005</v>
      </c>
      <c r="AV65" s="113">
        <v>3068.4385000000002</v>
      </c>
      <c r="AW65" s="113">
        <v>36.4146</v>
      </c>
      <c r="AX65" s="113">
        <v>8.7355999999999998</v>
      </c>
      <c r="AY65" s="113">
        <v>4.1981999999999999</v>
      </c>
      <c r="AZ65" s="113">
        <v>149.63120000000001</v>
      </c>
      <c r="BA65" s="113">
        <v>12.0724</v>
      </c>
      <c r="BB65" s="113">
        <v>5.4165999999999999</v>
      </c>
      <c r="BC65" s="113">
        <v>233.56100000000001</v>
      </c>
      <c r="BD65" s="113">
        <v>3.8201000000000001</v>
      </c>
      <c r="BE65" s="113">
        <v>0.50170000000000003</v>
      </c>
      <c r="BF65" s="113">
        <v>9.1837</v>
      </c>
      <c r="BG65" s="113">
        <v>0.4027</v>
      </c>
      <c r="BH65" s="113">
        <v>36.8889</v>
      </c>
      <c r="BI65" s="113">
        <v>58.652900000000002</v>
      </c>
    </row>
    <row r="66" spans="1:61" ht="15.6">
      <c r="A66" s="22">
        <v>65</v>
      </c>
      <c r="B66" s="25">
        <v>44532</v>
      </c>
      <c r="C66" s="113">
        <v>1.3302</v>
      </c>
      <c r="D66" s="113">
        <v>1.7048000000000001</v>
      </c>
      <c r="E66" s="114"/>
      <c r="F66" s="114"/>
      <c r="G66" s="113">
        <v>1.2246999999999999</v>
      </c>
      <c r="H66" s="113"/>
      <c r="I66" s="113">
        <v>1.8749</v>
      </c>
      <c r="J66" s="113">
        <v>1.9532</v>
      </c>
      <c r="K66" s="113"/>
      <c r="L66" s="113">
        <v>12.0345</v>
      </c>
      <c r="M66" s="113">
        <v>10.363300000000001</v>
      </c>
      <c r="N66" s="113">
        <v>1.821</v>
      </c>
      <c r="O66" s="113">
        <v>21.236699999999999</v>
      </c>
      <c r="P66" s="113">
        <v>99.889600000000002</v>
      </c>
      <c r="Q66" s="113">
        <v>134.47929999999999</v>
      </c>
      <c r="R66" s="113">
        <v>7.5016999999999996</v>
      </c>
      <c r="S66" s="113">
        <v>1.1769000000000001</v>
      </c>
      <c r="T66" s="113">
        <v>150.56899999999999</v>
      </c>
      <c r="U66" s="113">
        <v>428.94299999999998</v>
      </c>
      <c r="V66" s="113">
        <v>4.8857999999999997</v>
      </c>
      <c r="W66" s="113">
        <v>172.75989999999999</v>
      </c>
      <c r="X66" s="113">
        <v>8.4917999999999996</v>
      </c>
      <c r="Y66" s="113">
        <v>29.959</v>
      </c>
      <c r="Z66" s="113">
        <v>2.3003999999999998</v>
      </c>
      <c r="AA66" s="113">
        <v>45.064799999999998</v>
      </c>
      <c r="AB66" s="113">
        <v>8.8567999999999998</v>
      </c>
      <c r="AC66" s="113">
        <v>5.4161000000000001</v>
      </c>
      <c r="AD66" s="113">
        <v>5.6279000000000003</v>
      </c>
      <c r="AE66" s="113">
        <v>1563.8685</v>
      </c>
      <c r="AF66" s="113">
        <v>1114.5128</v>
      </c>
      <c r="AG66" s="113">
        <v>5239.8795</v>
      </c>
      <c r="AH66" s="113">
        <v>20.897600000000001</v>
      </c>
      <c r="AI66" s="113">
        <v>19142.62</v>
      </c>
      <c r="AJ66" s="113">
        <v>28.401</v>
      </c>
      <c r="AK66" s="113">
        <v>66.959800000000001</v>
      </c>
      <c r="AL66" s="113">
        <v>5.8259999999999996</v>
      </c>
      <c r="AM66" s="113">
        <v>98.186899999999994</v>
      </c>
      <c r="AN66" s="113">
        <v>18.279399999999999</v>
      </c>
      <c r="AO66" s="113">
        <v>4.8895999999999997</v>
      </c>
      <c r="AP66" s="113">
        <v>4.9904000000000002</v>
      </c>
      <c r="AQ66" s="113">
        <v>0.94179999999999997</v>
      </c>
      <c r="AR66" s="113">
        <v>549.93859999999995</v>
      </c>
      <c r="AS66" s="113">
        <v>4.6687000000000003</v>
      </c>
      <c r="AT66" s="113">
        <v>30226</v>
      </c>
      <c r="AU66" s="113">
        <v>84.974400000000003</v>
      </c>
      <c r="AV66" s="113">
        <v>3061.2012</v>
      </c>
      <c r="AW66" s="113">
        <v>36.229399999999998</v>
      </c>
      <c r="AX66" s="113">
        <v>8.7514000000000003</v>
      </c>
      <c r="AY66" s="113">
        <v>4.2080000000000002</v>
      </c>
      <c r="AZ66" s="113">
        <v>149.64850000000001</v>
      </c>
      <c r="BA66" s="113">
        <v>12.1038</v>
      </c>
      <c r="BB66" s="113">
        <v>5.4187000000000003</v>
      </c>
      <c r="BC66" s="113">
        <v>235.40450000000001</v>
      </c>
      <c r="BD66" s="113">
        <v>3.8422000000000001</v>
      </c>
      <c r="BE66" s="113">
        <v>0.50149999999999995</v>
      </c>
      <c r="BF66" s="113">
        <v>9.1950000000000003</v>
      </c>
      <c r="BG66" s="113">
        <v>0.40239999999999998</v>
      </c>
      <c r="BH66" s="113">
        <v>36.8979</v>
      </c>
      <c r="BI66" s="113">
        <v>58.673000000000002</v>
      </c>
    </row>
    <row r="67" spans="1:61" ht="15.6">
      <c r="A67" s="22">
        <v>66</v>
      </c>
      <c r="B67" s="25">
        <v>44533</v>
      </c>
      <c r="C67" s="113">
        <v>1.3236000000000001</v>
      </c>
      <c r="D67" s="113">
        <v>1.7</v>
      </c>
      <c r="E67" s="114"/>
      <c r="F67" s="114"/>
      <c r="G67" s="113">
        <v>1.2143999999999999</v>
      </c>
      <c r="H67" s="113"/>
      <c r="I67" s="113">
        <v>1.8906000000000001</v>
      </c>
      <c r="J67" s="113">
        <v>1.9525999999999999</v>
      </c>
      <c r="K67" s="113"/>
      <c r="L67" s="113">
        <v>12.104799999999999</v>
      </c>
      <c r="M67" s="113">
        <v>10.3148</v>
      </c>
      <c r="N67" s="113">
        <v>1.8156000000000001</v>
      </c>
      <c r="O67" s="113">
        <v>21.282499999999999</v>
      </c>
      <c r="P67" s="113">
        <v>99.860500000000002</v>
      </c>
      <c r="Q67" s="113">
        <v>133.8159</v>
      </c>
      <c r="R67" s="113">
        <v>7.4814999999999996</v>
      </c>
      <c r="S67" s="113">
        <v>1.1698</v>
      </c>
      <c r="T67" s="113">
        <v>149.245</v>
      </c>
      <c r="U67" s="113">
        <v>426.245</v>
      </c>
      <c r="V67" s="113">
        <v>4.8605</v>
      </c>
      <c r="W67" s="113">
        <v>171.56530000000001</v>
      </c>
      <c r="X67" s="113">
        <v>8.4276999999999997</v>
      </c>
      <c r="Y67" s="113">
        <v>29.759399999999999</v>
      </c>
      <c r="Z67" s="113">
        <v>2.2955000000000001</v>
      </c>
      <c r="AA67" s="113">
        <v>44.795999999999999</v>
      </c>
      <c r="AB67" s="113">
        <v>8.8109000000000002</v>
      </c>
      <c r="AC67" s="113">
        <v>5.3788</v>
      </c>
      <c r="AD67" s="113">
        <v>5.617</v>
      </c>
      <c r="AE67" s="113">
        <v>1561.9464</v>
      </c>
      <c r="AF67" s="113">
        <v>1113.3064999999999</v>
      </c>
      <c r="AG67" s="113">
        <v>5255.8711999999996</v>
      </c>
      <c r="AH67" s="113">
        <v>20.786200000000001</v>
      </c>
      <c r="AI67" s="113">
        <v>19113.8</v>
      </c>
      <c r="AJ67" s="113">
        <v>28.148199999999999</v>
      </c>
      <c r="AK67" s="113">
        <v>66.888900000000007</v>
      </c>
      <c r="AL67" s="113">
        <v>5.7907000000000002</v>
      </c>
      <c r="AM67" s="113">
        <v>97.910700000000006</v>
      </c>
      <c r="AN67" s="113">
        <v>18.163799999999998</v>
      </c>
      <c r="AO67" s="113">
        <v>4.8634000000000004</v>
      </c>
      <c r="AP67" s="113">
        <v>4.9642999999999997</v>
      </c>
      <c r="AQ67" s="113">
        <v>0.9405</v>
      </c>
      <c r="AR67" s="113">
        <v>548.18470000000002</v>
      </c>
      <c r="AS67" s="113">
        <v>4.6483999999999996</v>
      </c>
      <c r="AT67" s="113">
        <v>30274</v>
      </c>
      <c r="AU67" s="113">
        <v>84.523300000000006</v>
      </c>
      <c r="AV67" s="113">
        <v>3046.3462</v>
      </c>
      <c r="AW67" s="113">
        <v>36.193399999999997</v>
      </c>
      <c r="AX67" s="113">
        <v>8.6990999999999996</v>
      </c>
      <c r="AY67" s="113">
        <v>4.1855000000000002</v>
      </c>
      <c r="AZ67" s="113">
        <v>148.92359999999999</v>
      </c>
      <c r="BA67" s="113">
        <v>12.1495</v>
      </c>
      <c r="BB67" s="113">
        <v>5.3939000000000004</v>
      </c>
      <c r="BC67" s="113">
        <v>234.65010000000001</v>
      </c>
      <c r="BD67" s="113">
        <v>3.8104</v>
      </c>
      <c r="BE67" s="113">
        <v>0.49890000000000001</v>
      </c>
      <c r="BF67" s="113">
        <v>9.1294000000000004</v>
      </c>
      <c r="BG67" s="113">
        <v>0.40060000000000001</v>
      </c>
      <c r="BH67" s="113">
        <v>36.685000000000002</v>
      </c>
      <c r="BI67" s="113">
        <v>58.371400000000001</v>
      </c>
    </row>
    <row r="68" spans="1:61" ht="15.6">
      <c r="A68" s="22">
        <v>67</v>
      </c>
      <c r="B68" s="25">
        <v>44534</v>
      </c>
      <c r="C68" s="113">
        <v>1.3236000000000001</v>
      </c>
      <c r="D68" s="113">
        <v>1.7</v>
      </c>
      <c r="E68" s="114"/>
      <c r="F68" s="114"/>
      <c r="G68" s="113">
        <v>1.2143999999999999</v>
      </c>
      <c r="H68" s="113"/>
      <c r="I68" s="113">
        <v>1.8906000000000001</v>
      </c>
      <c r="J68" s="113">
        <v>1.9525999999999999</v>
      </c>
      <c r="K68" s="113"/>
      <c r="L68" s="113">
        <v>12.104799999999999</v>
      </c>
      <c r="M68" s="113">
        <v>10.3148</v>
      </c>
      <c r="N68" s="113">
        <v>1.8156000000000001</v>
      </c>
      <c r="O68" s="113">
        <v>21.282499999999999</v>
      </c>
      <c r="P68" s="113">
        <v>99.860500000000002</v>
      </c>
      <c r="Q68" s="113">
        <v>133.8159</v>
      </c>
      <c r="R68" s="113">
        <v>7.4814999999999996</v>
      </c>
      <c r="S68" s="113">
        <v>1.1698</v>
      </c>
      <c r="T68" s="113">
        <v>149.245</v>
      </c>
      <c r="U68" s="113">
        <v>426.245</v>
      </c>
      <c r="V68" s="113">
        <v>4.8605</v>
      </c>
      <c r="W68" s="113">
        <v>171.56530000000001</v>
      </c>
      <c r="X68" s="113">
        <v>8.4276999999999997</v>
      </c>
      <c r="Y68" s="113">
        <v>29.759399999999999</v>
      </c>
      <c r="Z68" s="113">
        <v>2.2955000000000001</v>
      </c>
      <c r="AA68" s="113">
        <v>44.795999999999999</v>
      </c>
      <c r="AB68" s="113">
        <v>8.8109000000000002</v>
      </c>
      <c r="AC68" s="113">
        <v>5.3788</v>
      </c>
      <c r="AD68" s="113">
        <v>5.617</v>
      </c>
      <c r="AE68" s="113">
        <v>1561.9464</v>
      </c>
      <c r="AF68" s="113">
        <v>1113.3064999999999</v>
      </c>
      <c r="AG68" s="113">
        <v>5255.8711999999996</v>
      </c>
      <c r="AH68" s="113">
        <v>20.786200000000001</v>
      </c>
      <c r="AI68" s="113">
        <v>19113.8</v>
      </c>
      <c r="AJ68" s="113">
        <v>28.148199999999999</v>
      </c>
      <c r="AK68" s="113">
        <v>66.888900000000007</v>
      </c>
      <c r="AL68" s="113">
        <v>5.7907000000000002</v>
      </c>
      <c r="AM68" s="113">
        <v>97.910700000000006</v>
      </c>
      <c r="AN68" s="113">
        <v>18.163799999999998</v>
      </c>
      <c r="AO68" s="113">
        <v>4.8634000000000004</v>
      </c>
      <c r="AP68" s="113">
        <v>4.9642999999999997</v>
      </c>
      <c r="AQ68" s="113">
        <v>0.9405</v>
      </c>
      <c r="AR68" s="113">
        <v>548.18470000000002</v>
      </c>
      <c r="AS68" s="113">
        <v>4.6483999999999996</v>
      </c>
      <c r="AT68" s="113">
        <v>30274</v>
      </c>
      <c r="AU68" s="113">
        <v>84.523300000000006</v>
      </c>
      <c r="AV68" s="113">
        <v>3046.3462</v>
      </c>
      <c r="AW68" s="113">
        <v>36.193399999999997</v>
      </c>
      <c r="AX68" s="113">
        <v>8.6990999999999996</v>
      </c>
      <c r="AY68" s="113">
        <v>4.1855000000000002</v>
      </c>
      <c r="AZ68" s="113">
        <v>148.92359999999999</v>
      </c>
      <c r="BA68" s="113">
        <v>12.1495</v>
      </c>
      <c r="BB68" s="113">
        <v>5.3939000000000004</v>
      </c>
      <c r="BC68" s="113">
        <v>234.65010000000001</v>
      </c>
      <c r="BD68" s="113">
        <v>3.8104</v>
      </c>
      <c r="BE68" s="113">
        <v>0.49890000000000001</v>
      </c>
      <c r="BF68" s="113">
        <v>9.1294000000000004</v>
      </c>
      <c r="BG68" s="113">
        <v>0.40060000000000001</v>
      </c>
      <c r="BH68" s="113">
        <v>36.685000000000002</v>
      </c>
      <c r="BI68" s="113">
        <v>58.371400000000001</v>
      </c>
    </row>
    <row r="69" spans="1:61" ht="15.6">
      <c r="A69" s="22">
        <v>68</v>
      </c>
      <c r="B69" s="25">
        <v>44535</v>
      </c>
      <c r="C69" s="113">
        <v>1.3236000000000001</v>
      </c>
      <c r="D69" s="113">
        <v>1.7</v>
      </c>
      <c r="E69" s="114"/>
      <c r="F69" s="114"/>
      <c r="G69" s="113">
        <v>1.2143999999999999</v>
      </c>
      <c r="H69" s="113"/>
      <c r="I69" s="113">
        <v>1.8906000000000001</v>
      </c>
      <c r="J69" s="113">
        <v>1.9525999999999999</v>
      </c>
      <c r="K69" s="113"/>
      <c r="L69" s="113">
        <v>12.104799999999999</v>
      </c>
      <c r="M69" s="113">
        <v>10.3148</v>
      </c>
      <c r="N69" s="113">
        <v>1.8156000000000001</v>
      </c>
      <c r="O69" s="113">
        <v>21.282499999999999</v>
      </c>
      <c r="P69" s="113">
        <v>99.860500000000002</v>
      </c>
      <c r="Q69" s="113">
        <v>133.8159</v>
      </c>
      <c r="R69" s="113">
        <v>7.4814999999999996</v>
      </c>
      <c r="S69" s="113">
        <v>1.1698</v>
      </c>
      <c r="T69" s="113">
        <v>149.245</v>
      </c>
      <c r="U69" s="113">
        <v>426.245</v>
      </c>
      <c r="V69" s="113">
        <v>4.8605</v>
      </c>
      <c r="W69" s="113">
        <v>171.56530000000001</v>
      </c>
      <c r="X69" s="113">
        <v>8.4276999999999997</v>
      </c>
      <c r="Y69" s="113">
        <v>29.759399999999999</v>
      </c>
      <c r="Z69" s="113">
        <v>2.2955000000000001</v>
      </c>
      <c r="AA69" s="113">
        <v>44.795999999999999</v>
      </c>
      <c r="AB69" s="113">
        <v>8.8109000000000002</v>
      </c>
      <c r="AC69" s="113">
        <v>5.3788</v>
      </c>
      <c r="AD69" s="113">
        <v>5.617</v>
      </c>
      <c r="AE69" s="113">
        <v>1561.9464</v>
      </c>
      <c r="AF69" s="113">
        <v>1113.3064999999999</v>
      </c>
      <c r="AG69" s="113">
        <v>5255.8711999999996</v>
      </c>
      <c r="AH69" s="113">
        <v>20.786200000000001</v>
      </c>
      <c r="AI69" s="113">
        <v>19113.8</v>
      </c>
      <c r="AJ69" s="113">
        <v>28.148199999999999</v>
      </c>
      <c r="AK69" s="113">
        <v>66.888900000000007</v>
      </c>
      <c r="AL69" s="113">
        <v>5.7907000000000002</v>
      </c>
      <c r="AM69" s="113">
        <v>97.910700000000006</v>
      </c>
      <c r="AN69" s="113">
        <v>18.163799999999998</v>
      </c>
      <c r="AO69" s="113">
        <v>4.8634000000000004</v>
      </c>
      <c r="AP69" s="113">
        <v>4.9642999999999997</v>
      </c>
      <c r="AQ69" s="113">
        <v>0.9405</v>
      </c>
      <c r="AR69" s="113">
        <v>548.18470000000002</v>
      </c>
      <c r="AS69" s="113">
        <v>4.6483999999999996</v>
      </c>
      <c r="AT69" s="113">
        <v>30274</v>
      </c>
      <c r="AU69" s="113">
        <v>84.523300000000006</v>
      </c>
      <c r="AV69" s="113">
        <v>3046.3462</v>
      </c>
      <c r="AW69" s="113">
        <v>36.193399999999997</v>
      </c>
      <c r="AX69" s="113">
        <v>8.6990999999999996</v>
      </c>
      <c r="AY69" s="113">
        <v>4.1855000000000002</v>
      </c>
      <c r="AZ69" s="113">
        <v>148.92359999999999</v>
      </c>
      <c r="BA69" s="113">
        <v>12.1495</v>
      </c>
      <c r="BB69" s="113">
        <v>5.3939000000000004</v>
      </c>
      <c r="BC69" s="113">
        <v>234.65010000000001</v>
      </c>
      <c r="BD69" s="113">
        <v>3.8104</v>
      </c>
      <c r="BE69" s="113">
        <v>0.49890000000000001</v>
      </c>
      <c r="BF69" s="113">
        <v>9.1294000000000004</v>
      </c>
      <c r="BG69" s="113">
        <v>0.40060000000000001</v>
      </c>
      <c r="BH69" s="113">
        <v>36.685000000000002</v>
      </c>
      <c r="BI69" s="113">
        <v>58.371400000000001</v>
      </c>
    </row>
    <row r="70" spans="1:61" ht="15.6">
      <c r="A70" s="22">
        <v>69</v>
      </c>
      <c r="B70" s="25">
        <v>44536</v>
      </c>
      <c r="C70" s="113">
        <v>1.3253999999999999</v>
      </c>
      <c r="D70" s="113">
        <v>1.6931</v>
      </c>
      <c r="E70" s="114"/>
      <c r="F70" s="114"/>
      <c r="G70" s="113">
        <v>1.2278</v>
      </c>
      <c r="H70" s="113"/>
      <c r="I70" s="113">
        <v>1.8813</v>
      </c>
      <c r="J70" s="113">
        <v>1.9631000000000001</v>
      </c>
      <c r="K70" s="113"/>
      <c r="L70" s="113">
        <v>12.059900000000001</v>
      </c>
      <c r="M70" s="113">
        <v>10.3383</v>
      </c>
      <c r="N70" s="113">
        <v>1.8152999999999999</v>
      </c>
      <c r="O70" s="113">
        <v>21.113499999999998</v>
      </c>
      <c r="P70" s="113">
        <v>100.0098</v>
      </c>
      <c r="Q70" s="113">
        <v>134.25460000000001</v>
      </c>
      <c r="R70" s="113">
        <v>7.5430000000000001</v>
      </c>
      <c r="S70" s="113">
        <v>1.1752</v>
      </c>
      <c r="T70" s="113">
        <v>150.38499999999999</v>
      </c>
      <c r="U70" s="113">
        <v>430.29300000000001</v>
      </c>
      <c r="V70" s="113">
        <v>4.8682999999999996</v>
      </c>
      <c r="W70" s="113">
        <v>172.9845</v>
      </c>
      <c r="X70" s="113">
        <v>8.4495000000000005</v>
      </c>
      <c r="Y70" s="113">
        <v>29.883099999999999</v>
      </c>
      <c r="Z70" s="113">
        <v>2.2982999999999998</v>
      </c>
      <c r="AA70" s="113">
        <v>44.8416</v>
      </c>
      <c r="AB70" s="113">
        <v>8.8436000000000003</v>
      </c>
      <c r="AC70" s="113">
        <v>5.4058000000000002</v>
      </c>
      <c r="AD70" s="113">
        <v>5.6086999999999998</v>
      </c>
      <c r="AE70" s="113">
        <v>1567.4905000000001</v>
      </c>
      <c r="AF70" s="113">
        <v>1123.0612000000001</v>
      </c>
      <c r="AG70" s="113">
        <v>5213.6881000000003</v>
      </c>
      <c r="AH70" s="113">
        <v>20.837800000000001</v>
      </c>
      <c r="AI70" s="113">
        <v>19117.55</v>
      </c>
      <c r="AJ70" s="113">
        <v>28.155899999999999</v>
      </c>
      <c r="AK70" s="113">
        <v>66.727999999999994</v>
      </c>
      <c r="AL70" s="113">
        <v>5.8144</v>
      </c>
      <c r="AM70" s="113">
        <v>98.495000000000005</v>
      </c>
      <c r="AN70" s="113">
        <v>18.279699999999998</v>
      </c>
      <c r="AO70" s="113">
        <v>4.8609</v>
      </c>
      <c r="AP70" s="113">
        <v>4.9722</v>
      </c>
      <c r="AQ70" s="113">
        <v>0.93840000000000001</v>
      </c>
      <c r="AR70" s="113">
        <v>549.22019999999998</v>
      </c>
      <c r="AS70" s="113">
        <v>4.6524999999999999</v>
      </c>
      <c r="AT70" s="113">
        <v>30485</v>
      </c>
      <c r="AU70" s="113">
        <v>84.427999999999997</v>
      </c>
      <c r="AV70" s="113">
        <v>3053.1808999999998</v>
      </c>
      <c r="AW70" s="113">
        <v>36.162300000000002</v>
      </c>
      <c r="AX70" s="113">
        <v>8.7383000000000006</v>
      </c>
      <c r="AY70" s="113">
        <v>4.1946000000000003</v>
      </c>
      <c r="AZ70" s="113">
        <v>148.9144</v>
      </c>
      <c r="BA70" s="113">
        <v>12.0695</v>
      </c>
      <c r="BB70" s="113">
        <v>5.4138000000000002</v>
      </c>
      <c r="BC70" s="113">
        <v>234.15639999999999</v>
      </c>
      <c r="BD70" s="113">
        <v>3.8241999999999998</v>
      </c>
      <c r="BE70" s="113">
        <v>0.49909999999999999</v>
      </c>
      <c r="BF70" s="113">
        <v>9.1372</v>
      </c>
      <c r="BG70" s="113">
        <v>0.4012</v>
      </c>
      <c r="BH70" s="113">
        <v>36.746099999999998</v>
      </c>
      <c r="BI70" s="113">
        <v>58.4786</v>
      </c>
    </row>
    <row r="71" spans="1:61" ht="15.6">
      <c r="A71" s="22">
        <v>70</v>
      </c>
      <c r="B71" s="25">
        <v>44537</v>
      </c>
      <c r="C71" s="113">
        <v>1.3227</v>
      </c>
      <c r="D71" s="113">
        <v>1.6745000000000001</v>
      </c>
      <c r="E71" s="114"/>
      <c r="F71" s="114"/>
      <c r="G71" s="113">
        <v>1.2255</v>
      </c>
      <c r="H71" s="113"/>
      <c r="I71" s="113">
        <v>1.8602000000000001</v>
      </c>
      <c r="J71" s="113">
        <v>1.9530000000000001</v>
      </c>
      <c r="K71" s="113"/>
      <c r="L71" s="113">
        <v>12.0732</v>
      </c>
      <c r="M71" s="113">
        <v>10.3127</v>
      </c>
      <c r="N71" s="113">
        <v>1.8085</v>
      </c>
      <c r="O71" s="113">
        <v>20.9968</v>
      </c>
      <c r="P71" s="113">
        <v>100.0322</v>
      </c>
      <c r="Q71" s="113">
        <v>134.13919999999999</v>
      </c>
      <c r="R71" s="113">
        <v>7.4476000000000004</v>
      </c>
      <c r="S71" s="113">
        <v>1.1763999999999999</v>
      </c>
      <c r="T71" s="113">
        <v>150.43600000000001</v>
      </c>
      <c r="U71" s="113">
        <v>432.12599999999998</v>
      </c>
      <c r="V71" s="113">
        <v>4.8639000000000001</v>
      </c>
      <c r="W71" s="113">
        <v>173.16120000000001</v>
      </c>
      <c r="X71" s="113">
        <v>8.4306999999999999</v>
      </c>
      <c r="Y71" s="113">
        <v>29.912600000000001</v>
      </c>
      <c r="Z71" s="113">
        <v>2.3010000000000002</v>
      </c>
      <c r="AA71" s="113">
        <v>44.499000000000002</v>
      </c>
      <c r="AB71" s="113">
        <v>8.8481000000000005</v>
      </c>
      <c r="AC71" s="113">
        <v>5.3909000000000002</v>
      </c>
      <c r="AD71" s="113">
        <v>5.6111000000000004</v>
      </c>
      <c r="AE71" s="113">
        <v>1559.9335000000001</v>
      </c>
      <c r="AF71" s="113">
        <v>1109.9159</v>
      </c>
      <c r="AG71" s="113">
        <v>5173.5504000000001</v>
      </c>
      <c r="AH71" s="113">
        <v>20.780100000000001</v>
      </c>
      <c r="AI71" s="113">
        <v>19072.650000000001</v>
      </c>
      <c r="AJ71" s="113">
        <v>27.821300000000001</v>
      </c>
      <c r="AK71" s="113">
        <v>66.913700000000006</v>
      </c>
      <c r="AL71" s="113">
        <v>5.8194999999999997</v>
      </c>
      <c r="AM71" s="113">
        <v>98.030699999999996</v>
      </c>
      <c r="AN71" s="113">
        <v>17.922699999999999</v>
      </c>
      <c r="AO71" s="113">
        <v>4.8506</v>
      </c>
      <c r="AP71" s="113">
        <v>4.9614000000000003</v>
      </c>
      <c r="AQ71" s="113">
        <v>0.93840000000000001</v>
      </c>
      <c r="AR71" s="113">
        <v>547.04809999999998</v>
      </c>
      <c r="AS71" s="113">
        <v>4.6525999999999996</v>
      </c>
      <c r="AT71" s="113">
        <v>30641</v>
      </c>
      <c r="AU71" s="113">
        <v>84.476500000000001</v>
      </c>
      <c r="AV71" s="113">
        <v>3044.2404999999999</v>
      </c>
      <c r="AW71" s="113">
        <v>36.095700000000001</v>
      </c>
      <c r="AX71" s="113">
        <v>8.7477999999999998</v>
      </c>
      <c r="AY71" s="113">
        <v>4.1447000000000003</v>
      </c>
      <c r="AZ71" s="113">
        <v>148.61099999999999</v>
      </c>
      <c r="BA71" s="113">
        <v>11.958500000000001</v>
      </c>
      <c r="BB71" s="113">
        <v>5.3910999999999998</v>
      </c>
      <c r="BC71" s="113">
        <v>233.86949999999999</v>
      </c>
      <c r="BD71" s="113">
        <v>3.8229000000000002</v>
      </c>
      <c r="BE71" s="113">
        <v>0.499</v>
      </c>
      <c r="BF71" s="113">
        <v>9.1371000000000002</v>
      </c>
      <c r="BG71" s="113">
        <v>0.40079999999999999</v>
      </c>
      <c r="BH71" s="113">
        <v>36.724800000000002</v>
      </c>
      <c r="BI71" s="113">
        <v>58.3474</v>
      </c>
    </row>
    <row r="72" spans="1:61" ht="15.6">
      <c r="A72" s="22">
        <v>71</v>
      </c>
      <c r="B72" s="25">
        <v>44538</v>
      </c>
      <c r="C72" s="113">
        <v>1.3237000000000001</v>
      </c>
      <c r="D72" s="113">
        <v>1.6737</v>
      </c>
      <c r="E72" s="114"/>
      <c r="F72" s="114"/>
      <c r="G72" s="113">
        <v>1.2188000000000001</v>
      </c>
      <c r="H72" s="113"/>
      <c r="I72" s="113">
        <v>1.8442000000000001</v>
      </c>
      <c r="J72" s="113">
        <v>1.9419</v>
      </c>
      <c r="K72" s="113"/>
      <c r="L72" s="113">
        <v>11.9579</v>
      </c>
      <c r="M72" s="113">
        <v>10.3202</v>
      </c>
      <c r="N72" s="113">
        <v>1.8016000000000001</v>
      </c>
      <c r="O72" s="113">
        <v>20.802399999999999</v>
      </c>
      <c r="P72" s="113">
        <v>99.9251</v>
      </c>
      <c r="Q72" s="113">
        <v>134.1927</v>
      </c>
      <c r="R72" s="113">
        <v>7.3385999999999996</v>
      </c>
      <c r="S72" s="113">
        <v>1.1664000000000001</v>
      </c>
      <c r="T72" s="113">
        <v>150.458</v>
      </c>
      <c r="U72" s="113">
        <v>426.80700000000002</v>
      </c>
      <c r="V72" s="113">
        <v>4.8620999999999999</v>
      </c>
      <c r="W72" s="113">
        <v>171.95519999999999</v>
      </c>
      <c r="X72" s="113">
        <v>8.3668999999999993</v>
      </c>
      <c r="Y72" s="113">
        <v>29.706299999999999</v>
      </c>
      <c r="Z72" s="113">
        <v>2.2847</v>
      </c>
      <c r="AA72" s="113">
        <v>44.226999999999997</v>
      </c>
      <c r="AB72" s="113">
        <v>8.7783999999999995</v>
      </c>
      <c r="AC72" s="113">
        <v>5.3879000000000001</v>
      </c>
      <c r="AD72" s="113">
        <v>5.5997000000000003</v>
      </c>
      <c r="AE72" s="113">
        <v>1556.3992000000001</v>
      </c>
      <c r="AF72" s="113">
        <v>1111.0301999999999</v>
      </c>
      <c r="AG72" s="113">
        <v>5166.5708999999997</v>
      </c>
      <c r="AH72" s="113">
        <v>20.811199999999999</v>
      </c>
      <c r="AI72" s="113">
        <v>19016.62</v>
      </c>
      <c r="AJ72" s="113">
        <v>27.713200000000001</v>
      </c>
      <c r="AK72" s="113">
        <v>66.626900000000006</v>
      </c>
      <c r="AL72" s="113">
        <v>5.7729999999999997</v>
      </c>
      <c r="AM72" s="113">
        <v>97.344999999999999</v>
      </c>
      <c r="AN72" s="113">
        <v>18.105799999999999</v>
      </c>
      <c r="AO72" s="113">
        <v>4.8564999999999996</v>
      </c>
      <c r="AP72" s="113">
        <v>4.9657</v>
      </c>
      <c r="AQ72" s="113">
        <v>0.9365</v>
      </c>
      <c r="AR72" s="113">
        <v>549.23050000000001</v>
      </c>
      <c r="AS72" s="113">
        <v>4.6496000000000004</v>
      </c>
      <c r="AT72" s="113">
        <v>30436</v>
      </c>
      <c r="AU72" s="113">
        <v>84.534099999999995</v>
      </c>
      <c r="AV72" s="113">
        <v>3047.2764000000002</v>
      </c>
      <c r="AW72" s="113">
        <v>35.951000000000001</v>
      </c>
      <c r="AX72" s="113">
        <v>8.6736000000000004</v>
      </c>
      <c r="AY72" s="113">
        <v>4.1048</v>
      </c>
      <c r="AZ72" s="113">
        <v>148.72329999999999</v>
      </c>
      <c r="BA72" s="113">
        <v>11.751899999999999</v>
      </c>
      <c r="BB72" s="113">
        <v>5.3973000000000004</v>
      </c>
      <c r="BC72" s="113">
        <v>235.065</v>
      </c>
      <c r="BD72" s="113">
        <v>3.8081999999999998</v>
      </c>
      <c r="BE72" s="113">
        <v>0.49819999999999998</v>
      </c>
      <c r="BF72" s="113">
        <v>9.0716000000000001</v>
      </c>
      <c r="BG72" s="113">
        <v>0.40029999999999999</v>
      </c>
      <c r="BH72" s="113">
        <v>36.723300000000002</v>
      </c>
      <c r="BI72" s="113">
        <v>58.443600000000004</v>
      </c>
    </row>
    <row r="73" spans="1:61" ht="15.6">
      <c r="A73" s="22">
        <v>72</v>
      </c>
      <c r="B73" s="25">
        <v>44539</v>
      </c>
      <c r="C73" s="113">
        <v>1.3211999999999999</v>
      </c>
      <c r="D73" s="113">
        <v>1.6767000000000001</v>
      </c>
      <c r="E73" s="114"/>
      <c r="F73" s="114"/>
      <c r="G73" s="113">
        <v>1.2221</v>
      </c>
      <c r="H73" s="113"/>
      <c r="I73" s="113">
        <v>1.8476999999999999</v>
      </c>
      <c r="J73" s="113">
        <v>1.9461999999999999</v>
      </c>
      <c r="K73" s="113"/>
      <c r="L73" s="113">
        <v>11.9825</v>
      </c>
      <c r="M73" s="113">
        <v>10.301</v>
      </c>
      <c r="N73" s="113">
        <v>1.8030999999999999</v>
      </c>
      <c r="O73" s="113">
        <v>21.089400000000001</v>
      </c>
      <c r="P73" s="113">
        <v>99.736199999999997</v>
      </c>
      <c r="Q73" s="113">
        <v>134.14250000000001</v>
      </c>
      <c r="R73" s="113">
        <v>7.3838999999999997</v>
      </c>
      <c r="S73" s="113">
        <v>1.1702999999999999</v>
      </c>
      <c r="T73" s="113">
        <v>150.01900000000001</v>
      </c>
      <c r="U73" s="113">
        <v>427.36599999999999</v>
      </c>
      <c r="V73" s="113">
        <v>4.8478000000000003</v>
      </c>
      <c r="W73" s="113">
        <v>172.48259999999999</v>
      </c>
      <c r="X73" s="113">
        <v>8.4214000000000002</v>
      </c>
      <c r="Y73" s="113">
        <v>29.760200000000001</v>
      </c>
      <c r="Z73" s="113">
        <v>2.2894999999999999</v>
      </c>
      <c r="AA73" s="113">
        <v>44.352800000000002</v>
      </c>
      <c r="AB73" s="113">
        <v>8.8099000000000007</v>
      </c>
      <c r="AC73" s="113">
        <v>5.3924000000000003</v>
      </c>
      <c r="AD73" s="113">
        <v>5.5675999999999997</v>
      </c>
      <c r="AE73" s="113">
        <v>1551.4286</v>
      </c>
      <c r="AF73" s="113">
        <v>1120.1691000000001</v>
      </c>
      <c r="AG73" s="113">
        <v>5157.2042000000001</v>
      </c>
      <c r="AH73" s="113">
        <v>20.7636</v>
      </c>
      <c r="AI73" s="113">
        <v>18965.37</v>
      </c>
      <c r="AJ73" s="113">
        <v>27.711200000000002</v>
      </c>
      <c r="AK73" s="113">
        <v>66.391300000000001</v>
      </c>
      <c r="AL73" s="113">
        <v>5.7923</v>
      </c>
      <c r="AM73" s="113">
        <v>97.402600000000007</v>
      </c>
      <c r="AN73" s="113">
        <v>18.230399999999999</v>
      </c>
      <c r="AO73" s="113">
        <v>4.8432000000000004</v>
      </c>
      <c r="AP73" s="113">
        <v>4.9566999999999997</v>
      </c>
      <c r="AQ73" s="113">
        <v>0.93540000000000001</v>
      </c>
      <c r="AR73" s="113">
        <v>547.58619999999996</v>
      </c>
      <c r="AS73" s="113">
        <v>4.6402000000000001</v>
      </c>
      <c r="AT73" s="113">
        <v>30300</v>
      </c>
      <c r="AU73" s="113">
        <v>84.313299999999998</v>
      </c>
      <c r="AV73" s="113">
        <v>3042.2085000000002</v>
      </c>
      <c r="AW73" s="113">
        <v>35.722099999999998</v>
      </c>
      <c r="AX73" s="113">
        <v>8.702</v>
      </c>
      <c r="AY73" s="113">
        <v>4.0983999999999998</v>
      </c>
      <c r="AZ73" s="113">
        <v>148.44239999999999</v>
      </c>
      <c r="BA73" s="113">
        <v>11.8733</v>
      </c>
      <c r="BB73" s="113">
        <v>5.3933</v>
      </c>
      <c r="BC73" s="113">
        <v>234.1771</v>
      </c>
      <c r="BD73" s="113">
        <v>3.8117000000000001</v>
      </c>
      <c r="BE73" s="113">
        <v>0.49759999999999999</v>
      </c>
      <c r="BF73" s="113">
        <v>9.1019000000000005</v>
      </c>
      <c r="BG73" s="113">
        <v>0.3997</v>
      </c>
      <c r="BH73" s="113">
        <v>36.603299999999997</v>
      </c>
      <c r="BI73" s="113">
        <v>58.339500000000001</v>
      </c>
    </row>
    <row r="74" spans="1:61" ht="15.6">
      <c r="A74" s="22">
        <v>73</v>
      </c>
      <c r="B74" s="25">
        <v>44540</v>
      </c>
      <c r="C74" s="113">
        <v>1.3272999999999999</v>
      </c>
      <c r="D74" s="113">
        <v>1.6892</v>
      </c>
      <c r="E74" s="114"/>
      <c r="F74" s="114"/>
      <c r="G74" s="113">
        <v>1.2221</v>
      </c>
      <c r="H74" s="113"/>
      <c r="I74" s="113">
        <v>1.8511</v>
      </c>
      <c r="J74" s="113">
        <v>1.9532</v>
      </c>
      <c r="K74" s="113"/>
      <c r="L74" s="113">
        <v>12.0128</v>
      </c>
      <c r="M74" s="113">
        <v>10.3499</v>
      </c>
      <c r="N74" s="113">
        <v>1.8111999999999999</v>
      </c>
      <c r="O74" s="113">
        <v>21.200299999999999</v>
      </c>
      <c r="P74" s="113">
        <v>100.03700000000001</v>
      </c>
      <c r="Q74" s="113">
        <v>134.68719999999999</v>
      </c>
      <c r="R74" s="113">
        <v>7.4454000000000002</v>
      </c>
      <c r="S74" s="113">
        <v>1.1727000000000001</v>
      </c>
      <c r="T74" s="113">
        <v>150.53399999999999</v>
      </c>
      <c r="U74" s="113">
        <v>428.91699999999997</v>
      </c>
      <c r="V74" s="113">
        <v>4.8738999999999999</v>
      </c>
      <c r="W74" s="113">
        <v>173.12639999999999</v>
      </c>
      <c r="X74" s="113">
        <v>8.4271999999999991</v>
      </c>
      <c r="Y74" s="113">
        <v>29.736000000000001</v>
      </c>
      <c r="Z74" s="113">
        <v>2.2966000000000002</v>
      </c>
      <c r="AA74" s="113">
        <v>44.551900000000003</v>
      </c>
      <c r="AB74" s="113">
        <v>8.8209</v>
      </c>
      <c r="AC74" s="113">
        <v>5.4161000000000001</v>
      </c>
      <c r="AD74" s="113">
        <v>5.5633999999999997</v>
      </c>
      <c r="AE74" s="113">
        <v>1567.6687999999999</v>
      </c>
      <c r="AF74" s="113">
        <v>1118.9328</v>
      </c>
      <c r="AG74" s="113">
        <v>5165.9517999999998</v>
      </c>
      <c r="AH74" s="113">
        <v>20.8537</v>
      </c>
      <c r="AI74" s="113">
        <v>18966.82</v>
      </c>
      <c r="AJ74" s="113">
        <v>27.717700000000001</v>
      </c>
      <c r="AK74" s="113">
        <v>66.563000000000002</v>
      </c>
      <c r="AL74" s="113">
        <v>5.8049999999999997</v>
      </c>
      <c r="AM74" s="113">
        <v>97.485900000000001</v>
      </c>
      <c r="AN74" s="113">
        <v>18.4404</v>
      </c>
      <c r="AO74" s="113">
        <v>4.8448000000000002</v>
      </c>
      <c r="AP74" s="113">
        <v>4.9781000000000004</v>
      </c>
      <c r="AQ74" s="113">
        <v>0.93979999999999997</v>
      </c>
      <c r="AR74" s="113">
        <v>549.67830000000004</v>
      </c>
      <c r="AS74" s="113">
        <v>4.6646999999999998</v>
      </c>
      <c r="AT74" s="113">
        <v>30366</v>
      </c>
      <c r="AU74" s="113">
        <v>84.726900000000001</v>
      </c>
      <c r="AV74" s="113">
        <v>3058.0425</v>
      </c>
      <c r="AW74" s="113">
        <v>35.6892</v>
      </c>
      <c r="AX74" s="113">
        <v>8.7245000000000008</v>
      </c>
      <c r="AY74" s="113">
        <v>4.1109</v>
      </c>
      <c r="AZ74" s="113">
        <v>149.488</v>
      </c>
      <c r="BA74" s="113">
        <v>11.867000000000001</v>
      </c>
      <c r="BB74" s="113">
        <v>5.3867000000000003</v>
      </c>
      <c r="BC74" s="113">
        <v>235.13040000000001</v>
      </c>
      <c r="BD74" s="113">
        <v>3.8178000000000001</v>
      </c>
      <c r="BE74" s="113">
        <v>0.49809999999999999</v>
      </c>
      <c r="BF74" s="113">
        <v>9.1524999999999999</v>
      </c>
      <c r="BG74" s="113">
        <v>0.4022</v>
      </c>
      <c r="BH74" s="113">
        <v>36.796799999999998</v>
      </c>
      <c r="BI74" s="113">
        <v>58.650100000000002</v>
      </c>
    </row>
    <row r="75" spans="1:61" ht="15.6">
      <c r="A75" s="22">
        <v>74</v>
      </c>
      <c r="B75" s="25">
        <v>44541</v>
      </c>
      <c r="C75" s="113">
        <v>1.3272999999999999</v>
      </c>
      <c r="D75" s="113">
        <v>1.6892</v>
      </c>
      <c r="E75" s="114"/>
      <c r="F75" s="114"/>
      <c r="G75" s="113">
        <v>1.2221</v>
      </c>
      <c r="H75" s="113"/>
      <c r="I75" s="113">
        <v>1.8511</v>
      </c>
      <c r="J75" s="113">
        <v>1.9532</v>
      </c>
      <c r="K75" s="113"/>
      <c r="L75" s="113">
        <v>12.0128</v>
      </c>
      <c r="M75" s="113">
        <v>10.3499</v>
      </c>
      <c r="N75" s="113">
        <v>1.8111999999999999</v>
      </c>
      <c r="O75" s="113">
        <v>21.200299999999999</v>
      </c>
      <c r="P75" s="113">
        <v>100.03700000000001</v>
      </c>
      <c r="Q75" s="113">
        <v>134.68719999999999</v>
      </c>
      <c r="R75" s="113">
        <v>7.4454000000000002</v>
      </c>
      <c r="S75" s="113">
        <v>1.1727000000000001</v>
      </c>
      <c r="T75" s="113">
        <v>150.53399999999999</v>
      </c>
      <c r="U75" s="113">
        <v>428.91699999999997</v>
      </c>
      <c r="V75" s="113">
        <v>4.8738999999999999</v>
      </c>
      <c r="W75" s="113">
        <v>173.12639999999999</v>
      </c>
      <c r="X75" s="113">
        <v>8.4271999999999991</v>
      </c>
      <c r="Y75" s="113">
        <v>29.736000000000001</v>
      </c>
      <c r="Z75" s="113">
        <v>2.2966000000000002</v>
      </c>
      <c r="AA75" s="113">
        <v>44.551900000000003</v>
      </c>
      <c r="AB75" s="113">
        <v>8.8209</v>
      </c>
      <c r="AC75" s="113">
        <v>5.4161000000000001</v>
      </c>
      <c r="AD75" s="113">
        <v>5.5633999999999997</v>
      </c>
      <c r="AE75" s="113">
        <v>1567.6687999999999</v>
      </c>
      <c r="AF75" s="113">
        <v>1118.9328</v>
      </c>
      <c r="AG75" s="113">
        <v>5165.9517999999998</v>
      </c>
      <c r="AH75" s="113">
        <v>20.8537</v>
      </c>
      <c r="AI75" s="113">
        <v>18966.82</v>
      </c>
      <c r="AJ75" s="113">
        <v>27.717700000000001</v>
      </c>
      <c r="AK75" s="113">
        <v>66.563000000000002</v>
      </c>
      <c r="AL75" s="113">
        <v>5.8049999999999997</v>
      </c>
      <c r="AM75" s="113">
        <v>97.485900000000001</v>
      </c>
      <c r="AN75" s="113">
        <v>18.4404</v>
      </c>
      <c r="AO75" s="113">
        <v>4.8448000000000002</v>
      </c>
      <c r="AP75" s="113">
        <v>4.9781000000000004</v>
      </c>
      <c r="AQ75" s="113">
        <v>0.93979999999999997</v>
      </c>
      <c r="AR75" s="113">
        <v>549.67830000000004</v>
      </c>
      <c r="AS75" s="113">
        <v>4.6646999999999998</v>
      </c>
      <c r="AT75" s="113">
        <v>30366</v>
      </c>
      <c r="AU75" s="113">
        <v>84.726900000000001</v>
      </c>
      <c r="AV75" s="113">
        <v>3058.0425</v>
      </c>
      <c r="AW75" s="113">
        <v>35.6892</v>
      </c>
      <c r="AX75" s="113">
        <v>8.7245000000000008</v>
      </c>
      <c r="AY75" s="113">
        <v>4.1109</v>
      </c>
      <c r="AZ75" s="113">
        <v>149.488</v>
      </c>
      <c r="BA75" s="113">
        <v>11.867000000000001</v>
      </c>
      <c r="BB75" s="113">
        <v>5.3867000000000003</v>
      </c>
      <c r="BC75" s="113">
        <v>235.13040000000001</v>
      </c>
      <c r="BD75" s="113">
        <v>3.8178000000000001</v>
      </c>
      <c r="BE75" s="113">
        <v>0.49809999999999999</v>
      </c>
      <c r="BF75" s="113">
        <v>9.1524999999999999</v>
      </c>
      <c r="BG75" s="113">
        <v>0.4022</v>
      </c>
      <c r="BH75" s="113">
        <v>36.796799999999998</v>
      </c>
      <c r="BI75" s="113">
        <v>58.650100000000002</v>
      </c>
    </row>
    <row r="76" spans="1:61" ht="15.6">
      <c r="A76" s="22">
        <v>75</v>
      </c>
      <c r="B76" s="25">
        <v>44542</v>
      </c>
      <c r="C76" s="113">
        <v>1.3272999999999999</v>
      </c>
      <c r="D76" s="113">
        <v>1.6892</v>
      </c>
      <c r="E76" s="114"/>
      <c r="F76" s="114"/>
      <c r="G76" s="113">
        <v>1.2221</v>
      </c>
      <c r="H76" s="113"/>
      <c r="I76" s="113">
        <v>1.8511</v>
      </c>
      <c r="J76" s="113">
        <v>1.9532</v>
      </c>
      <c r="K76" s="113"/>
      <c r="L76" s="113">
        <v>12.0128</v>
      </c>
      <c r="M76" s="113">
        <v>10.3499</v>
      </c>
      <c r="N76" s="113">
        <v>1.8111999999999999</v>
      </c>
      <c r="O76" s="113">
        <v>21.200299999999999</v>
      </c>
      <c r="P76" s="113">
        <v>100.03700000000001</v>
      </c>
      <c r="Q76" s="113">
        <v>134.68719999999999</v>
      </c>
      <c r="R76" s="113">
        <v>7.4454000000000002</v>
      </c>
      <c r="S76" s="113">
        <v>1.1727000000000001</v>
      </c>
      <c r="T76" s="113">
        <v>150.53399999999999</v>
      </c>
      <c r="U76" s="113">
        <v>428.91699999999997</v>
      </c>
      <c r="V76" s="113">
        <v>4.8738999999999999</v>
      </c>
      <c r="W76" s="113">
        <v>173.12639999999999</v>
      </c>
      <c r="X76" s="113">
        <v>8.4271999999999991</v>
      </c>
      <c r="Y76" s="113">
        <v>29.736000000000001</v>
      </c>
      <c r="Z76" s="113">
        <v>2.2966000000000002</v>
      </c>
      <c r="AA76" s="113">
        <v>44.551900000000003</v>
      </c>
      <c r="AB76" s="113">
        <v>8.8209</v>
      </c>
      <c r="AC76" s="113">
        <v>5.4161000000000001</v>
      </c>
      <c r="AD76" s="113">
        <v>5.5633999999999997</v>
      </c>
      <c r="AE76" s="113">
        <v>1567.6687999999999</v>
      </c>
      <c r="AF76" s="113">
        <v>1118.9328</v>
      </c>
      <c r="AG76" s="113">
        <v>5165.9517999999998</v>
      </c>
      <c r="AH76" s="113">
        <v>20.8537</v>
      </c>
      <c r="AI76" s="113">
        <v>18966.82</v>
      </c>
      <c r="AJ76" s="113">
        <v>27.717700000000001</v>
      </c>
      <c r="AK76" s="113">
        <v>66.563000000000002</v>
      </c>
      <c r="AL76" s="113">
        <v>5.8049999999999997</v>
      </c>
      <c r="AM76" s="113">
        <v>97.485900000000001</v>
      </c>
      <c r="AN76" s="113">
        <v>18.4404</v>
      </c>
      <c r="AO76" s="113">
        <v>4.8448000000000002</v>
      </c>
      <c r="AP76" s="113">
        <v>4.9781000000000004</v>
      </c>
      <c r="AQ76" s="113">
        <v>0.93979999999999997</v>
      </c>
      <c r="AR76" s="113">
        <v>549.67830000000004</v>
      </c>
      <c r="AS76" s="113">
        <v>4.6646999999999998</v>
      </c>
      <c r="AT76" s="113">
        <v>30366</v>
      </c>
      <c r="AU76" s="113">
        <v>84.726900000000001</v>
      </c>
      <c r="AV76" s="113">
        <v>3058.0425</v>
      </c>
      <c r="AW76" s="113">
        <v>35.6892</v>
      </c>
      <c r="AX76" s="113">
        <v>8.7245000000000008</v>
      </c>
      <c r="AY76" s="113">
        <v>4.1109</v>
      </c>
      <c r="AZ76" s="113">
        <v>149.488</v>
      </c>
      <c r="BA76" s="113">
        <v>11.867000000000001</v>
      </c>
      <c r="BB76" s="113">
        <v>5.3867000000000003</v>
      </c>
      <c r="BC76" s="113">
        <v>235.13040000000001</v>
      </c>
      <c r="BD76" s="113">
        <v>3.8178000000000001</v>
      </c>
      <c r="BE76" s="113">
        <v>0.49809999999999999</v>
      </c>
      <c r="BF76" s="113">
        <v>9.1524999999999999</v>
      </c>
      <c r="BG76" s="113">
        <v>0.4022</v>
      </c>
      <c r="BH76" s="113">
        <v>36.796799999999998</v>
      </c>
      <c r="BI76" s="113">
        <v>58.650100000000002</v>
      </c>
    </row>
    <row r="77" spans="1:61" ht="15.6">
      <c r="A77" s="22">
        <v>76</v>
      </c>
      <c r="B77" s="25">
        <v>44543</v>
      </c>
      <c r="C77" s="113">
        <v>1.3212999999999999</v>
      </c>
      <c r="D77" s="113">
        <v>1.6898</v>
      </c>
      <c r="E77" s="114"/>
      <c r="F77" s="114"/>
      <c r="G77" s="113">
        <v>1.2178</v>
      </c>
      <c r="H77" s="113"/>
      <c r="I77" s="113">
        <v>1.8551</v>
      </c>
      <c r="J77" s="113">
        <v>1.9558</v>
      </c>
      <c r="K77" s="113"/>
      <c r="L77" s="113">
        <v>12.012</v>
      </c>
      <c r="M77" s="113">
        <v>10.309900000000001</v>
      </c>
      <c r="N77" s="113">
        <v>1.8075000000000001</v>
      </c>
      <c r="O77" s="113">
        <v>21.1568</v>
      </c>
      <c r="P77" s="113">
        <v>100.34869999999999</v>
      </c>
      <c r="Q77" s="113">
        <v>134.3717</v>
      </c>
      <c r="R77" s="113">
        <v>7.4890999999999996</v>
      </c>
      <c r="S77" s="113">
        <v>1.17</v>
      </c>
      <c r="T77" s="113">
        <v>149.923</v>
      </c>
      <c r="U77" s="113">
        <v>430.27</v>
      </c>
      <c r="V77" s="113">
        <v>4.8589000000000002</v>
      </c>
      <c r="W77" s="113">
        <v>172.68729999999999</v>
      </c>
      <c r="X77" s="113">
        <v>8.4361999999999995</v>
      </c>
      <c r="Y77" s="113">
        <v>29.725300000000001</v>
      </c>
      <c r="Z77" s="113">
        <v>2.2885</v>
      </c>
      <c r="AA77" s="113">
        <v>44.188000000000002</v>
      </c>
      <c r="AB77" s="113">
        <v>8.7992000000000008</v>
      </c>
      <c r="AC77" s="113">
        <v>5.4283000000000001</v>
      </c>
      <c r="AD77" s="113">
        <v>5.5834000000000001</v>
      </c>
      <c r="AE77" s="113">
        <v>1560.2963999999999</v>
      </c>
      <c r="AF77" s="113">
        <v>1111.903</v>
      </c>
      <c r="AG77" s="113">
        <v>5139.6226999999999</v>
      </c>
      <c r="AH77" s="113">
        <v>20.7667</v>
      </c>
      <c r="AI77" s="113">
        <v>18964.23</v>
      </c>
      <c r="AJ77" s="113">
        <v>27.660599999999999</v>
      </c>
      <c r="AK77" s="113">
        <v>66.625500000000002</v>
      </c>
      <c r="AL77" s="113">
        <v>5.7911999999999999</v>
      </c>
      <c r="AM77" s="113">
        <v>97.174999999999997</v>
      </c>
      <c r="AN77" s="113">
        <v>18.263000000000002</v>
      </c>
      <c r="AO77" s="113">
        <v>4.8677000000000001</v>
      </c>
      <c r="AP77" s="113">
        <v>4.9569000000000001</v>
      </c>
      <c r="AQ77" s="113">
        <v>0.94</v>
      </c>
      <c r="AR77" s="113">
        <v>548.24990000000003</v>
      </c>
      <c r="AS77" s="113">
        <v>4.6378000000000004</v>
      </c>
      <c r="AT77" s="113">
        <v>30473</v>
      </c>
      <c r="AU77" s="113">
        <v>84.495099999999994</v>
      </c>
      <c r="AV77" s="113">
        <v>3045.3818000000001</v>
      </c>
      <c r="AW77" s="113">
        <v>35.616999999999997</v>
      </c>
      <c r="AX77" s="113">
        <v>8.6997999999999998</v>
      </c>
      <c r="AY77" s="113">
        <v>4.1163999999999996</v>
      </c>
      <c r="AZ77" s="113">
        <v>149.4211</v>
      </c>
      <c r="BA77" s="113">
        <v>11.965299999999999</v>
      </c>
      <c r="BB77" s="113">
        <v>5.3533999999999997</v>
      </c>
      <c r="BC77" s="113">
        <v>236.04740000000001</v>
      </c>
      <c r="BD77" s="113">
        <v>3.8094999999999999</v>
      </c>
      <c r="BE77" s="113">
        <v>0.49969999999999998</v>
      </c>
      <c r="BF77" s="113">
        <v>9.1231000000000009</v>
      </c>
      <c r="BG77" s="113">
        <v>0.40089999999999998</v>
      </c>
      <c r="BH77" s="113">
        <v>36.7224</v>
      </c>
      <c r="BI77" s="113">
        <v>58.394599999999997</v>
      </c>
    </row>
    <row r="78" spans="1:61" ht="15.6">
      <c r="A78" s="22">
        <v>77</v>
      </c>
      <c r="B78" s="25">
        <v>44544</v>
      </c>
      <c r="C78" s="113">
        <v>1.3228</v>
      </c>
      <c r="D78" s="113">
        <v>1.7</v>
      </c>
      <c r="E78" s="114"/>
      <c r="F78" s="114"/>
      <c r="G78" s="113">
        <v>1.2208000000000001</v>
      </c>
      <c r="H78" s="113"/>
      <c r="I78" s="113">
        <v>1.8613999999999999</v>
      </c>
      <c r="J78" s="113">
        <v>1.9603999999999999</v>
      </c>
      <c r="K78" s="113"/>
      <c r="L78" s="113">
        <v>12.0844</v>
      </c>
      <c r="M78" s="113">
        <v>10.3194</v>
      </c>
      <c r="N78" s="113">
        <v>1.8116000000000001</v>
      </c>
      <c r="O78" s="113">
        <v>21.3748</v>
      </c>
      <c r="P78" s="113">
        <v>100.3267</v>
      </c>
      <c r="Q78" s="113">
        <v>134.62479999999999</v>
      </c>
      <c r="R78" s="113">
        <v>7.5163000000000002</v>
      </c>
      <c r="S78" s="113">
        <v>1.1735</v>
      </c>
      <c r="T78" s="113">
        <v>150.35</v>
      </c>
      <c r="U78" s="113">
        <v>430.66</v>
      </c>
      <c r="V78" s="113">
        <v>4.8587999999999996</v>
      </c>
      <c r="W78" s="113">
        <v>172.49979999999999</v>
      </c>
      <c r="X78" s="113">
        <v>8.4246999999999996</v>
      </c>
      <c r="Y78" s="113">
        <v>29.683900000000001</v>
      </c>
      <c r="Z78" s="113">
        <v>2.2947000000000002</v>
      </c>
      <c r="AA78" s="113">
        <v>44.207999999999998</v>
      </c>
      <c r="AB78" s="113">
        <v>8.8265999999999991</v>
      </c>
      <c r="AC78" s="113">
        <v>5.4302000000000001</v>
      </c>
      <c r="AD78" s="113">
        <v>5.5944000000000003</v>
      </c>
      <c r="AE78" s="113">
        <v>1564.4165</v>
      </c>
      <c r="AF78" s="113">
        <v>1113.8994</v>
      </c>
      <c r="AG78" s="113">
        <v>5231.7799000000005</v>
      </c>
      <c r="AH78" s="113">
        <v>20.815799999999999</v>
      </c>
      <c r="AI78" s="113">
        <v>18932.46</v>
      </c>
      <c r="AJ78" s="113">
        <v>28.069800000000001</v>
      </c>
      <c r="AK78" s="113">
        <v>66.490399999999994</v>
      </c>
      <c r="AL78" s="113">
        <v>5.8090000000000002</v>
      </c>
      <c r="AM78" s="113">
        <v>97.720399999999998</v>
      </c>
      <c r="AN78" s="113">
        <v>19.0288</v>
      </c>
      <c r="AO78" s="113">
        <v>4.8605</v>
      </c>
      <c r="AP78" s="113">
        <v>4.9626999999999999</v>
      </c>
      <c r="AQ78" s="113">
        <v>0.93810000000000004</v>
      </c>
      <c r="AR78" s="113">
        <v>548.3329</v>
      </c>
      <c r="AS78" s="113">
        <v>4.6614000000000004</v>
      </c>
      <c r="AT78" s="113">
        <v>30454</v>
      </c>
      <c r="AU78" s="113">
        <v>84.51</v>
      </c>
      <c r="AV78" s="113">
        <v>3045.5648999999999</v>
      </c>
      <c r="AW78" s="113">
        <v>35.822000000000003</v>
      </c>
      <c r="AX78" s="113">
        <v>8.7262000000000004</v>
      </c>
      <c r="AY78" s="113">
        <v>4.1517999999999997</v>
      </c>
      <c r="AZ78" s="113">
        <v>149.42580000000001</v>
      </c>
      <c r="BA78" s="113">
        <v>12.043900000000001</v>
      </c>
      <c r="BB78" s="113">
        <v>5.3601000000000001</v>
      </c>
      <c r="BC78" s="113">
        <v>235.994</v>
      </c>
      <c r="BD78" s="113">
        <v>3.8208000000000002</v>
      </c>
      <c r="BE78" s="113">
        <v>0.49890000000000001</v>
      </c>
      <c r="BF78" s="113">
        <v>9.1231000000000009</v>
      </c>
      <c r="BG78" s="113">
        <v>0.40079999999999999</v>
      </c>
      <c r="BH78" s="113">
        <v>36.787799999999997</v>
      </c>
      <c r="BI78" s="113">
        <v>58.512999999999998</v>
      </c>
    </row>
    <row r="79" spans="1:61" ht="15.6">
      <c r="A79" s="22">
        <v>78</v>
      </c>
      <c r="B79" s="25">
        <v>44545</v>
      </c>
      <c r="C79" s="113">
        <v>1.3211999999999999</v>
      </c>
      <c r="D79" s="113">
        <v>1.7047000000000001</v>
      </c>
      <c r="E79" s="114"/>
      <c r="F79" s="114"/>
      <c r="G79" s="113">
        <v>1.2242999999999999</v>
      </c>
      <c r="H79" s="113"/>
      <c r="I79" s="113">
        <v>1.8533999999999999</v>
      </c>
      <c r="J79" s="113">
        <v>1.9618</v>
      </c>
      <c r="K79" s="113"/>
      <c r="L79" s="113">
        <v>12.0511</v>
      </c>
      <c r="M79" s="113">
        <v>10.308999999999999</v>
      </c>
      <c r="N79" s="113">
        <v>1.8085</v>
      </c>
      <c r="O79" s="113">
        <v>21.3979</v>
      </c>
      <c r="P79" s="113">
        <v>101.0729</v>
      </c>
      <c r="Q79" s="113">
        <v>134.54140000000001</v>
      </c>
      <c r="R79" s="113">
        <v>7.5536000000000003</v>
      </c>
      <c r="S79" s="113">
        <v>1.1734</v>
      </c>
      <c r="T79" s="113">
        <v>150.49799999999999</v>
      </c>
      <c r="U79" s="113">
        <v>434.36399999999998</v>
      </c>
      <c r="V79" s="113">
        <v>4.8536999999999999</v>
      </c>
      <c r="W79" s="113">
        <v>172.4958</v>
      </c>
      <c r="X79" s="113">
        <v>8.4245000000000001</v>
      </c>
      <c r="Y79" s="113">
        <v>29.660399999999999</v>
      </c>
      <c r="Z79" s="113">
        <v>2.2959000000000001</v>
      </c>
      <c r="AA79" s="113">
        <v>44.198500000000003</v>
      </c>
      <c r="AB79" s="113">
        <v>8.8234999999999992</v>
      </c>
      <c r="AC79" s="113">
        <v>5.4301000000000004</v>
      </c>
      <c r="AD79" s="113">
        <v>5.6139999999999999</v>
      </c>
      <c r="AE79" s="113">
        <v>1567.1729</v>
      </c>
      <c r="AF79" s="113">
        <v>1124.8809000000001</v>
      </c>
      <c r="AG79" s="113">
        <v>5281.8648999999996</v>
      </c>
      <c r="AH79" s="113">
        <v>20.790099999999999</v>
      </c>
      <c r="AI79" s="113">
        <v>19024.439999999999</v>
      </c>
      <c r="AJ79" s="113">
        <v>28.0412</v>
      </c>
      <c r="AK79" s="113">
        <v>66.654399999999995</v>
      </c>
      <c r="AL79" s="113">
        <v>5.8083999999999998</v>
      </c>
      <c r="AM79" s="113">
        <v>98.152900000000002</v>
      </c>
      <c r="AN79" s="113">
        <v>19.573599999999999</v>
      </c>
      <c r="AO79" s="113">
        <v>4.8524000000000003</v>
      </c>
      <c r="AP79" s="113">
        <v>4.9572000000000003</v>
      </c>
      <c r="AQ79" s="113">
        <v>0.93689999999999996</v>
      </c>
      <c r="AR79" s="113">
        <v>547.57950000000005</v>
      </c>
      <c r="AS79" s="113">
        <v>4.6562999999999999</v>
      </c>
      <c r="AT79" s="113">
        <v>30591</v>
      </c>
      <c r="AU79" s="113">
        <v>84.39</v>
      </c>
      <c r="AV79" s="113">
        <v>3043.1388999999999</v>
      </c>
      <c r="AW79" s="113">
        <v>35.9283</v>
      </c>
      <c r="AX79" s="113">
        <v>8.7251999999999992</v>
      </c>
      <c r="AY79" s="113">
        <v>4.1426999999999996</v>
      </c>
      <c r="AZ79" s="113">
        <v>149.37139999999999</v>
      </c>
      <c r="BA79" s="113">
        <v>11.9901</v>
      </c>
      <c r="BB79" s="113">
        <v>5.3601000000000001</v>
      </c>
      <c r="BC79" s="113">
        <v>235.9597</v>
      </c>
      <c r="BD79" s="113">
        <v>3.8157999999999999</v>
      </c>
      <c r="BE79" s="113">
        <v>0.49840000000000001</v>
      </c>
      <c r="BF79" s="113">
        <v>9.1227</v>
      </c>
      <c r="BG79" s="113">
        <v>0.40039999999999998</v>
      </c>
      <c r="BH79" s="113">
        <v>36.736800000000002</v>
      </c>
      <c r="BI79" s="113">
        <v>58.548999999999999</v>
      </c>
    </row>
    <row r="80" spans="1:61" ht="15.6">
      <c r="A80" s="22">
        <v>79</v>
      </c>
      <c r="B80" s="25">
        <v>44546</v>
      </c>
      <c r="C80" s="113">
        <v>1.3319000000000001</v>
      </c>
      <c r="D80" s="113">
        <v>1.7019</v>
      </c>
      <c r="E80" s="114"/>
      <c r="F80" s="114"/>
      <c r="G80" s="113">
        <v>1.2262</v>
      </c>
      <c r="H80" s="113"/>
      <c r="I80" s="113">
        <v>1.8548</v>
      </c>
      <c r="J80" s="113">
        <v>1.9588000000000001</v>
      </c>
      <c r="K80" s="113"/>
      <c r="L80" s="113">
        <v>12.0565</v>
      </c>
      <c r="M80" s="113">
        <v>10.394600000000001</v>
      </c>
      <c r="N80" s="113">
        <v>1.8166</v>
      </c>
      <c r="O80" s="113">
        <v>21.283300000000001</v>
      </c>
      <c r="P80" s="113">
        <v>101.145</v>
      </c>
      <c r="Q80" s="113">
        <v>135.74870000000001</v>
      </c>
      <c r="R80" s="113">
        <v>7.5529000000000002</v>
      </c>
      <c r="S80" s="113">
        <v>1.1768000000000001</v>
      </c>
      <c r="T80" s="113">
        <v>151.35300000000001</v>
      </c>
      <c r="U80" s="113">
        <v>433.54700000000003</v>
      </c>
      <c r="V80" s="113">
        <v>4.8948999999999998</v>
      </c>
      <c r="W80" s="113">
        <v>172.0813</v>
      </c>
      <c r="X80" s="113">
        <v>8.4863999999999997</v>
      </c>
      <c r="Y80" s="113">
        <v>29.805499999999999</v>
      </c>
      <c r="Z80" s="113">
        <v>2.3020999999999998</v>
      </c>
      <c r="AA80" s="113">
        <v>44.503300000000003</v>
      </c>
      <c r="AB80" s="113">
        <v>8.8463999999999992</v>
      </c>
      <c r="AC80" s="113">
        <v>5.4486999999999997</v>
      </c>
      <c r="AD80" s="113">
        <v>5.6022999999999996</v>
      </c>
      <c r="AE80" s="113">
        <v>1576.8757000000001</v>
      </c>
      <c r="AF80" s="113">
        <v>1127.3644999999999</v>
      </c>
      <c r="AG80" s="113">
        <v>5351.1764000000003</v>
      </c>
      <c r="AH80" s="113">
        <v>20.9636</v>
      </c>
      <c r="AI80" s="113">
        <v>19069.689999999999</v>
      </c>
      <c r="AJ80" s="113">
        <v>27.805</v>
      </c>
      <c r="AK80" s="113">
        <v>66.315799999999996</v>
      </c>
      <c r="AL80" s="113">
        <v>5.8239000000000001</v>
      </c>
      <c r="AM80" s="113">
        <v>98.128399999999999</v>
      </c>
      <c r="AN80" s="113">
        <v>20.863199999999999</v>
      </c>
      <c r="AO80" s="113">
        <v>4.8944999999999999</v>
      </c>
      <c r="AP80" s="113">
        <v>4.9980000000000002</v>
      </c>
      <c r="AQ80" s="113">
        <v>0.94420000000000004</v>
      </c>
      <c r="AR80" s="113">
        <v>552.02</v>
      </c>
      <c r="AS80" s="113">
        <v>4.6738999999999997</v>
      </c>
      <c r="AT80" s="113">
        <v>30667</v>
      </c>
      <c r="AU80" s="113">
        <v>85.018900000000002</v>
      </c>
      <c r="AV80" s="113">
        <v>3068.1806999999999</v>
      </c>
      <c r="AW80" s="113">
        <v>36.224899999999998</v>
      </c>
      <c r="AX80" s="113">
        <v>8.7508999999999997</v>
      </c>
      <c r="AY80" s="113">
        <v>4.1315999999999997</v>
      </c>
      <c r="AZ80" s="113">
        <v>147.7927</v>
      </c>
      <c r="BA80" s="113">
        <v>11.979100000000001</v>
      </c>
      <c r="BB80" s="113">
        <v>5.3750999999999998</v>
      </c>
      <c r="BC80" s="113">
        <v>238.06639999999999</v>
      </c>
      <c r="BD80" s="113">
        <v>3.8384</v>
      </c>
      <c r="BE80" s="113">
        <v>0.502</v>
      </c>
      <c r="BF80" s="113">
        <v>9.1824999999999992</v>
      </c>
      <c r="BG80" s="113">
        <v>0.40400000000000003</v>
      </c>
      <c r="BH80" s="113">
        <v>37.040399999999998</v>
      </c>
      <c r="BI80" s="113">
        <v>59.171900000000001</v>
      </c>
    </row>
    <row r="81" spans="1:61" ht="15.6">
      <c r="A81" s="22">
        <v>80</v>
      </c>
      <c r="B81" s="25">
        <v>44547</v>
      </c>
      <c r="C81" s="113">
        <v>1.3245</v>
      </c>
      <c r="D81" s="113">
        <v>1.7072000000000001</v>
      </c>
      <c r="E81" s="114"/>
      <c r="F81" s="114"/>
      <c r="G81" s="113">
        <v>1.2234</v>
      </c>
      <c r="H81" s="113"/>
      <c r="I81" s="113">
        <v>1.8588</v>
      </c>
      <c r="J81" s="113">
        <v>1.9592000000000001</v>
      </c>
      <c r="K81" s="113"/>
      <c r="L81" s="113">
        <v>12.098800000000001</v>
      </c>
      <c r="M81" s="113">
        <v>10.327199999999999</v>
      </c>
      <c r="N81" s="113">
        <v>1.8109</v>
      </c>
      <c r="O81" s="113">
        <v>21.0428</v>
      </c>
      <c r="P81" s="113">
        <v>101.3296</v>
      </c>
      <c r="Q81" s="113">
        <v>134.94550000000001</v>
      </c>
      <c r="R81" s="113">
        <v>7.5256999999999996</v>
      </c>
      <c r="S81" s="113">
        <v>1.1779999999999999</v>
      </c>
      <c r="T81" s="113">
        <v>150.512</v>
      </c>
      <c r="U81" s="113">
        <v>432.58600000000001</v>
      </c>
      <c r="V81" s="113">
        <v>4.8616000000000001</v>
      </c>
      <c r="W81" s="113">
        <v>172.50989999999999</v>
      </c>
      <c r="X81" s="113">
        <v>8.4664999999999999</v>
      </c>
      <c r="Y81" s="113">
        <v>29.704699999999999</v>
      </c>
      <c r="Z81" s="113">
        <v>2.3018000000000001</v>
      </c>
      <c r="AA81" s="113">
        <v>44.154000000000003</v>
      </c>
      <c r="AB81" s="113">
        <v>8.8495000000000008</v>
      </c>
      <c r="AC81" s="113">
        <v>5.4542999999999999</v>
      </c>
      <c r="AD81" s="113">
        <v>5.6191000000000004</v>
      </c>
      <c r="AE81" s="113">
        <v>1563.0581</v>
      </c>
      <c r="AF81" s="113">
        <v>1113.1992</v>
      </c>
      <c r="AG81" s="113">
        <v>5273.2111000000004</v>
      </c>
      <c r="AH81" s="113">
        <v>20.8337</v>
      </c>
      <c r="AI81" s="113">
        <v>19130.12</v>
      </c>
      <c r="AJ81" s="113">
        <v>27.592400000000001</v>
      </c>
      <c r="AK81" s="113">
        <v>66.573800000000006</v>
      </c>
      <c r="AL81" s="113">
        <v>5.8307000000000002</v>
      </c>
      <c r="AM81" s="113">
        <v>98.142600000000002</v>
      </c>
      <c r="AN81" s="113">
        <v>21.741599999999998</v>
      </c>
      <c r="AO81" s="113">
        <v>4.8596000000000004</v>
      </c>
      <c r="AP81" s="113">
        <v>4.9675000000000002</v>
      </c>
      <c r="AQ81" s="113">
        <v>0.93840000000000001</v>
      </c>
      <c r="AR81" s="113">
        <v>549.10140000000001</v>
      </c>
      <c r="AS81" s="113">
        <v>4.6605999999999996</v>
      </c>
      <c r="AT81" s="113">
        <v>30477</v>
      </c>
      <c r="AU81" s="113">
        <v>84.79</v>
      </c>
      <c r="AV81" s="113">
        <v>3048.5376000000001</v>
      </c>
      <c r="AW81" s="113">
        <v>36.163699999999999</v>
      </c>
      <c r="AX81" s="113">
        <v>8.7607999999999997</v>
      </c>
      <c r="AY81" s="113">
        <v>4.1447000000000003</v>
      </c>
      <c r="AZ81" s="113">
        <v>146.92740000000001</v>
      </c>
      <c r="BA81" s="113">
        <v>11.978300000000001</v>
      </c>
      <c r="BB81" s="113">
        <v>5.3474000000000004</v>
      </c>
      <c r="BC81" s="113">
        <v>236.27539999999999</v>
      </c>
      <c r="BD81" s="113">
        <v>3.8041</v>
      </c>
      <c r="BE81" s="113">
        <v>0.50049999999999994</v>
      </c>
      <c r="BF81" s="113">
        <v>9.1395</v>
      </c>
      <c r="BG81" s="113">
        <v>0.4012</v>
      </c>
      <c r="BH81" s="113">
        <v>36.856499999999997</v>
      </c>
      <c r="BI81" s="113">
        <v>58.814799999999998</v>
      </c>
    </row>
    <row r="82" spans="1:61" ht="15.6">
      <c r="A82" s="22">
        <v>81</v>
      </c>
      <c r="B82" s="25">
        <v>44548</v>
      </c>
      <c r="C82" s="113">
        <v>1.3245</v>
      </c>
      <c r="D82" s="113">
        <v>1.7072000000000001</v>
      </c>
      <c r="E82" s="114"/>
      <c r="F82" s="114"/>
      <c r="G82" s="113">
        <v>1.2234</v>
      </c>
      <c r="H82" s="113"/>
      <c r="I82" s="113">
        <v>1.8588</v>
      </c>
      <c r="J82" s="113">
        <v>1.9592000000000001</v>
      </c>
      <c r="K82" s="113"/>
      <c r="L82" s="113">
        <v>12.098800000000001</v>
      </c>
      <c r="M82" s="113">
        <v>10.327199999999999</v>
      </c>
      <c r="N82" s="113">
        <v>1.8109</v>
      </c>
      <c r="O82" s="113">
        <v>21.0428</v>
      </c>
      <c r="P82" s="113">
        <v>101.3296</v>
      </c>
      <c r="Q82" s="113">
        <v>134.94550000000001</v>
      </c>
      <c r="R82" s="113">
        <v>7.5256999999999996</v>
      </c>
      <c r="S82" s="113">
        <v>1.1779999999999999</v>
      </c>
      <c r="T82" s="113">
        <v>150.512</v>
      </c>
      <c r="U82" s="113">
        <v>432.58600000000001</v>
      </c>
      <c r="V82" s="113">
        <v>4.8616000000000001</v>
      </c>
      <c r="W82" s="113">
        <v>172.50989999999999</v>
      </c>
      <c r="X82" s="113">
        <v>8.4664999999999999</v>
      </c>
      <c r="Y82" s="113">
        <v>29.704699999999999</v>
      </c>
      <c r="Z82" s="113">
        <v>2.3018000000000001</v>
      </c>
      <c r="AA82" s="113">
        <v>44.154000000000003</v>
      </c>
      <c r="AB82" s="113">
        <v>8.8495000000000008</v>
      </c>
      <c r="AC82" s="113">
        <v>5.4542999999999999</v>
      </c>
      <c r="AD82" s="113">
        <v>5.6191000000000004</v>
      </c>
      <c r="AE82" s="113">
        <v>1563.0581</v>
      </c>
      <c r="AF82" s="113">
        <v>1113.1992</v>
      </c>
      <c r="AG82" s="113">
        <v>5273.2111000000004</v>
      </c>
      <c r="AH82" s="113">
        <v>20.8337</v>
      </c>
      <c r="AI82" s="113">
        <v>19130.12</v>
      </c>
      <c r="AJ82" s="113">
        <v>27.592400000000001</v>
      </c>
      <c r="AK82" s="113">
        <v>66.573800000000006</v>
      </c>
      <c r="AL82" s="113">
        <v>5.8307000000000002</v>
      </c>
      <c r="AM82" s="113">
        <v>98.142600000000002</v>
      </c>
      <c r="AN82" s="113">
        <v>21.741599999999998</v>
      </c>
      <c r="AO82" s="113">
        <v>4.8596000000000004</v>
      </c>
      <c r="AP82" s="113">
        <v>4.9675000000000002</v>
      </c>
      <c r="AQ82" s="113">
        <v>0.93840000000000001</v>
      </c>
      <c r="AR82" s="113">
        <v>549.10140000000001</v>
      </c>
      <c r="AS82" s="113">
        <v>4.6605999999999996</v>
      </c>
      <c r="AT82" s="113">
        <v>30477</v>
      </c>
      <c r="AU82" s="113">
        <v>84.79</v>
      </c>
      <c r="AV82" s="113">
        <v>3048.5376000000001</v>
      </c>
      <c r="AW82" s="113">
        <v>36.163699999999999</v>
      </c>
      <c r="AX82" s="113">
        <v>8.7607999999999997</v>
      </c>
      <c r="AY82" s="113">
        <v>4.1447000000000003</v>
      </c>
      <c r="AZ82" s="113">
        <v>146.92740000000001</v>
      </c>
      <c r="BA82" s="113">
        <v>11.978300000000001</v>
      </c>
      <c r="BB82" s="113">
        <v>5.3474000000000004</v>
      </c>
      <c r="BC82" s="113">
        <v>236.27539999999999</v>
      </c>
      <c r="BD82" s="113">
        <v>3.8041</v>
      </c>
      <c r="BE82" s="113">
        <v>0.50049999999999994</v>
      </c>
      <c r="BF82" s="113">
        <v>9.1395</v>
      </c>
      <c r="BG82" s="113">
        <v>0.4012</v>
      </c>
      <c r="BH82" s="113">
        <v>36.856499999999997</v>
      </c>
      <c r="BI82" s="113">
        <v>58.814799999999998</v>
      </c>
    </row>
    <row r="83" spans="1:61" ht="15.6">
      <c r="A83" s="22">
        <v>82</v>
      </c>
      <c r="B83" s="25">
        <v>44549</v>
      </c>
      <c r="C83" s="113">
        <v>1.3245</v>
      </c>
      <c r="D83" s="113">
        <v>1.7072000000000001</v>
      </c>
      <c r="E83" s="114"/>
      <c r="F83" s="114"/>
      <c r="G83" s="113">
        <v>1.2234</v>
      </c>
      <c r="H83" s="113"/>
      <c r="I83" s="113">
        <v>1.8588</v>
      </c>
      <c r="J83" s="113">
        <v>1.9592000000000001</v>
      </c>
      <c r="K83" s="113"/>
      <c r="L83" s="113">
        <v>12.098800000000001</v>
      </c>
      <c r="M83" s="113">
        <v>10.327199999999999</v>
      </c>
      <c r="N83" s="113">
        <v>1.8109</v>
      </c>
      <c r="O83" s="113">
        <v>21.0428</v>
      </c>
      <c r="P83" s="113">
        <v>101.3296</v>
      </c>
      <c r="Q83" s="113">
        <v>134.94550000000001</v>
      </c>
      <c r="R83" s="113">
        <v>7.5256999999999996</v>
      </c>
      <c r="S83" s="113">
        <v>1.1779999999999999</v>
      </c>
      <c r="T83" s="113">
        <v>150.512</v>
      </c>
      <c r="U83" s="113">
        <v>432.58600000000001</v>
      </c>
      <c r="V83" s="113">
        <v>4.8616000000000001</v>
      </c>
      <c r="W83" s="113">
        <v>172.50989999999999</v>
      </c>
      <c r="X83" s="113">
        <v>8.4664999999999999</v>
      </c>
      <c r="Y83" s="113">
        <v>29.704699999999999</v>
      </c>
      <c r="Z83" s="113">
        <v>2.3018000000000001</v>
      </c>
      <c r="AA83" s="113">
        <v>44.154000000000003</v>
      </c>
      <c r="AB83" s="113">
        <v>8.8495000000000008</v>
      </c>
      <c r="AC83" s="113">
        <v>5.4542999999999999</v>
      </c>
      <c r="AD83" s="113">
        <v>5.6191000000000004</v>
      </c>
      <c r="AE83" s="113">
        <v>1563.0581</v>
      </c>
      <c r="AF83" s="113">
        <v>1113.1992</v>
      </c>
      <c r="AG83" s="113">
        <v>5273.2111000000004</v>
      </c>
      <c r="AH83" s="113">
        <v>20.8337</v>
      </c>
      <c r="AI83" s="113">
        <v>19130.12</v>
      </c>
      <c r="AJ83" s="113">
        <v>27.592400000000001</v>
      </c>
      <c r="AK83" s="113">
        <v>66.573800000000006</v>
      </c>
      <c r="AL83" s="113">
        <v>5.8307000000000002</v>
      </c>
      <c r="AM83" s="113">
        <v>98.142600000000002</v>
      </c>
      <c r="AN83" s="113">
        <v>21.741599999999998</v>
      </c>
      <c r="AO83" s="113">
        <v>4.8596000000000004</v>
      </c>
      <c r="AP83" s="113">
        <v>4.9675000000000002</v>
      </c>
      <c r="AQ83" s="113">
        <v>0.93840000000000001</v>
      </c>
      <c r="AR83" s="113">
        <v>549.10140000000001</v>
      </c>
      <c r="AS83" s="113">
        <v>4.6605999999999996</v>
      </c>
      <c r="AT83" s="113">
        <v>30477</v>
      </c>
      <c r="AU83" s="113">
        <v>84.79</v>
      </c>
      <c r="AV83" s="113">
        <v>3048.5376000000001</v>
      </c>
      <c r="AW83" s="113">
        <v>36.163699999999999</v>
      </c>
      <c r="AX83" s="113">
        <v>8.7607999999999997</v>
      </c>
      <c r="AY83" s="113">
        <v>4.1447000000000003</v>
      </c>
      <c r="AZ83" s="113">
        <v>146.92740000000001</v>
      </c>
      <c r="BA83" s="113">
        <v>11.978300000000001</v>
      </c>
      <c r="BB83" s="113">
        <v>5.3474000000000004</v>
      </c>
      <c r="BC83" s="113">
        <v>236.27539999999999</v>
      </c>
      <c r="BD83" s="113">
        <v>3.8041</v>
      </c>
      <c r="BE83" s="113">
        <v>0.50049999999999994</v>
      </c>
      <c r="BF83" s="113">
        <v>9.1395</v>
      </c>
      <c r="BG83" s="113">
        <v>0.4012</v>
      </c>
      <c r="BH83" s="113">
        <v>36.856499999999997</v>
      </c>
      <c r="BI83" s="113">
        <v>58.814799999999998</v>
      </c>
    </row>
    <row r="84" spans="1:61" ht="15.6">
      <c r="A84" s="22">
        <v>83</v>
      </c>
      <c r="B84" s="25">
        <v>44550</v>
      </c>
      <c r="C84" s="113">
        <v>1.3210999999999999</v>
      </c>
      <c r="D84" s="113">
        <v>1.7093</v>
      </c>
      <c r="E84" s="114"/>
      <c r="F84" s="114"/>
      <c r="G84" s="113">
        <v>1.2171000000000001</v>
      </c>
      <c r="H84" s="113"/>
      <c r="I84" s="113">
        <v>1.8565</v>
      </c>
      <c r="J84" s="113">
        <v>1.9672000000000001</v>
      </c>
      <c r="K84" s="113"/>
      <c r="L84" s="113">
        <v>12.0928</v>
      </c>
      <c r="M84" s="113">
        <v>10.305899999999999</v>
      </c>
      <c r="N84" s="113">
        <v>1.8059000000000001</v>
      </c>
      <c r="O84" s="113">
        <v>20.867599999999999</v>
      </c>
      <c r="P84" s="113">
        <v>100.0793</v>
      </c>
      <c r="Q84" s="113">
        <v>134.90989999999999</v>
      </c>
      <c r="R84" s="113">
        <v>7.5633999999999997</v>
      </c>
      <c r="S84" s="113">
        <v>1.1707000000000001</v>
      </c>
      <c r="T84" s="113">
        <v>149.97</v>
      </c>
      <c r="U84" s="113">
        <v>430.87700000000001</v>
      </c>
      <c r="V84" s="113">
        <v>4.8531000000000004</v>
      </c>
      <c r="W84" s="113">
        <v>171.6309</v>
      </c>
      <c r="X84" s="113">
        <v>8.4357000000000006</v>
      </c>
      <c r="Y84" s="113">
        <v>29.5319</v>
      </c>
      <c r="Z84" s="113">
        <v>2.2890999999999999</v>
      </c>
      <c r="AA84" s="113">
        <v>44.416499999999999</v>
      </c>
      <c r="AB84" s="113">
        <v>8.7972000000000001</v>
      </c>
      <c r="AC84" s="113">
        <v>5.4196999999999997</v>
      </c>
      <c r="AD84" s="113">
        <v>5.5792999999999999</v>
      </c>
      <c r="AE84" s="113">
        <v>1573.2251000000001</v>
      </c>
      <c r="AF84" s="113">
        <v>1156.6124</v>
      </c>
      <c r="AG84" s="113">
        <v>5293.0874999999996</v>
      </c>
      <c r="AH84" s="113">
        <v>20.756</v>
      </c>
      <c r="AI84" s="113">
        <v>18988.63</v>
      </c>
      <c r="AJ84" s="113">
        <v>27.352699999999999</v>
      </c>
      <c r="AK84" s="113">
        <v>65.9816</v>
      </c>
      <c r="AL84" s="113">
        <v>5.7942999999999998</v>
      </c>
      <c r="AM84" s="113">
        <v>98.205699999999993</v>
      </c>
      <c r="AN84" s="113">
        <v>22.772500000000001</v>
      </c>
      <c r="AO84" s="113">
        <v>4.8541999999999996</v>
      </c>
      <c r="AP84" s="113">
        <v>4.9583000000000004</v>
      </c>
      <c r="AQ84" s="113">
        <v>0.93869999999999998</v>
      </c>
      <c r="AR84" s="113">
        <v>547.61320000000001</v>
      </c>
      <c r="AS84" s="113">
        <v>4.6334</v>
      </c>
      <c r="AT84" s="113">
        <v>30273</v>
      </c>
      <c r="AU84" s="113">
        <v>84.484899999999996</v>
      </c>
      <c r="AV84" s="113">
        <v>3045.8681999999999</v>
      </c>
      <c r="AW84" s="113">
        <v>36.038699999999999</v>
      </c>
      <c r="AX84" s="113">
        <v>8.7055000000000007</v>
      </c>
      <c r="AY84" s="113">
        <v>4.1797000000000004</v>
      </c>
      <c r="AZ84" s="113">
        <v>146.61109999999999</v>
      </c>
      <c r="BA84" s="113">
        <v>11.9733</v>
      </c>
      <c r="BB84" s="113">
        <v>5.3440000000000003</v>
      </c>
      <c r="BC84" s="113">
        <v>234.9957</v>
      </c>
      <c r="BD84" s="113">
        <v>3.8119000000000001</v>
      </c>
      <c r="BE84" s="113">
        <v>0.49809999999999999</v>
      </c>
      <c r="BF84" s="113">
        <v>9.1151999999999997</v>
      </c>
      <c r="BG84" s="113">
        <v>0.40060000000000001</v>
      </c>
      <c r="BH84" s="113">
        <v>36.785600000000002</v>
      </c>
      <c r="BI84" s="113">
        <v>58.563800000000001</v>
      </c>
    </row>
    <row r="85" spans="1:61" ht="15.6">
      <c r="A85" s="22">
        <v>84</v>
      </c>
      <c r="B85" s="25">
        <v>44551</v>
      </c>
      <c r="C85" s="113">
        <v>1.3249</v>
      </c>
      <c r="D85" s="113">
        <v>1.7132000000000001</v>
      </c>
      <c r="E85" s="114"/>
      <c r="F85" s="114"/>
      <c r="G85" s="113">
        <v>1.2256</v>
      </c>
      <c r="H85" s="113"/>
      <c r="I85" s="113">
        <v>1.8544</v>
      </c>
      <c r="J85" s="113">
        <v>1.9610000000000001</v>
      </c>
      <c r="K85" s="113"/>
      <c r="L85" s="113">
        <v>12.1112</v>
      </c>
      <c r="M85" s="113">
        <v>10.337899999999999</v>
      </c>
      <c r="N85" s="113">
        <v>1.8091999999999999</v>
      </c>
      <c r="O85" s="113">
        <v>21.044799999999999</v>
      </c>
      <c r="P85" s="113">
        <v>100.1561</v>
      </c>
      <c r="Q85" s="113">
        <v>135.45419999999999</v>
      </c>
      <c r="R85" s="113">
        <v>7.6199000000000003</v>
      </c>
      <c r="S85" s="113">
        <v>1.1758999999999999</v>
      </c>
      <c r="T85" s="113">
        <v>151.31800000000001</v>
      </c>
      <c r="U85" s="113">
        <v>431.86099999999999</v>
      </c>
      <c r="V85" s="113">
        <v>4.8646000000000003</v>
      </c>
      <c r="W85" s="113">
        <v>172.6277</v>
      </c>
      <c r="X85" s="113">
        <v>8.4448000000000008</v>
      </c>
      <c r="Y85" s="113">
        <v>29.669</v>
      </c>
      <c r="Z85" s="113">
        <v>2.2984</v>
      </c>
      <c r="AA85" s="113">
        <v>44.681699999999999</v>
      </c>
      <c r="AB85" s="113">
        <v>8.8401999999999994</v>
      </c>
      <c r="AC85" s="113">
        <v>5.4317000000000002</v>
      </c>
      <c r="AD85" s="113">
        <v>5.5705999999999998</v>
      </c>
      <c r="AE85" s="113">
        <v>1580.2415000000001</v>
      </c>
      <c r="AF85" s="113">
        <v>1152.8761</v>
      </c>
      <c r="AG85" s="113">
        <v>5296.8140999999996</v>
      </c>
      <c r="AH85" s="113">
        <v>20.830400000000001</v>
      </c>
      <c r="AI85" s="113">
        <v>18937.12</v>
      </c>
      <c r="AJ85" s="113">
        <v>27.5793</v>
      </c>
      <c r="AK85" s="113">
        <v>66.016900000000007</v>
      </c>
      <c r="AL85" s="113">
        <v>5.8141999999999996</v>
      </c>
      <c r="AM85" s="113">
        <v>98.110699999999994</v>
      </c>
      <c r="AN85" s="113">
        <v>17.246200000000002</v>
      </c>
      <c r="AO85" s="113">
        <v>4.8554000000000004</v>
      </c>
      <c r="AP85" s="113">
        <v>4.9734999999999996</v>
      </c>
      <c r="AQ85" s="113">
        <v>0.9395</v>
      </c>
      <c r="AR85" s="113">
        <v>548.98649999999998</v>
      </c>
      <c r="AS85" s="113">
        <v>4.6590999999999996</v>
      </c>
      <c r="AT85" s="113">
        <v>30308</v>
      </c>
      <c r="AU85" s="113">
        <v>84.437899999999999</v>
      </c>
      <c r="AV85" s="113">
        <v>3051.7055999999998</v>
      </c>
      <c r="AW85" s="113">
        <v>36.001899999999999</v>
      </c>
      <c r="AX85" s="113">
        <v>8.7439999999999998</v>
      </c>
      <c r="AY85" s="113">
        <v>4.1891999999999996</v>
      </c>
      <c r="AZ85" s="113">
        <v>147.03579999999999</v>
      </c>
      <c r="BA85" s="113">
        <v>11.8629</v>
      </c>
      <c r="BB85" s="113">
        <v>5.3722000000000003</v>
      </c>
      <c r="BC85" s="113">
        <v>235.2534</v>
      </c>
      <c r="BD85" s="113">
        <v>3.8243</v>
      </c>
      <c r="BE85" s="113">
        <v>0.49940000000000001</v>
      </c>
      <c r="BF85" s="113">
        <v>9.1369000000000007</v>
      </c>
      <c r="BG85" s="113">
        <v>0.40139999999999998</v>
      </c>
      <c r="BH85" s="113">
        <v>36.857799999999997</v>
      </c>
      <c r="BI85" s="113">
        <v>58.729799999999997</v>
      </c>
    </row>
    <row r="86" spans="1:61" ht="15.6">
      <c r="A86" s="22">
        <v>85</v>
      </c>
      <c r="B86" s="25">
        <v>44552</v>
      </c>
      <c r="C86" s="113">
        <v>1.3357000000000001</v>
      </c>
      <c r="D86" s="113">
        <v>1.7171000000000001</v>
      </c>
      <c r="E86" s="114"/>
      <c r="F86" s="114"/>
      <c r="G86" s="113">
        <v>1.2285999999999999</v>
      </c>
      <c r="H86" s="113"/>
      <c r="I86" s="113">
        <v>1.8504</v>
      </c>
      <c r="J86" s="113">
        <v>1.9590000000000001</v>
      </c>
      <c r="K86" s="113"/>
      <c r="L86" s="113">
        <v>12.130699999999999</v>
      </c>
      <c r="M86" s="113">
        <v>10.4184</v>
      </c>
      <c r="N86" s="113">
        <v>1.8194999999999999</v>
      </c>
      <c r="O86" s="113">
        <v>21.127600000000001</v>
      </c>
      <c r="P86" s="113">
        <v>100.3687</v>
      </c>
      <c r="Q86" s="113">
        <v>136.60169999999999</v>
      </c>
      <c r="R86" s="113">
        <v>7.5900999999999996</v>
      </c>
      <c r="S86" s="113">
        <v>1.179</v>
      </c>
      <c r="T86" s="113">
        <v>152.55099999999999</v>
      </c>
      <c r="U86" s="113">
        <v>434.226</v>
      </c>
      <c r="V86" s="113">
        <v>4.9017999999999997</v>
      </c>
      <c r="W86" s="113">
        <v>173.09719999999999</v>
      </c>
      <c r="X86" s="113">
        <v>8.4962</v>
      </c>
      <c r="Y86" s="113">
        <v>29.616800000000001</v>
      </c>
      <c r="Z86" s="113">
        <v>2.3050000000000002</v>
      </c>
      <c r="AA86" s="113">
        <v>44.915500000000002</v>
      </c>
      <c r="AB86" s="113">
        <v>8.8653999999999993</v>
      </c>
      <c r="AC86" s="113">
        <v>5.4607999999999999</v>
      </c>
      <c r="AD86" s="113">
        <v>5.5921000000000003</v>
      </c>
      <c r="AE86" s="113">
        <v>1592.0958000000001</v>
      </c>
      <c r="AF86" s="113">
        <v>1150.8302000000001</v>
      </c>
      <c r="AG86" s="113">
        <v>5340.5982999999997</v>
      </c>
      <c r="AH86" s="113">
        <v>21.016100000000002</v>
      </c>
      <c r="AI86" s="113">
        <v>18945.55</v>
      </c>
      <c r="AJ86" s="113">
        <v>27.696899999999999</v>
      </c>
      <c r="AK86" s="113">
        <v>66.607600000000005</v>
      </c>
      <c r="AL86" s="113">
        <v>5.8358999999999996</v>
      </c>
      <c r="AM86" s="113">
        <v>98.435699999999997</v>
      </c>
      <c r="AN86" s="113">
        <v>16.638000000000002</v>
      </c>
      <c r="AO86" s="113">
        <v>4.8910999999999998</v>
      </c>
      <c r="AP86" s="113">
        <v>5.0124000000000004</v>
      </c>
      <c r="AQ86" s="113">
        <v>0.94530000000000003</v>
      </c>
      <c r="AR86" s="113">
        <v>554.03430000000003</v>
      </c>
      <c r="AS86" s="113">
        <v>4.7117000000000004</v>
      </c>
      <c r="AT86" s="113">
        <v>30504</v>
      </c>
      <c r="AU86" s="113">
        <v>85.187600000000003</v>
      </c>
      <c r="AV86" s="113">
        <v>3077.3679000000002</v>
      </c>
      <c r="AW86" s="113">
        <v>36.439399999999999</v>
      </c>
      <c r="AX86" s="113">
        <v>8.7659000000000002</v>
      </c>
      <c r="AY86" s="113">
        <v>4.2245999999999997</v>
      </c>
      <c r="AZ86" s="113">
        <v>150.99109999999999</v>
      </c>
      <c r="BA86" s="113">
        <v>11.863799999999999</v>
      </c>
      <c r="BB86" s="113">
        <v>5.3918999999999997</v>
      </c>
      <c r="BC86" s="113">
        <v>238.59610000000001</v>
      </c>
      <c r="BD86" s="113">
        <v>3.8451</v>
      </c>
      <c r="BE86" s="113">
        <v>0.50270000000000004</v>
      </c>
      <c r="BF86" s="113">
        <v>9.2174999999999994</v>
      </c>
      <c r="BG86" s="113">
        <v>0.40429999999999999</v>
      </c>
      <c r="BH86" s="113">
        <v>37.145499999999998</v>
      </c>
      <c r="BI86" s="113">
        <v>59.234999999999999</v>
      </c>
    </row>
    <row r="87" spans="1:61" ht="15.6">
      <c r="A87" s="22">
        <v>86</v>
      </c>
      <c r="B87" s="25">
        <v>44553</v>
      </c>
      <c r="C87" s="113">
        <v>1.3418000000000001</v>
      </c>
      <c r="D87" s="113">
        <v>1.718</v>
      </c>
      <c r="E87" s="114"/>
      <c r="F87" s="114"/>
      <c r="G87" s="113">
        <v>1.2313000000000001</v>
      </c>
      <c r="H87" s="113"/>
      <c r="I87" s="113">
        <v>1.8508</v>
      </c>
      <c r="J87" s="113">
        <v>1.9628000000000001</v>
      </c>
      <c r="K87" s="113"/>
      <c r="L87" s="113">
        <v>12.182399999999999</v>
      </c>
      <c r="M87" s="113">
        <v>10.4663</v>
      </c>
      <c r="N87" s="113">
        <v>1.8226</v>
      </c>
      <c r="O87" s="113">
        <v>20.9758</v>
      </c>
      <c r="P87" s="113">
        <v>100.8926</v>
      </c>
      <c r="Q87" s="113">
        <v>137.2544</v>
      </c>
      <c r="R87" s="113">
        <v>7.6135000000000002</v>
      </c>
      <c r="S87" s="113">
        <v>1.1836</v>
      </c>
      <c r="T87" s="113">
        <v>153.52500000000001</v>
      </c>
      <c r="U87" s="113">
        <v>437.97899999999998</v>
      </c>
      <c r="V87" s="113">
        <v>4.9276</v>
      </c>
      <c r="W87" s="113">
        <v>174.24760000000001</v>
      </c>
      <c r="X87" s="113">
        <v>8.5503</v>
      </c>
      <c r="Y87" s="113">
        <v>29.6553</v>
      </c>
      <c r="Z87" s="113">
        <v>2.3186</v>
      </c>
      <c r="AA87" s="113">
        <v>44.9343</v>
      </c>
      <c r="AB87" s="113">
        <v>8.8957999999999995</v>
      </c>
      <c r="AC87" s="113">
        <v>5.4794999999999998</v>
      </c>
      <c r="AD87" s="113">
        <v>5.6247999999999996</v>
      </c>
      <c r="AE87" s="113">
        <v>1593.4979000000001</v>
      </c>
      <c r="AF87" s="113">
        <v>1152.9154000000001</v>
      </c>
      <c r="AG87" s="113">
        <v>5365.4035000000003</v>
      </c>
      <c r="AH87" s="113">
        <v>21.081199999999999</v>
      </c>
      <c r="AI87" s="113">
        <v>19050.48</v>
      </c>
      <c r="AJ87" s="113">
        <v>27.715900000000001</v>
      </c>
      <c r="AK87" s="113">
        <v>66.930499999999995</v>
      </c>
      <c r="AL87" s="113">
        <v>5.8582999999999998</v>
      </c>
      <c r="AM87" s="113">
        <v>98.402299999999997</v>
      </c>
      <c r="AN87" s="113">
        <v>15.2056</v>
      </c>
      <c r="AO87" s="113">
        <v>4.9259000000000004</v>
      </c>
      <c r="AP87" s="113">
        <v>5.0355999999999996</v>
      </c>
      <c r="AQ87" s="113">
        <v>0.95199999999999996</v>
      </c>
      <c r="AR87" s="113">
        <v>556.17370000000005</v>
      </c>
      <c r="AS87" s="113">
        <v>4.7263000000000002</v>
      </c>
      <c r="AT87" s="113">
        <v>30795</v>
      </c>
      <c r="AU87" s="113">
        <v>85.723500000000001</v>
      </c>
      <c r="AV87" s="113">
        <v>3092.748</v>
      </c>
      <c r="AW87" s="113">
        <v>36.518000000000001</v>
      </c>
      <c r="AX87" s="113">
        <v>8.8008000000000006</v>
      </c>
      <c r="AY87" s="113">
        <v>4.2232000000000003</v>
      </c>
      <c r="AZ87" s="113">
        <v>151.74080000000001</v>
      </c>
      <c r="BA87" s="113">
        <v>11.840400000000001</v>
      </c>
      <c r="BB87" s="113">
        <v>5.3727999999999998</v>
      </c>
      <c r="BC87" s="113">
        <v>239.67920000000001</v>
      </c>
      <c r="BD87" s="113">
        <v>3.8668</v>
      </c>
      <c r="BE87" s="113">
        <v>0.50600000000000001</v>
      </c>
      <c r="BF87" s="113">
        <v>9.25</v>
      </c>
      <c r="BG87" s="113">
        <v>0.40600000000000003</v>
      </c>
      <c r="BH87" s="113">
        <v>37.252899999999997</v>
      </c>
      <c r="BI87" s="113">
        <v>59.5276</v>
      </c>
    </row>
    <row r="88" spans="1:61" ht="15.6">
      <c r="A88" s="22">
        <v>87</v>
      </c>
      <c r="B88" s="25">
        <v>44554</v>
      </c>
      <c r="C88" s="113">
        <v>1.3435999999999999</v>
      </c>
      <c r="D88" s="113">
        <v>1.7225999999999999</v>
      </c>
      <c r="E88" s="114"/>
      <c r="F88" s="114"/>
      <c r="G88" s="113">
        <v>1.232</v>
      </c>
      <c r="H88" s="113"/>
      <c r="I88" s="113">
        <v>1.8591</v>
      </c>
      <c r="J88" s="113">
        <v>1.9771000000000001</v>
      </c>
      <c r="K88" s="113"/>
      <c r="L88" s="113">
        <v>12.1684</v>
      </c>
      <c r="M88" s="113">
        <v>10.4786</v>
      </c>
      <c r="N88" s="113">
        <v>1.82</v>
      </c>
      <c r="O88" s="113">
        <v>21.076000000000001</v>
      </c>
      <c r="P88" s="113">
        <v>100.3916</v>
      </c>
      <c r="Q88" s="113">
        <v>137.87299999999999</v>
      </c>
      <c r="R88" s="113">
        <v>7.5888999999999998</v>
      </c>
      <c r="S88" s="113">
        <v>1.1879999999999999</v>
      </c>
      <c r="T88" s="113">
        <v>154.184</v>
      </c>
      <c r="U88" s="113">
        <v>439.17899999999997</v>
      </c>
      <c r="V88" s="113">
        <v>4.9333999999999998</v>
      </c>
      <c r="W88" s="113">
        <v>175.12479999999999</v>
      </c>
      <c r="X88" s="113">
        <v>8.5564</v>
      </c>
      <c r="Y88" s="113">
        <v>29.5854</v>
      </c>
      <c r="Z88" s="113">
        <v>2.3220999999999998</v>
      </c>
      <c r="AA88" s="113">
        <v>45.027000000000001</v>
      </c>
      <c r="AB88" s="113">
        <v>8.9306000000000001</v>
      </c>
      <c r="AC88" s="113">
        <v>5.4617000000000004</v>
      </c>
      <c r="AD88" s="113">
        <v>5.6214000000000004</v>
      </c>
      <c r="AE88" s="113">
        <v>1596.6718000000001</v>
      </c>
      <c r="AF88" s="113">
        <v>1150.9146000000001</v>
      </c>
      <c r="AG88" s="113">
        <v>5383.6719999999996</v>
      </c>
      <c r="AH88" s="113">
        <v>21.134899999999998</v>
      </c>
      <c r="AI88" s="113">
        <v>19115.599999999999</v>
      </c>
      <c r="AJ88" s="113">
        <v>27.6661</v>
      </c>
      <c r="AK88" s="113">
        <v>67.779399999999995</v>
      </c>
      <c r="AL88" s="113">
        <v>5.8822000000000001</v>
      </c>
      <c r="AM88" s="113">
        <v>99.084500000000006</v>
      </c>
      <c r="AN88" s="113">
        <v>15.903</v>
      </c>
      <c r="AO88" s="113">
        <v>4.9379999999999997</v>
      </c>
      <c r="AP88" s="113">
        <v>5.0439999999999996</v>
      </c>
      <c r="AQ88" s="113">
        <v>0.95389999999999997</v>
      </c>
      <c r="AR88" s="113">
        <v>556.74149999999997</v>
      </c>
      <c r="AS88" s="113">
        <v>4.7160000000000002</v>
      </c>
      <c r="AT88" s="113">
        <v>30730</v>
      </c>
      <c r="AU88" s="113">
        <v>85.796000000000006</v>
      </c>
      <c r="AV88" s="113">
        <v>3096.1923999999999</v>
      </c>
      <c r="AW88" s="113">
        <v>36.543399999999998</v>
      </c>
      <c r="AX88" s="113">
        <v>8.8338000000000001</v>
      </c>
      <c r="AY88" s="113">
        <v>4.1684999999999999</v>
      </c>
      <c r="AZ88" s="113">
        <v>152.00020000000001</v>
      </c>
      <c r="BA88" s="113">
        <v>11.835900000000001</v>
      </c>
      <c r="BB88" s="113">
        <v>5.3026999999999997</v>
      </c>
      <c r="BC88" s="113">
        <v>240.32900000000001</v>
      </c>
      <c r="BD88" s="113">
        <v>3.8660999999999999</v>
      </c>
      <c r="BE88" s="113">
        <v>0.50690000000000002</v>
      </c>
      <c r="BF88" s="113">
        <v>9.26</v>
      </c>
      <c r="BG88" s="113">
        <v>0.40629999999999999</v>
      </c>
      <c r="BH88" s="113">
        <v>37.168399999999998</v>
      </c>
      <c r="BI88" s="113">
        <v>59.722799999999999</v>
      </c>
    </row>
    <row r="89" spans="1:61" ht="15.6">
      <c r="A89" s="22">
        <v>88</v>
      </c>
      <c r="B89" s="25">
        <v>44555</v>
      </c>
      <c r="C89" s="113">
        <v>1.3435999999999999</v>
      </c>
      <c r="D89" s="113">
        <v>1.7225999999999999</v>
      </c>
      <c r="E89" s="114"/>
      <c r="F89" s="114"/>
      <c r="G89" s="113">
        <v>1.232</v>
      </c>
      <c r="H89" s="113"/>
      <c r="I89" s="113">
        <v>1.8591</v>
      </c>
      <c r="J89" s="113">
        <v>1.9771000000000001</v>
      </c>
      <c r="K89" s="113"/>
      <c r="L89" s="113">
        <v>12.1684</v>
      </c>
      <c r="M89" s="113">
        <v>10.4786</v>
      </c>
      <c r="N89" s="113">
        <v>1.82</v>
      </c>
      <c r="O89" s="113">
        <v>21.076000000000001</v>
      </c>
      <c r="P89" s="113">
        <v>100.3916</v>
      </c>
      <c r="Q89" s="113">
        <v>137.87299999999999</v>
      </c>
      <c r="R89" s="113">
        <v>7.5888999999999998</v>
      </c>
      <c r="S89" s="113">
        <v>1.1879999999999999</v>
      </c>
      <c r="T89" s="113">
        <v>154.184</v>
      </c>
      <c r="U89" s="113">
        <v>439.17899999999997</v>
      </c>
      <c r="V89" s="113">
        <v>4.9333999999999998</v>
      </c>
      <c r="W89" s="113">
        <v>175.12479999999999</v>
      </c>
      <c r="X89" s="113">
        <v>8.5564</v>
      </c>
      <c r="Y89" s="113">
        <v>29.5854</v>
      </c>
      <c r="Z89" s="113">
        <v>2.3220999999999998</v>
      </c>
      <c r="AA89" s="113">
        <v>45.027000000000001</v>
      </c>
      <c r="AB89" s="113">
        <v>8.9306000000000001</v>
      </c>
      <c r="AC89" s="113">
        <v>5.4617000000000004</v>
      </c>
      <c r="AD89" s="113">
        <v>5.6214000000000004</v>
      </c>
      <c r="AE89" s="113">
        <v>1596.6718000000001</v>
      </c>
      <c r="AF89" s="113">
        <v>1150.9146000000001</v>
      </c>
      <c r="AG89" s="113">
        <v>5383.6719999999996</v>
      </c>
      <c r="AH89" s="113">
        <v>21.134899999999998</v>
      </c>
      <c r="AI89" s="113">
        <v>19115.599999999999</v>
      </c>
      <c r="AJ89" s="113">
        <v>27.6661</v>
      </c>
      <c r="AK89" s="113">
        <v>67.779399999999995</v>
      </c>
      <c r="AL89" s="113">
        <v>5.8822000000000001</v>
      </c>
      <c r="AM89" s="113">
        <v>99.084500000000006</v>
      </c>
      <c r="AN89" s="113">
        <v>15.903</v>
      </c>
      <c r="AO89" s="113">
        <v>4.9379999999999997</v>
      </c>
      <c r="AP89" s="113">
        <v>5.0439999999999996</v>
      </c>
      <c r="AQ89" s="113">
        <v>0.95389999999999997</v>
      </c>
      <c r="AR89" s="113">
        <v>556.74149999999997</v>
      </c>
      <c r="AS89" s="113">
        <v>4.7160000000000002</v>
      </c>
      <c r="AT89" s="113">
        <v>30730</v>
      </c>
      <c r="AU89" s="113">
        <v>85.796000000000006</v>
      </c>
      <c r="AV89" s="113">
        <v>3096.1923999999999</v>
      </c>
      <c r="AW89" s="113">
        <v>36.543399999999998</v>
      </c>
      <c r="AX89" s="113">
        <v>8.8338000000000001</v>
      </c>
      <c r="AY89" s="113">
        <v>4.1684999999999999</v>
      </c>
      <c r="AZ89" s="113">
        <v>152.00020000000001</v>
      </c>
      <c r="BA89" s="113">
        <v>11.835900000000001</v>
      </c>
      <c r="BB89" s="113">
        <v>5.3026999999999997</v>
      </c>
      <c r="BC89" s="113">
        <v>240.32900000000001</v>
      </c>
      <c r="BD89" s="113">
        <v>3.8660999999999999</v>
      </c>
      <c r="BE89" s="113">
        <v>0.50690000000000002</v>
      </c>
      <c r="BF89" s="113">
        <v>9.26</v>
      </c>
      <c r="BG89" s="113">
        <v>0.40629999999999999</v>
      </c>
      <c r="BH89" s="113">
        <v>37.168399999999998</v>
      </c>
      <c r="BI89" s="113">
        <v>59.722799999999999</v>
      </c>
    </row>
    <row r="90" spans="1:61" ht="15.6">
      <c r="A90" s="22">
        <v>89</v>
      </c>
      <c r="B90" s="25">
        <v>44556</v>
      </c>
      <c r="C90" s="113">
        <v>1.3435999999999999</v>
      </c>
      <c r="D90" s="113">
        <v>1.7225999999999999</v>
      </c>
      <c r="E90" s="114"/>
      <c r="F90" s="114"/>
      <c r="G90" s="113">
        <v>1.232</v>
      </c>
      <c r="H90" s="113"/>
      <c r="I90" s="113">
        <v>1.8591</v>
      </c>
      <c r="J90" s="113">
        <v>1.9771000000000001</v>
      </c>
      <c r="K90" s="113"/>
      <c r="L90" s="113">
        <v>12.1684</v>
      </c>
      <c r="M90" s="113">
        <v>10.4786</v>
      </c>
      <c r="N90" s="113">
        <v>1.82</v>
      </c>
      <c r="O90" s="113">
        <v>21.076000000000001</v>
      </c>
      <c r="P90" s="113">
        <v>100.3916</v>
      </c>
      <c r="Q90" s="113">
        <v>137.87299999999999</v>
      </c>
      <c r="R90" s="113">
        <v>7.5888999999999998</v>
      </c>
      <c r="S90" s="113">
        <v>1.1879999999999999</v>
      </c>
      <c r="T90" s="113">
        <v>154.184</v>
      </c>
      <c r="U90" s="113">
        <v>439.17899999999997</v>
      </c>
      <c r="V90" s="113">
        <v>4.9333999999999998</v>
      </c>
      <c r="W90" s="113">
        <v>175.12479999999999</v>
      </c>
      <c r="X90" s="113">
        <v>8.5564</v>
      </c>
      <c r="Y90" s="113">
        <v>29.5854</v>
      </c>
      <c r="Z90" s="113">
        <v>2.3220999999999998</v>
      </c>
      <c r="AA90" s="113">
        <v>45.027000000000001</v>
      </c>
      <c r="AB90" s="113">
        <v>8.9306000000000001</v>
      </c>
      <c r="AC90" s="113">
        <v>5.4617000000000004</v>
      </c>
      <c r="AD90" s="113">
        <v>5.6214000000000004</v>
      </c>
      <c r="AE90" s="113">
        <v>1596.6718000000001</v>
      </c>
      <c r="AF90" s="113">
        <v>1150.9146000000001</v>
      </c>
      <c r="AG90" s="113">
        <v>5383.6719999999996</v>
      </c>
      <c r="AH90" s="113">
        <v>21.134899999999998</v>
      </c>
      <c r="AI90" s="113">
        <v>19115.599999999999</v>
      </c>
      <c r="AJ90" s="113">
        <v>27.6661</v>
      </c>
      <c r="AK90" s="113">
        <v>67.779399999999995</v>
      </c>
      <c r="AL90" s="113">
        <v>5.8822000000000001</v>
      </c>
      <c r="AM90" s="113">
        <v>99.084500000000006</v>
      </c>
      <c r="AN90" s="113">
        <v>15.903</v>
      </c>
      <c r="AO90" s="113">
        <v>4.9379999999999997</v>
      </c>
      <c r="AP90" s="113">
        <v>5.0439999999999996</v>
      </c>
      <c r="AQ90" s="113">
        <v>0.95389999999999997</v>
      </c>
      <c r="AR90" s="113">
        <v>556.74149999999997</v>
      </c>
      <c r="AS90" s="113">
        <v>4.7160000000000002</v>
      </c>
      <c r="AT90" s="113">
        <v>30730</v>
      </c>
      <c r="AU90" s="113">
        <v>85.796000000000006</v>
      </c>
      <c r="AV90" s="113">
        <v>3096.1923999999999</v>
      </c>
      <c r="AW90" s="113">
        <v>36.543399999999998</v>
      </c>
      <c r="AX90" s="113">
        <v>8.8338000000000001</v>
      </c>
      <c r="AY90" s="113">
        <v>4.1684999999999999</v>
      </c>
      <c r="AZ90" s="113">
        <v>152.00020000000001</v>
      </c>
      <c r="BA90" s="113">
        <v>11.835900000000001</v>
      </c>
      <c r="BB90" s="113">
        <v>5.3026999999999997</v>
      </c>
      <c r="BC90" s="113">
        <v>240.32900000000001</v>
      </c>
      <c r="BD90" s="113">
        <v>3.8660999999999999</v>
      </c>
      <c r="BE90" s="113">
        <v>0.50690000000000002</v>
      </c>
      <c r="BF90" s="113">
        <v>9.26</v>
      </c>
      <c r="BG90" s="113">
        <v>0.40629999999999999</v>
      </c>
      <c r="BH90" s="113">
        <v>37.168399999999998</v>
      </c>
      <c r="BI90" s="113">
        <v>59.722799999999999</v>
      </c>
    </row>
    <row r="91" spans="1:61" ht="15.6">
      <c r="A91" s="22">
        <v>90</v>
      </c>
      <c r="B91" s="25">
        <v>44557</v>
      </c>
      <c r="C91" s="113">
        <v>1.3435999999999999</v>
      </c>
      <c r="D91" s="113">
        <v>1.7225999999999999</v>
      </c>
      <c r="E91" s="114"/>
      <c r="F91" s="114"/>
      <c r="G91" s="113">
        <v>1.232</v>
      </c>
      <c r="H91" s="113"/>
      <c r="I91" s="113">
        <v>1.8591</v>
      </c>
      <c r="J91" s="113">
        <v>1.9771000000000001</v>
      </c>
      <c r="K91" s="113"/>
      <c r="L91" s="113">
        <v>12.1684</v>
      </c>
      <c r="M91" s="113">
        <v>10.4786</v>
      </c>
      <c r="N91" s="113">
        <v>1.82</v>
      </c>
      <c r="O91" s="113">
        <v>21.076000000000001</v>
      </c>
      <c r="P91" s="113">
        <v>100.3916</v>
      </c>
      <c r="Q91" s="113">
        <v>137.87299999999999</v>
      </c>
      <c r="R91" s="113">
        <v>7.5888999999999998</v>
      </c>
      <c r="S91" s="113">
        <v>1.1879999999999999</v>
      </c>
      <c r="T91" s="113">
        <v>154.184</v>
      </c>
      <c r="U91" s="113">
        <v>439.17899999999997</v>
      </c>
      <c r="V91" s="113">
        <v>4.9333999999999998</v>
      </c>
      <c r="W91" s="113">
        <v>175.12479999999999</v>
      </c>
      <c r="X91" s="113">
        <v>8.5564</v>
      </c>
      <c r="Y91" s="113">
        <v>29.5854</v>
      </c>
      <c r="Z91" s="113">
        <v>2.3220999999999998</v>
      </c>
      <c r="AA91" s="113">
        <v>45.027000000000001</v>
      </c>
      <c r="AB91" s="113">
        <v>8.9306000000000001</v>
      </c>
      <c r="AC91" s="113">
        <v>5.4617000000000004</v>
      </c>
      <c r="AD91" s="113">
        <v>5.6214000000000004</v>
      </c>
      <c r="AE91" s="113">
        <v>1596.6718000000001</v>
      </c>
      <c r="AF91" s="113">
        <v>1150.9146000000001</v>
      </c>
      <c r="AG91" s="113">
        <v>5383.6719999999996</v>
      </c>
      <c r="AH91" s="113">
        <v>21.134899999999998</v>
      </c>
      <c r="AI91" s="113">
        <v>19115.599999999999</v>
      </c>
      <c r="AJ91" s="113">
        <v>27.6661</v>
      </c>
      <c r="AK91" s="113">
        <v>67.779399999999995</v>
      </c>
      <c r="AL91" s="113">
        <v>5.8822000000000001</v>
      </c>
      <c r="AM91" s="113">
        <v>99.084500000000006</v>
      </c>
      <c r="AN91" s="113">
        <v>15.903</v>
      </c>
      <c r="AO91" s="113">
        <v>4.9379999999999997</v>
      </c>
      <c r="AP91" s="113">
        <v>5.0439999999999996</v>
      </c>
      <c r="AQ91" s="113">
        <v>0.95389999999999997</v>
      </c>
      <c r="AR91" s="113">
        <v>556.74149999999997</v>
      </c>
      <c r="AS91" s="113">
        <v>4.7160000000000002</v>
      </c>
      <c r="AT91" s="113">
        <v>30730</v>
      </c>
      <c r="AU91" s="113">
        <v>85.796000000000006</v>
      </c>
      <c r="AV91" s="113">
        <v>3096.1923999999999</v>
      </c>
      <c r="AW91" s="113">
        <v>36.543399999999998</v>
      </c>
      <c r="AX91" s="113">
        <v>8.8338000000000001</v>
      </c>
      <c r="AY91" s="113">
        <v>4.1684999999999999</v>
      </c>
      <c r="AZ91" s="113">
        <v>152.00020000000001</v>
      </c>
      <c r="BA91" s="113">
        <v>11.835900000000001</v>
      </c>
      <c r="BB91" s="113">
        <v>5.3026999999999997</v>
      </c>
      <c r="BC91" s="113">
        <v>240.32900000000001</v>
      </c>
      <c r="BD91" s="113">
        <v>3.8660999999999999</v>
      </c>
      <c r="BE91" s="113">
        <v>0.50690000000000002</v>
      </c>
      <c r="BF91" s="113">
        <v>9.26</v>
      </c>
      <c r="BG91" s="113">
        <v>0.40629999999999999</v>
      </c>
      <c r="BH91" s="113">
        <v>37.168399999999998</v>
      </c>
      <c r="BI91" s="113">
        <v>59.722799999999999</v>
      </c>
    </row>
    <row r="92" spans="1:61" ht="15.6">
      <c r="A92" s="22">
        <v>91</v>
      </c>
      <c r="B92" s="25">
        <v>44558</v>
      </c>
      <c r="C92" s="113">
        <v>1.3435999999999999</v>
      </c>
      <c r="D92" s="113">
        <v>1.7225999999999999</v>
      </c>
      <c r="E92" s="114"/>
      <c r="F92" s="114"/>
      <c r="G92" s="113">
        <v>1.232</v>
      </c>
      <c r="H92" s="113"/>
      <c r="I92" s="113">
        <v>1.8591</v>
      </c>
      <c r="J92" s="113">
        <v>1.9771000000000001</v>
      </c>
      <c r="K92" s="113"/>
      <c r="L92" s="113">
        <v>12.1684</v>
      </c>
      <c r="M92" s="113">
        <v>10.4786</v>
      </c>
      <c r="N92" s="113">
        <v>1.82</v>
      </c>
      <c r="O92" s="113">
        <v>21.076000000000001</v>
      </c>
      <c r="P92" s="113">
        <v>100.3916</v>
      </c>
      <c r="Q92" s="113">
        <v>137.87299999999999</v>
      </c>
      <c r="R92" s="113">
        <v>7.5888999999999998</v>
      </c>
      <c r="S92" s="113">
        <v>1.1879999999999999</v>
      </c>
      <c r="T92" s="113">
        <v>154.184</v>
      </c>
      <c r="U92" s="113">
        <v>439.17899999999997</v>
      </c>
      <c r="V92" s="113">
        <v>4.9333999999999998</v>
      </c>
      <c r="W92" s="113">
        <v>175.12479999999999</v>
      </c>
      <c r="X92" s="113">
        <v>8.5564</v>
      </c>
      <c r="Y92" s="113">
        <v>29.5854</v>
      </c>
      <c r="Z92" s="113">
        <v>2.3220999999999998</v>
      </c>
      <c r="AA92" s="113">
        <v>45.027000000000001</v>
      </c>
      <c r="AB92" s="113">
        <v>8.9306000000000001</v>
      </c>
      <c r="AC92" s="113">
        <v>5.4617000000000004</v>
      </c>
      <c r="AD92" s="113">
        <v>5.6214000000000004</v>
      </c>
      <c r="AE92" s="113">
        <v>1596.6718000000001</v>
      </c>
      <c r="AF92" s="113">
        <v>1150.9146000000001</v>
      </c>
      <c r="AG92" s="113">
        <v>5383.6719999999996</v>
      </c>
      <c r="AH92" s="113">
        <v>21.134899999999998</v>
      </c>
      <c r="AI92" s="113">
        <v>19115.599999999999</v>
      </c>
      <c r="AJ92" s="113">
        <v>27.6661</v>
      </c>
      <c r="AK92" s="113">
        <v>67.779399999999995</v>
      </c>
      <c r="AL92" s="113">
        <v>5.8822000000000001</v>
      </c>
      <c r="AM92" s="113">
        <v>99.084500000000006</v>
      </c>
      <c r="AN92" s="113">
        <v>15.903</v>
      </c>
      <c r="AO92" s="113">
        <v>4.9379999999999997</v>
      </c>
      <c r="AP92" s="113">
        <v>5.0439999999999996</v>
      </c>
      <c r="AQ92" s="113">
        <v>0.95389999999999997</v>
      </c>
      <c r="AR92" s="113">
        <v>556.74149999999997</v>
      </c>
      <c r="AS92" s="113">
        <v>4.7160000000000002</v>
      </c>
      <c r="AT92" s="113">
        <v>30730</v>
      </c>
      <c r="AU92" s="113">
        <v>85.796000000000006</v>
      </c>
      <c r="AV92" s="113">
        <v>3096.1923999999999</v>
      </c>
      <c r="AW92" s="113">
        <v>36.543399999999998</v>
      </c>
      <c r="AX92" s="113">
        <v>8.8338000000000001</v>
      </c>
      <c r="AY92" s="113">
        <v>4.1684999999999999</v>
      </c>
      <c r="AZ92" s="113">
        <v>152.00020000000001</v>
      </c>
      <c r="BA92" s="113">
        <v>11.835900000000001</v>
      </c>
      <c r="BB92" s="113">
        <v>5.3026999999999997</v>
      </c>
      <c r="BC92" s="113">
        <v>240.32900000000001</v>
      </c>
      <c r="BD92" s="113">
        <v>3.8660999999999999</v>
      </c>
      <c r="BE92" s="113">
        <v>0.50690000000000002</v>
      </c>
      <c r="BF92" s="113">
        <v>9.26</v>
      </c>
      <c r="BG92" s="113">
        <v>0.40629999999999999</v>
      </c>
      <c r="BH92" s="113">
        <v>37.168399999999998</v>
      </c>
      <c r="BI92" s="113">
        <v>59.722799999999999</v>
      </c>
    </row>
    <row r="93" spans="1:61" ht="15.6">
      <c r="A93" s="22">
        <v>92</v>
      </c>
      <c r="B93" s="25">
        <v>44559</v>
      </c>
      <c r="C93" s="113">
        <v>1.3482000000000001</v>
      </c>
      <c r="D93" s="113">
        <v>1.726</v>
      </c>
      <c r="E93" s="114"/>
      <c r="F93" s="114"/>
      <c r="G93" s="113">
        <v>1.2337</v>
      </c>
      <c r="H93" s="113"/>
      <c r="I93" s="113">
        <v>1.8607</v>
      </c>
      <c r="J93" s="113">
        <v>1.974</v>
      </c>
      <c r="K93" s="113"/>
      <c r="L93" s="113">
        <v>12.190099999999999</v>
      </c>
      <c r="M93" s="113">
        <v>10.5123</v>
      </c>
      <c r="N93" s="113">
        <v>1.823</v>
      </c>
      <c r="O93" s="113">
        <v>21.447299999999998</v>
      </c>
      <c r="P93" s="113">
        <v>100.24</v>
      </c>
      <c r="Q93" s="113">
        <v>138.46090000000001</v>
      </c>
      <c r="R93" s="113">
        <v>7.6828000000000003</v>
      </c>
      <c r="S93" s="113">
        <v>1.1892</v>
      </c>
      <c r="T93" s="113">
        <v>155.00800000000001</v>
      </c>
      <c r="U93" s="113">
        <v>440.17700000000002</v>
      </c>
      <c r="V93" s="113">
        <v>4.9516</v>
      </c>
      <c r="W93" s="113">
        <v>175.2859</v>
      </c>
      <c r="X93" s="113">
        <v>8.5893999999999995</v>
      </c>
      <c r="Y93" s="113">
        <v>29.689</v>
      </c>
      <c r="Z93" s="113">
        <v>2.3254000000000001</v>
      </c>
      <c r="AA93" s="113">
        <v>45.16</v>
      </c>
      <c r="AB93" s="113">
        <v>8.9429999999999996</v>
      </c>
      <c r="AC93" s="113">
        <v>5.468</v>
      </c>
      <c r="AD93" s="113">
        <v>5.6135000000000002</v>
      </c>
      <c r="AE93" s="113">
        <v>1599.9346</v>
      </c>
      <c r="AF93" s="113">
        <v>1146.7276999999999</v>
      </c>
      <c r="AG93" s="113">
        <v>5445.8630000000003</v>
      </c>
      <c r="AH93" s="113">
        <v>21.192399999999999</v>
      </c>
      <c r="AI93" s="113">
        <v>19131.8</v>
      </c>
      <c r="AJ93" s="113">
        <v>27.730399999999999</v>
      </c>
      <c r="AK93" s="113">
        <v>68.454099999999997</v>
      </c>
      <c r="AL93" s="113">
        <v>5.8868999999999998</v>
      </c>
      <c r="AM93" s="113">
        <v>99.911299999999997</v>
      </c>
      <c r="AN93" s="113">
        <v>17.0701</v>
      </c>
      <c r="AO93" s="113">
        <v>4.9359999999999999</v>
      </c>
      <c r="AP93" s="113">
        <v>5.0606</v>
      </c>
      <c r="AQ93" s="113">
        <v>0.95420000000000005</v>
      </c>
      <c r="AR93" s="113">
        <v>558.93010000000004</v>
      </c>
      <c r="AS93" s="113">
        <v>4.7443</v>
      </c>
      <c r="AT93" s="113">
        <v>30740</v>
      </c>
      <c r="AU93" s="113">
        <v>86.176900000000003</v>
      </c>
      <c r="AV93" s="113">
        <v>3107.3537999999999</v>
      </c>
      <c r="AW93" s="113">
        <v>36.694699999999997</v>
      </c>
      <c r="AX93" s="113">
        <v>8.8419000000000008</v>
      </c>
      <c r="AY93" s="113">
        <v>4.2016999999999998</v>
      </c>
      <c r="AZ93" s="113">
        <v>152.5385</v>
      </c>
      <c r="BA93" s="113">
        <v>11.8527</v>
      </c>
      <c r="BB93" s="113">
        <v>5.3566000000000003</v>
      </c>
      <c r="BC93" s="113">
        <v>240.7816</v>
      </c>
      <c r="BD93" s="113">
        <v>3.8803000000000001</v>
      </c>
      <c r="BE93" s="113">
        <v>0.50839999999999996</v>
      </c>
      <c r="BF93" s="113">
        <v>9.2903000000000002</v>
      </c>
      <c r="BG93" s="113">
        <v>0.40789999999999998</v>
      </c>
      <c r="BH93" s="113">
        <v>37.293300000000002</v>
      </c>
      <c r="BI93" s="113">
        <v>60.176900000000003</v>
      </c>
    </row>
    <row r="94" spans="1:61" ht="15.6">
      <c r="A94" s="22">
        <v>93</v>
      </c>
      <c r="B94" s="25">
        <v>44560</v>
      </c>
      <c r="C94" s="113">
        <v>1.3486</v>
      </c>
      <c r="D94" s="113">
        <v>1.7238</v>
      </c>
      <c r="E94" s="114"/>
      <c r="F94" s="114"/>
      <c r="G94" s="113">
        <v>1.2331000000000001</v>
      </c>
      <c r="H94" s="113"/>
      <c r="I94" s="113">
        <v>1.8595999999999999</v>
      </c>
      <c r="J94" s="113">
        <v>1.9743999999999999</v>
      </c>
      <c r="K94" s="113"/>
      <c r="L94" s="113">
        <v>12.213699999999999</v>
      </c>
      <c r="M94" s="113">
        <v>10.5182</v>
      </c>
      <c r="N94" s="113">
        <v>1.8242</v>
      </c>
      <c r="O94" s="113">
        <v>21.5227</v>
      </c>
      <c r="P94" s="113">
        <v>100.17619999999999</v>
      </c>
      <c r="Q94" s="113">
        <v>138.53980000000001</v>
      </c>
      <c r="R94" s="113">
        <v>7.4996</v>
      </c>
      <c r="S94" s="113">
        <v>1.1918</v>
      </c>
      <c r="T94" s="113">
        <v>155.33500000000001</v>
      </c>
      <c r="U94" s="113">
        <v>439.50400000000002</v>
      </c>
      <c r="V94" s="113">
        <v>4.9577</v>
      </c>
      <c r="W94" s="113">
        <v>175.93360000000001</v>
      </c>
      <c r="X94" s="113">
        <v>8.6098999999999997</v>
      </c>
      <c r="Y94" s="113">
        <v>29.622800000000002</v>
      </c>
      <c r="Z94" s="113">
        <v>2.3302</v>
      </c>
      <c r="AA94" s="113">
        <v>44.947099999999999</v>
      </c>
      <c r="AB94" s="113">
        <v>8.9646000000000008</v>
      </c>
      <c r="AC94" s="113">
        <v>5.4695</v>
      </c>
      <c r="AD94" s="113">
        <v>5.6211000000000002</v>
      </c>
      <c r="AE94" s="113">
        <v>1603.96</v>
      </c>
      <c r="AF94" s="113">
        <v>1151.1383000000001</v>
      </c>
      <c r="AG94" s="113">
        <v>5473.7398999999996</v>
      </c>
      <c r="AH94" s="113">
        <v>21.186199999999999</v>
      </c>
      <c r="AI94" s="113">
        <v>19194.95</v>
      </c>
      <c r="AJ94" s="113">
        <v>27.723099999999999</v>
      </c>
      <c r="AK94" s="113">
        <v>68.750699999999995</v>
      </c>
      <c r="AL94" s="113">
        <v>5.8993000000000002</v>
      </c>
      <c r="AM94" s="113">
        <v>100.59529999999999</v>
      </c>
      <c r="AN94" s="113">
        <v>17.8733</v>
      </c>
      <c r="AO94" s="113">
        <v>4.9649000000000001</v>
      </c>
      <c r="AP94" s="113">
        <v>5.0612000000000004</v>
      </c>
      <c r="AQ94" s="113">
        <v>0.9556</v>
      </c>
      <c r="AR94" s="113">
        <v>559.47249999999997</v>
      </c>
      <c r="AS94" s="113">
        <v>4.7331000000000003</v>
      </c>
      <c r="AT94" s="113">
        <v>30765</v>
      </c>
      <c r="AU94" s="113">
        <v>86.627799999999993</v>
      </c>
      <c r="AV94" s="113">
        <v>3108.4077000000002</v>
      </c>
      <c r="AW94" s="113">
        <v>36.816099999999999</v>
      </c>
      <c r="AX94" s="113">
        <v>8.8628999999999998</v>
      </c>
      <c r="AY94" s="113">
        <v>4.1938000000000004</v>
      </c>
      <c r="AZ94" s="113">
        <v>152.59209999999999</v>
      </c>
      <c r="BA94" s="113">
        <v>11.8781</v>
      </c>
      <c r="BB94" s="113">
        <v>5.3773999999999997</v>
      </c>
      <c r="BC94" s="113">
        <v>239.4828</v>
      </c>
      <c r="BD94" s="113">
        <v>3.8824000000000001</v>
      </c>
      <c r="BE94" s="113">
        <v>0.50919999999999999</v>
      </c>
      <c r="BF94" s="113">
        <v>9.3164999999999996</v>
      </c>
      <c r="BG94" s="113">
        <v>0.4083</v>
      </c>
      <c r="BH94" s="113">
        <v>37.2971</v>
      </c>
      <c r="BI94" s="113">
        <v>60.105899999999998</v>
      </c>
    </row>
    <row r="95" spans="1:61" ht="15.6">
      <c r="A95" s="22">
        <v>94</v>
      </c>
      <c r="B95" s="25">
        <v>44561</v>
      </c>
      <c r="C95" s="113">
        <v>1.3471</v>
      </c>
      <c r="D95" s="113">
        <v>1.7182999999999999</v>
      </c>
      <c r="E95" s="114"/>
      <c r="F95" s="114"/>
      <c r="G95" s="113">
        <v>1.2383</v>
      </c>
      <c r="H95" s="113"/>
      <c r="I95" s="113">
        <v>1.8720000000000001</v>
      </c>
      <c r="J95" s="113">
        <v>1.9836</v>
      </c>
      <c r="K95" s="113"/>
      <c r="L95" s="113">
        <v>12.2889</v>
      </c>
      <c r="M95" s="113">
        <v>10.5036</v>
      </c>
      <c r="N95" s="113">
        <v>1.8237000000000001</v>
      </c>
      <c r="O95" s="113">
        <v>21.344200000000001</v>
      </c>
      <c r="P95" s="113">
        <v>100.381</v>
      </c>
      <c r="Q95" s="113">
        <v>138.774</v>
      </c>
      <c r="R95" s="113">
        <v>7.6273</v>
      </c>
      <c r="S95" s="113">
        <v>1.1939</v>
      </c>
      <c r="T95" s="113">
        <v>155.351</v>
      </c>
      <c r="U95" s="113">
        <v>437.99200000000002</v>
      </c>
      <c r="V95" s="113">
        <v>4.9438000000000004</v>
      </c>
      <c r="W95" s="113">
        <v>176.2072</v>
      </c>
      <c r="X95" s="113">
        <v>8.5564</v>
      </c>
      <c r="Y95" s="113">
        <v>29.630700000000001</v>
      </c>
      <c r="Z95" s="113">
        <v>2.3336999999999999</v>
      </c>
      <c r="AA95" s="113">
        <v>44.906700000000001</v>
      </c>
      <c r="AB95" s="113">
        <v>8.9468999999999994</v>
      </c>
      <c r="AC95" s="113">
        <v>5.4595000000000002</v>
      </c>
      <c r="AD95" s="113">
        <v>5.6422999999999996</v>
      </c>
      <c r="AE95" s="113">
        <v>1605.4344000000001</v>
      </c>
      <c r="AF95" s="113">
        <v>1147.2084</v>
      </c>
      <c r="AG95" s="113">
        <v>5478.9449999999997</v>
      </c>
      <c r="AH95" s="113">
        <v>21.213999999999999</v>
      </c>
      <c r="AI95" s="113">
        <v>19287.98</v>
      </c>
      <c r="AJ95" s="113">
        <v>27.714300000000001</v>
      </c>
      <c r="AK95" s="113">
        <v>68.888099999999994</v>
      </c>
      <c r="AL95" s="113">
        <v>5.9076000000000004</v>
      </c>
      <c r="AM95" s="113">
        <v>100.4362</v>
      </c>
      <c r="AN95" s="113">
        <v>17.502199999999998</v>
      </c>
      <c r="AO95" s="113">
        <v>4.9467999999999996</v>
      </c>
      <c r="AP95" s="113">
        <v>5.0575000000000001</v>
      </c>
      <c r="AQ95" s="113">
        <v>0.95540000000000003</v>
      </c>
      <c r="AR95" s="113">
        <v>571.20429999999999</v>
      </c>
      <c r="AS95" s="113">
        <v>4.7279999999999998</v>
      </c>
      <c r="AT95" s="113">
        <v>30784</v>
      </c>
      <c r="AU95" s="113">
        <v>85.990300000000005</v>
      </c>
      <c r="AV95" s="113">
        <v>3104.6945999999998</v>
      </c>
      <c r="AW95" s="113">
        <v>36.770600000000002</v>
      </c>
      <c r="AX95" s="113">
        <v>8.8789999999999996</v>
      </c>
      <c r="AY95" s="113">
        <v>4.1935000000000002</v>
      </c>
      <c r="AZ95" s="113">
        <v>152.14599999999999</v>
      </c>
      <c r="BA95" s="113">
        <v>11.965299999999999</v>
      </c>
      <c r="BB95" s="113">
        <v>5.3646000000000003</v>
      </c>
      <c r="BC95" s="113">
        <v>238.9614</v>
      </c>
      <c r="BD95" s="113">
        <v>3.8856000000000002</v>
      </c>
      <c r="BE95" s="113">
        <v>0.50660000000000005</v>
      </c>
      <c r="BF95" s="113">
        <v>9.2957000000000001</v>
      </c>
      <c r="BG95" s="113">
        <v>0.40689999999999998</v>
      </c>
      <c r="BH95" s="113">
        <v>37.211100000000002</v>
      </c>
      <c r="BI95" s="113">
        <v>60.0871</v>
      </c>
    </row>
    <row r="96" spans="1:61" ht="15.6">
      <c r="A96" s="22">
        <v>95</v>
      </c>
      <c r="B96" s="25">
        <v>44562</v>
      </c>
      <c r="C96" s="113">
        <v>1.3471</v>
      </c>
      <c r="D96" s="113">
        <v>1.7182999999999999</v>
      </c>
      <c r="E96" s="114"/>
      <c r="F96" s="114"/>
      <c r="G96" s="113">
        <v>1.2383</v>
      </c>
      <c r="H96" s="113"/>
      <c r="I96" s="113">
        <v>1.8720000000000001</v>
      </c>
      <c r="J96" s="113">
        <v>1.9836</v>
      </c>
      <c r="K96" s="113"/>
      <c r="L96" s="113">
        <v>12.2889</v>
      </c>
      <c r="M96" s="113">
        <v>10.5036</v>
      </c>
      <c r="N96" s="113">
        <v>1.8237000000000001</v>
      </c>
      <c r="O96" s="113">
        <v>21.344200000000001</v>
      </c>
      <c r="P96" s="113">
        <v>100.381</v>
      </c>
      <c r="Q96" s="113">
        <v>138.774</v>
      </c>
      <c r="R96" s="113">
        <v>7.6273</v>
      </c>
      <c r="S96" s="113">
        <v>1.1939</v>
      </c>
      <c r="T96" s="113">
        <v>155.351</v>
      </c>
      <c r="U96" s="113">
        <v>437.99200000000002</v>
      </c>
      <c r="V96" s="113">
        <v>4.9438000000000004</v>
      </c>
      <c r="W96" s="113">
        <v>176.2072</v>
      </c>
      <c r="X96" s="113">
        <v>8.5564</v>
      </c>
      <c r="Y96" s="113">
        <v>29.630700000000001</v>
      </c>
      <c r="Z96" s="113">
        <v>2.3336999999999999</v>
      </c>
      <c r="AA96" s="113">
        <v>44.906700000000001</v>
      </c>
      <c r="AB96" s="113">
        <v>8.9468999999999994</v>
      </c>
      <c r="AC96" s="113">
        <v>5.4595000000000002</v>
      </c>
      <c r="AD96" s="113">
        <v>5.6422999999999996</v>
      </c>
      <c r="AE96" s="113">
        <v>1605.4344000000001</v>
      </c>
      <c r="AF96" s="113">
        <v>1147.2084</v>
      </c>
      <c r="AG96" s="113">
        <v>5478.9449999999997</v>
      </c>
      <c r="AH96" s="113">
        <v>21.213999999999999</v>
      </c>
      <c r="AI96" s="113">
        <v>19287.98</v>
      </c>
      <c r="AJ96" s="113">
        <v>27.714300000000001</v>
      </c>
      <c r="AK96" s="113">
        <v>68.888099999999994</v>
      </c>
      <c r="AL96" s="113">
        <v>5.9076000000000004</v>
      </c>
      <c r="AM96" s="113">
        <v>100.4362</v>
      </c>
      <c r="AN96" s="113">
        <v>17.502199999999998</v>
      </c>
      <c r="AO96" s="113">
        <v>4.9467999999999996</v>
      </c>
      <c r="AP96" s="113">
        <v>5.0575000000000001</v>
      </c>
      <c r="AQ96" s="113">
        <v>0.95540000000000003</v>
      </c>
      <c r="AR96" s="113">
        <v>571.20429999999999</v>
      </c>
      <c r="AS96" s="113">
        <v>4.7279999999999998</v>
      </c>
      <c r="AT96" s="113">
        <v>30784</v>
      </c>
      <c r="AU96" s="113">
        <v>85.990300000000005</v>
      </c>
      <c r="AV96" s="113">
        <v>3104.6945999999998</v>
      </c>
      <c r="AW96" s="113">
        <v>36.770600000000002</v>
      </c>
      <c r="AX96" s="113">
        <v>8.8789999999999996</v>
      </c>
      <c r="AY96" s="113">
        <v>4.1935000000000002</v>
      </c>
      <c r="AZ96" s="113">
        <v>152.14599999999999</v>
      </c>
      <c r="BA96" s="113">
        <v>11.965299999999999</v>
      </c>
      <c r="BB96" s="113">
        <v>5.3646000000000003</v>
      </c>
      <c r="BC96" s="113">
        <v>238.9614</v>
      </c>
      <c r="BD96" s="113">
        <v>3.8856000000000002</v>
      </c>
      <c r="BE96" s="113">
        <v>0.50660000000000005</v>
      </c>
      <c r="BF96" s="113">
        <v>9.2957000000000001</v>
      </c>
      <c r="BG96" s="113">
        <v>0.40689999999999998</v>
      </c>
      <c r="BH96" s="113">
        <v>37.211100000000002</v>
      </c>
      <c r="BI96" s="113">
        <v>60.0871</v>
      </c>
    </row>
    <row r="97" spans="1:61" ht="15.6">
      <c r="A97" s="22">
        <v>96</v>
      </c>
      <c r="B97" s="25">
        <v>44563</v>
      </c>
      <c r="C97" s="113">
        <v>1.3471</v>
      </c>
      <c r="D97" s="113">
        <v>1.7182999999999999</v>
      </c>
      <c r="E97" s="114"/>
      <c r="F97" s="114"/>
      <c r="G97" s="113">
        <v>1.2383</v>
      </c>
      <c r="H97" s="113"/>
      <c r="I97" s="113">
        <v>1.8720000000000001</v>
      </c>
      <c r="J97" s="113">
        <v>1.9836</v>
      </c>
      <c r="K97" s="113"/>
      <c r="L97" s="113">
        <v>12.2889</v>
      </c>
      <c r="M97" s="113">
        <v>10.5036</v>
      </c>
      <c r="N97" s="113">
        <v>1.8237000000000001</v>
      </c>
      <c r="O97" s="113">
        <v>21.344200000000001</v>
      </c>
      <c r="P97" s="113">
        <v>100.381</v>
      </c>
      <c r="Q97" s="113">
        <v>138.774</v>
      </c>
      <c r="R97" s="113">
        <v>7.6273</v>
      </c>
      <c r="S97" s="113">
        <v>1.1939</v>
      </c>
      <c r="T97" s="113">
        <v>155.351</v>
      </c>
      <c r="U97" s="113">
        <v>437.99200000000002</v>
      </c>
      <c r="V97" s="113">
        <v>4.9438000000000004</v>
      </c>
      <c r="W97" s="113">
        <v>176.2072</v>
      </c>
      <c r="X97" s="113">
        <v>8.5564</v>
      </c>
      <c r="Y97" s="113">
        <v>29.630700000000001</v>
      </c>
      <c r="Z97" s="113">
        <v>2.3336999999999999</v>
      </c>
      <c r="AA97" s="113">
        <v>44.906700000000001</v>
      </c>
      <c r="AB97" s="113">
        <v>8.9468999999999994</v>
      </c>
      <c r="AC97" s="113">
        <v>5.4595000000000002</v>
      </c>
      <c r="AD97" s="113">
        <v>5.6422999999999996</v>
      </c>
      <c r="AE97" s="113">
        <v>1605.4344000000001</v>
      </c>
      <c r="AF97" s="113">
        <v>1147.2084</v>
      </c>
      <c r="AG97" s="113">
        <v>5478.9449999999997</v>
      </c>
      <c r="AH97" s="113">
        <v>21.213999999999999</v>
      </c>
      <c r="AI97" s="113">
        <v>19287.98</v>
      </c>
      <c r="AJ97" s="113">
        <v>27.714300000000001</v>
      </c>
      <c r="AK97" s="113">
        <v>68.888099999999994</v>
      </c>
      <c r="AL97" s="113">
        <v>5.9076000000000004</v>
      </c>
      <c r="AM97" s="113">
        <v>100.4362</v>
      </c>
      <c r="AN97" s="113">
        <v>17.502199999999998</v>
      </c>
      <c r="AO97" s="113">
        <v>4.9467999999999996</v>
      </c>
      <c r="AP97" s="113">
        <v>5.0575000000000001</v>
      </c>
      <c r="AQ97" s="113">
        <v>0.95540000000000003</v>
      </c>
      <c r="AR97" s="113">
        <v>571.20429999999999</v>
      </c>
      <c r="AS97" s="113">
        <v>4.7279999999999998</v>
      </c>
      <c r="AT97" s="113">
        <v>30784</v>
      </c>
      <c r="AU97" s="113">
        <v>85.990300000000005</v>
      </c>
      <c r="AV97" s="113">
        <v>3104.6945999999998</v>
      </c>
      <c r="AW97" s="113">
        <v>36.770600000000002</v>
      </c>
      <c r="AX97" s="113">
        <v>8.8789999999999996</v>
      </c>
      <c r="AY97" s="113">
        <v>4.1935000000000002</v>
      </c>
      <c r="AZ97" s="113">
        <v>152.14599999999999</v>
      </c>
      <c r="BA97" s="113">
        <v>11.965299999999999</v>
      </c>
      <c r="BB97" s="113">
        <v>5.3646000000000003</v>
      </c>
      <c r="BC97" s="113">
        <v>238.9614</v>
      </c>
      <c r="BD97" s="113">
        <v>3.8856000000000002</v>
      </c>
      <c r="BE97" s="113">
        <v>0.50660000000000005</v>
      </c>
      <c r="BF97" s="113">
        <v>9.2957000000000001</v>
      </c>
      <c r="BG97" s="113">
        <v>0.40689999999999998</v>
      </c>
      <c r="BH97" s="113">
        <v>37.211100000000002</v>
      </c>
      <c r="BI97" s="113">
        <v>60.0871</v>
      </c>
    </row>
    <row r="98" spans="1:61" ht="15.6">
      <c r="A98" s="22">
        <v>97</v>
      </c>
      <c r="B98" s="25">
        <v>44564</v>
      </c>
      <c r="C98" s="113">
        <v>1.3471</v>
      </c>
      <c r="D98" s="113">
        <v>1.7182999999999999</v>
      </c>
      <c r="E98" s="114"/>
      <c r="F98" s="114"/>
      <c r="G98" s="113">
        <v>1.2383</v>
      </c>
      <c r="H98" s="113"/>
      <c r="I98" s="113">
        <v>1.8720000000000001</v>
      </c>
      <c r="J98" s="113">
        <v>1.9836</v>
      </c>
      <c r="K98" s="113"/>
      <c r="L98" s="113">
        <v>12.2889</v>
      </c>
      <c r="M98" s="113">
        <v>10.5036</v>
      </c>
      <c r="N98" s="113">
        <v>1.8237000000000001</v>
      </c>
      <c r="O98" s="113">
        <v>21.344200000000001</v>
      </c>
      <c r="P98" s="113">
        <v>100.381</v>
      </c>
      <c r="Q98" s="113">
        <v>138.774</v>
      </c>
      <c r="R98" s="113">
        <v>7.6273</v>
      </c>
      <c r="S98" s="113">
        <v>1.1939</v>
      </c>
      <c r="T98" s="113">
        <v>155.351</v>
      </c>
      <c r="U98" s="113">
        <v>437.99200000000002</v>
      </c>
      <c r="V98" s="113">
        <v>4.9438000000000004</v>
      </c>
      <c r="W98" s="113">
        <v>176.2072</v>
      </c>
      <c r="X98" s="113">
        <v>8.5564</v>
      </c>
      <c r="Y98" s="113">
        <v>29.630700000000001</v>
      </c>
      <c r="Z98" s="113">
        <v>2.3336999999999999</v>
      </c>
      <c r="AA98" s="113">
        <v>44.906700000000001</v>
      </c>
      <c r="AB98" s="113">
        <v>8.9468999999999994</v>
      </c>
      <c r="AC98" s="113">
        <v>5.4595000000000002</v>
      </c>
      <c r="AD98" s="113">
        <v>5.6422999999999996</v>
      </c>
      <c r="AE98" s="113">
        <v>1605.4344000000001</v>
      </c>
      <c r="AF98" s="113">
        <v>1147.2084</v>
      </c>
      <c r="AG98" s="113">
        <v>5478.9449999999997</v>
      </c>
      <c r="AH98" s="113">
        <v>21.213999999999999</v>
      </c>
      <c r="AI98" s="113">
        <v>19287.98</v>
      </c>
      <c r="AJ98" s="113">
        <v>27.714300000000001</v>
      </c>
      <c r="AK98" s="113">
        <v>68.888099999999994</v>
      </c>
      <c r="AL98" s="113">
        <v>5.9076000000000004</v>
      </c>
      <c r="AM98" s="113">
        <v>100.4362</v>
      </c>
      <c r="AN98" s="113">
        <v>17.502199999999998</v>
      </c>
      <c r="AO98" s="113">
        <v>4.9467999999999996</v>
      </c>
      <c r="AP98" s="113">
        <v>5.0575000000000001</v>
      </c>
      <c r="AQ98" s="113">
        <v>0.95540000000000003</v>
      </c>
      <c r="AR98" s="113">
        <v>571.20429999999999</v>
      </c>
      <c r="AS98" s="113">
        <v>4.7279999999999998</v>
      </c>
      <c r="AT98" s="113">
        <v>30784</v>
      </c>
      <c r="AU98" s="113">
        <v>85.990300000000005</v>
      </c>
      <c r="AV98" s="113">
        <v>3104.6945999999998</v>
      </c>
      <c r="AW98" s="113">
        <v>36.770600000000002</v>
      </c>
      <c r="AX98" s="113">
        <v>8.8789999999999996</v>
      </c>
      <c r="AY98" s="113">
        <v>4.1935000000000002</v>
      </c>
      <c r="AZ98" s="113">
        <v>152.14599999999999</v>
      </c>
      <c r="BA98" s="113">
        <v>11.965299999999999</v>
      </c>
      <c r="BB98" s="113">
        <v>5.3646000000000003</v>
      </c>
      <c r="BC98" s="113">
        <v>238.9614</v>
      </c>
      <c r="BD98" s="113">
        <v>3.8856000000000002</v>
      </c>
      <c r="BE98" s="113">
        <v>0.50660000000000005</v>
      </c>
      <c r="BF98" s="113">
        <v>9.2957000000000001</v>
      </c>
      <c r="BG98" s="113">
        <v>0.40689999999999998</v>
      </c>
      <c r="BH98" s="113">
        <v>37.211100000000002</v>
      </c>
      <c r="BI98" s="113">
        <v>60.0871</v>
      </c>
    </row>
    <row r="99" spans="1:61" ht="15.6">
      <c r="A99" s="22">
        <v>98</v>
      </c>
      <c r="B99" s="25">
        <v>44565</v>
      </c>
      <c r="C99" s="113">
        <v>1.3535999999999999</v>
      </c>
      <c r="D99" s="113">
        <v>1.7181999999999999</v>
      </c>
      <c r="E99" s="114"/>
      <c r="F99" s="114"/>
      <c r="G99" s="113">
        <v>1.2392000000000001</v>
      </c>
      <c r="H99" s="113"/>
      <c r="I99" s="113">
        <v>1.8694999999999999</v>
      </c>
      <c r="J99" s="113">
        <v>1.9874000000000001</v>
      </c>
      <c r="K99" s="113"/>
      <c r="L99" s="113">
        <v>12.2997</v>
      </c>
      <c r="M99" s="113">
        <v>10.5503</v>
      </c>
      <c r="N99" s="113">
        <v>1.8351</v>
      </c>
      <c r="O99" s="113">
        <v>21.681000000000001</v>
      </c>
      <c r="P99" s="113">
        <v>100.73869999999999</v>
      </c>
      <c r="Q99" s="113">
        <v>139.54990000000001</v>
      </c>
      <c r="R99" s="113">
        <v>7.6924000000000001</v>
      </c>
      <c r="S99" s="113">
        <v>1.1986000000000001</v>
      </c>
      <c r="T99" s="113">
        <v>157.255</v>
      </c>
      <c r="U99" s="113">
        <v>434.62</v>
      </c>
      <c r="V99" s="113">
        <v>4.9739000000000004</v>
      </c>
      <c r="W99" s="113">
        <v>176.89500000000001</v>
      </c>
      <c r="X99" s="113">
        <v>8.6332000000000004</v>
      </c>
      <c r="Y99" s="113">
        <v>29.555900000000001</v>
      </c>
      <c r="Z99" s="113">
        <v>2.3437000000000001</v>
      </c>
      <c r="AA99" s="113">
        <v>45.0364</v>
      </c>
      <c r="AB99" s="113">
        <v>9.0106000000000002</v>
      </c>
      <c r="AC99" s="113">
        <v>5.4703999999999997</v>
      </c>
      <c r="AD99" s="113">
        <v>5.6477000000000004</v>
      </c>
      <c r="AE99" s="113">
        <v>1616.2944</v>
      </c>
      <c r="AF99" s="113">
        <v>1147.2474999999999</v>
      </c>
      <c r="AG99" s="113">
        <v>5524.7829000000002</v>
      </c>
      <c r="AH99" s="113">
        <v>21.291899999999998</v>
      </c>
      <c r="AI99" s="113">
        <v>19281.080000000002</v>
      </c>
      <c r="AJ99" s="113">
        <v>27.777200000000001</v>
      </c>
      <c r="AK99" s="113">
        <v>69.1768</v>
      </c>
      <c r="AL99" s="113">
        <v>5.9302000000000001</v>
      </c>
      <c r="AM99" s="113">
        <v>101.895</v>
      </c>
      <c r="AN99" s="113">
        <v>18.297999999999998</v>
      </c>
      <c r="AO99" s="113">
        <v>4.9757999999999996</v>
      </c>
      <c r="AP99" s="113">
        <v>5.0834999999999999</v>
      </c>
      <c r="AQ99" s="113">
        <v>0.9577</v>
      </c>
      <c r="AR99" s="113">
        <v>575.85630000000003</v>
      </c>
      <c r="AS99" s="113">
        <v>4.7511000000000001</v>
      </c>
      <c r="AT99" s="113">
        <v>30774</v>
      </c>
      <c r="AU99" s="113">
        <v>86.671099999999996</v>
      </c>
      <c r="AV99" s="113">
        <v>3120.2246</v>
      </c>
      <c r="AW99" s="113">
        <v>37.172800000000002</v>
      </c>
      <c r="AX99" s="113">
        <v>8.9153000000000002</v>
      </c>
      <c r="AY99" s="113">
        <v>4.1840000000000002</v>
      </c>
      <c r="AZ99" s="113">
        <v>153.3733</v>
      </c>
      <c r="BA99" s="113">
        <v>11.9801</v>
      </c>
      <c r="BB99" s="113">
        <v>5.3593000000000002</v>
      </c>
      <c r="BC99" s="113">
        <v>239.2577</v>
      </c>
      <c r="BD99" s="113">
        <v>3.9024000000000001</v>
      </c>
      <c r="BE99" s="113">
        <v>0.51049999999999995</v>
      </c>
      <c r="BF99" s="113">
        <v>9.3366000000000007</v>
      </c>
      <c r="BG99" s="113">
        <v>0.41</v>
      </c>
      <c r="BH99" s="113">
        <v>37.370699999999999</v>
      </c>
      <c r="BI99" s="113">
        <v>60.464799999999997</v>
      </c>
    </row>
    <row r="100" spans="1:61" ht="15.6">
      <c r="A100" s="22">
        <v>99</v>
      </c>
      <c r="B100" s="25">
        <v>44566</v>
      </c>
      <c r="C100" s="113">
        <v>1.3589</v>
      </c>
      <c r="D100" s="113">
        <v>1.7269000000000001</v>
      </c>
      <c r="E100" s="114"/>
      <c r="F100" s="114"/>
      <c r="G100" s="113">
        <v>1.2448999999999999</v>
      </c>
      <c r="H100" s="113"/>
      <c r="I100" s="113">
        <v>1.8709</v>
      </c>
      <c r="J100" s="113">
        <v>1.9893000000000001</v>
      </c>
      <c r="K100" s="113"/>
      <c r="L100" s="113">
        <v>12.3119</v>
      </c>
      <c r="M100" s="113">
        <v>10.5939</v>
      </c>
      <c r="N100" s="113">
        <v>1.8402000000000001</v>
      </c>
      <c r="O100" s="113">
        <v>21.448899999999998</v>
      </c>
      <c r="P100" s="113">
        <v>100.6186</v>
      </c>
      <c r="Q100" s="113">
        <v>140.15600000000001</v>
      </c>
      <c r="R100" s="113">
        <v>7.7167000000000003</v>
      </c>
      <c r="S100" s="113">
        <v>1.1981999999999999</v>
      </c>
      <c r="T100" s="113">
        <v>157.595</v>
      </c>
      <c r="U100" s="113">
        <v>432.911</v>
      </c>
      <c r="V100" s="113">
        <v>4.9869000000000003</v>
      </c>
      <c r="W100" s="113">
        <v>175.9025</v>
      </c>
      <c r="X100" s="113">
        <v>8.6265000000000001</v>
      </c>
      <c r="Y100" s="113">
        <v>29.4633</v>
      </c>
      <c r="Z100" s="113">
        <v>2.3437999999999999</v>
      </c>
      <c r="AA100" s="113">
        <v>45.043399999999998</v>
      </c>
      <c r="AB100" s="113">
        <v>9.0100999999999996</v>
      </c>
      <c r="AC100" s="113">
        <v>5.4714</v>
      </c>
      <c r="AD100" s="113">
        <v>5.68</v>
      </c>
      <c r="AE100" s="113">
        <v>1626.5137</v>
      </c>
      <c r="AF100" s="113">
        <v>1138.1886999999999</v>
      </c>
      <c r="AG100" s="113">
        <v>5477.2965999999997</v>
      </c>
      <c r="AH100" s="113">
        <v>21.3569</v>
      </c>
      <c r="AI100" s="113">
        <v>19452.22</v>
      </c>
      <c r="AJ100" s="113">
        <v>27.681000000000001</v>
      </c>
      <c r="AK100" s="113">
        <v>68.997399999999999</v>
      </c>
      <c r="AL100" s="113">
        <v>5.9268000000000001</v>
      </c>
      <c r="AM100" s="113">
        <v>103.319</v>
      </c>
      <c r="AN100" s="113">
        <v>18.5077</v>
      </c>
      <c r="AO100" s="113">
        <v>4.9885000000000002</v>
      </c>
      <c r="AP100" s="113">
        <v>5.1037999999999997</v>
      </c>
      <c r="AQ100" s="113">
        <v>0.96079999999999999</v>
      </c>
      <c r="AR100" s="113">
        <v>567.94600000000003</v>
      </c>
      <c r="AS100" s="113">
        <v>4.7942999999999998</v>
      </c>
      <c r="AT100" s="113">
        <v>30828</v>
      </c>
      <c r="AU100" s="113">
        <v>86.631</v>
      </c>
      <c r="AV100" s="113">
        <v>3132.4614000000001</v>
      </c>
      <c r="AW100" s="113">
        <v>37.329000000000001</v>
      </c>
      <c r="AX100" s="113">
        <v>8.9126999999999992</v>
      </c>
      <c r="AY100" s="113">
        <v>4.2028999999999996</v>
      </c>
      <c r="AZ100" s="113">
        <v>153.5566</v>
      </c>
      <c r="BA100" s="113">
        <v>11.96</v>
      </c>
      <c r="BB100" s="113">
        <v>5.3727999999999998</v>
      </c>
      <c r="BC100" s="113">
        <v>239.27959999999999</v>
      </c>
      <c r="BD100" s="113">
        <v>3.9085999999999999</v>
      </c>
      <c r="BE100" s="113">
        <v>0.51190000000000002</v>
      </c>
      <c r="BF100" s="113">
        <v>9.3747000000000007</v>
      </c>
      <c r="BG100" s="113">
        <v>0.41120000000000001</v>
      </c>
      <c r="BH100" s="113">
        <v>37.521599999999999</v>
      </c>
      <c r="BI100" s="113">
        <v>60.724299999999999</v>
      </c>
    </row>
    <row r="101" spans="1:61" ht="15.6">
      <c r="A101" s="22">
        <v>100</v>
      </c>
      <c r="B101" s="25">
        <v>44567</v>
      </c>
      <c r="C101" s="113">
        <v>1.3531</v>
      </c>
      <c r="D101" s="113">
        <v>1.7209000000000001</v>
      </c>
      <c r="E101" s="114"/>
      <c r="F101" s="114"/>
      <c r="G101" s="113">
        <v>1.2454000000000001</v>
      </c>
      <c r="H101" s="113"/>
      <c r="I101" s="113">
        <v>1.8879999999999999</v>
      </c>
      <c r="J101" s="113">
        <v>2.0045000000000002</v>
      </c>
      <c r="K101" s="113"/>
      <c r="L101" s="113">
        <v>12.3667</v>
      </c>
      <c r="M101" s="113">
        <v>10.554500000000001</v>
      </c>
      <c r="N101" s="113">
        <v>1.8411</v>
      </c>
      <c r="O101" s="113">
        <v>21.290099999999999</v>
      </c>
      <c r="P101" s="113">
        <v>100.6553</v>
      </c>
      <c r="Q101" s="113">
        <v>139.6738</v>
      </c>
      <c r="R101" s="113">
        <v>7.7062999999999997</v>
      </c>
      <c r="S101" s="113">
        <v>1.1978</v>
      </c>
      <c r="T101" s="113">
        <v>156.70099999999999</v>
      </c>
      <c r="U101" s="113">
        <v>431.27800000000002</v>
      </c>
      <c r="V101" s="113">
        <v>4.9717000000000002</v>
      </c>
      <c r="W101" s="113">
        <v>175.36199999999999</v>
      </c>
      <c r="X101" s="113">
        <v>8.6328999999999994</v>
      </c>
      <c r="Y101" s="113">
        <v>29.367699999999999</v>
      </c>
      <c r="Z101" s="113">
        <v>2.3422000000000001</v>
      </c>
      <c r="AA101" s="113">
        <v>45.422400000000003</v>
      </c>
      <c r="AB101" s="113">
        <v>9.0077999999999996</v>
      </c>
      <c r="AC101" s="113">
        <v>5.4541000000000004</v>
      </c>
      <c r="AD101" s="113">
        <v>5.6885000000000003</v>
      </c>
      <c r="AE101" s="113">
        <v>1624.9114999999999</v>
      </c>
      <c r="AF101" s="113">
        <v>1132.1985999999999</v>
      </c>
      <c r="AG101" s="113">
        <v>5457.3185000000003</v>
      </c>
      <c r="AH101" s="113">
        <v>21.267900000000001</v>
      </c>
      <c r="AI101" s="113">
        <v>19426.5</v>
      </c>
      <c r="AJ101" s="113">
        <v>27.722000000000001</v>
      </c>
      <c r="AK101" s="113">
        <v>69.042500000000004</v>
      </c>
      <c r="AL101" s="113">
        <v>5.9211</v>
      </c>
      <c r="AM101" s="113">
        <v>103.34480000000001</v>
      </c>
      <c r="AN101" s="113">
        <v>18.7347</v>
      </c>
      <c r="AO101" s="113">
        <v>4.9733999999999998</v>
      </c>
      <c r="AP101" s="113">
        <v>5.0791000000000004</v>
      </c>
      <c r="AQ101" s="113">
        <v>0.95960000000000001</v>
      </c>
      <c r="AR101" s="113">
        <v>562.31410000000005</v>
      </c>
      <c r="AS101" s="113">
        <v>4.7523</v>
      </c>
      <c r="AT101" s="113">
        <v>30786</v>
      </c>
      <c r="AU101" s="113">
        <v>86.474800000000002</v>
      </c>
      <c r="AV101" s="113">
        <v>3118.9362999999998</v>
      </c>
      <c r="AW101" s="113">
        <v>37.211599999999997</v>
      </c>
      <c r="AX101" s="113">
        <v>8.91</v>
      </c>
      <c r="AY101" s="113">
        <v>4.2108999999999996</v>
      </c>
      <c r="AZ101" s="113">
        <v>153.1585</v>
      </c>
      <c r="BA101" s="113">
        <v>12.034599999999999</v>
      </c>
      <c r="BB101" s="113">
        <v>5.3718000000000004</v>
      </c>
      <c r="BC101" s="113">
        <v>238.93969999999999</v>
      </c>
      <c r="BD101" s="113">
        <v>3.9011999999999998</v>
      </c>
      <c r="BE101" s="113">
        <v>0.51</v>
      </c>
      <c r="BF101" s="113">
        <v>9.3233999999999995</v>
      </c>
      <c r="BG101" s="113">
        <v>0.40960000000000002</v>
      </c>
      <c r="BH101" s="113">
        <v>37.408299999999997</v>
      </c>
      <c r="BI101" s="113">
        <v>60.477400000000003</v>
      </c>
    </row>
    <row r="102" spans="1:61" ht="15.6">
      <c r="A102" s="22">
        <v>101</v>
      </c>
      <c r="B102" s="25">
        <v>44568</v>
      </c>
      <c r="C102" s="113">
        <v>1.3588</v>
      </c>
      <c r="D102" s="113">
        <v>1.7179</v>
      </c>
      <c r="E102" s="114"/>
      <c r="F102" s="114"/>
      <c r="G102" s="113">
        <v>1.2484999999999999</v>
      </c>
      <c r="H102" s="113"/>
      <c r="I102" s="113">
        <v>1.8924000000000001</v>
      </c>
      <c r="J102" s="113">
        <v>2.0049000000000001</v>
      </c>
      <c r="K102" s="113"/>
      <c r="L102" s="113">
        <v>12.302199999999999</v>
      </c>
      <c r="M102" s="113">
        <v>10.5974</v>
      </c>
      <c r="N102" s="113">
        <v>1.8424</v>
      </c>
      <c r="O102" s="113">
        <v>21.176500000000001</v>
      </c>
      <c r="P102" s="113">
        <v>100.72920000000001</v>
      </c>
      <c r="Q102" s="113">
        <v>140.37649999999999</v>
      </c>
      <c r="R102" s="113">
        <v>7.6569000000000003</v>
      </c>
      <c r="S102" s="113">
        <v>1.1963999999999999</v>
      </c>
      <c r="T102" s="113">
        <v>157</v>
      </c>
      <c r="U102" s="113">
        <v>429.20100000000002</v>
      </c>
      <c r="V102" s="113">
        <v>4.9916999999999998</v>
      </c>
      <c r="W102" s="113">
        <v>174.87119999999999</v>
      </c>
      <c r="X102" s="113">
        <v>8.6534999999999993</v>
      </c>
      <c r="Y102" s="113">
        <v>29.208100000000002</v>
      </c>
      <c r="Z102" s="113">
        <v>2.3405</v>
      </c>
      <c r="AA102" s="113">
        <v>45.662999999999997</v>
      </c>
      <c r="AB102" s="113">
        <v>8.9944000000000006</v>
      </c>
      <c r="AC102" s="113">
        <v>5.4371999999999998</v>
      </c>
      <c r="AD102" s="113">
        <v>5.7018000000000004</v>
      </c>
      <c r="AE102" s="113">
        <v>1632.8444</v>
      </c>
      <c r="AF102" s="113">
        <v>1124.2674999999999</v>
      </c>
      <c r="AG102" s="113">
        <v>5501.9377000000004</v>
      </c>
      <c r="AH102" s="113">
        <v>21.359500000000001</v>
      </c>
      <c r="AI102" s="113">
        <v>19444.009999999998</v>
      </c>
      <c r="AJ102" s="113">
        <v>27.723600000000001</v>
      </c>
      <c r="AK102" s="113">
        <v>69.521500000000003</v>
      </c>
      <c r="AL102" s="113">
        <v>5.9122000000000003</v>
      </c>
      <c r="AM102" s="113">
        <v>102.8373</v>
      </c>
      <c r="AN102" s="113">
        <v>18.8383</v>
      </c>
      <c r="AO102" s="113">
        <v>4.9790000000000001</v>
      </c>
      <c r="AP102" s="113">
        <v>5.1012000000000004</v>
      </c>
      <c r="AQ102" s="113">
        <v>0.96020000000000005</v>
      </c>
      <c r="AR102" s="113">
        <v>564.58299999999997</v>
      </c>
      <c r="AS102" s="113">
        <v>4.7662000000000004</v>
      </c>
      <c r="AT102" s="113">
        <v>30757</v>
      </c>
      <c r="AU102" s="113">
        <v>86.736800000000002</v>
      </c>
      <c r="AV102" s="113">
        <v>3132.3047000000001</v>
      </c>
      <c r="AW102" s="113">
        <v>37.336199999999998</v>
      </c>
      <c r="AX102" s="113">
        <v>8.8976000000000006</v>
      </c>
      <c r="AY102" s="113">
        <v>4.2221000000000002</v>
      </c>
      <c r="AZ102" s="113">
        <v>153.73070000000001</v>
      </c>
      <c r="BA102" s="113">
        <v>12.007400000000001</v>
      </c>
      <c r="BB102" s="113">
        <v>5.3445999999999998</v>
      </c>
      <c r="BC102" s="113">
        <v>239.20869999999999</v>
      </c>
      <c r="BD102" s="113">
        <v>3.9056999999999999</v>
      </c>
      <c r="BE102" s="113">
        <v>0.51139999999999997</v>
      </c>
      <c r="BF102" s="113">
        <v>9.3417999999999992</v>
      </c>
      <c r="BG102" s="113">
        <v>0.4108</v>
      </c>
      <c r="BH102" s="113">
        <v>37.511699999999998</v>
      </c>
      <c r="BI102" s="113">
        <v>60.4084</v>
      </c>
    </row>
    <row r="103" spans="1:61" ht="15.6">
      <c r="A103" s="22">
        <v>102</v>
      </c>
      <c r="B103" s="25">
        <v>44569</v>
      </c>
      <c r="C103" s="113">
        <v>1.3588</v>
      </c>
      <c r="D103" s="113">
        <v>1.7179</v>
      </c>
      <c r="E103" s="114"/>
      <c r="F103" s="114"/>
      <c r="G103" s="113">
        <v>1.2484999999999999</v>
      </c>
      <c r="H103" s="113"/>
      <c r="I103" s="113">
        <v>1.8924000000000001</v>
      </c>
      <c r="J103" s="113">
        <v>2.0049000000000001</v>
      </c>
      <c r="K103" s="113"/>
      <c r="L103" s="113">
        <v>12.302199999999999</v>
      </c>
      <c r="M103" s="113">
        <v>10.5974</v>
      </c>
      <c r="N103" s="113">
        <v>1.8424</v>
      </c>
      <c r="O103" s="113">
        <v>21.176500000000001</v>
      </c>
      <c r="P103" s="113">
        <v>100.72920000000001</v>
      </c>
      <c r="Q103" s="113">
        <v>140.37649999999999</v>
      </c>
      <c r="R103" s="113">
        <v>7.6569000000000003</v>
      </c>
      <c r="S103" s="113">
        <v>1.1963999999999999</v>
      </c>
      <c r="T103" s="113">
        <v>157</v>
      </c>
      <c r="U103" s="113">
        <v>429.20100000000002</v>
      </c>
      <c r="V103" s="113">
        <v>4.9916999999999998</v>
      </c>
      <c r="W103" s="113">
        <v>174.87119999999999</v>
      </c>
      <c r="X103" s="113">
        <v>8.6534999999999993</v>
      </c>
      <c r="Y103" s="113">
        <v>29.208100000000002</v>
      </c>
      <c r="Z103" s="113">
        <v>2.3405</v>
      </c>
      <c r="AA103" s="113">
        <v>45.662999999999997</v>
      </c>
      <c r="AB103" s="113">
        <v>8.9944000000000006</v>
      </c>
      <c r="AC103" s="113">
        <v>5.4371999999999998</v>
      </c>
      <c r="AD103" s="113">
        <v>5.7018000000000004</v>
      </c>
      <c r="AE103" s="113">
        <v>1632.8444</v>
      </c>
      <c r="AF103" s="113">
        <v>1124.2674999999999</v>
      </c>
      <c r="AG103" s="113">
        <v>5501.9377000000004</v>
      </c>
      <c r="AH103" s="113">
        <v>21.359500000000001</v>
      </c>
      <c r="AI103" s="113">
        <v>19444.009999999998</v>
      </c>
      <c r="AJ103" s="113">
        <v>27.723600000000001</v>
      </c>
      <c r="AK103" s="113">
        <v>69.521500000000003</v>
      </c>
      <c r="AL103" s="113">
        <v>5.9122000000000003</v>
      </c>
      <c r="AM103" s="113">
        <v>102.8373</v>
      </c>
      <c r="AN103" s="113">
        <v>18.8383</v>
      </c>
      <c r="AO103" s="113">
        <v>4.9790000000000001</v>
      </c>
      <c r="AP103" s="113">
        <v>5.1012000000000004</v>
      </c>
      <c r="AQ103" s="113">
        <v>0.96020000000000005</v>
      </c>
      <c r="AR103" s="113">
        <v>564.58299999999997</v>
      </c>
      <c r="AS103" s="113">
        <v>4.7662000000000004</v>
      </c>
      <c r="AT103" s="113">
        <v>30757</v>
      </c>
      <c r="AU103" s="113">
        <v>86.736800000000002</v>
      </c>
      <c r="AV103" s="113">
        <v>3132.3047000000001</v>
      </c>
      <c r="AW103" s="113">
        <v>37.336199999999998</v>
      </c>
      <c r="AX103" s="113">
        <v>8.8976000000000006</v>
      </c>
      <c r="AY103" s="113">
        <v>4.2221000000000002</v>
      </c>
      <c r="AZ103" s="113">
        <v>153.73070000000001</v>
      </c>
      <c r="BA103" s="113">
        <v>12.007400000000001</v>
      </c>
      <c r="BB103" s="113">
        <v>5.3445999999999998</v>
      </c>
      <c r="BC103" s="113">
        <v>239.20869999999999</v>
      </c>
      <c r="BD103" s="113">
        <v>3.9056999999999999</v>
      </c>
      <c r="BE103" s="113">
        <v>0.51139999999999997</v>
      </c>
      <c r="BF103" s="113">
        <v>9.3417999999999992</v>
      </c>
      <c r="BG103" s="113">
        <v>0.4108</v>
      </c>
      <c r="BH103" s="113">
        <v>37.511699999999998</v>
      </c>
      <c r="BI103" s="113">
        <v>60.4084</v>
      </c>
    </row>
    <row r="104" spans="1:61" ht="15.6">
      <c r="A104" s="22">
        <v>103</v>
      </c>
      <c r="B104" s="25">
        <v>44570</v>
      </c>
      <c r="C104" s="113">
        <v>1.3588</v>
      </c>
      <c r="D104" s="113">
        <v>1.7179</v>
      </c>
      <c r="E104" s="114"/>
      <c r="F104" s="114"/>
      <c r="G104" s="113">
        <v>1.2484999999999999</v>
      </c>
      <c r="H104" s="113"/>
      <c r="I104" s="113">
        <v>1.8924000000000001</v>
      </c>
      <c r="J104" s="113">
        <v>2.0049000000000001</v>
      </c>
      <c r="K104" s="113"/>
      <c r="L104" s="113">
        <v>12.302199999999999</v>
      </c>
      <c r="M104" s="113">
        <v>10.5974</v>
      </c>
      <c r="N104" s="113">
        <v>1.8424</v>
      </c>
      <c r="O104" s="113">
        <v>21.176500000000001</v>
      </c>
      <c r="P104" s="113">
        <v>100.72920000000001</v>
      </c>
      <c r="Q104" s="113">
        <v>140.37649999999999</v>
      </c>
      <c r="R104" s="113">
        <v>7.6569000000000003</v>
      </c>
      <c r="S104" s="113">
        <v>1.1963999999999999</v>
      </c>
      <c r="T104" s="113">
        <v>157</v>
      </c>
      <c r="U104" s="113">
        <v>429.20100000000002</v>
      </c>
      <c r="V104" s="113">
        <v>4.9916999999999998</v>
      </c>
      <c r="W104" s="113">
        <v>174.87119999999999</v>
      </c>
      <c r="X104" s="113">
        <v>8.6534999999999993</v>
      </c>
      <c r="Y104" s="113">
        <v>29.208100000000002</v>
      </c>
      <c r="Z104" s="113">
        <v>2.3405</v>
      </c>
      <c r="AA104" s="113">
        <v>45.662999999999997</v>
      </c>
      <c r="AB104" s="113">
        <v>8.9944000000000006</v>
      </c>
      <c r="AC104" s="113">
        <v>5.4371999999999998</v>
      </c>
      <c r="AD104" s="113">
        <v>5.7018000000000004</v>
      </c>
      <c r="AE104" s="113">
        <v>1632.8444</v>
      </c>
      <c r="AF104" s="113">
        <v>1124.2674999999999</v>
      </c>
      <c r="AG104" s="113">
        <v>5501.9377000000004</v>
      </c>
      <c r="AH104" s="113">
        <v>21.359500000000001</v>
      </c>
      <c r="AI104" s="113">
        <v>19444.009999999998</v>
      </c>
      <c r="AJ104" s="113">
        <v>27.723600000000001</v>
      </c>
      <c r="AK104" s="113">
        <v>69.521500000000003</v>
      </c>
      <c r="AL104" s="113">
        <v>5.9122000000000003</v>
      </c>
      <c r="AM104" s="113">
        <v>102.8373</v>
      </c>
      <c r="AN104" s="113">
        <v>18.8383</v>
      </c>
      <c r="AO104" s="113">
        <v>4.9790000000000001</v>
      </c>
      <c r="AP104" s="113">
        <v>5.1012000000000004</v>
      </c>
      <c r="AQ104" s="113">
        <v>0.96020000000000005</v>
      </c>
      <c r="AR104" s="113">
        <v>564.58299999999997</v>
      </c>
      <c r="AS104" s="113">
        <v>4.7662000000000004</v>
      </c>
      <c r="AT104" s="113">
        <v>30757</v>
      </c>
      <c r="AU104" s="113">
        <v>86.736800000000002</v>
      </c>
      <c r="AV104" s="113">
        <v>3132.3047000000001</v>
      </c>
      <c r="AW104" s="113">
        <v>37.336199999999998</v>
      </c>
      <c r="AX104" s="113">
        <v>8.8976000000000006</v>
      </c>
      <c r="AY104" s="113">
        <v>4.2221000000000002</v>
      </c>
      <c r="AZ104" s="113">
        <v>153.73070000000001</v>
      </c>
      <c r="BA104" s="113">
        <v>12.007400000000001</v>
      </c>
      <c r="BB104" s="113">
        <v>5.3445999999999998</v>
      </c>
      <c r="BC104" s="113">
        <v>239.20869999999999</v>
      </c>
      <c r="BD104" s="113">
        <v>3.9056999999999999</v>
      </c>
      <c r="BE104" s="113">
        <v>0.51139999999999997</v>
      </c>
      <c r="BF104" s="113">
        <v>9.3417999999999992</v>
      </c>
      <c r="BG104" s="113">
        <v>0.4108</v>
      </c>
      <c r="BH104" s="113">
        <v>37.511699999999998</v>
      </c>
      <c r="BI104" s="113">
        <v>60.4084</v>
      </c>
    </row>
    <row r="105" spans="1:61" ht="15.6">
      <c r="A105" s="22">
        <v>104</v>
      </c>
      <c r="B105" s="25">
        <v>44571</v>
      </c>
      <c r="C105" s="113">
        <v>1.3563000000000001</v>
      </c>
      <c r="D105" s="113">
        <v>1.7217</v>
      </c>
      <c r="E105" s="114"/>
      <c r="F105" s="114"/>
      <c r="G105" s="113">
        <v>1.2562</v>
      </c>
      <c r="H105" s="113"/>
      <c r="I105" s="113">
        <v>1.8926000000000001</v>
      </c>
      <c r="J105" s="113">
        <v>2.0095000000000001</v>
      </c>
      <c r="K105" s="113"/>
      <c r="L105" s="113">
        <v>12.360200000000001</v>
      </c>
      <c r="M105" s="113">
        <v>10.5726</v>
      </c>
      <c r="N105" s="113">
        <v>1.8394999999999999</v>
      </c>
      <c r="O105" s="113">
        <v>21.306899999999999</v>
      </c>
      <c r="P105" s="113">
        <v>100.55970000000001</v>
      </c>
      <c r="Q105" s="113">
        <v>140.37860000000001</v>
      </c>
      <c r="R105" s="113">
        <v>7.7061999999999999</v>
      </c>
      <c r="S105" s="113">
        <v>1.1972</v>
      </c>
      <c r="T105" s="113">
        <v>156.09399999999999</v>
      </c>
      <c r="U105" s="113">
        <v>428.80099999999999</v>
      </c>
      <c r="V105" s="113">
        <v>4.9835000000000003</v>
      </c>
      <c r="W105" s="113">
        <v>175.3021</v>
      </c>
      <c r="X105" s="113">
        <v>8.6409000000000002</v>
      </c>
      <c r="Y105" s="113">
        <v>29.165800000000001</v>
      </c>
      <c r="Z105" s="113">
        <v>2.3418000000000001</v>
      </c>
      <c r="AA105" s="113">
        <v>45.625500000000002</v>
      </c>
      <c r="AB105" s="113">
        <v>9.0051000000000005</v>
      </c>
      <c r="AC105" s="113">
        <v>5.4362000000000004</v>
      </c>
      <c r="AD105" s="113">
        <v>5.7110000000000003</v>
      </c>
      <c r="AE105" s="113">
        <v>1626.413</v>
      </c>
      <c r="AF105" s="113">
        <v>1134.0962999999999</v>
      </c>
      <c r="AG105" s="113">
        <v>5513.5640999999996</v>
      </c>
      <c r="AH105" s="113">
        <v>21.333500000000001</v>
      </c>
      <c r="AI105" s="113">
        <v>19435.64</v>
      </c>
      <c r="AJ105" s="113">
        <v>27.645399999999999</v>
      </c>
      <c r="AK105" s="113">
        <v>69.682500000000005</v>
      </c>
      <c r="AL105" s="113">
        <v>5.9195000000000002</v>
      </c>
      <c r="AM105" s="113">
        <v>102.0187</v>
      </c>
      <c r="AN105" s="113">
        <v>18.747199999999999</v>
      </c>
      <c r="AO105" s="113">
        <v>4.9790999999999999</v>
      </c>
      <c r="AP105" s="113">
        <v>5.0906000000000002</v>
      </c>
      <c r="AQ105" s="113">
        <v>0.96130000000000004</v>
      </c>
      <c r="AR105" s="113">
        <v>563.89670000000001</v>
      </c>
      <c r="AS105" s="113">
        <v>4.7621000000000002</v>
      </c>
      <c r="AT105" s="113">
        <v>30772</v>
      </c>
      <c r="AU105" s="113">
        <v>86.627600000000001</v>
      </c>
      <c r="AV105" s="113">
        <v>3126.7332000000001</v>
      </c>
      <c r="AW105" s="113">
        <v>37.330599999999997</v>
      </c>
      <c r="AX105" s="113">
        <v>8.9069000000000003</v>
      </c>
      <c r="AY105" s="113">
        <v>4.2564000000000002</v>
      </c>
      <c r="AZ105" s="113">
        <v>153.35079999999999</v>
      </c>
      <c r="BA105" s="113">
        <v>12.040100000000001</v>
      </c>
      <c r="BB105" s="113">
        <v>5.3292999999999999</v>
      </c>
      <c r="BC105" s="113">
        <v>239.58160000000001</v>
      </c>
      <c r="BD105" s="113">
        <v>3.9077999999999999</v>
      </c>
      <c r="BE105" s="113">
        <v>0.51129999999999998</v>
      </c>
      <c r="BF105" s="113">
        <v>9.3498000000000001</v>
      </c>
      <c r="BG105" s="113">
        <v>0.41039999999999999</v>
      </c>
      <c r="BH105" s="113">
        <v>37.514200000000002</v>
      </c>
      <c r="BI105" s="113">
        <v>60.515900000000002</v>
      </c>
    </row>
    <row r="106" spans="1:61" ht="15.6">
      <c r="A106" s="22">
        <v>105</v>
      </c>
      <c r="B106" s="25">
        <v>44572</v>
      </c>
      <c r="C106" s="113">
        <v>1.3616999999999999</v>
      </c>
      <c r="D106" s="113">
        <v>1.7141</v>
      </c>
      <c r="E106" s="114"/>
      <c r="F106" s="114"/>
      <c r="G106" s="113">
        <v>1.2593000000000001</v>
      </c>
      <c r="H106" s="113"/>
      <c r="I106" s="113">
        <v>1.8918999999999999</v>
      </c>
      <c r="J106" s="113">
        <v>2.0105</v>
      </c>
      <c r="K106" s="113"/>
      <c r="L106" s="113">
        <v>12.3293</v>
      </c>
      <c r="M106" s="113">
        <v>10.616099999999999</v>
      </c>
      <c r="N106" s="113">
        <v>1.8405</v>
      </c>
      <c r="O106" s="113">
        <v>21.190799999999999</v>
      </c>
      <c r="P106" s="113">
        <v>100.577</v>
      </c>
      <c r="Q106" s="113">
        <v>141.02109999999999</v>
      </c>
      <c r="R106" s="113">
        <v>7.6223999999999998</v>
      </c>
      <c r="S106" s="113">
        <v>1.1993</v>
      </c>
      <c r="T106" s="113">
        <v>157.21700000000001</v>
      </c>
      <c r="U106" s="113">
        <v>428.28199999999998</v>
      </c>
      <c r="V106" s="113">
        <v>5.0014000000000003</v>
      </c>
      <c r="W106" s="113">
        <v>176.3126</v>
      </c>
      <c r="X106" s="113">
        <v>8.6702999999999992</v>
      </c>
      <c r="Y106" s="113">
        <v>29.3111</v>
      </c>
      <c r="Z106" s="113">
        <v>2.3456999999999999</v>
      </c>
      <c r="AA106" s="113">
        <v>45.402500000000003</v>
      </c>
      <c r="AB106" s="113">
        <v>9.0237999999999996</v>
      </c>
      <c r="AC106" s="113">
        <v>5.4444999999999997</v>
      </c>
      <c r="AD106" s="113">
        <v>5.7080000000000002</v>
      </c>
      <c r="AE106" s="113">
        <v>1627.087</v>
      </c>
      <c r="AF106" s="113">
        <v>1129.2176999999999</v>
      </c>
      <c r="AG106" s="113">
        <v>5440.4303</v>
      </c>
      <c r="AH106" s="113">
        <v>21.3992</v>
      </c>
      <c r="AI106" s="113">
        <v>19466.14</v>
      </c>
      <c r="AJ106" s="113">
        <v>27.7897</v>
      </c>
      <c r="AK106" s="113">
        <v>69.546899999999994</v>
      </c>
      <c r="AL106" s="113">
        <v>5.9297000000000004</v>
      </c>
      <c r="AM106" s="113">
        <v>101.57550000000001</v>
      </c>
      <c r="AN106" s="113">
        <v>18.858499999999999</v>
      </c>
      <c r="AO106" s="113">
        <v>5.0027999999999997</v>
      </c>
      <c r="AP106" s="113">
        <v>5.1106999999999996</v>
      </c>
      <c r="AQ106" s="113">
        <v>0.96460000000000001</v>
      </c>
      <c r="AR106" s="113">
        <v>566.11890000000005</v>
      </c>
      <c r="AS106" s="113">
        <v>4.7796000000000003</v>
      </c>
      <c r="AT106" s="113">
        <v>30813</v>
      </c>
      <c r="AU106" s="113">
        <v>86.997399999999999</v>
      </c>
      <c r="AV106" s="113">
        <v>3135.5205000000001</v>
      </c>
      <c r="AW106" s="113">
        <v>37.645499999999998</v>
      </c>
      <c r="AX106" s="113">
        <v>8.9251000000000005</v>
      </c>
      <c r="AY106" s="113">
        <v>4.2382999999999997</v>
      </c>
      <c r="AZ106" s="113">
        <v>153.96350000000001</v>
      </c>
      <c r="BA106" s="113">
        <v>11.9703</v>
      </c>
      <c r="BB106" s="113">
        <v>5.3170999999999999</v>
      </c>
      <c r="BC106" s="113">
        <v>239.7569</v>
      </c>
      <c r="BD106" s="113">
        <v>3.9272</v>
      </c>
      <c r="BE106" s="113">
        <v>0.51300000000000001</v>
      </c>
      <c r="BF106" s="113">
        <v>9.3704999999999998</v>
      </c>
      <c r="BG106" s="113">
        <v>0.41220000000000001</v>
      </c>
      <c r="BH106" s="113">
        <v>37.6965</v>
      </c>
      <c r="BI106" s="113">
        <v>60.7605</v>
      </c>
    </row>
    <row r="107" spans="1:61" ht="15.6">
      <c r="A107" s="22">
        <v>106</v>
      </c>
      <c r="B107" s="25">
        <v>44573</v>
      </c>
      <c r="C107" s="113">
        <v>1.3707</v>
      </c>
      <c r="D107" s="113">
        <v>1.7132000000000001</v>
      </c>
      <c r="E107" s="114"/>
      <c r="F107" s="114"/>
      <c r="G107" s="113">
        <v>1.2519</v>
      </c>
      <c r="H107" s="113"/>
      <c r="I107" s="113">
        <v>1.8819999999999999</v>
      </c>
      <c r="J107" s="113">
        <v>2.0011000000000001</v>
      </c>
      <c r="K107" s="113"/>
      <c r="L107" s="113">
        <v>12.2561</v>
      </c>
      <c r="M107" s="113">
        <v>10.6814</v>
      </c>
      <c r="N107" s="113">
        <v>1.8452</v>
      </c>
      <c r="O107" s="113">
        <v>20.974900000000002</v>
      </c>
      <c r="P107" s="113">
        <v>100.72539999999999</v>
      </c>
      <c r="Q107" s="113">
        <v>142.1131</v>
      </c>
      <c r="R107" s="113">
        <v>7.5949</v>
      </c>
      <c r="S107" s="113">
        <v>1.1978</v>
      </c>
      <c r="T107" s="113">
        <v>156.98099999999999</v>
      </c>
      <c r="U107" s="113">
        <v>425.08300000000003</v>
      </c>
      <c r="V107" s="113">
        <v>5.0327000000000002</v>
      </c>
      <c r="W107" s="113">
        <v>176.0728</v>
      </c>
      <c r="X107" s="113">
        <v>8.7050000000000001</v>
      </c>
      <c r="Y107" s="113">
        <v>29.101600000000001</v>
      </c>
      <c r="Z107" s="113">
        <v>2.3433000000000002</v>
      </c>
      <c r="AA107" s="113">
        <v>45.630499999999998</v>
      </c>
      <c r="AB107" s="113">
        <v>9.0119000000000007</v>
      </c>
      <c r="AC107" s="113">
        <v>5.4215999999999998</v>
      </c>
      <c r="AD107" s="113">
        <v>5.7039999999999997</v>
      </c>
      <c r="AE107" s="113">
        <v>1631.8873000000001</v>
      </c>
      <c r="AF107" s="113">
        <v>1129.6280999999999</v>
      </c>
      <c r="AG107" s="113">
        <v>5447.5465000000004</v>
      </c>
      <c r="AH107" s="113">
        <v>21.547599999999999</v>
      </c>
      <c r="AI107" s="113">
        <v>19518.38</v>
      </c>
      <c r="AJ107" s="113">
        <v>27.891999999999999</v>
      </c>
      <c r="AK107" s="113">
        <v>69.766099999999994</v>
      </c>
      <c r="AL107" s="113">
        <v>5.9222000000000001</v>
      </c>
      <c r="AM107" s="113">
        <v>102.422</v>
      </c>
      <c r="AN107" s="113">
        <v>18.169</v>
      </c>
      <c r="AO107" s="113">
        <v>5.0250000000000004</v>
      </c>
      <c r="AP107" s="113">
        <v>5.1445999999999996</v>
      </c>
      <c r="AQ107" s="113">
        <v>0.97009999999999996</v>
      </c>
      <c r="AR107" s="113">
        <v>572.69140000000004</v>
      </c>
      <c r="AS107" s="113">
        <v>4.8105000000000002</v>
      </c>
      <c r="AT107" s="113">
        <v>31041</v>
      </c>
      <c r="AU107" s="113">
        <v>87.436999999999998</v>
      </c>
      <c r="AV107" s="113">
        <v>3156.0790999999999</v>
      </c>
      <c r="AW107" s="113">
        <v>38.075800000000001</v>
      </c>
      <c r="AX107" s="113">
        <v>8.9122000000000003</v>
      </c>
      <c r="AY107" s="113">
        <v>4.2602000000000002</v>
      </c>
      <c r="AZ107" s="113">
        <v>155.07759999999999</v>
      </c>
      <c r="BA107" s="113">
        <v>11.892300000000001</v>
      </c>
      <c r="BB107" s="113">
        <v>5.335</v>
      </c>
      <c r="BC107" s="113">
        <v>240.08860000000001</v>
      </c>
      <c r="BD107" s="113">
        <v>3.9388999999999998</v>
      </c>
      <c r="BE107" s="113">
        <v>0.51600000000000001</v>
      </c>
      <c r="BF107" s="113">
        <v>9.4412000000000003</v>
      </c>
      <c r="BG107" s="113">
        <v>0.41420000000000001</v>
      </c>
      <c r="BH107" s="113">
        <v>37.926900000000003</v>
      </c>
      <c r="BI107" s="113">
        <v>61.133000000000003</v>
      </c>
    </row>
    <row r="108" spans="1:61" ht="15.6">
      <c r="A108" s="22">
        <v>107</v>
      </c>
      <c r="B108" s="25">
        <v>44574</v>
      </c>
      <c r="C108" s="113">
        <v>1.3713</v>
      </c>
      <c r="D108" s="113">
        <v>1.7130000000000001</v>
      </c>
      <c r="E108" s="114"/>
      <c r="F108" s="114"/>
      <c r="G108" s="113">
        <v>1.2484999999999999</v>
      </c>
      <c r="H108" s="113"/>
      <c r="I108" s="113">
        <v>1.8811</v>
      </c>
      <c r="J108" s="113">
        <v>1.9943</v>
      </c>
      <c r="K108" s="113"/>
      <c r="L108" s="113">
        <v>12.244199999999999</v>
      </c>
      <c r="M108" s="113">
        <v>10.6792</v>
      </c>
      <c r="N108" s="113">
        <v>1.845</v>
      </c>
      <c r="O108" s="113">
        <v>21.109200000000001</v>
      </c>
      <c r="P108" s="113">
        <v>101.4939</v>
      </c>
      <c r="Q108" s="113">
        <v>142.2723</v>
      </c>
      <c r="R108" s="113">
        <v>7.5757000000000003</v>
      </c>
      <c r="S108" s="113">
        <v>1.1963999999999999</v>
      </c>
      <c r="T108" s="113">
        <v>156.40899999999999</v>
      </c>
      <c r="U108" s="113">
        <v>424.9</v>
      </c>
      <c r="V108" s="113">
        <v>5.0370999999999997</v>
      </c>
      <c r="W108" s="113">
        <v>176.1096</v>
      </c>
      <c r="X108" s="113">
        <v>8.7370000000000001</v>
      </c>
      <c r="Y108" s="113">
        <v>29.3857</v>
      </c>
      <c r="Z108" s="113">
        <v>2.3401999999999998</v>
      </c>
      <c r="AA108" s="113">
        <v>45.5792</v>
      </c>
      <c r="AB108" s="113">
        <v>8.9978999999999996</v>
      </c>
      <c r="AC108" s="113">
        <v>5.4359999999999999</v>
      </c>
      <c r="AD108" s="113">
        <v>5.7332000000000001</v>
      </c>
      <c r="AE108" s="113">
        <v>1628.5926999999999</v>
      </c>
      <c r="AF108" s="113">
        <v>1121.2101</v>
      </c>
      <c r="AG108" s="113">
        <v>5435.2326000000003</v>
      </c>
      <c r="AH108" s="113">
        <v>21.523099999999999</v>
      </c>
      <c r="AI108" s="113">
        <v>19631.900000000001</v>
      </c>
      <c r="AJ108" s="113">
        <v>27.895399999999999</v>
      </c>
      <c r="AK108" s="113">
        <v>70.094999999999999</v>
      </c>
      <c r="AL108" s="113">
        <v>5.9206000000000003</v>
      </c>
      <c r="AM108" s="113">
        <v>104.49850000000001</v>
      </c>
      <c r="AN108" s="113">
        <v>18.648499999999999</v>
      </c>
      <c r="AO108" s="113">
        <v>5.0403000000000002</v>
      </c>
      <c r="AP108" s="113">
        <v>5.1463000000000001</v>
      </c>
      <c r="AQ108" s="113">
        <v>0.97389999999999999</v>
      </c>
      <c r="AR108" s="113">
        <v>569.88430000000005</v>
      </c>
      <c r="AS108" s="113">
        <v>4.8125</v>
      </c>
      <c r="AT108" s="113">
        <v>31189</v>
      </c>
      <c r="AU108" s="113">
        <v>87.7376</v>
      </c>
      <c r="AV108" s="113">
        <v>3167.4596999999999</v>
      </c>
      <c r="AW108" s="113">
        <v>38.2547</v>
      </c>
      <c r="AX108" s="113">
        <v>8.9030000000000005</v>
      </c>
      <c r="AY108" s="113">
        <v>4.2721999999999998</v>
      </c>
      <c r="AZ108" s="113">
        <v>155.815</v>
      </c>
      <c r="BA108" s="113">
        <v>11.920299999999999</v>
      </c>
      <c r="BB108" s="113">
        <v>5.3438999999999997</v>
      </c>
      <c r="BC108" s="113">
        <v>242.36670000000001</v>
      </c>
      <c r="BD108" s="113">
        <v>3.9205999999999999</v>
      </c>
      <c r="BE108" s="113">
        <v>0.51770000000000005</v>
      </c>
      <c r="BF108" s="113">
        <v>9.4597999999999995</v>
      </c>
      <c r="BG108" s="113">
        <v>0.41420000000000001</v>
      </c>
      <c r="BH108" s="113">
        <v>37.881599999999999</v>
      </c>
      <c r="BI108" s="113">
        <v>61.058399999999999</v>
      </c>
    </row>
    <row r="109" spans="1:61" ht="15.6">
      <c r="A109" s="22">
        <v>108</v>
      </c>
      <c r="B109" s="25">
        <v>44575</v>
      </c>
      <c r="C109" s="113">
        <v>1.3674999999999999</v>
      </c>
      <c r="D109" s="113">
        <v>1.716</v>
      </c>
      <c r="E109" s="114"/>
      <c r="F109" s="114"/>
      <c r="G109" s="113">
        <v>1.2501</v>
      </c>
      <c r="H109" s="113"/>
      <c r="I109" s="113">
        <v>1.8976999999999999</v>
      </c>
      <c r="J109" s="113">
        <v>2.0091999999999999</v>
      </c>
      <c r="K109" s="113"/>
      <c r="L109" s="113">
        <v>12.347099999999999</v>
      </c>
      <c r="M109" s="113">
        <v>10.646699999999999</v>
      </c>
      <c r="N109" s="113">
        <v>1.8442000000000001</v>
      </c>
      <c r="O109" s="113">
        <v>21.0503</v>
      </c>
      <c r="P109" s="113">
        <v>101.84650000000001</v>
      </c>
      <c r="Q109" s="113">
        <v>142.03370000000001</v>
      </c>
      <c r="R109" s="113">
        <v>7.5621</v>
      </c>
      <c r="S109" s="113">
        <v>1.1980999999999999</v>
      </c>
      <c r="T109" s="113">
        <v>156.161</v>
      </c>
      <c r="U109" s="113">
        <v>427.50700000000001</v>
      </c>
      <c r="V109" s="113">
        <v>5.0236999999999998</v>
      </c>
      <c r="W109" s="113">
        <v>175.85900000000001</v>
      </c>
      <c r="X109" s="113">
        <v>8.6923999999999992</v>
      </c>
      <c r="Y109" s="113">
        <v>29.372499999999999</v>
      </c>
      <c r="Z109" s="113">
        <v>2.3429000000000002</v>
      </c>
      <c r="AA109" s="113">
        <v>45.399099999999997</v>
      </c>
      <c r="AB109" s="113">
        <v>9.0079999999999991</v>
      </c>
      <c r="AC109" s="113">
        <v>5.4352999999999998</v>
      </c>
      <c r="AD109" s="113">
        <v>5.734</v>
      </c>
      <c r="AE109" s="113">
        <v>1623.7699</v>
      </c>
      <c r="AF109" s="113">
        <v>1117.5854999999999</v>
      </c>
      <c r="AG109" s="113">
        <v>5470.5109000000002</v>
      </c>
      <c r="AH109" s="113">
        <v>21.470199999999998</v>
      </c>
      <c r="AI109" s="113">
        <v>19632.439999999999</v>
      </c>
      <c r="AJ109" s="113">
        <v>27.784500000000001</v>
      </c>
      <c r="AK109" s="113">
        <v>70.150700000000001</v>
      </c>
      <c r="AL109" s="113">
        <v>5.9237000000000002</v>
      </c>
      <c r="AM109" s="113">
        <v>104.4414</v>
      </c>
      <c r="AN109" s="113">
        <v>18.514199999999999</v>
      </c>
      <c r="AO109" s="113">
        <v>5.0010000000000003</v>
      </c>
      <c r="AP109" s="113">
        <v>5.1326999999999998</v>
      </c>
      <c r="AQ109" s="113">
        <v>0.9698</v>
      </c>
      <c r="AR109" s="113">
        <v>568.99779999999998</v>
      </c>
      <c r="AS109" s="113">
        <v>4.7929000000000004</v>
      </c>
      <c r="AT109" s="113">
        <v>31176</v>
      </c>
      <c r="AU109" s="113">
        <v>87.368099999999998</v>
      </c>
      <c r="AV109" s="113">
        <v>3154.3735000000001</v>
      </c>
      <c r="AW109" s="113">
        <v>38.271299999999997</v>
      </c>
      <c r="AX109" s="113">
        <v>8.9177999999999997</v>
      </c>
      <c r="AY109" s="113">
        <v>4.2487000000000004</v>
      </c>
      <c r="AZ109" s="113">
        <v>155.2517</v>
      </c>
      <c r="BA109" s="113">
        <v>11.978300000000001</v>
      </c>
      <c r="BB109" s="113">
        <v>5.2812999999999999</v>
      </c>
      <c r="BC109" s="113">
        <v>240.13200000000001</v>
      </c>
      <c r="BD109" s="113">
        <v>3.9297</v>
      </c>
      <c r="BE109" s="113">
        <v>0.51559999999999995</v>
      </c>
      <c r="BF109" s="113">
        <v>9.3737999999999992</v>
      </c>
      <c r="BG109" s="113">
        <v>0.41299999999999998</v>
      </c>
      <c r="BH109" s="113">
        <v>37.747100000000003</v>
      </c>
      <c r="BI109" s="113">
        <v>60.867899999999999</v>
      </c>
    </row>
    <row r="110" spans="1:61" ht="15.6">
      <c r="A110" s="22">
        <v>109</v>
      </c>
      <c r="B110" s="25">
        <v>44576</v>
      </c>
      <c r="C110" s="113">
        <v>1.3674999999999999</v>
      </c>
      <c r="D110" s="113">
        <v>1.716</v>
      </c>
      <c r="E110" s="114"/>
      <c r="F110" s="114"/>
      <c r="G110" s="113">
        <v>1.2501</v>
      </c>
      <c r="H110" s="113"/>
      <c r="I110" s="113">
        <v>1.8976999999999999</v>
      </c>
      <c r="J110" s="113">
        <v>2.0091999999999999</v>
      </c>
      <c r="K110" s="113"/>
      <c r="L110" s="113">
        <v>12.347099999999999</v>
      </c>
      <c r="M110" s="113">
        <v>10.646699999999999</v>
      </c>
      <c r="N110" s="113">
        <v>1.8442000000000001</v>
      </c>
      <c r="O110" s="113">
        <v>21.0503</v>
      </c>
      <c r="P110" s="113">
        <v>101.84650000000001</v>
      </c>
      <c r="Q110" s="113">
        <v>142.03370000000001</v>
      </c>
      <c r="R110" s="113">
        <v>7.5621</v>
      </c>
      <c r="S110" s="113">
        <v>1.1980999999999999</v>
      </c>
      <c r="T110" s="113">
        <v>156.161</v>
      </c>
      <c r="U110" s="113">
        <v>427.50700000000001</v>
      </c>
      <c r="V110" s="113">
        <v>5.0236999999999998</v>
      </c>
      <c r="W110" s="113">
        <v>175.85900000000001</v>
      </c>
      <c r="X110" s="113">
        <v>8.6923999999999992</v>
      </c>
      <c r="Y110" s="113">
        <v>29.372499999999999</v>
      </c>
      <c r="Z110" s="113">
        <v>2.3429000000000002</v>
      </c>
      <c r="AA110" s="113">
        <v>45.399099999999997</v>
      </c>
      <c r="AB110" s="113">
        <v>9.0079999999999991</v>
      </c>
      <c r="AC110" s="113">
        <v>5.4352999999999998</v>
      </c>
      <c r="AD110" s="113">
        <v>5.734</v>
      </c>
      <c r="AE110" s="113">
        <v>1623.7699</v>
      </c>
      <c r="AF110" s="113">
        <v>1117.5854999999999</v>
      </c>
      <c r="AG110" s="113">
        <v>5470.5109000000002</v>
      </c>
      <c r="AH110" s="113">
        <v>21.470199999999998</v>
      </c>
      <c r="AI110" s="113">
        <v>19632.439999999999</v>
      </c>
      <c r="AJ110" s="113">
        <v>27.784500000000001</v>
      </c>
      <c r="AK110" s="113">
        <v>70.150700000000001</v>
      </c>
      <c r="AL110" s="113">
        <v>5.9237000000000002</v>
      </c>
      <c r="AM110" s="113">
        <v>104.4414</v>
      </c>
      <c r="AN110" s="113">
        <v>18.514199999999999</v>
      </c>
      <c r="AO110" s="113">
        <v>5.0010000000000003</v>
      </c>
      <c r="AP110" s="113">
        <v>5.1326999999999998</v>
      </c>
      <c r="AQ110" s="113">
        <v>0.9698</v>
      </c>
      <c r="AR110" s="113">
        <v>568.99779999999998</v>
      </c>
      <c r="AS110" s="113">
        <v>4.7929000000000004</v>
      </c>
      <c r="AT110" s="113">
        <v>31176</v>
      </c>
      <c r="AU110" s="113">
        <v>87.368099999999998</v>
      </c>
      <c r="AV110" s="113">
        <v>3154.3735000000001</v>
      </c>
      <c r="AW110" s="113">
        <v>38.271299999999997</v>
      </c>
      <c r="AX110" s="113">
        <v>8.9177999999999997</v>
      </c>
      <c r="AY110" s="113">
        <v>4.2487000000000004</v>
      </c>
      <c r="AZ110" s="113">
        <v>155.2517</v>
      </c>
      <c r="BA110" s="113">
        <v>11.978300000000001</v>
      </c>
      <c r="BB110" s="113">
        <v>5.2812999999999999</v>
      </c>
      <c r="BC110" s="113">
        <v>240.13200000000001</v>
      </c>
      <c r="BD110" s="113">
        <v>3.9297</v>
      </c>
      <c r="BE110" s="113">
        <v>0.51559999999999995</v>
      </c>
      <c r="BF110" s="113">
        <v>9.3737999999999992</v>
      </c>
      <c r="BG110" s="113">
        <v>0.41299999999999998</v>
      </c>
      <c r="BH110" s="113">
        <v>37.747100000000003</v>
      </c>
      <c r="BI110" s="113">
        <v>60.867899999999999</v>
      </c>
    </row>
    <row r="111" spans="1:61" ht="15.6">
      <c r="A111" s="22">
        <v>110</v>
      </c>
      <c r="B111" s="25">
        <v>44577</v>
      </c>
      <c r="C111" s="113">
        <v>1.3674999999999999</v>
      </c>
      <c r="D111" s="113">
        <v>1.716</v>
      </c>
      <c r="E111" s="114"/>
      <c r="F111" s="114"/>
      <c r="G111" s="113">
        <v>1.2501</v>
      </c>
      <c r="H111" s="113"/>
      <c r="I111" s="113">
        <v>1.8976999999999999</v>
      </c>
      <c r="J111" s="113">
        <v>2.0091999999999999</v>
      </c>
      <c r="K111" s="113"/>
      <c r="L111" s="113">
        <v>12.347099999999999</v>
      </c>
      <c r="M111" s="113">
        <v>10.646699999999999</v>
      </c>
      <c r="N111" s="113">
        <v>1.8442000000000001</v>
      </c>
      <c r="O111" s="113">
        <v>21.0503</v>
      </c>
      <c r="P111" s="113">
        <v>101.84650000000001</v>
      </c>
      <c r="Q111" s="113">
        <v>142.03370000000001</v>
      </c>
      <c r="R111" s="113">
        <v>7.5621</v>
      </c>
      <c r="S111" s="113">
        <v>1.1980999999999999</v>
      </c>
      <c r="T111" s="113">
        <v>156.161</v>
      </c>
      <c r="U111" s="113">
        <v>427.50700000000001</v>
      </c>
      <c r="V111" s="113">
        <v>5.0236999999999998</v>
      </c>
      <c r="W111" s="113">
        <v>175.85900000000001</v>
      </c>
      <c r="X111" s="113">
        <v>8.6923999999999992</v>
      </c>
      <c r="Y111" s="113">
        <v>29.372499999999999</v>
      </c>
      <c r="Z111" s="113">
        <v>2.3429000000000002</v>
      </c>
      <c r="AA111" s="113">
        <v>45.399099999999997</v>
      </c>
      <c r="AB111" s="113">
        <v>9.0079999999999991</v>
      </c>
      <c r="AC111" s="113">
        <v>5.4352999999999998</v>
      </c>
      <c r="AD111" s="113">
        <v>5.734</v>
      </c>
      <c r="AE111" s="113">
        <v>1623.7699</v>
      </c>
      <c r="AF111" s="113">
        <v>1117.5854999999999</v>
      </c>
      <c r="AG111" s="113">
        <v>5470.5109000000002</v>
      </c>
      <c r="AH111" s="113">
        <v>21.470199999999998</v>
      </c>
      <c r="AI111" s="113">
        <v>19632.439999999999</v>
      </c>
      <c r="AJ111" s="113">
        <v>27.784500000000001</v>
      </c>
      <c r="AK111" s="113">
        <v>70.150700000000001</v>
      </c>
      <c r="AL111" s="113">
        <v>5.9237000000000002</v>
      </c>
      <c r="AM111" s="113">
        <v>104.4414</v>
      </c>
      <c r="AN111" s="113">
        <v>18.514199999999999</v>
      </c>
      <c r="AO111" s="113">
        <v>5.0010000000000003</v>
      </c>
      <c r="AP111" s="113">
        <v>5.1326999999999998</v>
      </c>
      <c r="AQ111" s="113">
        <v>0.9698</v>
      </c>
      <c r="AR111" s="113">
        <v>568.99779999999998</v>
      </c>
      <c r="AS111" s="113">
        <v>4.7929000000000004</v>
      </c>
      <c r="AT111" s="113">
        <v>31176</v>
      </c>
      <c r="AU111" s="113">
        <v>87.368099999999998</v>
      </c>
      <c r="AV111" s="113">
        <v>3154.3735000000001</v>
      </c>
      <c r="AW111" s="113">
        <v>38.271299999999997</v>
      </c>
      <c r="AX111" s="113">
        <v>8.9177999999999997</v>
      </c>
      <c r="AY111" s="113">
        <v>4.2487000000000004</v>
      </c>
      <c r="AZ111" s="113">
        <v>155.2517</v>
      </c>
      <c r="BA111" s="113">
        <v>11.978300000000001</v>
      </c>
      <c r="BB111" s="113">
        <v>5.2812999999999999</v>
      </c>
      <c r="BC111" s="113">
        <v>240.13200000000001</v>
      </c>
      <c r="BD111" s="113">
        <v>3.9297</v>
      </c>
      <c r="BE111" s="113">
        <v>0.51559999999999995</v>
      </c>
      <c r="BF111" s="113">
        <v>9.3737999999999992</v>
      </c>
      <c r="BG111" s="113">
        <v>0.41299999999999998</v>
      </c>
      <c r="BH111" s="113">
        <v>37.747100000000003</v>
      </c>
      <c r="BI111" s="113">
        <v>60.867899999999999</v>
      </c>
    </row>
    <row r="112" spans="1:61" ht="15.6">
      <c r="A112" s="22">
        <v>111</v>
      </c>
      <c r="B112" s="25">
        <v>44578</v>
      </c>
      <c r="C112" s="113">
        <v>1.3651</v>
      </c>
      <c r="D112" s="113">
        <v>1.7081</v>
      </c>
      <c r="E112" s="114"/>
      <c r="F112" s="114"/>
      <c r="G112" s="113">
        <v>1.2478</v>
      </c>
      <c r="H112" s="113"/>
      <c r="I112" s="113">
        <v>1.8922000000000001</v>
      </c>
      <c r="J112" s="113">
        <v>2.0070000000000001</v>
      </c>
      <c r="K112" s="113"/>
      <c r="L112" s="113">
        <v>12.303599999999999</v>
      </c>
      <c r="M112" s="113">
        <v>10.6351</v>
      </c>
      <c r="N112" s="113">
        <v>1.8402000000000001</v>
      </c>
      <c r="O112" s="113">
        <v>21.005199999999999</v>
      </c>
      <c r="P112" s="113">
        <v>101.5583</v>
      </c>
      <c r="Q112" s="113">
        <v>142.05590000000001</v>
      </c>
      <c r="R112" s="113">
        <v>7.5274000000000001</v>
      </c>
      <c r="S112" s="113">
        <v>1.1961999999999999</v>
      </c>
      <c r="T112" s="113">
        <v>156.47499999999999</v>
      </c>
      <c r="U112" s="113">
        <v>425.66399999999999</v>
      </c>
      <c r="V112" s="113">
        <v>5.0145</v>
      </c>
      <c r="W112" s="113">
        <v>175.36760000000001</v>
      </c>
      <c r="X112" s="113">
        <v>8.6647999999999996</v>
      </c>
      <c r="Y112" s="113">
        <v>29.214099999999998</v>
      </c>
      <c r="Z112" s="113">
        <v>2.3397999999999999</v>
      </c>
      <c r="AA112" s="113">
        <v>45.160400000000003</v>
      </c>
      <c r="AB112" s="113">
        <v>9.0046999999999997</v>
      </c>
      <c r="AC112" s="113">
        <v>5.4104000000000001</v>
      </c>
      <c r="AD112" s="113">
        <v>5.7237999999999998</v>
      </c>
      <c r="AE112" s="113">
        <v>1627.9077</v>
      </c>
      <c r="AF112" s="113">
        <v>1123.1632999999999</v>
      </c>
      <c r="AG112" s="113">
        <v>5478.1925000000001</v>
      </c>
      <c r="AH112" s="113">
        <v>21.453299999999999</v>
      </c>
      <c r="AI112" s="113">
        <v>19586.740000000002</v>
      </c>
      <c r="AJ112" s="113">
        <v>27.706700000000001</v>
      </c>
      <c r="AK112" s="113">
        <v>70.137799999999999</v>
      </c>
      <c r="AL112" s="113">
        <v>5.9150999999999998</v>
      </c>
      <c r="AM112" s="113">
        <v>103.8503</v>
      </c>
      <c r="AN112" s="113">
        <v>18.367000000000001</v>
      </c>
      <c r="AO112" s="113">
        <v>4.9974999999999996</v>
      </c>
      <c r="AP112" s="113">
        <v>5.1219000000000001</v>
      </c>
      <c r="AQ112" s="113">
        <v>0.96830000000000005</v>
      </c>
      <c r="AR112" s="113">
        <v>570.66610000000003</v>
      </c>
      <c r="AS112" s="113">
        <v>4.7911999999999999</v>
      </c>
      <c r="AT112" s="113">
        <v>31008</v>
      </c>
      <c r="AU112" s="113">
        <v>87.387200000000007</v>
      </c>
      <c r="AV112" s="113">
        <v>3148.8620999999998</v>
      </c>
      <c r="AW112" s="113">
        <v>38.650100000000002</v>
      </c>
      <c r="AX112" s="113">
        <v>8.9023000000000003</v>
      </c>
      <c r="AY112" s="113">
        <v>4.2466999999999997</v>
      </c>
      <c r="AZ112" s="113">
        <v>154.97669999999999</v>
      </c>
      <c r="BA112" s="113">
        <v>11.8995</v>
      </c>
      <c r="BB112" s="113">
        <v>5.26</v>
      </c>
      <c r="BC112" s="113">
        <v>240.7944</v>
      </c>
      <c r="BD112" s="113">
        <v>3.9232999999999998</v>
      </c>
      <c r="BE112" s="113">
        <v>0.51459999999999995</v>
      </c>
      <c r="BF112" s="113">
        <v>9.4121000000000006</v>
      </c>
      <c r="BG112" s="113">
        <v>0.41239999999999999</v>
      </c>
      <c r="BH112" s="113">
        <v>37.642800000000001</v>
      </c>
      <c r="BI112" s="113">
        <v>60.764000000000003</v>
      </c>
    </row>
    <row r="113" spans="1:61" ht="15.6">
      <c r="A113" s="22">
        <v>112</v>
      </c>
      <c r="B113" s="25">
        <v>44579</v>
      </c>
      <c r="C113" s="113">
        <v>1.3576999999999999</v>
      </c>
      <c r="D113" s="113">
        <v>1.7048000000000001</v>
      </c>
      <c r="E113" s="114"/>
      <c r="F113" s="114"/>
      <c r="G113" s="113">
        <v>1.2456</v>
      </c>
      <c r="H113" s="113"/>
      <c r="I113" s="113">
        <v>1.8925000000000001</v>
      </c>
      <c r="J113" s="113">
        <v>2.0091000000000001</v>
      </c>
      <c r="K113" s="113"/>
      <c r="L113" s="113">
        <v>12.410500000000001</v>
      </c>
      <c r="M113" s="113">
        <v>10.5793</v>
      </c>
      <c r="N113" s="113">
        <v>1.8349</v>
      </c>
      <c r="O113" s="113">
        <v>21.075900000000001</v>
      </c>
      <c r="P113" s="113">
        <v>101.6241</v>
      </c>
      <c r="Q113" s="113">
        <v>141.4418</v>
      </c>
      <c r="R113" s="113">
        <v>7.5670999999999999</v>
      </c>
      <c r="S113" s="113">
        <v>1.1992</v>
      </c>
      <c r="T113" s="113">
        <v>155.58699999999999</v>
      </c>
      <c r="U113" s="113">
        <v>429.185</v>
      </c>
      <c r="V113" s="113">
        <v>4.9894999999999996</v>
      </c>
      <c r="W113" s="113">
        <v>174.81780000000001</v>
      </c>
      <c r="X113" s="113">
        <v>8.6305999999999994</v>
      </c>
      <c r="Y113" s="113">
        <v>29.2804</v>
      </c>
      <c r="Z113" s="113">
        <v>2.3443000000000001</v>
      </c>
      <c r="AA113" s="113">
        <v>44.970500000000001</v>
      </c>
      <c r="AB113" s="113">
        <v>9.0180000000000007</v>
      </c>
      <c r="AC113" s="113">
        <v>5.4364999999999997</v>
      </c>
      <c r="AD113" s="113">
        <v>5.7065999999999999</v>
      </c>
      <c r="AE113" s="113">
        <v>1615.6677999999999</v>
      </c>
      <c r="AF113" s="113">
        <v>1112.4862000000001</v>
      </c>
      <c r="AG113" s="113">
        <v>5482.5645999999997</v>
      </c>
      <c r="AH113" s="113">
        <v>21.356999999999999</v>
      </c>
      <c r="AI113" s="113">
        <v>19559.48</v>
      </c>
      <c r="AJ113" s="113">
        <v>27.7257</v>
      </c>
      <c r="AK113" s="113">
        <v>70.248500000000007</v>
      </c>
      <c r="AL113" s="113">
        <v>5.9288999999999996</v>
      </c>
      <c r="AM113" s="113">
        <v>104.3875</v>
      </c>
      <c r="AN113" s="113">
        <v>18.434699999999999</v>
      </c>
      <c r="AO113" s="113">
        <v>4.9749999999999996</v>
      </c>
      <c r="AP113" s="113">
        <v>5.0937999999999999</v>
      </c>
      <c r="AQ113" s="113">
        <v>0.96279999999999999</v>
      </c>
      <c r="AR113" s="113">
        <v>564.32920000000001</v>
      </c>
      <c r="AS113" s="113">
        <v>4.7655000000000003</v>
      </c>
      <c r="AT113" s="113">
        <v>30911</v>
      </c>
      <c r="AU113" s="113">
        <v>86.745099999999994</v>
      </c>
      <c r="AV113" s="113">
        <v>3130.0825</v>
      </c>
      <c r="AW113" s="113">
        <v>38.4893</v>
      </c>
      <c r="AX113" s="113">
        <v>8.9245999999999999</v>
      </c>
      <c r="AY113" s="113">
        <v>4.2512999999999996</v>
      </c>
      <c r="AZ113" s="113">
        <v>154.1532</v>
      </c>
      <c r="BA113" s="113">
        <v>11.973699999999999</v>
      </c>
      <c r="BB113" s="113">
        <v>5.2431000000000001</v>
      </c>
      <c r="BC113" s="113">
        <v>238.79830000000001</v>
      </c>
      <c r="BD113" s="113">
        <v>3.9150999999999998</v>
      </c>
      <c r="BE113" s="113">
        <v>0.5121</v>
      </c>
      <c r="BF113" s="113">
        <v>9.3588000000000005</v>
      </c>
      <c r="BG113" s="113">
        <v>0.41060000000000002</v>
      </c>
      <c r="BH113" s="113">
        <v>37.474400000000003</v>
      </c>
      <c r="BI113" s="113">
        <v>60.489800000000002</v>
      </c>
    </row>
    <row r="114" spans="1:61" ht="15.6">
      <c r="A114" s="22">
        <v>113</v>
      </c>
      <c r="B114" s="25">
        <v>44580</v>
      </c>
      <c r="C114" s="113">
        <v>1.3626</v>
      </c>
      <c r="D114" s="113">
        <v>1.7016</v>
      </c>
      <c r="E114" s="114"/>
      <c r="F114" s="114"/>
      <c r="G114" s="113">
        <v>1.2478</v>
      </c>
      <c r="H114" s="113"/>
      <c r="I114" s="113">
        <v>1.8846000000000001</v>
      </c>
      <c r="J114" s="113">
        <v>2.0051999999999999</v>
      </c>
      <c r="K114" s="113"/>
      <c r="L114" s="113">
        <v>12.396100000000001</v>
      </c>
      <c r="M114" s="113">
        <v>10.6158</v>
      </c>
      <c r="N114" s="113">
        <v>1.8357000000000001</v>
      </c>
      <c r="O114" s="113">
        <v>20.872499999999999</v>
      </c>
      <c r="P114" s="113">
        <v>101.33620000000001</v>
      </c>
      <c r="Q114" s="113">
        <v>142.0488</v>
      </c>
      <c r="R114" s="113">
        <v>7.4488000000000003</v>
      </c>
      <c r="S114" s="113">
        <v>1.2012</v>
      </c>
      <c r="T114" s="113">
        <v>155.761</v>
      </c>
      <c r="U114" s="113">
        <v>426.98200000000003</v>
      </c>
      <c r="V114" s="113">
        <v>5.0064000000000002</v>
      </c>
      <c r="W114" s="113">
        <v>174.39279999999999</v>
      </c>
      <c r="X114" s="113">
        <v>8.6509999999999998</v>
      </c>
      <c r="Y114" s="113">
        <v>29.161799999999999</v>
      </c>
      <c r="Z114" s="113">
        <v>2.3498000000000001</v>
      </c>
      <c r="AA114" s="113">
        <v>44.853000000000002</v>
      </c>
      <c r="AB114" s="113">
        <v>9.0358000000000001</v>
      </c>
      <c r="AC114" s="113">
        <v>5.4318999999999997</v>
      </c>
      <c r="AD114" s="113">
        <v>5.7027000000000001</v>
      </c>
      <c r="AE114" s="113">
        <v>1623.4170999999999</v>
      </c>
      <c r="AF114" s="113">
        <v>1104.8987999999999</v>
      </c>
      <c r="AG114" s="113">
        <v>5446.1745000000001</v>
      </c>
      <c r="AH114" s="113">
        <v>21.4192</v>
      </c>
      <c r="AI114" s="113">
        <v>19519.689999999999</v>
      </c>
      <c r="AJ114" s="113">
        <v>27.893699999999999</v>
      </c>
      <c r="AK114" s="113">
        <v>69.991799999999998</v>
      </c>
      <c r="AL114" s="113">
        <v>5.9420999999999999</v>
      </c>
      <c r="AM114" s="113">
        <v>104.0655</v>
      </c>
      <c r="AN114" s="113">
        <v>18.2666</v>
      </c>
      <c r="AO114" s="113">
        <v>4.9898999999999996</v>
      </c>
      <c r="AP114" s="113">
        <v>5.1113</v>
      </c>
      <c r="AQ114" s="113">
        <v>0.96330000000000005</v>
      </c>
      <c r="AR114" s="113">
        <v>569.27940000000001</v>
      </c>
      <c r="AS114" s="113">
        <v>4.7824</v>
      </c>
      <c r="AT114" s="113">
        <v>30951</v>
      </c>
      <c r="AU114" s="113">
        <v>87.035499999999999</v>
      </c>
      <c r="AV114" s="113">
        <v>3144.8252000000002</v>
      </c>
      <c r="AW114" s="113">
        <v>38.538200000000003</v>
      </c>
      <c r="AX114" s="113">
        <v>8.9407999999999994</v>
      </c>
      <c r="AY114" s="113">
        <v>4.2606999999999999</v>
      </c>
      <c r="AZ114" s="113">
        <v>154.8409</v>
      </c>
      <c r="BA114" s="113">
        <v>11.9412</v>
      </c>
      <c r="BB114" s="113">
        <v>5.2610999999999999</v>
      </c>
      <c r="BC114" s="113">
        <v>240.36330000000001</v>
      </c>
      <c r="BD114" s="113">
        <v>3.9270999999999998</v>
      </c>
      <c r="BE114" s="113">
        <v>0.51390000000000002</v>
      </c>
      <c r="BF114" s="113">
        <v>9.3397000000000006</v>
      </c>
      <c r="BG114" s="113">
        <v>0.41210000000000002</v>
      </c>
      <c r="BH114" s="113">
        <v>37.657800000000002</v>
      </c>
      <c r="BI114" s="113">
        <v>60.728900000000003</v>
      </c>
    </row>
    <row r="115" spans="1:61" ht="15.6">
      <c r="A115" s="22">
        <v>114</v>
      </c>
      <c r="B115" s="25">
        <v>44581</v>
      </c>
      <c r="C115" s="113">
        <v>1.3627</v>
      </c>
      <c r="D115" s="113">
        <v>1.6981999999999999</v>
      </c>
      <c r="E115" s="114"/>
      <c r="F115" s="114"/>
      <c r="G115" s="113">
        <v>1.2494000000000001</v>
      </c>
      <c r="H115" s="113"/>
      <c r="I115" s="113">
        <v>1.8772</v>
      </c>
      <c r="J115" s="113">
        <v>2.0076000000000001</v>
      </c>
      <c r="K115" s="113"/>
      <c r="L115" s="113">
        <v>12.4613</v>
      </c>
      <c r="M115" s="113">
        <v>10.610300000000001</v>
      </c>
      <c r="N115" s="113">
        <v>1.8326</v>
      </c>
      <c r="O115" s="113">
        <v>20.660399999999999</v>
      </c>
      <c r="P115" s="113">
        <v>101.5385</v>
      </c>
      <c r="Q115" s="113">
        <v>142.15010000000001</v>
      </c>
      <c r="R115" s="113">
        <v>7.3559999999999999</v>
      </c>
      <c r="S115" s="113">
        <v>1.2030000000000001</v>
      </c>
      <c r="T115" s="113">
        <v>155.52199999999999</v>
      </c>
      <c r="U115" s="113">
        <v>428.42399999999998</v>
      </c>
      <c r="V115" s="113">
        <v>5.0129000000000001</v>
      </c>
      <c r="W115" s="113">
        <v>174.90979999999999</v>
      </c>
      <c r="X115" s="113">
        <v>8.6532</v>
      </c>
      <c r="Y115" s="113">
        <v>29.140799999999999</v>
      </c>
      <c r="Z115" s="113">
        <v>2.3529</v>
      </c>
      <c r="AA115" s="113">
        <v>44.7117</v>
      </c>
      <c r="AB115" s="113">
        <v>9.0526</v>
      </c>
      <c r="AC115" s="113">
        <v>5.4326999999999996</v>
      </c>
      <c r="AD115" s="113">
        <v>5.7083000000000004</v>
      </c>
      <c r="AE115" s="113">
        <v>1624.5378000000001</v>
      </c>
      <c r="AF115" s="113">
        <v>1092.8251</v>
      </c>
      <c r="AG115" s="113">
        <v>5418.4215000000004</v>
      </c>
      <c r="AH115" s="113">
        <v>21.437799999999999</v>
      </c>
      <c r="AI115" s="113">
        <v>19539.830000000002</v>
      </c>
      <c r="AJ115" s="113">
        <v>27.8736</v>
      </c>
      <c r="AK115" s="113">
        <v>70.031899999999993</v>
      </c>
      <c r="AL115" s="113">
        <v>5.9497</v>
      </c>
      <c r="AM115" s="113">
        <v>104.3082</v>
      </c>
      <c r="AN115" s="113">
        <v>18.161300000000001</v>
      </c>
      <c r="AO115" s="113">
        <v>4.9898999999999996</v>
      </c>
      <c r="AP115" s="113">
        <v>5.1116999999999999</v>
      </c>
      <c r="AQ115" s="113">
        <v>0.96609999999999996</v>
      </c>
      <c r="AR115" s="113">
        <v>567.08730000000003</v>
      </c>
      <c r="AS115" s="113">
        <v>4.7827000000000002</v>
      </c>
      <c r="AT115" s="113">
        <v>30900</v>
      </c>
      <c r="AU115" s="113">
        <v>87.329300000000003</v>
      </c>
      <c r="AV115" s="113">
        <v>3144.95</v>
      </c>
      <c r="AW115" s="113">
        <v>38.592500000000001</v>
      </c>
      <c r="AX115" s="113">
        <v>8.9542000000000002</v>
      </c>
      <c r="AY115" s="113">
        <v>4.26</v>
      </c>
      <c r="AZ115" s="113">
        <v>154.922</v>
      </c>
      <c r="BA115" s="113">
        <v>11.948</v>
      </c>
      <c r="BB115" s="113">
        <v>5.2347000000000001</v>
      </c>
      <c r="BC115" s="113">
        <v>240.0575</v>
      </c>
      <c r="BD115" s="113">
        <v>3.9255</v>
      </c>
      <c r="BE115" s="113">
        <v>0.51419999999999999</v>
      </c>
      <c r="BF115" s="113">
        <v>9.3963000000000001</v>
      </c>
      <c r="BG115" s="113">
        <v>0.41239999999999999</v>
      </c>
      <c r="BH115" s="113">
        <v>37.652999999999999</v>
      </c>
      <c r="BI115" s="113">
        <v>60.7575</v>
      </c>
    </row>
    <row r="116" spans="1:61" ht="15.6">
      <c r="A116" s="22">
        <v>115</v>
      </c>
      <c r="B116" s="25">
        <v>44582</v>
      </c>
      <c r="C116" s="113">
        <v>1.3552999999999999</v>
      </c>
      <c r="D116" s="113">
        <v>1.7050000000000001</v>
      </c>
      <c r="E116" s="114"/>
      <c r="F116" s="114"/>
      <c r="G116" s="113">
        <v>1.2359</v>
      </c>
      <c r="H116" s="113"/>
      <c r="I116" s="113">
        <v>1.8867</v>
      </c>
      <c r="J116" s="113">
        <v>2.0177</v>
      </c>
      <c r="K116" s="113"/>
      <c r="L116" s="113">
        <v>12.4641</v>
      </c>
      <c r="M116" s="113">
        <v>10.5526</v>
      </c>
      <c r="N116" s="113">
        <v>1.8227</v>
      </c>
      <c r="O116" s="113">
        <v>20.476099999999999</v>
      </c>
      <c r="P116" s="113">
        <v>100.9819</v>
      </c>
      <c r="Q116" s="113">
        <v>141.4188</v>
      </c>
      <c r="R116" s="113">
        <v>7.3883000000000001</v>
      </c>
      <c r="S116" s="113">
        <v>1.1946000000000001</v>
      </c>
      <c r="T116" s="113">
        <v>154.07400000000001</v>
      </c>
      <c r="U116" s="113">
        <v>428.26499999999999</v>
      </c>
      <c r="V116" s="113">
        <v>4.9785000000000004</v>
      </c>
      <c r="W116" s="113">
        <v>173.94560000000001</v>
      </c>
      <c r="X116" s="113">
        <v>8.5907999999999998</v>
      </c>
      <c r="Y116" s="113">
        <v>29.158999999999999</v>
      </c>
      <c r="Z116" s="113">
        <v>2.3371</v>
      </c>
      <c r="AA116" s="113">
        <v>44.689900000000002</v>
      </c>
      <c r="AB116" s="113">
        <v>8.9961000000000002</v>
      </c>
      <c r="AC116" s="113">
        <v>5.4142999999999999</v>
      </c>
      <c r="AD116" s="113">
        <v>5.6795999999999998</v>
      </c>
      <c r="AE116" s="113">
        <v>1618.1863000000001</v>
      </c>
      <c r="AF116" s="113">
        <v>1082.3444</v>
      </c>
      <c r="AG116" s="113">
        <v>5363.82</v>
      </c>
      <c r="AH116" s="113">
        <v>21.3003</v>
      </c>
      <c r="AI116" s="113">
        <v>19440.169999999998</v>
      </c>
      <c r="AJ116" s="113">
        <v>27.7483</v>
      </c>
      <c r="AK116" s="113">
        <v>69.764200000000002</v>
      </c>
      <c r="AL116" s="113">
        <v>5.9114000000000004</v>
      </c>
      <c r="AM116" s="113">
        <v>105.1658</v>
      </c>
      <c r="AN116" s="113">
        <v>18.239599999999999</v>
      </c>
      <c r="AO116" s="113">
        <v>4.9579000000000004</v>
      </c>
      <c r="AP116" s="113">
        <v>5.0839999999999996</v>
      </c>
      <c r="AQ116" s="113">
        <v>0.96609999999999996</v>
      </c>
      <c r="AR116" s="113">
        <v>563.62959999999998</v>
      </c>
      <c r="AS116" s="113">
        <v>4.7552000000000003</v>
      </c>
      <c r="AT116" s="113">
        <v>30761</v>
      </c>
      <c r="AU116" s="113">
        <v>86.589100000000002</v>
      </c>
      <c r="AV116" s="113">
        <v>3127.1172000000001</v>
      </c>
      <c r="AW116" s="113">
        <v>38.291600000000003</v>
      </c>
      <c r="AX116" s="113">
        <v>8.8930000000000007</v>
      </c>
      <c r="AY116" s="113">
        <v>4.2641</v>
      </c>
      <c r="AZ116" s="113">
        <v>153.92339999999999</v>
      </c>
      <c r="BA116" s="113">
        <v>12.070499999999999</v>
      </c>
      <c r="BB116" s="113">
        <v>5.1792999999999996</v>
      </c>
      <c r="BC116" s="113">
        <v>239.05940000000001</v>
      </c>
      <c r="BD116" s="113">
        <v>3.8982000000000001</v>
      </c>
      <c r="BE116" s="113">
        <v>0.51100000000000001</v>
      </c>
      <c r="BF116" s="113">
        <v>9.3371999999999993</v>
      </c>
      <c r="BG116" s="113">
        <v>0.4098</v>
      </c>
      <c r="BH116" s="113">
        <v>37.5426</v>
      </c>
      <c r="BI116" s="113">
        <v>60.378900000000002</v>
      </c>
    </row>
    <row r="117" spans="1:61" ht="15.6">
      <c r="A117" s="22">
        <v>116</v>
      </c>
      <c r="B117" s="25">
        <v>44583</v>
      </c>
      <c r="C117" s="113">
        <v>1.3552999999999999</v>
      </c>
      <c r="D117" s="113">
        <v>1.7050000000000001</v>
      </c>
      <c r="E117" s="114"/>
      <c r="F117" s="114"/>
      <c r="G117" s="113">
        <v>1.2359</v>
      </c>
      <c r="H117" s="113"/>
      <c r="I117" s="113">
        <v>1.8867</v>
      </c>
      <c r="J117" s="113">
        <v>2.0177</v>
      </c>
      <c r="K117" s="113"/>
      <c r="L117" s="113">
        <v>12.4641</v>
      </c>
      <c r="M117" s="113">
        <v>10.5526</v>
      </c>
      <c r="N117" s="113">
        <v>1.8227</v>
      </c>
      <c r="O117" s="113">
        <v>20.476099999999999</v>
      </c>
      <c r="P117" s="113">
        <v>100.9819</v>
      </c>
      <c r="Q117" s="113">
        <v>141.4188</v>
      </c>
      <c r="R117" s="113">
        <v>7.3883000000000001</v>
      </c>
      <c r="S117" s="113">
        <v>1.1946000000000001</v>
      </c>
      <c r="T117" s="113">
        <v>154.07400000000001</v>
      </c>
      <c r="U117" s="113">
        <v>428.26499999999999</v>
      </c>
      <c r="V117" s="113">
        <v>4.9785000000000004</v>
      </c>
      <c r="W117" s="113">
        <v>173.94560000000001</v>
      </c>
      <c r="X117" s="113">
        <v>8.5907999999999998</v>
      </c>
      <c r="Y117" s="113">
        <v>29.158999999999999</v>
      </c>
      <c r="Z117" s="113">
        <v>2.3371</v>
      </c>
      <c r="AA117" s="113">
        <v>44.689900000000002</v>
      </c>
      <c r="AB117" s="113">
        <v>8.9961000000000002</v>
      </c>
      <c r="AC117" s="113">
        <v>5.4142999999999999</v>
      </c>
      <c r="AD117" s="113">
        <v>5.6795999999999998</v>
      </c>
      <c r="AE117" s="113">
        <v>1618.1863000000001</v>
      </c>
      <c r="AF117" s="113">
        <v>1082.3444</v>
      </c>
      <c r="AG117" s="113">
        <v>5363.82</v>
      </c>
      <c r="AH117" s="113">
        <v>21.3003</v>
      </c>
      <c r="AI117" s="113">
        <v>19440.169999999998</v>
      </c>
      <c r="AJ117" s="113">
        <v>27.7483</v>
      </c>
      <c r="AK117" s="113">
        <v>69.764200000000002</v>
      </c>
      <c r="AL117" s="113">
        <v>5.9114000000000004</v>
      </c>
      <c r="AM117" s="113">
        <v>105.1658</v>
      </c>
      <c r="AN117" s="113">
        <v>18.239599999999999</v>
      </c>
      <c r="AO117" s="113">
        <v>4.9579000000000004</v>
      </c>
      <c r="AP117" s="113">
        <v>5.0839999999999996</v>
      </c>
      <c r="AQ117" s="113">
        <v>0.96609999999999996</v>
      </c>
      <c r="AR117" s="113">
        <v>563.62959999999998</v>
      </c>
      <c r="AS117" s="113">
        <v>4.7552000000000003</v>
      </c>
      <c r="AT117" s="113">
        <v>30761</v>
      </c>
      <c r="AU117" s="113">
        <v>86.589100000000002</v>
      </c>
      <c r="AV117" s="113">
        <v>3127.1172000000001</v>
      </c>
      <c r="AW117" s="113">
        <v>38.291600000000003</v>
      </c>
      <c r="AX117" s="113">
        <v>8.8930000000000007</v>
      </c>
      <c r="AY117" s="113">
        <v>4.2641</v>
      </c>
      <c r="AZ117" s="113">
        <v>153.92339999999999</v>
      </c>
      <c r="BA117" s="113">
        <v>12.070499999999999</v>
      </c>
      <c r="BB117" s="113">
        <v>5.1792999999999996</v>
      </c>
      <c r="BC117" s="113">
        <v>239.05940000000001</v>
      </c>
      <c r="BD117" s="113">
        <v>3.8982000000000001</v>
      </c>
      <c r="BE117" s="113">
        <v>0.51100000000000001</v>
      </c>
      <c r="BF117" s="113">
        <v>9.3371999999999993</v>
      </c>
      <c r="BG117" s="113">
        <v>0.4098</v>
      </c>
      <c r="BH117" s="113">
        <v>37.5426</v>
      </c>
      <c r="BI117" s="113">
        <v>60.378900000000002</v>
      </c>
    </row>
    <row r="118" spans="1:61" ht="15.6">
      <c r="A118" s="22">
        <v>117</v>
      </c>
      <c r="B118" s="25">
        <v>44584</v>
      </c>
      <c r="C118" s="113">
        <v>1.3552999999999999</v>
      </c>
      <c r="D118" s="113">
        <v>1.7050000000000001</v>
      </c>
      <c r="E118" s="114"/>
      <c r="F118" s="114"/>
      <c r="G118" s="113">
        <v>1.2359</v>
      </c>
      <c r="H118" s="113"/>
      <c r="I118" s="113">
        <v>1.8867</v>
      </c>
      <c r="J118" s="113">
        <v>2.0177</v>
      </c>
      <c r="K118" s="113"/>
      <c r="L118" s="113">
        <v>12.4641</v>
      </c>
      <c r="M118" s="113">
        <v>10.5526</v>
      </c>
      <c r="N118" s="113">
        <v>1.8227</v>
      </c>
      <c r="O118" s="113">
        <v>20.476099999999999</v>
      </c>
      <c r="P118" s="113">
        <v>100.9819</v>
      </c>
      <c r="Q118" s="113">
        <v>141.4188</v>
      </c>
      <c r="R118" s="113">
        <v>7.3883000000000001</v>
      </c>
      <c r="S118" s="113">
        <v>1.1946000000000001</v>
      </c>
      <c r="T118" s="113">
        <v>154.07400000000001</v>
      </c>
      <c r="U118" s="113">
        <v>428.26499999999999</v>
      </c>
      <c r="V118" s="113">
        <v>4.9785000000000004</v>
      </c>
      <c r="W118" s="113">
        <v>173.94560000000001</v>
      </c>
      <c r="X118" s="113">
        <v>8.5907999999999998</v>
      </c>
      <c r="Y118" s="113">
        <v>29.158999999999999</v>
      </c>
      <c r="Z118" s="113">
        <v>2.3371</v>
      </c>
      <c r="AA118" s="113">
        <v>44.689900000000002</v>
      </c>
      <c r="AB118" s="113">
        <v>8.9961000000000002</v>
      </c>
      <c r="AC118" s="113">
        <v>5.4142999999999999</v>
      </c>
      <c r="AD118" s="113">
        <v>5.6795999999999998</v>
      </c>
      <c r="AE118" s="113">
        <v>1618.1863000000001</v>
      </c>
      <c r="AF118" s="113">
        <v>1082.3444</v>
      </c>
      <c r="AG118" s="113">
        <v>5363.82</v>
      </c>
      <c r="AH118" s="113">
        <v>21.3003</v>
      </c>
      <c r="AI118" s="113">
        <v>19440.169999999998</v>
      </c>
      <c r="AJ118" s="113">
        <v>27.7483</v>
      </c>
      <c r="AK118" s="113">
        <v>69.764200000000002</v>
      </c>
      <c r="AL118" s="113">
        <v>5.9114000000000004</v>
      </c>
      <c r="AM118" s="113">
        <v>105.1658</v>
      </c>
      <c r="AN118" s="113">
        <v>18.239599999999999</v>
      </c>
      <c r="AO118" s="113">
        <v>4.9579000000000004</v>
      </c>
      <c r="AP118" s="113">
        <v>5.0839999999999996</v>
      </c>
      <c r="AQ118" s="113">
        <v>0.96609999999999996</v>
      </c>
      <c r="AR118" s="113">
        <v>563.62959999999998</v>
      </c>
      <c r="AS118" s="113">
        <v>4.7552000000000003</v>
      </c>
      <c r="AT118" s="113">
        <v>30761</v>
      </c>
      <c r="AU118" s="113">
        <v>86.589100000000002</v>
      </c>
      <c r="AV118" s="113">
        <v>3127.1172000000001</v>
      </c>
      <c r="AW118" s="113">
        <v>38.291600000000003</v>
      </c>
      <c r="AX118" s="113">
        <v>8.8930000000000007</v>
      </c>
      <c r="AY118" s="113">
        <v>4.2641</v>
      </c>
      <c r="AZ118" s="113">
        <v>153.92339999999999</v>
      </c>
      <c r="BA118" s="113">
        <v>12.070499999999999</v>
      </c>
      <c r="BB118" s="113">
        <v>5.1792999999999996</v>
      </c>
      <c r="BC118" s="113">
        <v>239.05940000000001</v>
      </c>
      <c r="BD118" s="113">
        <v>3.8982000000000001</v>
      </c>
      <c r="BE118" s="113">
        <v>0.51100000000000001</v>
      </c>
      <c r="BF118" s="113">
        <v>9.3371999999999993</v>
      </c>
      <c r="BG118" s="113">
        <v>0.4098</v>
      </c>
      <c r="BH118" s="113">
        <v>37.5426</v>
      </c>
      <c r="BI118" s="113">
        <v>60.378900000000002</v>
      </c>
    </row>
    <row r="119" spans="1:61" ht="15.6">
      <c r="A119" s="22">
        <v>118</v>
      </c>
      <c r="B119" s="25">
        <v>44585</v>
      </c>
      <c r="C119" s="113">
        <v>1.3455999999999999</v>
      </c>
      <c r="D119" s="113">
        <v>1.7053</v>
      </c>
      <c r="E119" s="114"/>
      <c r="F119" s="114"/>
      <c r="G119" s="113">
        <v>1.2286999999999999</v>
      </c>
      <c r="H119" s="113"/>
      <c r="I119" s="113">
        <v>1.8922000000000001</v>
      </c>
      <c r="J119" s="113">
        <v>2.0167999999999999</v>
      </c>
      <c r="K119" s="113"/>
      <c r="L119" s="113">
        <v>12.517099999999999</v>
      </c>
      <c r="M119" s="113">
        <v>10.476699999999999</v>
      </c>
      <c r="N119" s="113">
        <v>1.8122</v>
      </c>
      <c r="O119" s="113">
        <v>20.672499999999999</v>
      </c>
      <c r="P119" s="113">
        <v>100.8561</v>
      </c>
      <c r="Q119" s="113">
        <v>140.64830000000001</v>
      </c>
      <c r="R119" s="113">
        <v>7.4118000000000004</v>
      </c>
      <c r="S119" s="113">
        <v>1.1878</v>
      </c>
      <c r="T119" s="113">
        <v>153.05099999999999</v>
      </c>
      <c r="U119" s="113">
        <v>429.66800000000001</v>
      </c>
      <c r="V119" s="113">
        <v>4.9424999999999999</v>
      </c>
      <c r="W119" s="113">
        <v>172.9435</v>
      </c>
      <c r="X119" s="113">
        <v>8.5298999999999996</v>
      </c>
      <c r="Y119" s="113">
        <v>29.253</v>
      </c>
      <c r="Z119" s="113">
        <v>2.3260000000000001</v>
      </c>
      <c r="AA119" s="113">
        <v>44.477499999999999</v>
      </c>
      <c r="AB119" s="113">
        <v>8.9428000000000001</v>
      </c>
      <c r="AC119" s="113">
        <v>5.4351000000000003</v>
      </c>
      <c r="AD119" s="113">
        <v>5.6717000000000004</v>
      </c>
      <c r="AE119" s="113">
        <v>1609.7863</v>
      </c>
      <c r="AF119" s="113">
        <v>1087.0498</v>
      </c>
      <c r="AG119" s="113">
        <v>5347.1359000000002</v>
      </c>
      <c r="AH119" s="113">
        <v>21.1404</v>
      </c>
      <c r="AI119" s="113">
        <v>19414.84</v>
      </c>
      <c r="AJ119" s="113">
        <v>27.800899999999999</v>
      </c>
      <c r="AK119" s="113">
        <v>69.4756</v>
      </c>
      <c r="AL119" s="113">
        <v>5.9114000000000004</v>
      </c>
      <c r="AM119" s="113">
        <v>106.1216</v>
      </c>
      <c r="AN119" s="113">
        <v>18.224499999999999</v>
      </c>
      <c r="AO119" s="113">
        <v>4.9260999999999999</v>
      </c>
      <c r="AP119" s="113">
        <v>5.0476999999999999</v>
      </c>
      <c r="AQ119" s="113">
        <v>0.95540000000000003</v>
      </c>
      <c r="AR119" s="113">
        <v>559.9452</v>
      </c>
      <c r="AS119" s="113">
        <v>4.7388000000000003</v>
      </c>
      <c r="AT119" s="113">
        <v>30672</v>
      </c>
      <c r="AU119" s="113">
        <v>85.912800000000004</v>
      </c>
      <c r="AV119" s="113">
        <v>3105.4245999999998</v>
      </c>
      <c r="AW119" s="113">
        <v>38.601500000000001</v>
      </c>
      <c r="AX119" s="113">
        <v>8.8419000000000008</v>
      </c>
      <c r="AY119" s="113">
        <v>4.2826000000000004</v>
      </c>
      <c r="AZ119" s="113">
        <v>153.0385</v>
      </c>
      <c r="BA119" s="113">
        <v>12.122</v>
      </c>
      <c r="BB119" s="113">
        <v>5.1661000000000001</v>
      </c>
      <c r="BC119" s="113">
        <v>237.7756</v>
      </c>
      <c r="BD119" s="113">
        <v>3.8818999999999999</v>
      </c>
      <c r="BE119" s="113">
        <v>0.50729999999999997</v>
      </c>
      <c r="BF119" s="113">
        <v>9.2657000000000007</v>
      </c>
      <c r="BG119" s="113">
        <v>0.40660000000000002</v>
      </c>
      <c r="BH119" s="113">
        <v>37.261600000000001</v>
      </c>
      <c r="BI119" s="113">
        <v>59.867600000000003</v>
      </c>
    </row>
    <row r="120" spans="1:61" ht="15.6">
      <c r="A120" s="22">
        <v>119</v>
      </c>
      <c r="B120" s="25">
        <v>44586</v>
      </c>
      <c r="C120" s="113">
        <v>1.3498000000000001</v>
      </c>
      <c r="D120" s="113">
        <v>1.7043999999999999</v>
      </c>
      <c r="E120" s="114"/>
      <c r="F120" s="114"/>
      <c r="G120" s="113">
        <v>1.2408999999999999</v>
      </c>
      <c r="H120" s="113"/>
      <c r="I120" s="113">
        <v>1.8891</v>
      </c>
      <c r="J120" s="113">
        <v>2.0211000000000001</v>
      </c>
      <c r="K120" s="113"/>
      <c r="L120" s="113">
        <v>12.514699999999999</v>
      </c>
      <c r="M120" s="113">
        <v>10.5077</v>
      </c>
      <c r="N120" s="113">
        <v>1.8147</v>
      </c>
      <c r="O120" s="113">
        <v>20.635899999999999</v>
      </c>
      <c r="P120" s="113">
        <v>100.8203</v>
      </c>
      <c r="Q120" s="113">
        <v>141.18459999999999</v>
      </c>
      <c r="R120" s="113">
        <v>7.3746999999999998</v>
      </c>
      <c r="S120" s="113">
        <v>1.1958</v>
      </c>
      <c r="T120" s="113">
        <v>153.661</v>
      </c>
      <c r="U120" s="113">
        <v>429.51799999999997</v>
      </c>
      <c r="V120" s="113">
        <v>4.9573999999999998</v>
      </c>
      <c r="W120" s="113">
        <v>174.34719999999999</v>
      </c>
      <c r="X120" s="113">
        <v>8.5312999999999999</v>
      </c>
      <c r="Y120" s="113">
        <v>29.3474</v>
      </c>
      <c r="Z120" s="113">
        <v>2.3386</v>
      </c>
      <c r="AA120" s="113">
        <v>44.534500000000001</v>
      </c>
      <c r="AB120" s="113">
        <v>9.0038</v>
      </c>
      <c r="AC120" s="113">
        <v>5.484</v>
      </c>
      <c r="AD120" s="113">
        <v>5.6486999999999998</v>
      </c>
      <c r="AE120" s="113">
        <v>1617.7647999999999</v>
      </c>
      <c r="AF120" s="113">
        <v>1082.0678</v>
      </c>
      <c r="AG120" s="113">
        <v>5353.8951999999999</v>
      </c>
      <c r="AH120" s="113">
        <v>21.2334</v>
      </c>
      <c r="AI120" s="113">
        <v>19347.96</v>
      </c>
      <c r="AJ120" s="113">
        <v>27.904299999999999</v>
      </c>
      <c r="AK120" s="113">
        <v>69.1203</v>
      </c>
      <c r="AL120" s="113">
        <v>5.9138999999999999</v>
      </c>
      <c r="AM120" s="113">
        <v>106.73</v>
      </c>
      <c r="AN120" s="113">
        <v>18.216699999999999</v>
      </c>
      <c r="AO120" s="113">
        <v>4.9382999999999999</v>
      </c>
      <c r="AP120" s="113">
        <v>5.0625</v>
      </c>
      <c r="AQ120" s="113">
        <v>0.95420000000000005</v>
      </c>
      <c r="AR120" s="113">
        <v>561.5557</v>
      </c>
      <c r="AS120" s="113">
        <v>4.7321999999999997</v>
      </c>
      <c r="AT120" s="113">
        <v>30596</v>
      </c>
      <c r="AU120" s="113">
        <v>86.1875</v>
      </c>
      <c r="AV120" s="113">
        <v>3116.21</v>
      </c>
      <c r="AW120" s="113">
        <v>38.759500000000003</v>
      </c>
      <c r="AX120" s="113">
        <v>8.8995999999999995</v>
      </c>
      <c r="AY120" s="113">
        <v>4.2942999999999998</v>
      </c>
      <c r="AZ120" s="113">
        <v>152.95679999999999</v>
      </c>
      <c r="BA120" s="113">
        <v>12.0791</v>
      </c>
      <c r="BB120" s="113">
        <v>5.1878000000000002</v>
      </c>
      <c r="BC120" s="113">
        <v>237.46879999999999</v>
      </c>
      <c r="BD120" s="113">
        <v>3.903</v>
      </c>
      <c r="BE120" s="113">
        <v>0.50849999999999995</v>
      </c>
      <c r="BF120" s="113">
        <v>9.2940000000000005</v>
      </c>
      <c r="BG120" s="113">
        <v>0.40820000000000001</v>
      </c>
      <c r="BH120" s="113">
        <v>37.4069</v>
      </c>
      <c r="BI120" s="113">
        <v>60.005200000000002</v>
      </c>
    </row>
    <row r="121" spans="1:61" ht="15.6">
      <c r="A121" s="22">
        <v>120</v>
      </c>
      <c r="B121" s="25">
        <v>44587</v>
      </c>
      <c r="C121" s="113">
        <v>1.3522000000000001</v>
      </c>
      <c r="D121" s="113">
        <v>1.7017</v>
      </c>
      <c r="E121" s="114"/>
      <c r="F121" s="114"/>
      <c r="G121" s="113">
        <v>1.2453000000000001</v>
      </c>
      <c r="H121" s="113"/>
      <c r="I121" s="113">
        <v>1.8859999999999999</v>
      </c>
      <c r="J121" s="113">
        <v>2.0209000000000001</v>
      </c>
      <c r="K121" s="113"/>
      <c r="L121" s="113">
        <v>12.509499999999999</v>
      </c>
      <c r="M121" s="113">
        <v>10.526400000000001</v>
      </c>
      <c r="N121" s="113">
        <v>1.8182</v>
      </c>
      <c r="O121" s="113">
        <v>20.525600000000001</v>
      </c>
      <c r="P121" s="113">
        <v>101.02070000000001</v>
      </c>
      <c r="Q121" s="113">
        <v>141.57159999999999</v>
      </c>
      <c r="R121" s="113">
        <v>7.3277999999999999</v>
      </c>
      <c r="S121" s="113">
        <v>1.1979</v>
      </c>
      <c r="T121" s="113">
        <v>154.62799999999999</v>
      </c>
      <c r="U121" s="113">
        <v>431.14800000000002</v>
      </c>
      <c r="V121" s="113">
        <v>4.9641999999999999</v>
      </c>
      <c r="W121" s="113">
        <v>174.1833</v>
      </c>
      <c r="X121" s="113">
        <v>8.5335000000000001</v>
      </c>
      <c r="Y121" s="113">
        <v>29.338200000000001</v>
      </c>
      <c r="Z121" s="113">
        <v>2.3433999999999999</v>
      </c>
      <c r="AA121" s="113">
        <v>44.687899999999999</v>
      </c>
      <c r="AB121" s="113">
        <v>9.0175000000000001</v>
      </c>
      <c r="AC121" s="113">
        <v>5.4884000000000004</v>
      </c>
      <c r="AD121" s="113">
        <v>5.6593</v>
      </c>
      <c r="AE121" s="113">
        <v>1619.1706999999999</v>
      </c>
      <c r="AF121" s="113">
        <v>1083.1332</v>
      </c>
      <c r="AG121" s="113">
        <v>5319.2969999999996</v>
      </c>
      <c r="AH121" s="113">
        <v>21.262699999999999</v>
      </c>
      <c r="AI121" s="113">
        <v>19377.84</v>
      </c>
      <c r="AJ121" s="113">
        <v>27.930900000000001</v>
      </c>
      <c r="AK121" s="113">
        <v>69.272599999999997</v>
      </c>
      <c r="AL121" s="113">
        <v>5.9225000000000003</v>
      </c>
      <c r="AM121" s="113">
        <v>107.6593</v>
      </c>
      <c r="AN121" s="113">
        <v>18.360399999999998</v>
      </c>
      <c r="AO121" s="113">
        <v>4.944</v>
      </c>
      <c r="AP121" s="113">
        <v>5.0720999999999998</v>
      </c>
      <c r="AQ121" s="113">
        <v>0.95820000000000005</v>
      </c>
      <c r="AR121" s="113">
        <v>562.28380000000004</v>
      </c>
      <c r="AS121" s="113">
        <v>4.7458999999999998</v>
      </c>
      <c r="AT121" s="113">
        <v>30624</v>
      </c>
      <c r="AU121" s="113">
        <v>86.324200000000005</v>
      </c>
      <c r="AV121" s="113">
        <v>3120.2728999999999</v>
      </c>
      <c r="AW121" s="113">
        <v>39.021500000000003</v>
      </c>
      <c r="AX121" s="113">
        <v>8.9149999999999991</v>
      </c>
      <c r="AY121" s="113">
        <v>4.2919</v>
      </c>
      <c r="AZ121" s="113">
        <v>153.9049</v>
      </c>
      <c r="BA121" s="113">
        <v>11.9977</v>
      </c>
      <c r="BB121" s="113">
        <v>5.1908000000000003</v>
      </c>
      <c r="BC121" s="113">
        <v>238.81780000000001</v>
      </c>
      <c r="BD121" s="113">
        <v>3.9079999999999999</v>
      </c>
      <c r="BE121" s="113">
        <v>0.50949999999999995</v>
      </c>
      <c r="BF121" s="113">
        <v>9.3109999999999999</v>
      </c>
      <c r="BG121" s="113">
        <v>0.40889999999999999</v>
      </c>
      <c r="BH121" s="113">
        <v>37.510399999999997</v>
      </c>
      <c r="BI121" s="113">
        <v>59.945700000000002</v>
      </c>
    </row>
    <row r="122" spans="1:61" ht="15.6">
      <c r="A122" s="22">
        <v>121</v>
      </c>
      <c r="B122" s="25">
        <v>44588</v>
      </c>
      <c r="C122" s="113">
        <v>1.3372999999999999</v>
      </c>
      <c r="D122" s="113">
        <v>1.7024999999999999</v>
      </c>
      <c r="E122" s="114"/>
      <c r="F122" s="114"/>
      <c r="G122" s="113">
        <v>1.2456</v>
      </c>
      <c r="H122" s="113"/>
      <c r="I122" s="113">
        <v>1.9011</v>
      </c>
      <c r="J122" s="113">
        <v>2.0318000000000001</v>
      </c>
      <c r="K122" s="113"/>
      <c r="L122" s="113">
        <v>12.556699999999999</v>
      </c>
      <c r="M122" s="113">
        <v>10.417400000000001</v>
      </c>
      <c r="N122" s="113">
        <v>1.8098000000000001</v>
      </c>
      <c r="O122" s="113">
        <v>20.716699999999999</v>
      </c>
      <c r="P122" s="113">
        <v>100.8103</v>
      </c>
      <c r="Q122" s="113">
        <v>140.10769999999999</v>
      </c>
      <c r="R122" s="113">
        <v>7.2450000000000001</v>
      </c>
      <c r="S122" s="113">
        <v>1.2004999999999999</v>
      </c>
      <c r="T122" s="113">
        <v>154.298</v>
      </c>
      <c r="U122" s="113">
        <v>428.09899999999999</v>
      </c>
      <c r="V122" s="113">
        <v>4.9141000000000004</v>
      </c>
      <c r="W122" s="113">
        <v>173.62190000000001</v>
      </c>
      <c r="X122" s="113">
        <v>8.5227000000000004</v>
      </c>
      <c r="Y122" s="113">
        <v>29.342099999999999</v>
      </c>
      <c r="Z122" s="113">
        <v>2.3477000000000001</v>
      </c>
      <c r="AA122" s="113">
        <v>44.555199999999999</v>
      </c>
      <c r="AB122" s="113">
        <v>9.0431000000000008</v>
      </c>
      <c r="AC122" s="113">
        <v>5.4752000000000001</v>
      </c>
      <c r="AD122" s="113">
        <v>5.6403999999999996</v>
      </c>
      <c r="AE122" s="113">
        <v>1608.3838000000001</v>
      </c>
      <c r="AF122" s="113">
        <v>1077.0079000000001</v>
      </c>
      <c r="AG122" s="113">
        <v>5294.8624</v>
      </c>
      <c r="AH122" s="113">
        <v>21.031199999999998</v>
      </c>
      <c r="AI122" s="113">
        <v>19295.330000000002</v>
      </c>
      <c r="AJ122" s="113">
        <v>27.782299999999999</v>
      </c>
      <c r="AK122" s="113">
        <v>68.845399999999998</v>
      </c>
      <c r="AL122" s="113">
        <v>5.9390000000000001</v>
      </c>
      <c r="AM122" s="113">
        <v>104.1853</v>
      </c>
      <c r="AN122" s="113">
        <v>18.2697</v>
      </c>
      <c r="AO122" s="113">
        <v>4.9009999999999998</v>
      </c>
      <c r="AP122" s="113">
        <v>5.0176999999999996</v>
      </c>
      <c r="AQ122" s="113">
        <v>0.94940000000000002</v>
      </c>
      <c r="AR122" s="113">
        <v>556.48559999999998</v>
      </c>
      <c r="AS122" s="113">
        <v>4.6971999999999996</v>
      </c>
      <c r="AT122" s="113">
        <v>30444</v>
      </c>
      <c r="AU122" s="113">
        <v>85.594899999999996</v>
      </c>
      <c r="AV122" s="113">
        <v>3087.3908999999999</v>
      </c>
      <c r="AW122" s="113">
        <v>38.629300000000001</v>
      </c>
      <c r="AX122" s="113">
        <v>8.9360999999999997</v>
      </c>
      <c r="AY122" s="113">
        <v>4.2708000000000004</v>
      </c>
      <c r="AZ122" s="113">
        <v>152.2508</v>
      </c>
      <c r="BA122" s="113">
        <v>11.9977</v>
      </c>
      <c r="BB122" s="113">
        <v>5.1341999999999999</v>
      </c>
      <c r="BC122" s="113">
        <v>238.46950000000001</v>
      </c>
      <c r="BD122" s="113">
        <v>3.8935</v>
      </c>
      <c r="BE122" s="113">
        <v>0.50409999999999999</v>
      </c>
      <c r="BF122" s="113">
        <v>9.2279999999999998</v>
      </c>
      <c r="BG122" s="113">
        <v>0.40489999999999998</v>
      </c>
      <c r="BH122" s="113">
        <v>37.198999999999998</v>
      </c>
      <c r="BI122" s="113">
        <v>58.880800000000001</v>
      </c>
    </row>
    <row r="123" spans="1:61" ht="15.6">
      <c r="A123" s="22">
        <v>122</v>
      </c>
      <c r="B123" s="25">
        <v>44589</v>
      </c>
      <c r="C123" s="113">
        <v>1.3401000000000001</v>
      </c>
      <c r="D123" s="113">
        <v>1.7114</v>
      </c>
      <c r="E123" s="114"/>
      <c r="F123" s="114"/>
      <c r="G123" s="113">
        <v>1.2474000000000001</v>
      </c>
      <c r="H123" s="113"/>
      <c r="I123" s="113">
        <v>1.9174</v>
      </c>
      <c r="J123" s="113">
        <v>2.0466000000000002</v>
      </c>
      <c r="K123" s="113"/>
      <c r="L123" s="113">
        <v>12.636100000000001</v>
      </c>
      <c r="M123" s="113">
        <v>10.441599999999999</v>
      </c>
      <c r="N123" s="113">
        <v>1.8160000000000001</v>
      </c>
      <c r="O123" s="113">
        <v>20.904399999999999</v>
      </c>
      <c r="P123" s="113">
        <v>100.4123</v>
      </c>
      <c r="Q123" s="113">
        <v>140.4684</v>
      </c>
      <c r="R123" s="113">
        <v>7.2103999999999999</v>
      </c>
      <c r="S123" s="113">
        <v>1.2017</v>
      </c>
      <c r="T123" s="113">
        <v>154.56299999999999</v>
      </c>
      <c r="U123" s="113">
        <v>430.99900000000002</v>
      </c>
      <c r="V123" s="113">
        <v>4.9227999999999996</v>
      </c>
      <c r="W123" s="113">
        <v>173.12029999999999</v>
      </c>
      <c r="X123" s="113">
        <v>8.5274999999999999</v>
      </c>
      <c r="Y123" s="113">
        <v>29.439800000000002</v>
      </c>
      <c r="Z123" s="113">
        <v>2.3519000000000001</v>
      </c>
      <c r="AA123" s="113">
        <v>44.814999999999998</v>
      </c>
      <c r="AB123" s="113">
        <v>9.0404999999999998</v>
      </c>
      <c r="AC123" s="113">
        <v>5.5064000000000002</v>
      </c>
      <c r="AD123" s="113">
        <v>5.6096000000000004</v>
      </c>
      <c r="AE123" s="113">
        <v>1616.0437999999999</v>
      </c>
      <c r="AF123" s="113">
        <v>1089.2085999999999</v>
      </c>
      <c r="AG123" s="113">
        <v>5295.9102999999996</v>
      </c>
      <c r="AH123" s="113">
        <v>21.072099999999999</v>
      </c>
      <c r="AI123" s="113">
        <v>19237.759999999998</v>
      </c>
      <c r="AJ123" s="113">
        <v>27.869800000000001</v>
      </c>
      <c r="AK123" s="113">
        <v>68.595699999999994</v>
      </c>
      <c r="AL123" s="113">
        <v>5.9442000000000004</v>
      </c>
      <c r="AM123" s="113">
        <v>104.81950000000001</v>
      </c>
      <c r="AN123" s="113">
        <v>18.170000000000002</v>
      </c>
      <c r="AO123" s="113">
        <v>4.9084000000000003</v>
      </c>
      <c r="AP123" s="113">
        <v>5.0275999999999996</v>
      </c>
      <c r="AQ123" s="113">
        <v>0.95130000000000003</v>
      </c>
      <c r="AR123" s="113">
        <v>557.06259999999997</v>
      </c>
      <c r="AS123" s="113">
        <v>4.7009999999999996</v>
      </c>
      <c r="AT123" s="113">
        <v>30380</v>
      </c>
      <c r="AU123" s="113">
        <v>85.746799999999993</v>
      </c>
      <c r="AV123" s="113">
        <v>3093.6377000000002</v>
      </c>
      <c r="AW123" s="113">
        <v>38.462200000000003</v>
      </c>
      <c r="AX123" s="113">
        <v>8.9488000000000003</v>
      </c>
      <c r="AY123" s="113">
        <v>4.2869999999999999</v>
      </c>
      <c r="AZ123" s="113">
        <v>152.3357</v>
      </c>
      <c r="BA123" s="113">
        <v>12.0322</v>
      </c>
      <c r="BB123" s="113">
        <v>5.1521999999999997</v>
      </c>
      <c r="BC123" s="113">
        <v>236.58369999999999</v>
      </c>
      <c r="BD123" s="113">
        <v>3.8996</v>
      </c>
      <c r="BE123" s="113">
        <v>0.50509999999999999</v>
      </c>
      <c r="BF123" s="113">
        <v>9.2494999999999994</v>
      </c>
      <c r="BG123" s="113">
        <v>0.40579999999999999</v>
      </c>
      <c r="BH123" s="113">
        <v>37.2971</v>
      </c>
      <c r="BI123" s="113">
        <v>59.061900000000001</v>
      </c>
    </row>
    <row r="124" spans="1:61" ht="15.6">
      <c r="A124" s="22">
        <v>123</v>
      </c>
      <c r="B124" s="25">
        <v>44590</v>
      </c>
      <c r="C124" s="113">
        <v>1.3401000000000001</v>
      </c>
      <c r="D124" s="113">
        <v>1.7114</v>
      </c>
      <c r="E124" s="114"/>
      <c r="F124" s="114"/>
      <c r="G124" s="113">
        <v>1.2474000000000001</v>
      </c>
      <c r="H124" s="113"/>
      <c r="I124" s="113">
        <v>1.9174</v>
      </c>
      <c r="J124" s="113">
        <v>2.0466000000000002</v>
      </c>
      <c r="K124" s="113"/>
      <c r="L124" s="113">
        <v>12.636100000000001</v>
      </c>
      <c r="M124" s="113">
        <v>10.441599999999999</v>
      </c>
      <c r="N124" s="113">
        <v>1.8160000000000001</v>
      </c>
      <c r="O124" s="113">
        <v>20.904399999999999</v>
      </c>
      <c r="P124" s="113">
        <v>100.4123</v>
      </c>
      <c r="Q124" s="113">
        <v>140.4684</v>
      </c>
      <c r="R124" s="113">
        <v>7.2103999999999999</v>
      </c>
      <c r="S124" s="113">
        <v>1.2017</v>
      </c>
      <c r="T124" s="113">
        <v>154.56299999999999</v>
      </c>
      <c r="U124" s="113">
        <v>430.99900000000002</v>
      </c>
      <c r="V124" s="113">
        <v>4.9227999999999996</v>
      </c>
      <c r="W124" s="113">
        <v>173.12029999999999</v>
      </c>
      <c r="X124" s="113">
        <v>8.5274999999999999</v>
      </c>
      <c r="Y124" s="113">
        <v>29.439800000000002</v>
      </c>
      <c r="Z124" s="113">
        <v>2.3519000000000001</v>
      </c>
      <c r="AA124" s="113">
        <v>44.814999999999998</v>
      </c>
      <c r="AB124" s="113">
        <v>9.0404999999999998</v>
      </c>
      <c r="AC124" s="113">
        <v>5.5064000000000002</v>
      </c>
      <c r="AD124" s="113">
        <v>5.6096000000000004</v>
      </c>
      <c r="AE124" s="113">
        <v>1616.0437999999999</v>
      </c>
      <c r="AF124" s="113">
        <v>1089.2085999999999</v>
      </c>
      <c r="AG124" s="113">
        <v>5295.9102999999996</v>
      </c>
      <c r="AH124" s="113">
        <v>21.072099999999999</v>
      </c>
      <c r="AI124" s="113">
        <v>19237.759999999998</v>
      </c>
      <c r="AJ124" s="113">
        <v>27.869800000000001</v>
      </c>
      <c r="AK124" s="113">
        <v>68.595699999999994</v>
      </c>
      <c r="AL124" s="113">
        <v>5.9442000000000004</v>
      </c>
      <c r="AM124" s="113">
        <v>104.81950000000001</v>
      </c>
      <c r="AN124" s="113">
        <v>18.170000000000002</v>
      </c>
      <c r="AO124" s="113">
        <v>4.9084000000000003</v>
      </c>
      <c r="AP124" s="113">
        <v>5.0275999999999996</v>
      </c>
      <c r="AQ124" s="113">
        <v>0.95130000000000003</v>
      </c>
      <c r="AR124" s="113">
        <v>557.06259999999997</v>
      </c>
      <c r="AS124" s="113">
        <v>4.7009999999999996</v>
      </c>
      <c r="AT124" s="113">
        <v>30380</v>
      </c>
      <c r="AU124" s="113">
        <v>85.746799999999993</v>
      </c>
      <c r="AV124" s="113">
        <v>3093.6377000000002</v>
      </c>
      <c r="AW124" s="113">
        <v>38.462200000000003</v>
      </c>
      <c r="AX124" s="113">
        <v>8.9488000000000003</v>
      </c>
      <c r="AY124" s="113">
        <v>4.2869999999999999</v>
      </c>
      <c r="AZ124" s="113">
        <v>152.3357</v>
      </c>
      <c r="BA124" s="113">
        <v>12.0322</v>
      </c>
      <c r="BB124" s="113">
        <v>5.1521999999999997</v>
      </c>
      <c r="BC124" s="113">
        <v>236.58369999999999</v>
      </c>
      <c r="BD124" s="113">
        <v>3.8996</v>
      </c>
      <c r="BE124" s="113">
        <v>0.50509999999999999</v>
      </c>
      <c r="BF124" s="113">
        <v>9.2494999999999994</v>
      </c>
      <c r="BG124" s="113">
        <v>0.40579999999999999</v>
      </c>
      <c r="BH124" s="113">
        <v>37.2971</v>
      </c>
      <c r="BI124" s="113">
        <v>59.061900000000001</v>
      </c>
    </row>
    <row r="125" spans="1:61" ht="15.6">
      <c r="A125" s="22">
        <v>124</v>
      </c>
      <c r="B125" s="25">
        <v>44591</v>
      </c>
      <c r="C125" s="113">
        <v>1.3401000000000001</v>
      </c>
      <c r="D125" s="113">
        <v>1.7114</v>
      </c>
      <c r="E125" s="114"/>
      <c r="F125" s="114"/>
      <c r="G125" s="113">
        <v>1.2474000000000001</v>
      </c>
      <c r="H125" s="113"/>
      <c r="I125" s="113">
        <v>1.9174</v>
      </c>
      <c r="J125" s="113">
        <v>2.0466000000000002</v>
      </c>
      <c r="K125" s="113"/>
      <c r="L125" s="113">
        <v>12.636100000000001</v>
      </c>
      <c r="M125" s="113">
        <v>10.441599999999999</v>
      </c>
      <c r="N125" s="113">
        <v>1.8160000000000001</v>
      </c>
      <c r="O125" s="113">
        <v>20.904399999999999</v>
      </c>
      <c r="P125" s="113">
        <v>100.4123</v>
      </c>
      <c r="Q125" s="113">
        <v>140.4684</v>
      </c>
      <c r="R125" s="113">
        <v>7.2103999999999999</v>
      </c>
      <c r="S125" s="113">
        <v>1.2017</v>
      </c>
      <c r="T125" s="113">
        <v>154.56299999999999</v>
      </c>
      <c r="U125" s="113">
        <v>430.99900000000002</v>
      </c>
      <c r="V125" s="113">
        <v>4.9227999999999996</v>
      </c>
      <c r="W125" s="113">
        <v>173.12029999999999</v>
      </c>
      <c r="X125" s="113">
        <v>8.5274999999999999</v>
      </c>
      <c r="Y125" s="113">
        <v>29.439800000000002</v>
      </c>
      <c r="Z125" s="113">
        <v>2.3519000000000001</v>
      </c>
      <c r="AA125" s="113">
        <v>44.814999999999998</v>
      </c>
      <c r="AB125" s="113">
        <v>9.0404999999999998</v>
      </c>
      <c r="AC125" s="113">
        <v>5.5064000000000002</v>
      </c>
      <c r="AD125" s="113">
        <v>5.6096000000000004</v>
      </c>
      <c r="AE125" s="113">
        <v>1616.0437999999999</v>
      </c>
      <c r="AF125" s="113">
        <v>1089.2085999999999</v>
      </c>
      <c r="AG125" s="113">
        <v>5295.9102999999996</v>
      </c>
      <c r="AH125" s="113">
        <v>21.072099999999999</v>
      </c>
      <c r="AI125" s="113">
        <v>19237.759999999998</v>
      </c>
      <c r="AJ125" s="113">
        <v>27.869800000000001</v>
      </c>
      <c r="AK125" s="113">
        <v>68.595699999999994</v>
      </c>
      <c r="AL125" s="113">
        <v>5.9442000000000004</v>
      </c>
      <c r="AM125" s="113">
        <v>104.81950000000001</v>
      </c>
      <c r="AN125" s="113">
        <v>18.170000000000002</v>
      </c>
      <c r="AO125" s="113">
        <v>4.9084000000000003</v>
      </c>
      <c r="AP125" s="113">
        <v>5.0275999999999996</v>
      </c>
      <c r="AQ125" s="113">
        <v>0.95130000000000003</v>
      </c>
      <c r="AR125" s="113">
        <v>557.06259999999997</v>
      </c>
      <c r="AS125" s="113">
        <v>4.7009999999999996</v>
      </c>
      <c r="AT125" s="113">
        <v>30380</v>
      </c>
      <c r="AU125" s="113">
        <v>85.746799999999993</v>
      </c>
      <c r="AV125" s="113">
        <v>3093.6377000000002</v>
      </c>
      <c r="AW125" s="113">
        <v>38.462200000000003</v>
      </c>
      <c r="AX125" s="113">
        <v>8.9488000000000003</v>
      </c>
      <c r="AY125" s="113">
        <v>4.2869999999999999</v>
      </c>
      <c r="AZ125" s="113">
        <v>152.3357</v>
      </c>
      <c r="BA125" s="113">
        <v>12.0322</v>
      </c>
      <c r="BB125" s="113">
        <v>5.1521999999999997</v>
      </c>
      <c r="BC125" s="113">
        <v>236.58369999999999</v>
      </c>
      <c r="BD125" s="113">
        <v>3.8996</v>
      </c>
      <c r="BE125" s="113">
        <v>0.50509999999999999</v>
      </c>
      <c r="BF125" s="113">
        <v>9.2494999999999994</v>
      </c>
      <c r="BG125" s="113">
        <v>0.40579999999999999</v>
      </c>
      <c r="BH125" s="113">
        <v>37.2971</v>
      </c>
      <c r="BI125" s="113">
        <v>59.061900000000001</v>
      </c>
    </row>
    <row r="126" spans="1:61" ht="15.6">
      <c r="A126" s="22">
        <v>125</v>
      </c>
      <c r="B126" s="25">
        <v>44592</v>
      </c>
      <c r="C126" s="113">
        <v>1.3435999999999999</v>
      </c>
      <c r="D126" s="113">
        <v>1.7060999999999999</v>
      </c>
      <c r="E126" s="114"/>
      <c r="F126" s="114"/>
      <c r="G126" s="113">
        <v>1.2496</v>
      </c>
      <c r="H126" s="113"/>
      <c r="I126" s="113">
        <v>1.9026000000000001</v>
      </c>
      <c r="J126" s="113">
        <v>2.0438999999999998</v>
      </c>
      <c r="K126" s="113"/>
      <c r="L126" s="113">
        <v>12.5397</v>
      </c>
      <c r="M126" s="113">
        <v>10.4755</v>
      </c>
      <c r="N126" s="113">
        <v>1.8158000000000001</v>
      </c>
      <c r="O126" s="113">
        <v>20.682300000000001</v>
      </c>
      <c r="P126" s="113">
        <v>100.3336</v>
      </c>
      <c r="Q126" s="113">
        <v>141.1079</v>
      </c>
      <c r="R126" s="113">
        <v>7.1257000000000001</v>
      </c>
      <c r="S126" s="113">
        <v>1.1976</v>
      </c>
      <c r="T126" s="113">
        <v>154.69200000000001</v>
      </c>
      <c r="U126" s="113">
        <v>425.84800000000001</v>
      </c>
      <c r="V126" s="113">
        <v>4.9325000000000001</v>
      </c>
      <c r="W126" s="113">
        <v>171.74539999999999</v>
      </c>
      <c r="X126" s="113">
        <v>8.5640000000000001</v>
      </c>
      <c r="Y126" s="113">
        <v>29.131799999999998</v>
      </c>
      <c r="Z126" s="113">
        <v>2.3437999999999999</v>
      </c>
      <c r="AA126" s="113">
        <v>44.683300000000003</v>
      </c>
      <c r="AB126" s="113">
        <v>9.0169999999999995</v>
      </c>
      <c r="AC126" s="113">
        <v>5.4901999999999997</v>
      </c>
      <c r="AD126" s="113">
        <v>5.6227999999999998</v>
      </c>
      <c r="AE126" s="113">
        <v>1625.0105000000001</v>
      </c>
      <c r="AF126" s="113">
        <v>1075.9143999999999</v>
      </c>
      <c r="AG126" s="113">
        <v>5298.1202999999996</v>
      </c>
      <c r="AH126" s="113">
        <v>21.1051</v>
      </c>
      <c r="AI126" s="113">
        <v>19302.66</v>
      </c>
      <c r="AJ126" s="113">
        <v>27.730599999999999</v>
      </c>
      <c r="AK126" s="113">
        <v>68.488500000000002</v>
      </c>
      <c r="AL126" s="113">
        <v>5.9238999999999997</v>
      </c>
      <c r="AM126" s="113">
        <v>103.9361</v>
      </c>
      <c r="AN126" s="113">
        <v>18.062899999999999</v>
      </c>
      <c r="AO126" s="113">
        <v>4.9114000000000004</v>
      </c>
      <c r="AP126" s="113">
        <v>5.0414000000000003</v>
      </c>
      <c r="AQ126" s="113">
        <v>0.95299999999999996</v>
      </c>
      <c r="AR126" s="113">
        <v>558.64149999999995</v>
      </c>
      <c r="AS126" s="113">
        <v>4.7220000000000004</v>
      </c>
      <c r="AT126" s="113">
        <v>30380</v>
      </c>
      <c r="AU126" s="113">
        <v>85.906400000000005</v>
      </c>
      <c r="AV126" s="113">
        <v>3105.377</v>
      </c>
      <c r="AW126" s="113">
        <v>38.115200000000002</v>
      </c>
      <c r="AX126" s="113">
        <v>8.9116</v>
      </c>
      <c r="AY126" s="113">
        <v>4.2641</v>
      </c>
      <c r="AZ126" s="113">
        <v>152.97710000000001</v>
      </c>
      <c r="BA126" s="113">
        <v>11.967700000000001</v>
      </c>
      <c r="BB126" s="113">
        <v>5.1608000000000001</v>
      </c>
      <c r="BC126" s="113">
        <v>237.2533</v>
      </c>
      <c r="BD126" s="113">
        <v>3.8963000000000001</v>
      </c>
      <c r="BE126" s="113">
        <v>0.50700000000000001</v>
      </c>
      <c r="BF126" s="113">
        <v>9.2683999999999997</v>
      </c>
      <c r="BG126" s="113">
        <v>0.40739999999999998</v>
      </c>
      <c r="BH126" s="113">
        <v>37.394399999999997</v>
      </c>
      <c r="BI126" s="113">
        <v>59.201799999999999</v>
      </c>
    </row>
    <row r="127" spans="1:61" ht="15.6">
      <c r="A127" s="22">
        <v>126</v>
      </c>
      <c r="B127" s="25">
        <v>44593</v>
      </c>
      <c r="C127" s="113">
        <v>1.3506</v>
      </c>
      <c r="D127" s="113">
        <v>1.7141</v>
      </c>
      <c r="E127" s="114"/>
      <c r="F127" s="114"/>
      <c r="G127" s="113">
        <v>1.2453000000000001</v>
      </c>
      <c r="H127" s="113"/>
      <c r="I127" s="113">
        <v>1.8991</v>
      </c>
      <c r="J127" s="113">
        <v>2.0367999999999999</v>
      </c>
      <c r="K127" s="113"/>
      <c r="L127" s="113">
        <v>12.5345</v>
      </c>
      <c r="M127" s="113">
        <v>10.526300000000001</v>
      </c>
      <c r="N127" s="113">
        <v>1.8224</v>
      </c>
      <c r="O127" s="113">
        <v>20.634</v>
      </c>
      <c r="P127" s="113">
        <v>100.97799999999999</v>
      </c>
      <c r="Q127" s="113">
        <v>141.96549999999999</v>
      </c>
      <c r="R127" s="113">
        <v>7.1382000000000003</v>
      </c>
      <c r="S127" s="113">
        <v>1.2011000000000001</v>
      </c>
      <c r="T127" s="113">
        <v>154.89500000000001</v>
      </c>
      <c r="U127" s="113">
        <v>427.54399999999998</v>
      </c>
      <c r="V127" s="113">
        <v>4.9607999999999999</v>
      </c>
      <c r="W127" s="113">
        <v>172.4649</v>
      </c>
      <c r="X127" s="113">
        <v>8.5884</v>
      </c>
      <c r="Y127" s="113">
        <v>29.1829</v>
      </c>
      <c r="Z127" s="113">
        <v>2.3485999999999998</v>
      </c>
      <c r="AA127" s="113">
        <v>44.8354</v>
      </c>
      <c r="AB127" s="113">
        <v>9.0424000000000007</v>
      </c>
      <c r="AC127" s="113">
        <v>5.4901</v>
      </c>
      <c r="AD127" s="113">
        <v>5.6280000000000001</v>
      </c>
      <c r="AE127" s="113">
        <v>1627.8005000000001</v>
      </c>
      <c r="AF127" s="113">
        <v>1083.674</v>
      </c>
      <c r="AG127" s="113">
        <v>5304.3609999999999</v>
      </c>
      <c r="AH127" s="113">
        <v>21.2212</v>
      </c>
      <c r="AI127" s="113">
        <v>19349.900000000001</v>
      </c>
      <c r="AJ127" s="113">
        <v>27.836500000000001</v>
      </c>
      <c r="AK127" s="113">
        <v>68.850499999999997</v>
      </c>
      <c r="AL127" s="113">
        <v>5.9417999999999997</v>
      </c>
      <c r="AM127" s="113">
        <v>104.0476</v>
      </c>
      <c r="AN127" s="113">
        <v>18.072900000000001</v>
      </c>
      <c r="AO127" s="113">
        <v>4.9416000000000002</v>
      </c>
      <c r="AP127" s="113">
        <v>5.0669000000000004</v>
      </c>
      <c r="AQ127" s="113">
        <v>0.95740000000000003</v>
      </c>
      <c r="AR127" s="113">
        <v>561.72190000000001</v>
      </c>
      <c r="AS127" s="113">
        <v>4.7582000000000004</v>
      </c>
      <c r="AT127" s="113">
        <v>30380</v>
      </c>
      <c r="AU127" s="113">
        <v>86.215699999999998</v>
      </c>
      <c r="AV127" s="113">
        <v>3122.4389999999999</v>
      </c>
      <c r="AW127" s="113">
        <v>38.409500000000001</v>
      </c>
      <c r="AX127" s="113">
        <v>8.9356000000000009</v>
      </c>
      <c r="AY127" s="113">
        <v>4.28</v>
      </c>
      <c r="AZ127" s="113">
        <v>153.76310000000001</v>
      </c>
      <c r="BA127" s="113">
        <v>11.9626</v>
      </c>
      <c r="BB127" s="113">
        <v>5.2468000000000004</v>
      </c>
      <c r="BC127" s="113">
        <v>238.00299999999999</v>
      </c>
      <c r="BD127" s="113">
        <v>3.9079000000000002</v>
      </c>
      <c r="BE127" s="113">
        <v>0.5091</v>
      </c>
      <c r="BF127" s="113">
        <v>9.2532999999999994</v>
      </c>
      <c r="BG127" s="113">
        <v>0.4088</v>
      </c>
      <c r="BH127" s="113">
        <v>37.588900000000002</v>
      </c>
      <c r="BI127" s="113">
        <v>59.347799999999999</v>
      </c>
    </row>
    <row r="128" spans="1:61" ht="15.6">
      <c r="A128" s="22">
        <v>127</v>
      </c>
      <c r="B128" s="25">
        <v>44594</v>
      </c>
      <c r="C128" s="113">
        <v>1.3577999999999999</v>
      </c>
      <c r="D128" s="113">
        <v>1.722</v>
      </c>
      <c r="E128" s="114"/>
      <c r="F128" s="114"/>
      <c r="G128" s="113">
        <v>1.2464999999999999</v>
      </c>
      <c r="H128" s="113"/>
      <c r="I128" s="113">
        <v>1.9023000000000001</v>
      </c>
      <c r="J128" s="113">
        <v>2.0453999999999999</v>
      </c>
      <c r="K128" s="113"/>
      <c r="L128" s="113">
        <v>12.480700000000001</v>
      </c>
      <c r="M128" s="113">
        <v>10.582800000000001</v>
      </c>
      <c r="N128" s="113">
        <v>1.8288</v>
      </c>
      <c r="O128" s="113">
        <v>20.837299999999999</v>
      </c>
      <c r="P128" s="113">
        <v>101.3412</v>
      </c>
      <c r="Q128" s="113">
        <v>142.83680000000001</v>
      </c>
      <c r="R128" s="113">
        <v>7.1916000000000002</v>
      </c>
      <c r="S128" s="113">
        <v>1.2003999999999999</v>
      </c>
      <c r="T128" s="113">
        <v>155.22900000000001</v>
      </c>
      <c r="U128" s="113">
        <v>425.2</v>
      </c>
      <c r="V128" s="113">
        <v>4.9869000000000003</v>
      </c>
      <c r="W128" s="113">
        <v>171.6671</v>
      </c>
      <c r="X128" s="113">
        <v>8.6274999999999995</v>
      </c>
      <c r="Y128" s="113">
        <v>29.073499999999999</v>
      </c>
      <c r="Z128" s="113">
        <v>2.3468</v>
      </c>
      <c r="AA128" s="113">
        <v>44.977499999999999</v>
      </c>
      <c r="AB128" s="113">
        <v>9.0332000000000008</v>
      </c>
      <c r="AC128" s="113">
        <v>5.4518000000000004</v>
      </c>
      <c r="AD128" s="113">
        <v>5.6593</v>
      </c>
      <c r="AE128" s="113">
        <v>1634.5768</v>
      </c>
      <c r="AF128" s="113">
        <v>1099.0513000000001</v>
      </c>
      <c r="AG128" s="113">
        <v>5339.9976999999999</v>
      </c>
      <c r="AH128" s="113">
        <v>21.338899999999999</v>
      </c>
      <c r="AI128" s="113">
        <v>19424.45</v>
      </c>
      <c r="AJ128" s="113">
        <v>27.9299</v>
      </c>
      <c r="AK128" s="113">
        <v>69.087500000000006</v>
      </c>
      <c r="AL128" s="113">
        <v>5.9370000000000003</v>
      </c>
      <c r="AM128" s="113">
        <v>103.5361</v>
      </c>
      <c r="AN128" s="113">
        <v>18.3032</v>
      </c>
      <c r="AO128" s="113">
        <v>4.9634999999999998</v>
      </c>
      <c r="AP128" s="113">
        <v>5.0937999999999999</v>
      </c>
      <c r="AQ128" s="113">
        <v>0.96109999999999995</v>
      </c>
      <c r="AR128" s="113">
        <v>564.59910000000002</v>
      </c>
      <c r="AS128" s="113">
        <v>4.7595000000000001</v>
      </c>
      <c r="AT128" s="113">
        <v>30380</v>
      </c>
      <c r="AU128" s="113">
        <v>86.630099999999999</v>
      </c>
      <c r="AV128" s="113">
        <v>3137.9575</v>
      </c>
      <c r="AW128" s="113">
        <v>38.451099999999997</v>
      </c>
      <c r="AX128" s="113">
        <v>8.9291</v>
      </c>
      <c r="AY128" s="113">
        <v>4.3041999999999998</v>
      </c>
      <c r="AZ128" s="113">
        <v>154.2328</v>
      </c>
      <c r="BA128" s="113">
        <v>11.9414</v>
      </c>
      <c r="BB128" s="113">
        <v>5.2259000000000002</v>
      </c>
      <c r="BC128" s="113">
        <v>239.21799999999999</v>
      </c>
      <c r="BD128" s="113">
        <v>3.9135</v>
      </c>
      <c r="BE128" s="113">
        <v>0.51160000000000005</v>
      </c>
      <c r="BF128" s="113">
        <v>9.3446999999999996</v>
      </c>
      <c r="BG128" s="113">
        <v>0.41010000000000002</v>
      </c>
      <c r="BH128" s="113">
        <v>37.787399999999998</v>
      </c>
      <c r="BI128" s="113">
        <v>59.506399999999999</v>
      </c>
    </row>
    <row r="129" spans="1:61" ht="15.6">
      <c r="A129" s="22">
        <v>128</v>
      </c>
      <c r="B129" s="25">
        <v>44595</v>
      </c>
      <c r="C129" s="113">
        <v>1.3608</v>
      </c>
      <c r="D129" s="113">
        <v>1.7248000000000001</v>
      </c>
      <c r="E129" s="114"/>
      <c r="F129" s="114"/>
      <c r="G129" s="113">
        <v>1.2512000000000001</v>
      </c>
      <c r="H129" s="113"/>
      <c r="I129" s="113">
        <v>1.9056</v>
      </c>
      <c r="J129" s="113">
        <v>2.0417000000000001</v>
      </c>
      <c r="K129" s="113"/>
      <c r="L129" s="113">
        <v>12.392099999999999</v>
      </c>
      <c r="M129" s="113">
        <v>10.6043</v>
      </c>
      <c r="N129" s="113">
        <v>1.8287</v>
      </c>
      <c r="O129" s="113">
        <v>20.775200000000002</v>
      </c>
      <c r="P129" s="113">
        <v>101.50060000000001</v>
      </c>
      <c r="Q129" s="113">
        <v>143.3116</v>
      </c>
      <c r="R129" s="113">
        <v>7.2054</v>
      </c>
      <c r="S129" s="113">
        <v>1.1891</v>
      </c>
      <c r="T129" s="113">
        <v>156.28700000000001</v>
      </c>
      <c r="U129" s="113">
        <v>421.28100000000001</v>
      </c>
      <c r="V129" s="113">
        <v>4.9964000000000004</v>
      </c>
      <c r="W129" s="113">
        <v>169.57550000000001</v>
      </c>
      <c r="X129" s="113">
        <v>8.6484000000000005</v>
      </c>
      <c r="Y129" s="113">
        <v>28.918500000000002</v>
      </c>
      <c r="Z129" s="113">
        <v>2.3258000000000001</v>
      </c>
      <c r="AA129" s="113">
        <v>45.067</v>
      </c>
      <c r="AB129" s="113">
        <v>8.9489999999999998</v>
      </c>
      <c r="AC129" s="113">
        <v>5.3936000000000002</v>
      </c>
      <c r="AD129" s="113">
        <v>5.6733000000000002</v>
      </c>
      <c r="AE129" s="113">
        <v>1641.4901</v>
      </c>
      <c r="AF129" s="113">
        <v>1113.1549</v>
      </c>
      <c r="AG129" s="113">
        <v>5380.5290000000005</v>
      </c>
      <c r="AH129" s="113">
        <v>21.405200000000001</v>
      </c>
      <c r="AI129" s="113">
        <v>19491.07</v>
      </c>
      <c r="AJ129" s="113">
        <v>28.009399999999999</v>
      </c>
      <c r="AK129" s="113">
        <v>69.209199999999996</v>
      </c>
      <c r="AL129" s="113">
        <v>5.8821000000000003</v>
      </c>
      <c r="AM129" s="113">
        <v>104.2264</v>
      </c>
      <c r="AN129" s="113">
        <v>18.4665</v>
      </c>
      <c r="AO129" s="113">
        <v>4.9736000000000002</v>
      </c>
      <c r="AP129" s="113">
        <v>5.1052999999999997</v>
      </c>
      <c r="AQ129" s="113">
        <v>0.96440000000000003</v>
      </c>
      <c r="AR129" s="113">
        <v>566.02359999999999</v>
      </c>
      <c r="AS129" s="113">
        <v>4.7756999999999996</v>
      </c>
      <c r="AT129" s="113">
        <v>30380</v>
      </c>
      <c r="AU129" s="113">
        <v>87.063000000000002</v>
      </c>
      <c r="AV129" s="113">
        <v>3144.7822000000001</v>
      </c>
      <c r="AW129" s="113">
        <v>38.422199999999997</v>
      </c>
      <c r="AX129" s="113">
        <v>8.8488000000000007</v>
      </c>
      <c r="AY129" s="113">
        <v>4.3468</v>
      </c>
      <c r="AZ129" s="113">
        <v>154.5889</v>
      </c>
      <c r="BA129" s="113">
        <v>11.883800000000001</v>
      </c>
      <c r="BB129" s="113">
        <v>5.2527999999999997</v>
      </c>
      <c r="BC129" s="113">
        <v>239.20330000000001</v>
      </c>
      <c r="BD129" s="113">
        <v>3.9016000000000002</v>
      </c>
      <c r="BE129" s="113">
        <v>0.51270000000000004</v>
      </c>
      <c r="BF129" s="113">
        <v>9.3778000000000006</v>
      </c>
      <c r="BG129" s="113">
        <v>0.41170000000000001</v>
      </c>
      <c r="BH129" s="113">
        <v>37.871499999999997</v>
      </c>
      <c r="BI129" s="113">
        <v>59.637599999999999</v>
      </c>
    </row>
    <row r="130" spans="1:61" ht="15.6">
      <c r="A130" s="22">
        <v>129</v>
      </c>
      <c r="B130" s="25">
        <v>44596</v>
      </c>
      <c r="C130" s="113">
        <v>1.3531</v>
      </c>
      <c r="D130" s="113">
        <v>1.7275</v>
      </c>
      <c r="E130" s="114"/>
      <c r="F130" s="114"/>
      <c r="G130" s="113">
        <v>1.2521</v>
      </c>
      <c r="H130" s="113"/>
      <c r="I130" s="113">
        <v>1.9134</v>
      </c>
      <c r="J130" s="113">
        <v>2.0396999999999998</v>
      </c>
      <c r="K130" s="113"/>
      <c r="L130" s="113">
        <v>12.379300000000001</v>
      </c>
      <c r="M130" s="113">
        <v>10.536099999999999</v>
      </c>
      <c r="N130" s="113">
        <v>1.8209</v>
      </c>
      <c r="O130" s="113">
        <v>20.921600000000002</v>
      </c>
      <c r="P130" s="113">
        <v>101.3584</v>
      </c>
      <c r="Q130" s="113">
        <v>142.5943</v>
      </c>
      <c r="R130" s="113">
        <v>7.2054</v>
      </c>
      <c r="S130" s="113">
        <v>1.1815</v>
      </c>
      <c r="T130" s="113">
        <v>156.03399999999999</v>
      </c>
      <c r="U130" s="113">
        <v>419.15</v>
      </c>
      <c r="V130" s="113">
        <v>4.9695</v>
      </c>
      <c r="W130" s="113">
        <v>168.96549999999999</v>
      </c>
      <c r="X130" s="113">
        <v>8.6128</v>
      </c>
      <c r="Y130" s="113">
        <v>28.755099999999999</v>
      </c>
      <c r="Z130" s="113">
        <v>2.3125</v>
      </c>
      <c r="AA130" s="113">
        <v>44.622500000000002</v>
      </c>
      <c r="AB130" s="113">
        <v>8.8958999999999993</v>
      </c>
      <c r="AC130" s="113">
        <v>5.3926999999999996</v>
      </c>
      <c r="AD130" s="113">
        <v>5.6715999999999998</v>
      </c>
      <c r="AE130" s="113">
        <v>1619.7816</v>
      </c>
      <c r="AF130" s="113">
        <v>1120.8749</v>
      </c>
      <c r="AG130" s="113">
        <v>5356.3297000000002</v>
      </c>
      <c r="AH130" s="113">
        <v>21.283300000000001</v>
      </c>
      <c r="AI130" s="113">
        <v>19517.88</v>
      </c>
      <c r="AJ130" s="113">
        <v>27.9786</v>
      </c>
      <c r="AK130" s="113">
        <v>69.432199999999995</v>
      </c>
      <c r="AL130" s="113">
        <v>5.8440000000000003</v>
      </c>
      <c r="AM130" s="113">
        <v>102.4639</v>
      </c>
      <c r="AN130" s="113">
        <v>18.365500000000001</v>
      </c>
      <c r="AO130" s="113">
        <v>4.9489000000000001</v>
      </c>
      <c r="AP130" s="113">
        <v>5.0753000000000004</v>
      </c>
      <c r="AQ130" s="113">
        <v>0.95920000000000005</v>
      </c>
      <c r="AR130" s="113">
        <v>562.976</v>
      </c>
      <c r="AS130" s="113">
        <v>4.7507999999999999</v>
      </c>
      <c r="AT130" s="113">
        <v>30380</v>
      </c>
      <c r="AU130" s="113">
        <v>86.406000000000006</v>
      </c>
      <c r="AV130" s="113">
        <v>3127.3276000000001</v>
      </c>
      <c r="AW130" s="113">
        <v>38.070999999999998</v>
      </c>
      <c r="AX130" s="113">
        <v>8.8092000000000006</v>
      </c>
      <c r="AY130" s="113">
        <v>4.3371000000000004</v>
      </c>
      <c r="AZ130" s="113">
        <v>153.71559999999999</v>
      </c>
      <c r="BA130" s="113">
        <v>11.900600000000001</v>
      </c>
      <c r="BB130" s="113">
        <v>5.2356999999999996</v>
      </c>
      <c r="BC130" s="113">
        <v>235.9915</v>
      </c>
      <c r="BD130" s="113">
        <v>3.8736000000000002</v>
      </c>
      <c r="BE130" s="113">
        <v>0.51</v>
      </c>
      <c r="BF130" s="113">
        <v>9.3178999999999998</v>
      </c>
      <c r="BG130" s="113">
        <v>0.40910000000000002</v>
      </c>
      <c r="BH130" s="113">
        <v>37.648899999999998</v>
      </c>
      <c r="BI130" s="113">
        <v>59.183700000000002</v>
      </c>
    </row>
    <row r="131" spans="1:61" ht="15.6">
      <c r="A131" s="22">
        <v>130</v>
      </c>
      <c r="B131" s="25">
        <v>44597</v>
      </c>
      <c r="C131" s="113">
        <v>1.3531</v>
      </c>
      <c r="D131" s="113">
        <v>1.7275</v>
      </c>
      <c r="E131" s="114"/>
      <c r="F131" s="114"/>
      <c r="G131" s="113">
        <v>1.2521</v>
      </c>
      <c r="H131" s="113"/>
      <c r="I131" s="113">
        <v>1.9134</v>
      </c>
      <c r="J131" s="113">
        <v>2.0396999999999998</v>
      </c>
      <c r="K131" s="113"/>
      <c r="L131" s="113">
        <v>12.379300000000001</v>
      </c>
      <c r="M131" s="113">
        <v>10.536099999999999</v>
      </c>
      <c r="N131" s="113">
        <v>1.8209</v>
      </c>
      <c r="O131" s="113">
        <v>20.921600000000002</v>
      </c>
      <c r="P131" s="113">
        <v>101.3584</v>
      </c>
      <c r="Q131" s="113">
        <v>142.5943</v>
      </c>
      <c r="R131" s="113">
        <v>7.2054</v>
      </c>
      <c r="S131" s="113">
        <v>1.1815</v>
      </c>
      <c r="T131" s="113">
        <v>156.03399999999999</v>
      </c>
      <c r="U131" s="113">
        <v>419.15</v>
      </c>
      <c r="V131" s="113">
        <v>4.9695</v>
      </c>
      <c r="W131" s="113">
        <v>168.96549999999999</v>
      </c>
      <c r="X131" s="113">
        <v>8.6128</v>
      </c>
      <c r="Y131" s="113">
        <v>28.755099999999999</v>
      </c>
      <c r="Z131" s="113">
        <v>2.3125</v>
      </c>
      <c r="AA131" s="113">
        <v>44.622500000000002</v>
      </c>
      <c r="AB131" s="113">
        <v>8.8958999999999993</v>
      </c>
      <c r="AC131" s="113">
        <v>5.3926999999999996</v>
      </c>
      <c r="AD131" s="113">
        <v>5.6715999999999998</v>
      </c>
      <c r="AE131" s="113">
        <v>1619.7816</v>
      </c>
      <c r="AF131" s="113">
        <v>1120.8749</v>
      </c>
      <c r="AG131" s="113">
        <v>5356.3297000000002</v>
      </c>
      <c r="AH131" s="113">
        <v>21.283300000000001</v>
      </c>
      <c r="AI131" s="113">
        <v>19517.88</v>
      </c>
      <c r="AJ131" s="113">
        <v>27.9786</v>
      </c>
      <c r="AK131" s="113">
        <v>69.432199999999995</v>
      </c>
      <c r="AL131" s="113">
        <v>5.8440000000000003</v>
      </c>
      <c r="AM131" s="113">
        <v>102.4639</v>
      </c>
      <c r="AN131" s="113">
        <v>18.365500000000001</v>
      </c>
      <c r="AO131" s="113">
        <v>4.9489000000000001</v>
      </c>
      <c r="AP131" s="113">
        <v>5.0753000000000004</v>
      </c>
      <c r="AQ131" s="113">
        <v>0.95920000000000005</v>
      </c>
      <c r="AR131" s="113">
        <v>562.976</v>
      </c>
      <c r="AS131" s="113">
        <v>4.7507999999999999</v>
      </c>
      <c r="AT131" s="113">
        <v>30380</v>
      </c>
      <c r="AU131" s="113">
        <v>86.406000000000006</v>
      </c>
      <c r="AV131" s="113">
        <v>3127.3276000000001</v>
      </c>
      <c r="AW131" s="113">
        <v>38.070999999999998</v>
      </c>
      <c r="AX131" s="113">
        <v>8.8092000000000006</v>
      </c>
      <c r="AY131" s="113">
        <v>4.3371000000000004</v>
      </c>
      <c r="AZ131" s="113">
        <v>153.71559999999999</v>
      </c>
      <c r="BA131" s="113">
        <v>11.900600000000001</v>
      </c>
      <c r="BB131" s="113">
        <v>5.2356999999999996</v>
      </c>
      <c r="BC131" s="113">
        <v>235.9915</v>
      </c>
      <c r="BD131" s="113">
        <v>3.8736000000000002</v>
      </c>
      <c r="BE131" s="113">
        <v>0.51</v>
      </c>
      <c r="BF131" s="113">
        <v>9.3178999999999998</v>
      </c>
      <c r="BG131" s="113">
        <v>0.40910000000000002</v>
      </c>
      <c r="BH131" s="113">
        <v>37.648899999999998</v>
      </c>
      <c r="BI131" s="113">
        <v>59.183700000000002</v>
      </c>
    </row>
    <row r="132" spans="1:61" ht="15.6">
      <c r="A132" s="22">
        <v>131</v>
      </c>
      <c r="B132" s="25">
        <v>44598</v>
      </c>
      <c r="C132" s="113">
        <v>1.3531</v>
      </c>
      <c r="D132" s="113">
        <v>1.7275</v>
      </c>
      <c r="E132" s="114"/>
      <c r="F132" s="114"/>
      <c r="G132" s="113">
        <v>1.2521</v>
      </c>
      <c r="H132" s="113"/>
      <c r="I132" s="113">
        <v>1.9134</v>
      </c>
      <c r="J132" s="113">
        <v>2.0396999999999998</v>
      </c>
      <c r="K132" s="113"/>
      <c r="L132" s="113">
        <v>12.379300000000001</v>
      </c>
      <c r="M132" s="113">
        <v>10.536099999999999</v>
      </c>
      <c r="N132" s="113">
        <v>1.8209</v>
      </c>
      <c r="O132" s="113">
        <v>20.921600000000002</v>
      </c>
      <c r="P132" s="113">
        <v>101.3584</v>
      </c>
      <c r="Q132" s="113">
        <v>142.5943</v>
      </c>
      <c r="R132" s="113">
        <v>7.2054</v>
      </c>
      <c r="S132" s="113">
        <v>1.1815</v>
      </c>
      <c r="T132" s="113">
        <v>156.03399999999999</v>
      </c>
      <c r="U132" s="113">
        <v>419.15</v>
      </c>
      <c r="V132" s="113">
        <v>4.9695</v>
      </c>
      <c r="W132" s="113">
        <v>168.96549999999999</v>
      </c>
      <c r="X132" s="113">
        <v>8.6128</v>
      </c>
      <c r="Y132" s="113">
        <v>28.755099999999999</v>
      </c>
      <c r="Z132" s="113">
        <v>2.3125</v>
      </c>
      <c r="AA132" s="113">
        <v>44.622500000000002</v>
      </c>
      <c r="AB132" s="113">
        <v>8.8958999999999993</v>
      </c>
      <c r="AC132" s="113">
        <v>5.3926999999999996</v>
      </c>
      <c r="AD132" s="113">
        <v>5.6715999999999998</v>
      </c>
      <c r="AE132" s="113">
        <v>1619.7816</v>
      </c>
      <c r="AF132" s="113">
        <v>1120.8749</v>
      </c>
      <c r="AG132" s="113">
        <v>5356.3297000000002</v>
      </c>
      <c r="AH132" s="113">
        <v>21.283300000000001</v>
      </c>
      <c r="AI132" s="113">
        <v>19517.88</v>
      </c>
      <c r="AJ132" s="113">
        <v>27.9786</v>
      </c>
      <c r="AK132" s="113">
        <v>69.432199999999995</v>
      </c>
      <c r="AL132" s="113">
        <v>5.8440000000000003</v>
      </c>
      <c r="AM132" s="113">
        <v>102.4639</v>
      </c>
      <c r="AN132" s="113">
        <v>18.365500000000001</v>
      </c>
      <c r="AO132" s="113">
        <v>4.9489000000000001</v>
      </c>
      <c r="AP132" s="113">
        <v>5.0753000000000004</v>
      </c>
      <c r="AQ132" s="113">
        <v>0.95920000000000005</v>
      </c>
      <c r="AR132" s="113">
        <v>562.976</v>
      </c>
      <c r="AS132" s="113">
        <v>4.7507999999999999</v>
      </c>
      <c r="AT132" s="113">
        <v>30380</v>
      </c>
      <c r="AU132" s="113">
        <v>86.406000000000006</v>
      </c>
      <c r="AV132" s="113">
        <v>3127.3276000000001</v>
      </c>
      <c r="AW132" s="113">
        <v>38.070999999999998</v>
      </c>
      <c r="AX132" s="113">
        <v>8.8092000000000006</v>
      </c>
      <c r="AY132" s="113">
        <v>4.3371000000000004</v>
      </c>
      <c r="AZ132" s="113">
        <v>153.71559999999999</v>
      </c>
      <c r="BA132" s="113">
        <v>11.900600000000001</v>
      </c>
      <c r="BB132" s="113">
        <v>5.2356999999999996</v>
      </c>
      <c r="BC132" s="113">
        <v>235.9915</v>
      </c>
      <c r="BD132" s="113">
        <v>3.8736000000000002</v>
      </c>
      <c r="BE132" s="113">
        <v>0.51</v>
      </c>
      <c r="BF132" s="113">
        <v>9.3178999999999998</v>
      </c>
      <c r="BG132" s="113">
        <v>0.40910000000000002</v>
      </c>
      <c r="BH132" s="113">
        <v>37.648899999999998</v>
      </c>
      <c r="BI132" s="113">
        <v>59.183700000000002</v>
      </c>
    </row>
    <row r="133" spans="1:61" ht="15.6">
      <c r="A133" s="22">
        <v>132</v>
      </c>
      <c r="B133" s="25">
        <v>44599</v>
      </c>
      <c r="C133" s="113">
        <v>1.3516999999999999</v>
      </c>
      <c r="D133" s="113">
        <v>1.7150000000000001</v>
      </c>
      <c r="E133" s="114"/>
      <c r="F133" s="114"/>
      <c r="G133" s="113">
        <v>1.2499</v>
      </c>
      <c r="H133" s="113"/>
      <c r="I133" s="113">
        <v>1.9016999999999999</v>
      </c>
      <c r="J133" s="113">
        <v>2.0421999999999998</v>
      </c>
      <c r="K133" s="113"/>
      <c r="L133" s="113">
        <v>12.366099999999999</v>
      </c>
      <c r="M133" s="113">
        <v>10.533099999999999</v>
      </c>
      <c r="N133" s="113">
        <v>1.8180000000000001</v>
      </c>
      <c r="O133" s="113">
        <v>20.987500000000001</v>
      </c>
      <c r="P133" s="113">
        <v>100.9605</v>
      </c>
      <c r="Q133" s="113">
        <v>142.84620000000001</v>
      </c>
      <c r="R133" s="113">
        <v>7.1268000000000002</v>
      </c>
      <c r="S133" s="113">
        <v>1.1837</v>
      </c>
      <c r="T133" s="113">
        <v>155.666</v>
      </c>
      <c r="U133" s="113">
        <v>418.82900000000001</v>
      </c>
      <c r="V133" s="113">
        <v>4.9703999999999997</v>
      </c>
      <c r="W133" s="113">
        <v>169.25370000000001</v>
      </c>
      <c r="X133" s="113">
        <v>8.5881000000000007</v>
      </c>
      <c r="Y133" s="113">
        <v>28.682200000000002</v>
      </c>
      <c r="Z133" s="113">
        <v>2.3140999999999998</v>
      </c>
      <c r="AA133" s="113">
        <v>44.573799999999999</v>
      </c>
      <c r="AB133" s="113">
        <v>8.9009</v>
      </c>
      <c r="AC133" s="113">
        <v>5.3689999999999998</v>
      </c>
      <c r="AD133" s="113">
        <v>5.6645000000000003</v>
      </c>
      <c r="AE133" s="113">
        <v>1622.5628999999999</v>
      </c>
      <c r="AF133" s="113">
        <v>1115.2053000000001</v>
      </c>
      <c r="AG133" s="113">
        <v>5356.3892999999998</v>
      </c>
      <c r="AH133" s="113">
        <v>21.2332</v>
      </c>
      <c r="AI133" s="113">
        <v>19475.400000000001</v>
      </c>
      <c r="AJ133" s="113">
        <v>27.9374</v>
      </c>
      <c r="AK133" s="113">
        <v>69.593299999999999</v>
      </c>
      <c r="AL133" s="113">
        <v>5.8547000000000002</v>
      </c>
      <c r="AM133" s="113">
        <v>102.1921</v>
      </c>
      <c r="AN133" s="113">
        <v>18.39</v>
      </c>
      <c r="AO133" s="113">
        <v>4.9485000000000001</v>
      </c>
      <c r="AP133" s="113">
        <v>5.0708000000000002</v>
      </c>
      <c r="AQ133" s="113">
        <v>0.95920000000000005</v>
      </c>
      <c r="AR133" s="113">
        <v>562.54269999999997</v>
      </c>
      <c r="AS133" s="113">
        <v>4.7436999999999996</v>
      </c>
      <c r="AT133" s="113">
        <v>30636</v>
      </c>
      <c r="AU133" s="113">
        <v>86.602400000000003</v>
      </c>
      <c r="AV133" s="113">
        <v>3125.3728000000001</v>
      </c>
      <c r="AW133" s="113">
        <v>37.741900000000001</v>
      </c>
      <c r="AX133" s="113">
        <v>8.8119999999999994</v>
      </c>
      <c r="AY133" s="113">
        <v>4.3171999999999997</v>
      </c>
      <c r="AZ133" s="113">
        <v>153.5933</v>
      </c>
      <c r="BA133" s="113">
        <v>11.9062</v>
      </c>
      <c r="BB133" s="113">
        <v>5.1917</v>
      </c>
      <c r="BC133" s="113">
        <v>235.8793</v>
      </c>
      <c r="BD133" s="113">
        <v>3.8763000000000001</v>
      </c>
      <c r="BE133" s="113">
        <v>0.50960000000000005</v>
      </c>
      <c r="BF133" s="113">
        <v>9.3223000000000003</v>
      </c>
      <c r="BG133" s="113">
        <v>0.40899999999999997</v>
      </c>
      <c r="BH133" s="113">
        <v>37.629300000000001</v>
      </c>
      <c r="BI133" s="113">
        <v>59.035299999999999</v>
      </c>
    </row>
    <row r="134" spans="1:61" ht="15.6">
      <c r="A134" s="22">
        <v>133</v>
      </c>
      <c r="B134" s="25">
        <v>44600</v>
      </c>
      <c r="C134" s="113">
        <v>1.3544</v>
      </c>
      <c r="D134" s="113">
        <v>1.7211000000000001</v>
      </c>
      <c r="E134" s="114"/>
      <c r="F134" s="114"/>
      <c r="G134" s="113">
        <v>1.2524999999999999</v>
      </c>
      <c r="H134" s="113"/>
      <c r="I134" s="113">
        <v>1.8986000000000001</v>
      </c>
      <c r="J134" s="113">
        <v>2.0398999999999998</v>
      </c>
      <c r="K134" s="113"/>
      <c r="L134" s="113">
        <v>12.3841</v>
      </c>
      <c r="M134" s="113">
        <v>10.556100000000001</v>
      </c>
      <c r="N134" s="113">
        <v>1.8217000000000001</v>
      </c>
      <c r="O134" s="113">
        <v>20.821100000000001</v>
      </c>
      <c r="P134" s="113">
        <v>101.30159999999999</v>
      </c>
      <c r="Q134" s="113">
        <v>143.29060000000001</v>
      </c>
      <c r="R134" s="113">
        <v>7.1387999999999998</v>
      </c>
      <c r="S134" s="113">
        <v>1.1859</v>
      </c>
      <c r="T134" s="113">
        <v>156.56100000000001</v>
      </c>
      <c r="U134" s="113">
        <v>419.50700000000001</v>
      </c>
      <c r="V134" s="113">
        <v>4.9763000000000002</v>
      </c>
      <c r="W134" s="113">
        <v>168.64940000000001</v>
      </c>
      <c r="X134" s="113">
        <v>8.6286000000000005</v>
      </c>
      <c r="Y134" s="113">
        <v>28.777699999999999</v>
      </c>
      <c r="Z134" s="113">
        <v>2.3195999999999999</v>
      </c>
      <c r="AA134" s="113">
        <v>44.541899999999998</v>
      </c>
      <c r="AB134" s="113">
        <v>8.9201999999999995</v>
      </c>
      <c r="AC134" s="113">
        <v>5.3738000000000001</v>
      </c>
      <c r="AD134" s="113">
        <v>5.6689999999999996</v>
      </c>
      <c r="AE134" s="113">
        <v>1621.9780000000001</v>
      </c>
      <c r="AF134" s="113">
        <v>1121.5501999999999</v>
      </c>
      <c r="AG134" s="113">
        <v>5350.1872000000003</v>
      </c>
      <c r="AH134" s="113">
        <v>21.2897</v>
      </c>
      <c r="AI134" s="113">
        <v>19490.240000000002</v>
      </c>
      <c r="AJ134" s="113">
        <v>27.9481</v>
      </c>
      <c r="AK134" s="113">
        <v>69.656999999999996</v>
      </c>
      <c r="AL134" s="113">
        <v>5.8643999999999998</v>
      </c>
      <c r="AM134" s="113">
        <v>101.6313</v>
      </c>
      <c r="AN134" s="113">
        <v>18.380600000000001</v>
      </c>
      <c r="AO134" s="113">
        <v>4.9531000000000001</v>
      </c>
      <c r="AP134" s="113">
        <v>5.0808999999999997</v>
      </c>
      <c r="AQ134" s="113">
        <v>0.9597</v>
      </c>
      <c r="AR134" s="113">
        <v>563.76660000000004</v>
      </c>
      <c r="AS134" s="113">
        <v>4.7529000000000003</v>
      </c>
      <c r="AT134" s="113">
        <v>30754</v>
      </c>
      <c r="AU134" s="113">
        <v>86.661000000000001</v>
      </c>
      <c r="AV134" s="113">
        <v>3131.0050999999999</v>
      </c>
      <c r="AW134" s="113">
        <v>37.9</v>
      </c>
      <c r="AX134" s="113">
        <v>8.8268000000000004</v>
      </c>
      <c r="AY134" s="113">
        <v>4.3487999999999998</v>
      </c>
      <c r="AZ134" s="113">
        <v>153.90719999999999</v>
      </c>
      <c r="BA134" s="113">
        <v>11.9489</v>
      </c>
      <c r="BB134" s="113">
        <v>5.1965000000000003</v>
      </c>
      <c r="BC134" s="113">
        <v>236.1223</v>
      </c>
      <c r="BD134" s="113">
        <v>3.8820000000000001</v>
      </c>
      <c r="BE134" s="113">
        <v>0.51049999999999995</v>
      </c>
      <c r="BF134" s="113">
        <v>9.3315999999999999</v>
      </c>
      <c r="BG134" s="113">
        <v>0.40939999999999999</v>
      </c>
      <c r="BH134" s="113">
        <v>37.709200000000003</v>
      </c>
      <c r="BI134" s="113">
        <v>58.851399999999998</v>
      </c>
    </row>
    <row r="135" spans="1:61" ht="15.6">
      <c r="A135" s="22">
        <v>134</v>
      </c>
      <c r="B135" s="25">
        <v>44601</v>
      </c>
      <c r="C135" s="113">
        <v>1.3539000000000001</v>
      </c>
      <c r="D135" s="113">
        <v>1.7153</v>
      </c>
      <c r="E135" s="114"/>
      <c r="F135" s="114"/>
      <c r="G135" s="113">
        <v>1.2501</v>
      </c>
      <c r="H135" s="113"/>
      <c r="I135" s="113">
        <v>1.8846000000000001</v>
      </c>
      <c r="J135" s="113">
        <v>2.0228999999999999</v>
      </c>
      <c r="K135" s="113"/>
      <c r="L135" s="113">
        <v>12.3172</v>
      </c>
      <c r="M135" s="113">
        <v>10.548400000000001</v>
      </c>
      <c r="N135" s="113">
        <v>1.8165</v>
      </c>
      <c r="O135" s="113">
        <v>20.5534</v>
      </c>
      <c r="P135" s="113">
        <v>101.51349999999999</v>
      </c>
      <c r="Q135" s="113">
        <v>143.3546</v>
      </c>
      <c r="R135" s="113">
        <v>7.0728</v>
      </c>
      <c r="S135" s="113">
        <v>1.1837</v>
      </c>
      <c r="T135" s="113">
        <v>156.28899999999999</v>
      </c>
      <c r="U135" s="113">
        <v>417.77300000000002</v>
      </c>
      <c r="V135" s="113">
        <v>4.9724000000000004</v>
      </c>
      <c r="W135" s="113">
        <v>167.87690000000001</v>
      </c>
      <c r="X135" s="113">
        <v>8.6275999999999993</v>
      </c>
      <c r="Y135" s="113">
        <v>28.7941</v>
      </c>
      <c r="Z135" s="113">
        <v>2.3153000000000001</v>
      </c>
      <c r="AA135" s="113">
        <v>44.269300000000001</v>
      </c>
      <c r="AB135" s="113">
        <v>8.9116999999999997</v>
      </c>
      <c r="AC135" s="113">
        <v>5.3169000000000004</v>
      </c>
      <c r="AD135" s="113">
        <v>5.6776</v>
      </c>
      <c r="AE135" s="113">
        <v>1619.3715</v>
      </c>
      <c r="AF135" s="113">
        <v>1101.1676</v>
      </c>
      <c r="AG135" s="113">
        <v>5332.4040000000005</v>
      </c>
      <c r="AH135" s="113">
        <v>21.301300000000001</v>
      </c>
      <c r="AI135" s="113">
        <v>19482.849999999999</v>
      </c>
      <c r="AJ135" s="113">
        <v>27.6921</v>
      </c>
      <c r="AK135" s="113">
        <v>69.605199999999996</v>
      </c>
      <c r="AL135" s="113">
        <v>5.8521999999999998</v>
      </c>
      <c r="AM135" s="113">
        <v>100.9246</v>
      </c>
      <c r="AN135" s="113">
        <v>18.338999999999999</v>
      </c>
      <c r="AO135" s="113">
        <v>4.9478999999999997</v>
      </c>
      <c r="AP135" s="113">
        <v>5.0789</v>
      </c>
      <c r="AQ135" s="113">
        <v>0.96089999999999998</v>
      </c>
      <c r="AR135" s="113">
        <v>566.09900000000005</v>
      </c>
      <c r="AS135" s="113">
        <v>4.7522000000000002</v>
      </c>
      <c r="AT135" s="113">
        <v>30757</v>
      </c>
      <c r="AU135" s="113">
        <v>86.576899999999995</v>
      </c>
      <c r="AV135" s="113">
        <v>3131.4634000000001</v>
      </c>
      <c r="AW135" s="113">
        <v>37.798900000000003</v>
      </c>
      <c r="AX135" s="113">
        <v>8.8095999999999997</v>
      </c>
      <c r="AY135" s="113">
        <v>4.3479000000000001</v>
      </c>
      <c r="AZ135" s="113">
        <v>153.84549999999999</v>
      </c>
      <c r="BA135" s="113">
        <v>11.9221</v>
      </c>
      <c r="BB135" s="113">
        <v>5.1571999999999996</v>
      </c>
      <c r="BC135" s="113">
        <v>236.96199999999999</v>
      </c>
      <c r="BD135" s="113">
        <v>3.8706999999999998</v>
      </c>
      <c r="BE135" s="113">
        <v>0.51029999999999998</v>
      </c>
      <c r="BF135" s="113">
        <v>9.3198000000000008</v>
      </c>
      <c r="BG135" s="113">
        <v>0.40920000000000001</v>
      </c>
      <c r="BH135" s="113">
        <v>37.667000000000002</v>
      </c>
      <c r="BI135" s="113">
        <v>58.4953</v>
      </c>
    </row>
    <row r="136" spans="1:61" ht="15.6">
      <c r="A136" s="22">
        <v>135</v>
      </c>
      <c r="B136" s="25">
        <v>44602</v>
      </c>
      <c r="C136" s="113">
        <v>1.3612</v>
      </c>
      <c r="D136" s="113">
        <v>1.724</v>
      </c>
      <c r="E136" s="114"/>
      <c r="F136" s="114"/>
      <c r="G136" s="113">
        <v>1.2582</v>
      </c>
      <c r="H136" s="113"/>
      <c r="I136" s="113">
        <v>1.8865000000000001</v>
      </c>
      <c r="J136" s="113">
        <v>2.0308999999999999</v>
      </c>
      <c r="K136" s="113"/>
      <c r="L136" s="113">
        <v>12.5564</v>
      </c>
      <c r="M136" s="113">
        <v>10.610799999999999</v>
      </c>
      <c r="N136" s="113">
        <v>1.8269</v>
      </c>
      <c r="O136" s="113">
        <v>20.546900000000001</v>
      </c>
      <c r="P136" s="113">
        <v>101.7191</v>
      </c>
      <c r="Q136" s="113">
        <v>144.3185</v>
      </c>
      <c r="R136" s="113">
        <v>7.1155999999999997</v>
      </c>
      <c r="S136" s="113">
        <v>1.1873</v>
      </c>
      <c r="T136" s="113">
        <v>157.923</v>
      </c>
      <c r="U136" s="113">
        <v>420.14499999999998</v>
      </c>
      <c r="V136" s="113">
        <v>5.0039999999999996</v>
      </c>
      <c r="W136" s="113">
        <v>168.34450000000001</v>
      </c>
      <c r="X136" s="113">
        <v>8.6381999999999994</v>
      </c>
      <c r="Y136" s="113">
        <v>28.881</v>
      </c>
      <c r="Z136" s="113">
        <v>2.3224999999999998</v>
      </c>
      <c r="AA136" s="113">
        <v>44.410499999999999</v>
      </c>
      <c r="AB136" s="113">
        <v>8.9373000000000005</v>
      </c>
      <c r="AC136" s="113">
        <v>5.3432000000000004</v>
      </c>
      <c r="AD136" s="113">
        <v>5.6707000000000001</v>
      </c>
      <c r="AE136" s="113">
        <v>1629.3583000000001</v>
      </c>
      <c r="AF136" s="113">
        <v>1095.4122</v>
      </c>
      <c r="AG136" s="113">
        <v>5334.2007999999996</v>
      </c>
      <c r="AH136" s="113">
        <v>21.3889</v>
      </c>
      <c r="AI136" s="113">
        <v>19442.07</v>
      </c>
      <c r="AJ136" s="113">
        <v>27.939299999999999</v>
      </c>
      <c r="AK136" s="113">
        <v>69.430000000000007</v>
      </c>
      <c r="AL136" s="113">
        <v>5.8692000000000002</v>
      </c>
      <c r="AM136" s="113">
        <v>101.77670000000001</v>
      </c>
      <c r="AN136" s="113">
        <v>18.359100000000002</v>
      </c>
      <c r="AO136" s="113">
        <v>4.9603999999999999</v>
      </c>
      <c r="AP136" s="113">
        <v>5.1073000000000004</v>
      </c>
      <c r="AQ136" s="113">
        <v>0.96179999999999999</v>
      </c>
      <c r="AR136" s="113">
        <v>566.99720000000002</v>
      </c>
      <c r="AS136" s="113">
        <v>4.7779999999999996</v>
      </c>
      <c r="AT136" s="113">
        <v>30804</v>
      </c>
      <c r="AU136" s="113">
        <v>86.985799999999998</v>
      </c>
      <c r="AV136" s="113">
        <v>3149.2865999999999</v>
      </c>
      <c r="AW136" s="113">
        <v>38.051099999999998</v>
      </c>
      <c r="AX136" s="113">
        <v>8.8323999999999998</v>
      </c>
      <c r="AY136" s="113">
        <v>4.3890000000000002</v>
      </c>
      <c r="AZ136" s="113">
        <v>154.70750000000001</v>
      </c>
      <c r="BA136" s="113">
        <v>11.918200000000001</v>
      </c>
      <c r="BB136" s="113">
        <v>5.1135999999999999</v>
      </c>
      <c r="BC136" s="113">
        <v>237.35890000000001</v>
      </c>
      <c r="BD136" s="113">
        <v>3.9003999999999999</v>
      </c>
      <c r="BE136" s="113">
        <v>0.51219999999999999</v>
      </c>
      <c r="BF136" s="113">
        <v>9.3383000000000003</v>
      </c>
      <c r="BG136" s="113">
        <v>0.41170000000000001</v>
      </c>
      <c r="BH136" s="113">
        <v>37.872500000000002</v>
      </c>
      <c r="BI136" s="113">
        <v>58.781500000000001</v>
      </c>
    </row>
    <row r="137" spans="1:61" ht="15.6">
      <c r="A137" s="22">
        <v>136</v>
      </c>
      <c r="B137" s="25">
        <v>44603</v>
      </c>
      <c r="C137" s="113">
        <v>1.3564000000000001</v>
      </c>
      <c r="D137" s="113">
        <v>1.7282999999999999</v>
      </c>
      <c r="E137" s="114"/>
      <c r="F137" s="114"/>
      <c r="G137" s="113">
        <v>1.2557</v>
      </c>
      <c r="H137" s="113"/>
      <c r="I137" s="113">
        <v>1.9003000000000001</v>
      </c>
      <c r="J137" s="113">
        <v>2.0396999999999998</v>
      </c>
      <c r="K137" s="113"/>
      <c r="L137" s="113">
        <v>12.6653</v>
      </c>
      <c r="M137" s="113">
        <v>10.5768</v>
      </c>
      <c r="N137" s="113">
        <v>1.8269</v>
      </c>
      <c r="O137" s="113">
        <v>20.630199999999999</v>
      </c>
      <c r="P137" s="113">
        <v>102.1831</v>
      </c>
      <c r="Q137" s="113">
        <v>143.9563</v>
      </c>
      <c r="R137" s="113">
        <v>7.1170999999999998</v>
      </c>
      <c r="S137" s="113">
        <v>1.1946000000000001</v>
      </c>
      <c r="T137" s="113">
        <v>156.60900000000001</v>
      </c>
      <c r="U137" s="113">
        <v>425.923</v>
      </c>
      <c r="V137" s="113">
        <v>4.9809000000000001</v>
      </c>
      <c r="W137" s="113">
        <v>169.45590000000001</v>
      </c>
      <c r="X137" s="113">
        <v>8.6401000000000003</v>
      </c>
      <c r="Y137" s="113">
        <v>29.350200000000001</v>
      </c>
      <c r="Z137" s="113">
        <v>2.3285</v>
      </c>
      <c r="AA137" s="113">
        <v>44.353900000000003</v>
      </c>
      <c r="AB137" s="113">
        <v>8.9861000000000004</v>
      </c>
      <c r="AC137" s="113">
        <v>5.4606000000000003</v>
      </c>
      <c r="AD137" s="113">
        <v>5.6798000000000002</v>
      </c>
      <c r="AE137" s="113">
        <v>1625.7554</v>
      </c>
      <c r="AF137" s="113">
        <v>1098.1588999999999</v>
      </c>
      <c r="AG137" s="113">
        <v>5341.3644000000004</v>
      </c>
      <c r="AH137" s="113">
        <v>21.3047</v>
      </c>
      <c r="AI137" s="113">
        <v>19456.75</v>
      </c>
      <c r="AJ137" s="113">
        <v>27.8705</v>
      </c>
      <c r="AK137" s="113">
        <v>69.463800000000006</v>
      </c>
      <c r="AL137" s="113">
        <v>5.9107000000000003</v>
      </c>
      <c r="AM137" s="113">
        <v>104.6219</v>
      </c>
      <c r="AN137" s="113">
        <v>18.310199999999998</v>
      </c>
      <c r="AO137" s="113">
        <v>4.9603999999999999</v>
      </c>
      <c r="AP137" s="113">
        <v>5.0879000000000003</v>
      </c>
      <c r="AQ137" s="113">
        <v>0.96120000000000005</v>
      </c>
      <c r="AR137" s="113">
        <v>566.58920000000001</v>
      </c>
      <c r="AS137" s="113">
        <v>4.774</v>
      </c>
      <c r="AT137" s="113">
        <v>30803</v>
      </c>
      <c r="AU137" s="113">
        <v>87.046300000000002</v>
      </c>
      <c r="AV137" s="113">
        <v>3136.8373999999999</v>
      </c>
      <c r="AW137" s="113">
        <v>38.1678</v>
      </c>
      <c r="AX137" s="113">
        <v>8.8915000000000006</v>
      </c>
      <c r="AY137" s="113">
        <v>4.4051999999999998</v>
      </c>
      <c r="AZ137" s="113">
        <v>154.08940000000001</v>
      </c>
      <c r="BA137" s="113">
        <v>12.023</v>
      </c>
      <c r="BB137" s="113">
        <v>5.1295999999999999</v>
      </c>
      <c r="BC137" s="113">
        <v>237.34350000000001</v>
      </c>
      <c r="BD137" s="113">
        <v>3.9045000000000001</v>
      </c>
      <c r="BE137" s="113">
        <v>0.51129999999999998</v>
      </c>
      <c r="BF137" s="113">
        <v>9.3348999999999993</v>
      </c>
      <c r="BG137" s="113">
        <v>0.4103</v>
      </c>
      <c r="BH137" s="113">
        <v>37.756900000000002</v>
      </c>
      <c r="BI137" s="113">
        <v>58.632899999999999</v>
      </c>
    </row>
    <row r="138" spans="1:61" ht="15.6">
      <c r="A138" s="22">
        <v>137</v>
      </c>
      <c r="B138" s="25">
        <v>44604</v>
      </c>
      <c r="C138" s="113">
        <v>1.3564000000000001</v>
      </c>
      <c r="D138" s="113">
        <v>1.7282999999999999</v>
      </c>
      <c r="E138" s="114"/>
      <c r="F138" s="114"/>
      <c r="G138" s="113">
        <v>1.2557</v>
      </c>
      <c r="H138" s="113"/>
      <c r="I138" s="113">
        <v>1.9003000000000001</v>
      </c>
      <c r="J138" s="113">
        <v>2.0396999999999998</v>
      </c>
      <c r="K138" s="113"/>
      <c r="L138" s="113">
        <v>12.6653</v>
      </c>
      <c r="M138" s="113">
        <v>10.5768</v>
      </c>
      <c r="N138" s="113">
        <v>1.8269</v>
      </c>
      <c r="O138" s="113">
        <v>20.630199999999999</v>
      </c>
      <c r="P138" s="113">
        <v>102.1831</v>
      </c>
      <c r="Q138" s="113">
        <v>143.9563</v>
      </c>
      <c r="R138" s="113">
        <v>7.1170999999999998</v>
      </c>
      <c r="S138" s="113">
        <v>1.1946000000000001</v>
      </c>
      <c r="T138" s="113">
        <v>156.60900000000001</v>
      </c>
      <c r="U138" s="113">
        <v>425.923</v>
      </c>
      <c r="V138" s="113">
        <v>4.9809000000000001</v>
      </c>
      <c r="W138" s="113">
        <v>169.45590000000001</v>
      </c>
      <c r="X138" s="113">
        <v>8.6401000000000003</v>
      </c>
      <c r="Y138" s="113">
        <v>29.350200000000001</v>
      </c>
      <c r="Z138" s="113">
        <v>2.3285</v>
      </c>
      <c r="AA138" s="113">
        <v>44.353900000000003</v>
      </c>
      <c r="AB138" s="113">
        <v>8.9861000000000004</v>
      </c>
      <c r="AC138" s="113">
        <v>5.4606000000000003</v>
      </c>
      <c r="AD138" s="113">
        <v>5.6798000000000002</v>
      </c>
      <c r="AE138" s="113">
        <v>1625.7554</v>
      </c>
      <c r="AF138" s="113">
        <v>1098.1588999999999</v>
      </c>
      <c r="AG138" s="113">
        <v>5341.3644000000004</v>
      </c>
      <c r="AH138" s="113">
        <v>21.3047</v>
      </c>
      <c r="AI138" s="113">
        <v>19456.75</v>
      </c>
      <c r="AJ138" s="113">
        <v>27.8705</v>
      </c>
      <c r="AK138" s="113">
        <v>69.463800000000006</v>
      </c>
      <c r="AL138" s="113">
        <v>5.9107000000000003</v>
      </c>
      <c r="AM138" s="113">
        <v>104.6219</v>
      </c>
      <c r="AN138" s="113">
        <v>18.310199999999998</v>
      </c>
      <c r="AO138" s="113">
        <v>4.9603999999999999</v>
      </c>
      <c r="AP138" s="113">
        <v>5.0879000000000003</v>
      </c>
      <c r="AQ138" s="113">
        <v>0.96120000000000005</v>
      </c>
      <c r="AR138" s="113">
        <v>566.58920000000001</v>
      </c>
      <c r="AS138" s="113">
        <v>4.774</v>
      </c>
      <c r="AT138" s="113">
        <v>30803</v>
      </c>
      <c r="AU138" s="113">
        <v>87.046300000000002</v>
      </c>
      <c r="AV138" s="113">
        <v>3136.8373999999999</v>
      </c>
      <c r="AW138" s="113">
        <v>38.1678</v>
      </c>
      <c r="AX138" s="113">
        <v>8.8915000000000006</v>
      </c>
      <c r="AY138" s="113">
        <v>4.4051999999999998</v>
      </c>
      <c r="AZ138" s="113">
        <v>154.08940000000001</v>
      </c>
      <c r="BA138" s="113">
        <v>12.023</v>
      </c>
      <c r="BB138" s="113">
        <v>5.1295999999999999</v>
      </c>
      <c r="BC138" s="113">
        <v>237.34350000000001</v>
      </c>
      <c r="BD138" s="113">
        <v>3.9045000000000001</v>
      </c>
      <c r="BE138" s="113">
        <v>0.51129999999999998</v>
      </c>
      <c r="BF138" s="113">
        <v>9.3348999999999993</v>
      </c>
      <c r="BG138" s="113">
        <v>0.4103</v>
      </c>
      <c r="BH138" s="113">
        <v>37.756900000000002</v>
      </c>
      <c r="BI138" s="113">
        <v>58.632899999999999</v>
      </c>
    </row>
    <row r="139" spans="1:61" ht="15.6">
      <c r="A139" s="22">
        <v>138</v>
      </c>
      <c r="B139" s="25">
        <v>44605</v>
      </c>
      <c r="C139" s="113">
        <v>1.3564000000000001</v>
      </c>
      <c r="D139" s="113">
        <v>1.7282999999999999</v>
      </c>
      <c r="E139" s="114"/>
      <c r="F139" s="114"/>
      <c r="G139" s="113">
        <v>1.2557</v>
      </c>
      <c r="H139" s="113"/>
      <c r="I139" s="113">
        <v>1.9003000000000001</v>
      </c>
      <c r="J139" s="113">
        <v>2.0396999999999998</v>
      </c>
      <c r="K139" s="113"/>
      <c r="L139" s="113">
        <v>12.6653</v>
      </c>
      <c r="M139" s="113">
        <v>10.5768</v>
      </c>
      <c r="N139" s="113">
        <v>1.8269</v>
      </c>
      <c r="O139" s="113">
        <v>20.630199999999999</v>
      </c>
      <c r="P139" s="113">
        <v>102.1831</v>
      </c>
      <c r="Q139" s="113">
        <v>143.9563</v>
      </c>
      <c r="R139" s="113">
        <v>7.1170999999999998</v>
      </c>
      <c r="S139" s="113">
        <v>1.1946000000000001</v>
      </c>
      <c r="T139" s="113">
        <v>156.60900000000001</v>
      </c>
      <c r="U139" s="113">
        <v>425.923</v>
      </c>
      <c r="V139" s="113">
        <v>4.9809000000000001</v>
      </c>
      <c r="W139" s="113">
        <v>169.45590000000001</v>
      </c>
      <c r="X139" s="113">
        <v>8.6401000000000003</v>
      </c>
      <c r="Y139" s="113">
        <v>29.350200000000001</v>
      </c>
      <c r="Z139" s="113">
        <v>2.3285</v>
      </c>
      <c r="AA139" s="113">
        <v>44.353900000000003</v>
      </c>
      <c r="AB139" s="113">
        <v>8.9861000000000004</v>
      </c>
      <c r="AC139" s="113">
        <v>5.4606000000000003</v>
      </c>
      <c r="AD139" s="113">
        <v>5.6798000000000002</v>
      </c>
      <c r="AE139" s="113">
        <v>1625.7554</v>
      </c>
      <c r="AF139" s="113">
        <v>1098.1588999999999</v>
      </c>
      <c r="AG139" s="113">
        <v>5341.3644000000004</v>
      </c>
      <c r="AH139" s="113">
        <v>21.3047</v>
      </c>
      <c r="AI139" s="113">
        <v>19456.75</v>
      </c>
      <c r="AJ139" s="113">
        <v>27.8705</v>
      </c>
      <c r="AK139" s="113">
        <v>69.463800000000006</v>
      </c>
      <c r="AL139" s="113">
        <v>5.9107000000000003</v>
      </c>
      <c r="AM139" s="113">
        <v>104.6219</v>
      </c>
      <c r="AN139" s="113">
        <v>18.310199999999998</v>
      </c>
      <c r="AO139" s="113">
        <v>4.9603999999999999</v>
      </c>
      <c r="AP139" s="113">
        <v>5.0879000000000003</v>
      </c>
      <c r="AQ139" s="113">
        <v>0.96120000000000005</v>
      </c>
      <c r="AR139" s="113">
        <v>566.58920000000001</v>
      </c>
      <c r="AS139" s="113">
        <v>4.774</v>
      </c>
      <c r="AT139" s="113">
        <v>30803</v>
      </c>
      <c r="AU139" s="113">
        <v>87.046300000000002</v>
      </c>
      <c r="AV139" s="113">
        <v>3136.8373999999999</v>
      </c>
      <c r="AW139" s="113">
        <v>38.1678</v>
      </c>
      <c r="AX139" s="113">
        <v>8.8915000000000006</v>
      </c>
      <c r="AY139" s="113">
        <v>4.4051999999999998</v>
      </c>
      <c r="AZ139" s="113">
        <v>154.08940000000001</v>
      </c>
      <c r="BA139" s="113">
        <v>12.023</v>
      </c>
      <c r="BB139" s="113">
        <v>5.1295999999999999</v>
      </c>
      <c r="BC139" s="113">
        <v>237.34350000000001</v>
      </c>
      <c r="BD139" s="113">
        <v>3.9045000000000001</v>
      </c>
      <c r="BE139" s="113">
        <v>0.51129999999999998</v>
      </c>
      <c r="BF139" s="113">
        <v>9.3348999999999993</v>
      </c>
      <c r="BG139" s="113">
        <v>0.4103</v>
      </c>
      <c r="BH139" s="113">
        <v>37.756900000000002</v>
      </c>
      <c r="BI139" s="113">
        <v>58.632899999999999</v>
      </c>
    </row>
    <row r="140" spans="1:61" ht="15.6">
      <c r="A140" s="22">
        <v>139</v>
      </c>
      <c r="B140" s="25">
        <v>44606</v>
      </c>
      <c r="C140" s="113">
        <v>1.3531</v>
      </c>
      <c r="D140" s="113">
        <v>1.7223999999999999</v>
      </c>
      <c r="E140" s="114"/>
      <c r="F140" s="114"/>
      <c r="G140" s="113">
        <v>1.2523</v>
      </c>
      <c r="H140" s="113"/>
      <c r="I140" s="113">
        <v>1.8955</v>
      </c>
      <c r="J140" s="113">
        <v>2.0427</v>
      </c>
      <c r="K140" s="113"/>
      <c r="L140" s="113">
        <v>12.6854</v>
      </c>
      <c r="M140" s="113">
        <v>10.557499999999999</v>
      </c>
      <c r="N140" s="113">
        <v>1.8226</v>
      </c>
      <c r="O140" s="113">
        <v>20.444299999999998</v>
      </c>
      <c r="P140" s="113">
        <v>102.1507</v>
      </c>
      <c r="Q140" s="113">
        <v>143.9118</v>
      </c>
      <c r="R140" s="113">
        <v>7.0427</v>
      </c>
      <c r="S140" s="113">
        <v>1.1962999999999999</v>
      </c>
      <c r="T140" s="113">
        <v>156.465</v>
      </c>
      <c r="U140" s="113">
        <v>427.61599999999999</v>
      </c>
      <c r="V140" s="113">
        <v>4.9698000000000002</v>
      </c>
      <c r="W140" s="113">
        <v>169.89570000000001</v>
      </c>
      <c r="X140" s="113">
        <v>8.6005000000000003</v>
      </c>
      <c r="Y140" s="113">
        <v>29.376300000000001</v>
      </c>
      <c r="Z140" s="113">
        <v>2.3395000000000001</v>
      </c>
      <c r="AA140" s="113">
        <v>43.9071</v>
      </c>
      <c r="AB140" s="113">
        <v>9.0077999999999996</v>
      </c>
      <c r="AC140" s="113">
        <v>5.4318999999999997</v>
      </c>
      <c r="AD140" s="113">
        <v>5.6607000000000003</v>
      </c>
      <c r="AE140" s="113">
        <v>1617.8533</v>
      </c>
      <c r="AF140" s="113">
        <v>1100.7741000000001</v>
      </c>
      <c r="AG140" s="113">
        <v>5333.7642999999998</v>
      </c>
      <c r="AH140" s="113">
        <v>21.27</v>
      </c>
      <c r="AI140" s="113">
        <v>19353.32</v>
      </c>
      <c r="AJ140" s="113">
        <v>27.607299999999999</v>
      </c>
      <c r="AK140" s="113">
        <v>69.530900000000003</v>
      </c>
      <c r="AL140" s="113">
        <v>5.9169999999999998</v>
      </c>
      <c r="AM140" s="113">
        <v>103.6155</v>
      </c>
      <c r="AN140" s="113">
        <v>18.4101</v>
      </c>
      <c r="AO140" s="113">
        <v>4.9385000000000003</v>
      </c>
      <c r="AP140" s="113">
        <v>5.0766999999999998</v>
      </c>
      <c r="AQ140" s="113">
        <v>0.95779999999999998</v>
      </c>
      <c r="AR140" s="113">
        <v>565.81190000000004</v>
      </c>
      <c r="AS140" s="113">
        <v>4.7558999999999996</v>
      </c>
      <c r="AT140" s="113">
        <v>30739</v>
      </c>
      <c r="AU140" s="113">
        <v>86.340500000000006</v>
      </c>
      <c r="AV140" s="113">
        <v>3129.0839999999998</v>
      </c>
      <c r="AW140" s="113">
        <v>38.552199999999999</v>
      </c>
      <c r="AX140" s="113">
        <v>8.9047999999999998</v>
      </c>
      <c r="AY140" s="113">
        <v>4.4057000000000004</v>
      </c>
      <c r="AZ140" s="113">
        <v>153.80170000000001</v>
      </c>
      <c r="BA140" s="113">
        <v>12.0227</v>
      </c>
      <c r="BB140" s="113">
        <v>5.1216999999999997</v>
      </c>
      <c r="BC140" s="113">
        <v>237.55070000000001</v>
      </c>
      <c r="BD140" s="113">
        <v>3.9024999999999999</v>
      </c>
      <c r="BE140" s="113">
        <v>0.51</v>
      </c>
      <c r="BF140" s="113">
        <v>9.3016000000000005</v>
      </c>
      <c r="BG140" s="113">
        <v>0.40920000000000001</v>
      </c>
      <c r="BH140" s="113">
        <v>37.709499999999998</v>
      </c>
      <c r="BI140" s="113">
        <v>58.306399999999996</v>
      </c>
    </row>
    <row r="141" spans="1:61" ht="15.6">
      <c r="A141" s="22">
        <v>140</v>
      </c>
      <c r="B141" s="25">
        <v>44607</v>
      </c>
      <c r="C141" s="113">
        <v>1.3532</v>
      </c>
      <c r="D141" s="113">
        <v>1.7245999999999999</v>
      </c>
      <c r="E141" s="114"/>
      <c r="F141" s="114"/>
      <c r="G141" s="113">
        <v>1.2534000000000001</v>
      </c>
      <c r="H141" s="113"/>
      <c r="I141" s="113">
        <v>1.8937999999999999</v>
      </c>
      <c r="J141" s="113">
        <v>2.0396999999999998</v>
      </c>
      <c r="K141" s="113"/>
      <c r="L141" s="113">
        <v>12.554600000000001</v>
      </c>
      <c r="M141" s="113">
        <v>10.5566</v>
      </c>
      <c r="N141" s="113">
        <v>1.82</v>
      </c>
      <c r="O141" s="113">
        <v>20.456900000000001</v>
      </c>
      <c r="P141" s="113">
        <v>102.10080000000001</v>
      </c>
      <c r="Q141" s="113">
        <v>144.06319999999999</v>
      </c>
      <c r="R141" s="113">
        <v>7.0202</v>
      </c>
      <c r="S141" s="113">
        <v>1.1913</v>
      </c>
      <c r="T141" s="113">
        <v>156.52600000000001</v>
      </c>
      <c r="U141" s="113">
        <v>421.95400000000001</v>
      </c>
      <c r="V141" s="113">
        <v>4.9688999999999997</v>
      </c>
      <c r="W141" s="113">
        <v>167.99250000000001</v>
      </c>
      <c r="X141" s="113">
        <v>8.5739000000000001</v>
      </c>
      <c r="Y141" s="113">
        <v>29.022500000000001</v>
      </c>
      <c r="Z141" s="113">
        <v>2.3292999999999999</v>
      </c>
      <c r="AA141" s="113">
        <v>43.828000000000003</v>
      </c>
      <c r="AB141" s="113">
        <v>8.9680999999999997</v>
      </c>
      <c r="AC141" s="113">
        <v>5.359</v>
      </c>
      <c r="AD141" s="113">
        <v>5.6786000000000003</v>
      </c>
      <c r="AE141" s="113">
        <v>1623.7427</v>
      </c>
      <c r="AF141" s="113">
        <v>1085.5304000000001</v>
      </c>
      <c r="AG141" s="113">
        <v>5346.4517999999998</v>
      </c>
      <c r="AH141" s="113">
        <v>21.270800000000001</v>
      </c>
      <c r="AI141" s="113">
        <v>19375.28</v>
      </c>
      <c r="AJ141" s="113">
        <v>27.576599999999999</v>
      </c>
      <c r="AK141" s="113">
        <v>69.523099999999999</v>
      </c>
      <c r="AL141" s="113">
        <v>5.8810000000000002</v>
      </c>
      <c r="AM141" s="113">
        <v>102.3978</v>
      </c>
      <c r="AN141" s="113">
        <v>18.449100000000001</v>
      </c>
      <c r="AO141" s="113">
        <v>4.9352999999999998</v>
      </c>
      <c r="AP141" s="113">
        <v>5.0777000000000001</v>
      </c>
      <c r="AQ141" s="113">
        <v>0.95960000000000001</v>
      </c>
      <c r="AR141" s="113">
        <v>563.06709999999998</v>
      </c>
      <c r="AS141" s="113">
        <v>4.7493999999999996</v>
      </c>
      <c r="AT141" s="113">
        <v>30824</v>
      </c>
      <c r="AU141" s="113">
        <v>86.460899999999995</v>
      </c>
      <c r="AV141" s="113">
        <v>3128.4766</v>
      </c>
      <c r="AW141" s="113">
        <v>38.198099999999997</v>
      </c>
      <c r="AX141" s="113">
        <v>8.8680000000000003</v>
      </c>
      <c r="AY141" s="113">
        <v>4.3503999999999996</v>
      </c>
      <c r="AZ141" s="113">
        <v>153.9324</v>
      </c>
      <c r="BA141" s="113">
        <v>12.047499999999999</v>
      </c>
      <c r="BB141" s="113">
        <v>5.1383000000000001</v>
      </c>
      <c r="BC141" s="113">
        <v>238.94409999999999</v>
      </c>
      <c r="BD141" s="113">
        <v>3.9009</v>
      </c>
      <c r="BE141" s="113">
        <v>0.51029999999999998</v>
      </c>
      <c r="BF141" s="113">
        <v>9.3125</v>
      </c>
      <c r="BG141" s="113">
        <v>0.40949999999999998</v>
      </c>
      <c r="BH141" s="113">
        <v>37.7333</v>
      </c>
      <c r="BI141" s="113">
        <v>58.234099999999998</v>
      </c>
    </row>
    <row r="142" spans="1:61" ht="15.6">
      <c r="A142" s="22">
        <v>141</v>
      </c>
      <c r="B142" s="25">
        <v>44608</v>
      </c>
      <c r="C142" s="113">
        <v>1.3581000000000001</v>
      </c>
      <c r="D142" s="113">
        <v>1.7226999999999999</v>
      </c>
      <c r="E142" s="114"/>
      <c r="F142" s="114"/>
      <c r="G142" s="113">
        <v>1.252</v>
      </c>
      <c r="H142" s="113"/>
      <c r="I142" s="113">
        <v>1.891</v>
      </c>
      <c r="J142" s="113">
        <v>2.0350000000000001</v>
      </c>
      <c r="K142" s="113"/>
      <c r="L142" s="113">
        <v>12.6022</v>
      </c>
      <c r="M142" s="113">
        <v>10.5945</v>
      </c>
      <c r="N142" s="113">
        <v>1.8244</v>
      </c>
      <c r="O142" s="113">
        <v>20.4526</v>
      </c>
      <c r="P142" s="113">
        <v>101.82389999999999</v>
      </c>
      <c r="Q142" s="113">
        <v>144.7236</v>
      </c>
      <c r="R142" s="113">
        <v>6.9927000000000001</v>
      </c>
      <c r="S142" s="113">
        <v>1.194</v>
      </c>
      <c r="T142" s="113">
        <v>156.79400000000001</v>
      </c>
      <c r="U142" s="113">
        <v>424.54399999999998</v>
      </c>
      <c r="V142" s="113">
        <v>4.9882999999999997</v>
      </c>
      <c r="W142" s="113">
        <v>169.09020000000001</v>
      </c>
      <c r="X142" s="113">
        <v>8.6035000000000004</v>
      </c>
      <c r="Y142" s="113">
        <v>29.093900000000001</v>
      </c>
      <c r="Z142" s="113">
        <v>2.3353000000000002</v>
      </c>
      <c r="AA142" s="113">
        <v>43.845700000000001</v>
      </c>
      <c r="AB142" s="113">
        <v>8.9916</v>
      </c>
      <c r="AC142" s="113">
        <v>5.3757000000000001</v>
      </c>
      <c r="AD142" s="113">
        <v>5.6787000000000001</v>
      </c>
      <c r="AE142" s="113">
        <v>1626.3463999999999</v>
      </c>
      <c r="AF142" s="113">
        <v>1090.3378</v>
      </c>
      <c r="AG142" s="113">
        <v>5381.5446000000002</v>
      </c>
      <c r="AH142" s="113">
        <v>21.340800000000002</v>
      </c>
      <c r="AI142" s="113">
        <v>19347.900000000001</v>
      </c>
      <c r="AJ142" s="113">
        <v>27.599900000000002</v>
      </c>
      <c r="AK142" s="113">
        <v>69.548199999999994</v>
      </c>
      <c r="AL142" s="113">
        <v>5.9005000000000001</v>
      </c>
      <c r="AM142" s="113">
        <v>102.1782</v>
      </c>
      <c r="AN142" s="113">
        <v>18.522400000000001</v>
      </c>
      <c r="AO142" s="113">
        <v>4.9607000000000001</v>
      </c>
      <c r="AP142" s="113">
        <v>5.0959000000000003</v>
      </c>
      <c r="AQ142" s="113">
        <v>0.96099999999999997</v>
      </c>
      <c r="AR142" s="113">
        <v>565.34939999999995</v>
      </c>
      <c r="AS142" s="113">
        <v>4.7666000000000004</v>
      </c>
      <c r="AT142" s="113">
        <v>30864</v>
      </c>
      <c r="AU142" s="113">
        <v>86.717399999999998</v>
      </c>
      <c r="AV142" s="113">
        <v>3142.9081999999999</v>
      </c>
      <c r="AW142" s="113">
        <v>38.256999999999998</v>
      </c>
      <c r="AX142" s="113">
        <v>8.8825000000000003</v>
      </c>
      <c r="AY142" s="113">
        <v>4.3429000000000002</v>
      </c>
      <c r="AZ142" s="113">
        <v>154.47030000000001</v>
      </c>
      <c r="BA142" s="113">
        <v>12.0579</v>
      </c>
      <c r="BB142" s="113">
        <v>5.1024000000000003</v>
      </c>
      <c r="BC142" s="113">
        <v>239.00120000000001</v>
      </c>
      <c r="BD142" s="113">
        <v>3.9058000000000002</v>
      </c>
      <c r="BE142" s="113">
        <v>0.51160000000000005</v>
      </c>
      <c r="BF142" s="113">
        <v>9.3040000000000003</v>
      </c>
      <c r="BG142" s="113">
        <v>0.41089999999999999</v>
      </c>
      <c r="BH142" s="113">
        <v>37.8551</v>
      </c>
      <c r="BI142" s="113">
        <v>58.400500000000001</v>
      </c>
    </row>
    <row r="143" spans="1:61" ht="15.6">
      <c r="A143" s="22">
        <v>142</v>
      </c>
      <c r="B143" s="25">
        <v>44609</v>
      </c>
      <c r="C143" s="113">
        <v>1.3624000000000001</v>
      </c>
      <c r="D143" s="113">
        <v>1.7284999999999999</v>
      </c>
      <c r="E143" s="114"/>
      <c r="F143" s="114"/>
      <c r="G143" s="113">
        <v>1.2539</v>
      </c>
      <c r="H143" s="113"/>
      <c r="I143" s="113">
        <v>1.893</v>
      </c>
      <c r="J143" s="113">
        <v>2.0343</v>
      </c>
      <c r="K143" s="113"/>
      <c r="L143" s="113">
        <v>12.7242</v>
      </c>
      <c r="M143" s="113">
        <v>10.626200000000001</v>
      </c>
      <c r="N143" s="113">
        <v>1.8298000000000001</v>
      </c>
      <c r="O143" s="113">
        <v>20.420300000000001</v>
      </c>
      <c r="P143" s="113">
        <v>102.1876</v>
      </c>
      <c r="Q143" s="113">
        <v>145.32650000000001</v>
      </c>
      <c r="R143" s="113">
        <v>7.0368000000000004</v>
      </c>
      <c r="S143" s="113">
        <v>1.1993</v>
      </c>
      <c r="T143" s="113">
        <v>156.745</v>
      </c>
      <c r="U143" s="113">
        <v>427.75200000000001</v>
      </c>
      <c r="V143" s="113">
        <v>5.0039999999999996</v>
      </c>
      <c r="W143" s="113">
        <v>169.57849999999999</v>
      </c>
      <c r="X143" s="113">
        <v>8.6354000000000006</v>
      </c>
      <c r="Y143" s="113">
        <v>29.2151</v>
      </c>
      <c r="Z143" s="113">
        <v>2.3451</v>
      </c>
      <c r="AA143" s="113">
        <v>43.741</v>
      </c>
      <c r="AB143" s="113">
        <v>9.0356000000000005</v>
      </c>
      <c r="AC143" s="113">
        <v>5.4222999999999999</v>
      </c>
      <c r="AD143" s="113">
        <v>5.6898999999999997</v>
      </c>
      <c r="AE143" s="113">
        <v>1630.8434999999999</v>
      </c>
      <c r="AF143" s="113">
        <v>1085.0437999999999</v>
      </c>
      <c r="AG143" s="113">
        <v>5364.7653</v>
      </c>
      <c r="AH143" s="113">
        <v>21.4329</v>
      </c>
      <c r="AI143" s="113">
        <v>19413.66</v>
      </c>
      <c r="AJ143" s="113">
        <v>27.6617</v>
      </c>
      <c r="AK143" s="113">
        <v>69.802000000000007</v>
      </c>
      <c r="AL143" s="113">
        <v>5.9280999999999997</v>
      </c>
      <c r="AM143" s="113">
        <v>103.72199999999999</v>
      </c>
      <c r="AN143" s="113">
        <v>18.533999999999999</v>
      </c>
      <c r="AO143" s="113">
        <v>4.9766000000000004</v>
      </c>
      <c r="AP143" s="113">
        <v>5.1117999999999997</v>
      </c>
      <c r="AQ143" s="113">
        <v>0.96479999999999999</v>
      </c>
      <c r="AR143" s="113">
        <v>567.86839999999995</v>
      </c>
      <c r="AS143" s="113">
        <v>4.7815000000000003</v>
      </c>
      <c r="AT143" s="113">
        <v>30932</v>
      </c>
      <c r="AU143" s="113">
        <v>87.036799999999999</v>
      </c>
      <c r="AV143" s="113">
        <v>3152.4445999999998</v>
      </c>
      <c r="AW143" s="113">
        <v>38.604399999999998</v>
      </c>
      <c r="AX143" s="113">
        <v>8.9222999999999999</v>
      </c>
      <c r="AY143" s="113">
        <v>4.3688000000000002</v>
      </c>
      <c r="AZ143" s="113">
        <v>154.99969999999999</v>
      </c>
      <c r="BA143" s="113">
        <v>12.1526</v>
      </c>
      <c r="BB143" s="113">
        <v>5.0707000000000004</v>
      </c>
      <c r="BC143" s="113">
        <v>239.86859999999999</v>
      </c>
      <c r="BD143" s="113">
        <v>3.9186999999999999</v>
      </c>
      <c r="BE143" s="113">
        <v>0.51370000000000005</v>
      </c>
      <c r="BF143" s="113">
        <v>9.3797999999999995</v>
      </c>
      <c r="BG143" s="113">
        <v>0.41210000000000002</v>
      </c>
      <c r="BH143" s="113">
        <v>37.960299999999997</v>
      </c>
      <c r="BI143" s="113">
        <v>58.611499999999999</v>
      </c>
    </row>
    <row r="144" spans="1:61" ht="15.6">
      <c r="A144" s="22">
        <v>143</v>
      </c>
      <c r="B144" s="25">
        <v>44610</v>
      </c>
      <c r="C144" s="113">
        <v>1.3589</v>
      </c>
      <c r="D144" s="113">
        <v>1.7329000000000001</v>
      </c>
      <c r="E144" s="114"/>
      <c r="F144" s="114"/>
      <c r="G144" s="113">
        <v>1.2524</v>
      </c>
      <c r="H144" s="113"/>
      <c r="I144" s="113">
        <v>1.8939999999999999</v>
      </c>
      <c r="J144" s="113">
        <v>2.0287000000000002</v>
      </c>
      <c r="K144" s="113"/>
      <c r="L144" s="113">
        <v>12.766299999999999</v>
      </c>
      <c r="M144" s="113">
        <v>10.598599999999999</v>
      </c>
      <c r="N144" s="113">
        <v>1.829</v>
      </c>
      <c r="O144" s="113">
        <v>20.560600000000001</v>
      </c>
      <c r="P144" s="113">
        <v>101.71680000000001</v>
      </c>
      <c r="Q144" s="113">
        <v>145.10210000000001</v>
      </c>
      <c r="R144" s="113">
        <v>6.9823000000000004</v>
      </c>
      <c r="S144" s="113">
        <v>1.2002999999999999</v>
      </c>
      <c r="T144" s="113">
        <v>156.26900000000001</v>
      </c>
      <c r="U144" s="113">
        <v>428.38799999999998</v>
      </c>
      <c r="V144" s="113">
        <v>4.9911000000000003</v>
      </c>
      <c r="W144" s="113">
        <v>169.23089999999999</v>
      </c>
      <c r="X144" s="113">
        <v>8.6020000000000003</v>
      </c>
      <c r="Y144" s="113">
        <v>29.164400000000001</v>
      </c>
      <c r="Z144" s="113">
        <v>2.3456000000000001</v>
      </c>
      <c r="AA144" s="113">
        <v>43.712600000000002</v>
      </c>
      <c r="AB144" s="113">
        <v>9.0420999999999996</v>
      </c>
      <c r="AC144" s="113">
        <v>5.4386999999999999</v>
      </c>
      <c r="AD144" s="113">
        <v>5.7070999999999996</v>
      </c>
      <c r="AE144" s="113">
        <v>1624.5815</v>
      </c>
      <c r="AF144" s="113">
        <v>1088.1129000000001</v>
      </c>
      <c r="AG144" s="113">
        <v>5337.2609000000002</v>
      </c>
      <c r="AH144" s="113">
        <v>21.379000000000001</v>
      </c>
      <c r="AI144" s="113">
        <v>19532.169999999998</v>
      </c>
      <c r="AJ144" s="113">
        <v>27.571899999999999</v>
      </c>
      <c r="AK144" s="113">
        <v>69.979600000000005</v>
      </c>
      <c r="AL144" s="113">
        <v>5.9325999999999999</v>
      </c>
      <c r="AM144" s="113">
        <v>105.0899</v>
      </c>
      <c r="AN144" s="113">
        <v>18.5611</v>
      </c>
      <c r="AO144" s="113">
        <v>4.9686000000000003</v>
      </c>
      <c r="AP144" s="113">
        <v>5.0986000000000002</v>
      </c>
      <c r="AQ144" s="113">
        <v>0.96389999999999998</v>
      </c>
      <c r="AR144" s="113">
        <v>568.60799999999995</v>
      </c>
      <c r="AS144" s="113">
        <v>4.7758000000000003</v>
      </c>
      <c r="AT144" s="113">
        <v>31017</v>
      </c>
      <c r="AU144" s="113">
        <v>86.929500000000004</v>
      </c>
      <c r="AV144" s="113">
        <v>3144.7415000000001</v>
      </c>
      <c r="AW144" s="113">
        <v>38.5959</v>
      </c>
      <c r="AX144" s="113">
        <v>8.9276</v>
      </c>
      <c r="AY144" s="113">
        <v>4.3513000000000002</v>
      </c>
      <c r="AZ144" s="113">
        <v>154.77869999999999</v>
      </c>
      <c r="BA144" s="113">
        <v>12.223100000000001</v>
      </c>
      <c r="BB144" s="113">
        <v>5.0671999999999997</v>
      </c>
      <c r="BC144" s="113">
        <v>240.1069</v>
      </c>
      <c r="BD144" s="113">
        <v>3.9171</v>
      </c>
      <c r="BE144" s="113">
        <v>0.51229999999999998</v>
      </c>
      <c r="BF144" s="113">
        <v>9.3419000000000008</v>
      </c>
      <c r="BG144" s="113">
        <v>0.41099999999999998</v>
      </c>
      <c r="BH144" s="113">
        <v>37.8568</v>
      </c>
      <c r="BI144" s="113">
        <v>58.480800000000002</v>
      </c>
    </row>
    <row r="145" spans="1:61" ht="15.6">
      <c r="A145" s="22">
        <v>144</v>
      </c>
      <c r="B145" s="25">
        <v>44611</v>
      </c>
      <c r="C145" s="113">
        <v>1.3589</v>
      </c>
      <c r="D145" s="113">
        <v>1.7329000000000001</v>
      </c>
      <c r="E145" s="114"/>
      <c r="F145" s="114"/>
      <c r="G145" s="113">
        <v>1.2524</v>
      </c>
      <c r="H145" s="113"/>
      <c r="I145" s="113">
        <v>1.8939999999999999</v>
      </c>
      <c r="J145" s="113">
        <v>2.0287000000000002</v>
      </c>
      <c r="K145" s="113"/>
      <c r="L145" s="113">
        <v>12.766299999999999</v>
      </c>
      <c r="M145" s="113">
        <v>10.598599999999999</v>
      </c>
      <c r="N145" s="113">
        <v>1.829</v>
      </c>
      <c r="O145" s="113">
        <v>20.560600000000001</v>
      </c>
      <c r="P145" s="113">
        <v>101.71680000000001</v>
      </c>
      <c r="Q145" s="113">
        <v>145.10210000000001</v>
      </c>
      <c r="R145" s="113">
        <v>6.9823000000000004</v>
      </c>
      <c r="S145" s="113">
        <v>1.2002999999999999</v>
      </c>
      <c r="T145" s="113">
        <v>156.26900000000001</v>
      </c>
      <c r="U145" s="113">
        <v>428.38799999999998</v>
      </c>
      <c r="V145" s="113">
        <v>4.9911000000000003</v>
      </c>
      <c r="W145" s="113">
        <v>169.23089999999999</v>
      </c>
      <c r="X145" s="113">
        <v>8.6020000000000003</v>
      </c>
      <c r="Y145" s="113">
        <v>29.164400000000001</v>
      </c>
      <c r="Z145" s="113">
        <v>2.3456000000000001</v>
      </c>
      <c r="AA145" s="113">
        <v>43.712600000000002</v>
      </c>
      <c r="AB145" s="113">
        <v>9.0420999999999996</v>
      </c>
      <c r="AC145" s="113">
        <v>5.4386999999999999</v>
      </c>
      <c r="AD145" s="113">
        <v>5.7070999999999996</v>
      </c>
      <c r="AE145" s="113">
        <v>1624.5815</v>
      </c>
      <c r="AF145" s="113">
        <v>1088.1129000000001</v>
      </c>
      <c r="AG145" s="113">
        <v>5337.2609000000002</v>
      </c>
      <c r="AH145" s="113">
        <v>21.379000000000001</v>
      </c>
      <c r="AI145" s="113">
        <v>19532.169999999998</v>
      </c>
      <c r="AJ145" s="113">
        <v>27.571899999999999</v>
      </c>
      <c r="AK145" s="113">
        <v>69.979600000000005</v>
      </c>
      <c r="AL145" s="113">
        <v>5.9325999999999999</v>
      </c>
      <c r="AM145" s="113">
        <v>105.0899</v>
      </c>
      <c r="AN145" s="113">
        <v>18.5611</v>
      </c>
      <c r="AO145" s="113">
        <v>4.9686000000000003</v>
      </c>
      <c r="AP145" s="113">
        <v>5.0986000000000002</v>
      </c>
      <c r="AQ145" s="113">
        <v>0.96389999999999998</v>
      </c>
      <c r="AR145" s="113">
        <v>568.60799999999995</v>
      </c>
      <c r="AS145" s="113">
        <v>4.7758000000000003</v>
      </c>
      <c r="AT145" s="113">
        <v>31017</v>
      </c>
      <c r="AU145" s="113">
        <v>86.929500000000004</v>
      </c>
      <c r="AV145" s="113">
        <v>3144.7415000000001</v>
      </c>
      <c r="AW145" s="113">
        <v>38.5959</v>
      </c>
      <c r="AX145" s="113">
        <v>8.9276</v>
      </c>
      <c r="AY145" s="113">
        <v>4.3513000000000002</v>
      </c>
      <c r="AZ145" s="113">
        <v>154.77869999999999</v>
      </c>
      <c r="BA145" s="113">
        <v>12.223100000000001</v>
      </c>
      <c r="BB145" s="113">
        <v>5.0671999999999997</v>
      </c>
      <c r="BC145" s="113">
        <v>240.1069</v>
      </c>
      <c r="BD145" s="113">
        <v>3.9171</v>
      </c>
      <c r="BE145" s="113">
        <v>0.51229999999999998</v>
      </c>
      <c r="BF145" s="113">
        <v>9.3419000000000008</v>
      </c>
      <c r="BG145" s="113">
        <v>0.41099999999999998</v>
      </c>
      <c r="BH145" s="113">
        <v>37.8568</v>
      </c>
      <c r="BI145" s="113">
        <v>58.480800000000002</v>
      </c>
    </row>
    <row r="146" spans="1:61" ht="15.6">
      <c r="A146" s="22">
        <v>145</v>
      </c>
      <c r="B146" s="25">
        <v>44612</v>
      </c>
      <c r="C146" s="113">
        <v>1.3589</v>
      </c>
      <c r="D146" s="113">
        <v>1.7329000000000001</v>
      </c>
      <c r="E146" s="114"/>
      <c r="F146" s="114"/>
      <c r="G146" s="113">
        <v>1.2524</v>
      </c>
      <c r="H146" s="113"/>
      <c r="I146" s="113">
        <v>1.8939999999999999</v>
      </c>
      <c r="J146" s="113">
        <v>2.0287000000000002</v>
      </c>
      <c r="K146" s="113"/>
      <c r="L146" s="113">
        <v>12.766299999999999</v>
      </c>
      <c r="M146" s="113">
        <v>10.598599999999999</v>
      </c>
      <c r="N146" s="113">
        <v>1.829</v>
      </c>
      <c r="O146" s="113">
        <v>20.560600000000001</v>
      </c>
      <c r="P146" s="113">
        <v>101.71680000000001</v>
      </c>
      <c r="Q146" s="113">
        <v>145.10210000000001</v>
      </c>
      <c r="R146" s="113">
        <v>6.9823000000000004</v>
      </c>
      <c r="S146" s="113">
        <v>1.2002999999999999</v>
      </c>
      <c r="T146" s="113">
        <v>156.26900000000001</v>
      </c>
      <c r="U146" s="113">
        <v>428.38799999999998</v>
      </c>
      <c r="V146" s="113">
        <v>4.9911000000000003</v>
      </c>
      <c r="W146" s="113">
        <v>169.23089999999999</v>
      </c>
      <c r="X146" s="113">
        <v>8.6020000000000003</v>
      </c>
      <c r="Y146" s="113">
        <v>29.164400000000001</v>
      </c>
      <c r="Z146" s="113">
        <v>2.3456000000000001</v>
      </c>
      <c r="AA146" s="113">
        <v>43.712600000000002</v>
      </c>
      <c r="AB146" s="113">
        <v>9.0420999999999996</v>
      </c>
      <c r="AC146" s="113">
        <v>5.4386999999999999</v>
      </c>
      <c r="AD146" s="113">
        <v>5.7070999999999996</v>
      </c>
      <c r="AE146" s="113">
        <v>1624.5815</v>
      </c>
      <c r="AF146" s="113">
        <v>1088.1129000000001</v>
      </c>
      <c r="AG146" s="113">
        <v>5337.2609000000002</v>
      </c>
      <c r="AH146" s="113">
        <v>21.379000000000001</v>
      </c>
      <c r="AI146" s="113">
        <v>19532.169999999998</v>
      </c>
      <c r="AJ146" s="113">
        <v>27.571899999999999</v>
      </c>
      <c r="AK146" s="113">
        <v>69.979600000000005</v>
      </c>
      <c r="AL146" s="113">
        <v>5.9325999999999999</v>
      </c>
      <c r="AM146" s="113">
        <v>105.0899</v>
      </c>
      <c r="AN146" s="113">
        <v>18.5611</v>
      </c>
      <c r="AO146" s="113">
        <v>4.9686000000000003</v>
      </c>
      <c r="AP146" s="113">
        <v>5.0986000000000002</v>
      </c>
      <c r="AQ146" s="113">
        <v>0.96389999999999998</v>
      </c>
      <c r="AR146" s="113">
        <v>568.60799999999995</v>
      </c>
      <c r="AS146" s="113">
        <v>4.7758000000000003</v>
      </c>
      <c r="AT146" s="113">
        <v>31017</v>
      </c>
      <c r="AU146" s="113">
        <v>86.929500000000004</v>
      </c>
      <c r="AV146" s="113">
        <v>3144.7415000000001</v>
      </c>
      <c r="AW146" s="113">
        <v>38.5959</v>
      </c>
      <c r="AX146" s="113">
        <v>8.9276</v>
      </c>
      <c r="AY146" s="113">
        <v>4.3513000000000002</v>
      </c>
      <c r="AZ146" s="113">
        <v>154.77869999999999</v>
      </c>
      <c r="BA146" s="113">
        <v>12.223100000000001</v>
      </c>
      <c r="BB146" s="113">
        <v>5.0671999999999997</v>
      </c>
      <c r="BC146" s="113">
        <v>240.1069</v>
      </c>
      <c r="BD146" s="113">
        <v>3.9171</v>
      </c>
      <c r="BE146" s="113">
        <v>0.51229999999999998</v>
      </c>
      <c r="BF146" s="113">
        <v>9.3419000000000008</v>
      </c>
      <c r="BG146" s="113">
        <v>0.41099999999999998</v>
      </c>
      <c r="BH146" s="113">
        <v>37.8568</v>
      </c>
      <c r="BI146" s="113">
        <v>58.480800000000002</v>
      </c>
    </row>
    <row r="147" spans="1:61" ht="15.6">
      <c r="A147" s="22">
        <v>146</v>
      </c>
      <c r="B147" s="25">
        <v>44613</v>
      </c>
      <c r="C147" s="113">
        <v>1.3615999999999999</v>
      </c>
      <c r="D147" s="113">
        <v>1.7361</v>
      </c>
      <c r="E147" s="114"/>
      <c r="F147" s="114"/>
      <c r="G147" s="113">
        <v>1.2464999999999999</v>
      </c>
      <c r="H147" s="113"/>
      <c r="I147" s="113">
        <v>1.8894</v>
      </c>
      <c r="J147" s="113">
        <v>2.0266000000000002</v>
      </c>
      <c r="K147" s="113"/>
      <c r="L147" s="113">
        <v>12.808999999999999</v>
      </c>
      <c r="M147" s="113">
        <v>10.6225</v>
      </c>
      <c r="N147" s="113">
        <v>1.8326</v>
      </c>
      <c r="O147" s="113">
        <v>20.579599999999999</v>
      </c>
      <c r="P147" s="113">
        <v>101.6033</v>
      </c>
      <c r="Q147" s="113">
        <v>145.77529999999999</v>
      </c>
      <c r="R147" s="113">
        <v>6.9393000000000002</v>
      </c>
      <c r="S147" s="113">
        <v>1.2011000000000001</v>
      </c>
      <c r="T147" s="113">
        <v>156.32599999999999</v>
      </c>
      <c r="U147" s="113">
        <v>428.339</v>
      </c>
      <c r="V147" s="113">
        <v>5.0008999999999997</v>
      </c>
      <c r="W147" s="113">
        <v>170.06319999999999</v>
      </c>
      <c r="X147" s="113">
        <v>8.6214999999999993</v>
      </c>
      <c r="Y147" s="113">
        <v>29.3004</v>
      </c>
      <c r="Z147" s="113">
        <v>2.3479000000000001</v>
      </c>
      <c r="AA147" s="113">
        <v>43.880800000000001</v>
      </c>
      <c r="AB147" s="113">
        <v>9.0693999999999999</v>
      </c>
      <c r="AC147" s="113">
        <v>5.4444999999999997</v>
      </c>
      <c r="AD147" s="113">
        <v>5.6963999999999997</v>
      </c>
      <c r="AE147" s="113">
        <v>1622.7362000000001</v>
      </c>
      <c r="AF147" s="113">
        <v>1088.8657000000001</v>
      </c>
      <c r="AG147" s="113">
        <v>5368.4362000000001</v>
      </c>
      <c r="AH147" s="113">
        <v>21.401599999999998</v>
      </c>
      <c r="AI147" s="113">
        <v>19536.23</v>
      </c>
      <c r="AJ147" s="113">
        <v>27.641400000000001</v>
      </c>
      <c r="AK147" s="113">
        <v>70.038399999999996</v>
      </c>
      <c r="AL147" s="113">
        <v>5.94</v>
      </c>
      <c r="AM147" s="113">
        <v>107.8417</v>
      </c>
      <c r="AN147" s="113">
        <v>18.607600000000001</v>
      </c>
      <c r="AO147" s="113">
        <v>4.9771000000000001</v>
      </c>
      <c r="AP147" s="113">
        <v>5.1086999999999998</v>
      </c>
      <c r="AQ147" s="113">
        <v>0.96450000000000002</v>
      </c>
      <c r="AR147" s="113">
        <v>566.64919999999995</v>
      </c>
      <c r="AS147" s="113">
        <v>4.7789000000000001</v>
      </c>
      <c r="AT147" s="113">
        <v>31081</v>
      </c>
      <c r="AU147" s="113">
        <v>86.941000000000003</v>
      </c>
      <c r="AV147" s="113">
        <v>3150.7494999999999</v>
      </c>
      <c r="AW147" s="113">
        <v>39.083100000000002</v>
      </c>
      <c r="AX147" s="113">
        <v>8.9354999999999993</v>
      </c>
      <c r="AY147" s="113">
        <v>4.3788</v>
      </c>
      <c r="AZ147" s="113">
        <v>154.98310000000001</v>
      </c>
      <c r="BA147" s="113">
        <v>12.241400000000001</v>
      </c>
      <c r="BB147" s="113">
        <v>5.1128999999999998</v>
      </c>
      <c r="BC147" s="113">
        <v>240.10820000000001</v>
      </c>
      <c r="BD147" s="113">
        <v>3.9207999999999998</v>
      </c>
      <c r="BE147" s="113">
        <v>0.51329999999999998</v>
      </c>
      <c r="BF147" s="113">
        <v>9.3728999999999996</v>
      </c>
      <c r="BG147" s="113">
        <v>0.4118</v>
      </c>
      <c r="BH147" s="113">
        <v>37.8718</v>
      </c>
      <c r="BI147" s="113">
        <v>58.407899999999998</v>
      </c>
    </row>
    <row r="148" spans="1:61" ht="15.6">
      <c r="A148" s="22">
        <v>147</v>
      </c>
      <c r="B148" s="25">
        <v>44614</v>
      </c>
      <c r="C148" s="113">
        <v>1.3593999999999999</v>
      </c>
      <c r="D148" s="113">
        <v>1.7332000000000001</v>
      </c>
      <c r="E148" s="114"/>
      <c r="F148" s="114"/>
      <c r="G148" s="113">
        <v>1.2518</v>
      </c>
      <c r="H148" s="113"/>
      <c r="I148" s="113">
        <v>1.8833</v>
      </c>
      <c r="J148" s="113">
        <v>2.0162</v>
      </c>
      <c r="K148" s="113"/>
      <c r="L148" s="113">
        <v>12.694699999999999</v>
      </c>
      <c r="M148" s="113">
        <v>10.6053</v>
      </c>
      <c r="N148" s="113">
        <v>1.8287</v>
      </c>
      <c r="O148" s="113">
        <v>20.4876</v>
      </c>
      <c r="P148" s="113">
        <v>101.6748</v>
      </c>
      <c r="Q148" s="113">
        <v>145.71080000000001</v>
      </c>
      <c r="R148" s="113">
        <v>6.8756000000000004</v>
      </c>
      <c r="S148" s="113">
        <v>1.1994</v>
      </c>
      <c r="T148" s="113">
        <v>156.22999999999999</v>
      </c>
      <c r="U148" s="113">
        <v>426.87599999999998</v>
      </c>
      <c r="V148" s="113">
        <v>4.9931000000000001</v>
      </c>
      <c r="W148" s="113">
        <v>169.38800000000001</v>
      </c>
      <c r="X148" s="113">
        <v>8.5721000000000007</v>
      </c>
      <c r="Y148" s="113">
        <v>29.463699999999999</v>
      </c>
      <c r="Z148" s="113">
        <v>2.3435000000000001</v>
      </c>
      <c r="AA148" s="113">
        <v>44.079700000000003</v>
      </c>
      <c r="AB148" s="113">
        <v>9.0396000000000001</v>
      </c>
      <c r="AC148" s="113">
        <v>5.4619999999999997</v>
      </c>
      <c r="AD148" s="113">
        <v>5.6837</v>
      </c>
      <c r="AE148" s="113">
        <v>1621.0793000000001</v>
      </c>
      <c r="AF148" s="113">
        <v>1077.6044999999999</v>
      </c>
      <c r="AG148" s="113">
        <v>5342.4098000000004</v>
      </c>
      <c r="AH148" s="113">
        <v>21.360700000000001</v>
      </c>
      <c r="AI148" s="113">
        <v>19501.919999999998</v>
      </c>
      <c r="AJ148" s="113">
        <v>27.5779</v>
      </c>
      <c r="AK148" s="113">
        <v>70.038399999999996</v>
      </c>
      <c r="AL148" s="113">
        <v>5.9325999999999999</v>
      </c>
      <c r="AM148" s="113">
        <v>108.1562</v>
      </c>
      <c r="AN148" s="113">
        <v>18.724</v>
      </c>
      <c r="AO148" s="113">
        <v>4.9657999999999998</v>
      </c>
      <c r="AP148" s="113">
        <v>5.0999999999999996</v>
      </c>
      <c r="AQ148" s="113">
        <v>0.96399999999999997</v>
      </c>
      <c r="AR148" s="113">
        <v>565.69960000000003</v>
      </c>
      <c r="AS148" s="113">
        <v>4.7710999999999997</v>
      </c>
      <c r="AT148" s="113">
        <v>30997</v>
      </c>
      <c r="AU148" s="113">
        <v>86.961299999999994</v>
      </c>
      <c r="AV148" s="113">
        <v>3143.2529</v>
      </c>
      <c r="AW148" s="113">
        <v>39.549999999999997</v>
      </c>
      <c r="AX148" s="113">
        <v>8.9228000000000005</v>
      </c>
      <c r="AY148" s="113">
        <v>4.3956999999999997</v>
      </c>
      <c r="AZ148" s="113">
        <v>154.8443</v>
      </c>
      <c r="BA148" s="113">
        <v>12.083</v>
      </c>
      <c r="BB148" s="113">
        <v>5.0582000000000003</v>
      </c>
      <c r="BC148" s="113">
        <v>239.06049999999999</v>
      </c>
      <c r="BD148" s="113">
        <v>3.9138000000000002</v>
      </c>
      <c r="BE148" s="113">
        <v>0.51160000000000005</v>
      </c>
      <c r="BF148" s="113">
        <v>9.3469999999999995</v>
      </c>
      <c r="BG148" s="113">
        <v>0.41110000000000002</v>
      </c>
      <c r="BH148" s="113">
        <v>37.878100000000003</v>
      </c>
      <c r="BI148" s="113">
        <v>58.028300000000002</v>
      </c>
    </row>
    <row r="149" spans="1:61" ht="15.6">
      <c r="A149" s="22">
        <v>148</v>
      </c>
      <c r="B149" s="25">
        <v>44615</v>
      </c>
      <c r="C149" s="113">
        <v>1.3551</v>
      </c>
      <c r="D149" s="113">
        <v>1.7233000000000001</v>
      </c>
      <c r="E149" s="114"/>
      <c r="F149" s="114"/>
      <c r="G149" s="113">
        <v>1.2441</v>
      </c>
      <c r="H149" s="113"/>
      <c r="I149" s="113">
        <v>1.8706</v>
      </c>
      <c r="J149" s="113">
        <v>1.9984999999999999</v>
      </c>
      <c r="K149" s="113"/>
      <c r="L149" s="113">
        <v>12.707700000000001</v>
      </c>
      <c r="M149" s="113">
        <v>10.5762</v>
      </c>
      <c r="N149" s="113">
        <v>1.8240000000000001</v>
      </c>
      <c r="O149" s="113">
        <v>20.457000000000001</v>
      </c>
      <c r="P149" s="113">
        <v>101.44029999999999</v>
      </c>
      <c r="Q149" s="113">
        <v>145.38059999999999</v>
      </c>
      <c r="R149" s="113">
        <v>6.7892999999999999</v>
      </c>
      <c r="S149" s="113">
        <v>1.1979</v>
      </c>
      <c r="T149" s="113">
        <v>155.93700000000001</v>
      </c>
      <c r="U149" s="113">
        <v>431.08199999999999</v>
      </c>
      <c r="V149" s="113">
        <v>4.9791999999999996</v>
      </c>
      <c r="W149" s="113">
        <v>169.1035</v>
      </c>
      <c r="X149" s="113">
        <v>8.5602999999999998</v>
      </c>
      <c r="Y149" s="113">
        <v>29.4465</v>
      </c>
      <c r="Z149" s="113">
        <v>2.3414999999999999</v>
      </c>
      <c r="AA149" s="113">
        <v>43.741300000000003</v>
      </c>
      <c r="AB149" s="113">
        <v>9.0297999999999998</v>
      </c>
      <c r="AC149" s="113">
        <v>5.4805999999999999</v>
      </c>
      <c r="AD149" s="113">
        <v>5.6917999999999997</v>
      </c>
      <c r="AE149" s="113">
        <v>1617.2455</v>
      </c>
      <c r="AF149" s="113">
        <v>1070.239</v>
      </c>
      <c r="AG149" s="113">
        <v>5302.3112000000001</v>
      </c>
      <c r="AH149" s="113">
        <v>21.2986</v>
      </c>
      <c r="AI149" s="113">
        <v>19507.75</v>
      </c>
      <c r="AJ149" s="113">
        <v>27.477599999999999</v>
      </c>
      <c r="AK149" s="113">
        <v>69.566299999999998</v>
      </c>
      <c r="AL149" s="113">
        <v>5.9263000000000003</v>
      </c>
      <c r="AM149" s="113">
        <v>109.7364</v>
      </c>
      <c r="AN149" s="113">
        <v>18.728999999999999</v>
      </c>
      <c r="AO149" s="113">
        <v>4.9507000000000003</v>
      </c>
      <c r="AP149" s="113">
        <v>5.0838000000000001</v>
      </c>
      <c r="AQ149" s="113">
        <v>0.96050000000000002</v>
      </c>
      <c r="AR149" s="113">
        <v>563.78409999999997</v>
      </c>
      <c r="AS149" s="113">
        <v>4.7816000000000001</v>
      </c>
      <c r="AT149" s="113">
        <v>30958</v>
      </c>
      <c r="AU149" s="113">
        <v>86.493600000000001</v>
      </c>
      <c r="AV149" s="113">
        <v>3135.4629</v>
      </c>
      <c r="AW149" s="113">
        <v>40.517000000000003</v>
      </c>
      <c r="AX149" s="113">
        <v>8.9108000000000001</v>
      </c>
      <c r="AY149" s="113">
        <v>4.3795999999999999</v>
      </c>
      <c r="AZ149" s="113">
        <v>154.43719999999999</v>
      </c>
      <c r="BA149" s="113">
        <v>12.031700000000001</v>
      </c>
      <c r="BB149" s="113">
        <v>5.0513000000000003</v>
      </c>
      <c r="BC149" s="113">
        <v>239.90770000000001</v>
      </c>
      <c r="BD149" s="113">
        <v>3.9043999999999999</v>
      </c>
      <c r="BE149" s="113">
        <v>0.51119999999999999</v>
      </c>
      <c r="BF149" s="113">
        <v>9.3289000000000009</v>
      </c>
      <c r="BG149" s="113">
        <v>0.40989999999999999</v>
      </c>
      <c r="BH149" s="113">
        <v>37.766800000000003</v>
      </c>
      <c r="BI149" s="113">
        <v>57.4542</v>
      </c>
    </row>
    <row r="150" spans="1:61" ht="15.6">
      <c r="A150" s="22">
        <v>149</v>
      </c>
      <c r="B150" s="25">
        <v>44616</v>
      </c>
      <c r="C150" s="113">
        <v>1.3368</v>
      </c>
      <c r="D150" s="113">
        <v>1.7162999999999999</v>
      </c>
      <c r="E150" s="114"/>
      <c r="F150" s="114"/>
      <c r="G150" s="113">
        <v>1.2375</v>
      </c>
      <c r="H150" s="113"/>
      <c r="I150" s="113">
        <v>1.8722000000000001</v>
      </c>
      <c r="J150" s="113">
        <v>2.0074999999999998</v>
      </c>
      <c r="K150" s="113"/>
      <c r="L150" s="113">
        <v>12.746600000000001</v>
      </c>
      <c r="M150" s="113">
        <v>10.4391</v>
      </c>
      <c r="N150" s="113">
        <v>1.8150999999999999</v>
      </c>
      <c r="O150" s="113">
        <v>20.674399999999999</v>
      </c>
      <c r="P150" s="113">
        <v>101.63330000000001</v>
      </c>
      <c r="Q150" s="113">
        <v>143.5557</v>
      </c>
      <c r="R150" s="113">
        <v>6.8783000000000003</v>
      </c>
      <c r="S150" s="113">
        <v>1.1971000000000001</v>
      </c>
      <c r="T150" s="113">
        <v>154.184</v>
      </c>
      <c r="U150" s="113">
        <v>443.42700000000002</v>
      </c>
      <c r="V150" s="113">
        <v>4.9107000000000003</v>
      </c>
      <c r="W150" s="113">
        <v>169.8468</v>
      </c>
      <c r="X150" s="113">
        <v>8.4251000000000005</v>
      </c>
      <c r="Y150" s="113">
        <v>29.788499999999999</v>
      </c>
      <c r="Z150" s="113">
        <v>2.3441000000000001</v>
      </c>
      <c r="AA150" s="113">
        <v>43.851799999999997</v>
      </c>
      <c r="AB150" s="113">
        <v>9.0432000000000006</v>
      </c>
      <c r="AC150" s="113">
        <v>5.6204000000000001</v>
      </c>
      <c r="AD150" s="113">
        <v>5.6547999999999998</v>
      </c>
      <c r="AE150" s="113">
        <v>1607.6023</v>
      </c>
      <c r="AF150" s="113">
        <v>1096.5028</v>
      </c>
      <c r="AG150" s="113">
        <v>5252.0914000000002</v>
      </c>
      <c r="AH150" s="113">
        <v>20.993400000000001</v>
      </c>
      <c r="AI150" s="113">
        <v>19363.330000000002</v>
      </c>
      <c r="AJ150" s="113">
        <v>27.730399999999999</v>
      </c>
      <c r="AK150" s="113">
        <v>69.222999999999999</v>
      </c>
      <c r="AL150" s="113">
        <v>5.9248000000000003</v>
      </c>
      <c r="AM150" s="113">
        <v>116.68089999999999</v>
      </c>
      <c r="AN150" s="113">
        <v>19.004100000000001</v>
      </c>
      <c r="AO150" s="113">
        <v>4.8841999999999999</v>
      </c>
      <c r="AP150" s="113">
        <v>5.0155000000000003</v>
      </c>
      <c r="AQ150" s="113">
        <v>0.94479999999999997</v>
      </c>
      <c r="AR150" s="113">
        <v>556.38279999999997</v>
      </c>
      <c r="AS150" s="113">
        <v>4.6883999999999997</v>
      </c>
      <c r="AT150" s="113">
        <v>30552</v>
      </c>
      <c r="AU150" s="113">
        <v>85.273700000000005</v>
      </c>
      <c r="AV150" s="113">
        <v>3094.625</v>
      </c>
      <c r="AW150" s="113">
        <v>39.973599999999998</v>
      </c>
      <c r="AX150" s="113">
        <v>8.9090000000000007</v>
      </c>
      <c r="AY150" s="113">
        <v>4.3624999999999998</v>
      </c>
      <c r="AZ150" s="113">
        <v>152.58510000000001</v>
      </c>
      <c r="BA150" s="113">
        <v>12.057600000000001</v>
      </c>
      <c r="BB150" s="113">
        <v>5.0726000000000004</v>
      </c>
      <c r="BC150" s="113">
        <v>236.0514</v>
      </c>
      <c r="BD150" s="113">
        <v>3.8849</v>
      </c>
      <c r="BE150" s="113">
        <v>0.50239999999999996</v>
      </c>
      <c r="BF150" s="113">
        <v>9.1791</v>
      </c>
      <c r="BG150" s="113">
        <v>0.4042</v>
      </c>
      <c r="BH150" s="113">
        <v>37.475099999999998</v>
      </c>
      <c r="BI150" s="113">
        <v>57.475099999999998</v>
      </c>
    </row>
    <row r="151" spans="1:61" ht="15.6">
      <c r="A151" s="22">
        <v>150</v>
      </c>
      <c r="B151" s="25">
        <v>44617</v>
      </c>
      <c r="C151" s="113">
        <v>1.3409</v>
      </c>
      <c r="D151" s="113">
        <v>1.7047000000000001</v>
      </c>
      <c r="E151" s="114"/>
      <c r="F151" s="114"/>
      <c r="G151" s="113">
        <v>1.2412000000000001</v>
      </c>
      <c r="H151" s="113"/>
      <c r="I151" s="113">
        <v>1.8546</v>
      </c>
      <c r="J151" s="113">
        <v>1.9887999999999999</v>
      </c>
      <c r="K151" s="113"/>
      <c r="L151" s="113">
        <v>12.594900000000001</v>
      </c>
      <c r="M151" s="113">
        <v>10.474600000000001</v>
      </c>
      <c r="N151" s="113">
        <v>1.8147</v>
      </c>
      <c r="O151" s="113">
        <v>20.314900000000002</v>
      </c>
      <c r="P151" s="113">
        <v>100.6962</v>
      </c>
      <c r="Q151" s="113">
        <v>144.11089999999999</v>
      </c>
      <c r="R151" s="113">
        <v>6.9118000000000004</v>
      </c>
      <c r="S151" s="113">
        <v>1.19</v>
      </c>
      <c r="T151" s="113">
        <v>154.83099999999999</v>
      </c>
      <c r="U151" s="113">
        <v>434.50799999999998</v>
      </c>
      <c r="V151" s="113">
        <v>4.9268000000000001</v>
      </c>
      <c r="W151" s="113">
        <v>167.98820000000001</v>
      </c>
      <c r="X151" s="113">
        <v>8.4649999999999999</v>
      </c>
      <c r="Y151" s="113">
        <v>29.438300000000002</v>
      </c>
      <c r="Z151" s="113">
        <v>2.3306</v>
      </c>
      <c r="AA151" s="113">
        <v>43.549500000000002</v>
      </c>
      <c r="AB151" s="113">
        <v>8.9944000000000006</v>
      </c>
      <c r="AC151" s="113">
        <v>5.5195999999999996</v>
      </c>
      <c r="AD151" s="113">
        <v>5.6158000000000001</v>
      </c>
      <c r="AE151" s="113">
        <v>1611.9204</v>
      </c>
      <c r="AF151" s="113">
        <v>1073.7583999999999</v>
      </c>
      <c r="AG151" s="113">
        <v>5236.9341999999997</v>
      </c>
      <c r="AH151" s="113">
        <v>21.095400000000001</v>
      </c>
      <c r="AI151" s="113">
        <v>19204.77</v>
      </c>
      <c r="AJ151" s="113">
        <v>27.269400000000001</v>
      </c>
      <c r="AK151" s="113">
        <v>69.222999999999999</v>
      </c>
      <c r="AL151" s="113">
        <v>5.8880999999999997</v>
      </c>
      <c r="AM151" s="113">
        <v>112.4995</v>
      </c>
      <c r="AN151" s="113">
        <v>18.587</v>
      </c>
      <c r="AO151" s="113">
        <v>4.8875000000000002</v>
      </c>
      <c r="AP151" s="113">
        <v>5.0317999999999996</v>
      </c>
      <c r="AQ151" s="113">
        <v>0.94869999999999999</v>
      </c>
      <c r="AR151" s="113">
        <v>557.84159999999997</v>
      </c>
      <c r="AS151" s="113">
        <v>4.7142999999999997</v>
      </c>
      <c r="AT151" s="113">
        <v>30572</v>
      </c>
      <c r="AU151" s="113">
        <v>85.6113</v>
      </c>
      <c r="AV151" s="113">
        <v>3105.2910000000002</v>
      </c>
      <c r="AW151" s="113">
        <v>40.197000000000003</v>
      </c>
      <c r="AX151" s="113">
        <v>8.8520000000000003</v>
      </c>
      <c r="AY151" s="113">
        <v>4.3312999999999997</v>
      </c>
      <c r="AZ151" s="113">
        <v>152.61680000000001</v>
      </c>
      <c r="BA151" s="113">
        <v>11.8445</v>
      </c>
      <c r="BB151" s="113">
        <v>5.0434000000000001</v>
      </c>
      <c r="BC151" s="113">
        <v>237.67169999999999</v>
      </c>
      <c r="BD151" s="113">
        <v>3.8908999999999998</v>
      </c>
      <c r="BE151" s="113">
        <v>0.50439999999999996</v>
      </c>
      <c r="BF151" s="113">
        <v>9.2273999999999994</v>
      </c>
      <c r="BG151" s="113">
        <v>0.40560000000000002</v>
      </c>
      <c r="BH151" s="113">
        <v>37.462200000000003</v>
      </c>
      <c r="BI151" s="113">
        <v>56.863599999999998</v>
      </c>
    </row>
    <row r="152" spans="1:61" ht="15.6">
      <c r="A152" s="22">
        <v>151</v>
      </c>
      <c r="B152" s="25">
        <v>44618</v>
      </c>
      <c r="C152" s="113">
        <v>1.3409</v>
      </c>
      <c r="D152" s="113">
        <v>1.7047000000000001</v>
      </c>
      <c r="E152" s="114"/>
      <c r="F152" s="114"/>
      <c r="G152" s="113">
        <v>1.2412000000000001</v>
      </c>
      <c r="H152" s="113"/>
      <c r="I152" s="113">
        <v>1.8546</v>
      </c>
      <c r="J152" s="113">
        <v>1.9887999999999999</v>
      </c>
      <c r="K152" s="113"/>
      <c r="L152" s="113">
        <v>12.594900000000001</v>
      </c>
      <c r="M152" s="113">
        <v>10.474600000000001</v>
      </c>
      <c r="N152" s="113">
        <v>1.8147</v>
      </c>
      <c r="O152" s="113">
        <v>20.314900000000002</v>
      </c>
      <c r="P152" s="113">
        <v>100.6962</v>
      </c>
      <c r="Q152" s="113">
        <v>144.11089999999999</v>
      </c>
      <c r="R152" s="113">
        <v>6.9118000000000004</v>
      </c>
      <c r="S152" s="113">
        <v>1.19</v>
      </c>
      <c r="T152" s="113">
        <v>154.83099999999999</v>
      </c>
      <c r="U152" s="113">
        <v>434.50799999999998</v>
      </c>
      <c r="V152" s="113">
        <v>4.9268000000000001</v>
      </c>
      <c r="W152" s="113">
        <v>167.98820000000001</v>
      </c>
      <c r="X152" s="113">
        <v>8.4649999999999999</v>
      </c>
      <c r="Y152" s="113">
        <v>29.438300000000002</v>
      </c>
      <c r="Z152" s="113">
        <v>2.3306</v>
      </c>
      <c r="AA152" s="113">
        <v>43.549500000000002</v>
      </c>
      <c r="AB152" s="113">
        <v>8.9944000000000006</v>
      </c>
      <c r="AC152" s="113">
        <v>5.5195999999999996</v>
      </c>
      <c r="AD152" s="113">
        <v>5.6158000000000001</v>
      </c>
      <c r="AE152" s="113">
        <v>1611.9204</v>
      </c>
      <c r="AF152" s="113">
        <v>1073.7583999999999</v>
      </c>
      <c r="AG152" s="113">
        <v>5236.9341999999997</v>
      </c>
      <c r="AH152" s="113">
        <v>21.095400000000001</v>
      </c>
      <c r="AI152" s="113">
        <v>19204.77</v>
      </c>
      <c r="AJ152" s="113">
        <v>27.269400000000001</v>
      </c>
      <c r="AK152" s="113">
        <v>69.222999999999999</v>
      </c>
      <c r="AL152" s="113">
        <v>5.8880999999999997</v>
      </c>
      <c r="AM152" s="113">
        <v>112.4995</v>
      </c>
      <c r="AN152" s="113">
        <v>18.587</v>
      </c>
      <c r="AO152" s="113">
        <v>4.8875000000000002</v>
      </c>
      <c r="AP152" s="113">
        <v>5.0317999999999996</v>
      </c>
      <c r="AQ152" s="113">
        <v>0.94869999999999999</v>
      </c>
      <c r="AR152" s="113">
        <v>557.84159999999997</v>
      </c>
      <c r="AS152" s="113">
        <v>4.7142999999999997</v>
      </c>
      <c r="AT152" s="113">
        <v>30572</v>
      </c>
      <c r="AU152" s="113">
        <v>85.6113</v>
      </c>
      <c r="AV152" s="113">
        <v>3105.2910000000002</v>
      </c>
      <c r="AW152" s="113">
        <v>40.197000000000003</v>
      </c>
      <c r="AX152" s="113">
        <v>8.8520000000000003</v>
      </c>
      <c r="AY152" s="113">
        <v>4.3312999999999997</v>
      </c>
      <c r="AZ152" s="113">
        <v>152.61680000000001</v>
      </c>
      <c r="BA152" s="113">
        <v>11.8445</v>
      </c>
      <c r="BB152" s="113">
        <v>5.0434000000000001</v>
      </c>
      <c r="BC152" s="113">
        <v>237.67169999999999</v>
      </c>
      <c r="BD152" s="113">
        <v>3.8908999999999998</v>
      </c>
      <c r="BE152" s="113">
        <v>0.50439999999999996</v>
      </c>
      <c r="BF152" s="113">
        <v>9.2273999999999994</v>
      </c>
      <c r="BG152" s="113">
        <v>0.40560000000000002</v>
      </c>
      <c r="BH152" s="113">
        <v>37.462200000000003</v>
      </c>
      <c r="BI152" s="113">
        <v>56.863599999999998</v>
      </c>
    </row>
    <row r="153" spans="1:61" ht="15.6">
      <c r="A153" s="22">
        <v>152</v>
      </c>
      <c r="B153" s="25">
        <v>44619</v>
      </c>
      <c r="C153" s="113">
        <v>1.3409</v>
      </c>
      <c r="D153" s="113">
        <v>1.7047000000000001</v>
      </c>
      <c r="E153" s="114"/>
      <c r="F153" s="114"/>
      <c r="G153" s="113">
        <v>1.2412000000000001</v>
      </c>
      <c r="H153" s="113"/>
      <c r="I153" s="113">
        <v>1.8546</v>
      </c>
      <c r="J153" s="113">
        <v>1.9887999999999999</v>
      </c>
      <c r="K153" s="113"/>
      <c r="L153" s="113">
        <v>12.594900000000001</v>
      </c>
      <c r="M153" s="113">
        <v>10.474600000000001</v>
      </c>
      <c r="N153" s="113">
        <v>1.8147</v>
      </c>
      <c r="O153" s="113">
        <v>20.314900000000002</v>
      </c>
      <c r="P153" s="113">
        <v>100.6962</v>
      </c>
      <c r="Q153" s="113">
        <v>144.11089999999999</v>
      </c>
      <c r="R153" s="113">
        <v>6.9118000000000004</v>
      </c>
      <c r="S153" s="113">
        <v>1.19</v>
      </c>
      <c r="T153" s="113">
        <v>154.83099999999999</v>
      </c>
      <c r="U153" s="113">
        <v>434.50799999999998</v>
      </c>
      <c r="V153" s="113">
        <v>4.9268000000000001</v>
      </c>
      <c r="W153" s="113">
        <v>167.98820000000001</v>
      </c>
      <c r="X153" s="113">
        <v>8.4649999999999999</v>
      </c>
      <c r="Y153" s="113">
        <v>29.438300000000002</v>
      </c>
      <c r="Z153" s="113">
        <v>2.3306</v>
      </c>
      <c r="AA153" s="113">
        <v>43.549500000000002</v>
      </c>
      <c r="AB153" s="113">
        <v>8.9944000000000006</v>
      </c>
      <c r="AC153" s="113">
        <v>5.5195999999999996</v>
      </c>
      <c r="AD153" s="113">
        <v>5.6158000000000001</v>
      </c>
      <c r="AE153" s="113">
        <v>1611.9204</v>
      </c>
      <c r="AF153" s="113">
        <v>1073.7583999999999</v>
      </c>
      <c r="AG153" s="113">
        <v>5236.9341999999997</v>
      </c>
      <c r="AH153" s="113">
        <v>21.095400000000001</v>
      </c>
      <c r="AI153" s="113">
        <v>19204.77</v>
      </c>
      <c r="AJ153" s="113">
        <v>27.269400000000001</v>
      </c>
      <c r="AK153" s="113">
        <v>69.222999999999999</v>
      </c>
      <c r="AL153" s="113">
        <v>5.8880999999999997</v>
      </c>
      <c r="AM153" s="113">
        <v>112.4995</v>
      </c>
      <c r="AN153" s="113">
        <v>18.587</v>
      </c>
      <c r="AO153" s="113">
        <v>4.8875000000000002</v>
      </c>
      <c r="AP153" s="113">
        <v>5.0317999999999996</v>
      </c>
      <c r="AQ153" s="113">
        <v>0.94869999999999999</v>
      </c>
      <c r="AR153" s="113">
        <v>557.84159999999997</v>
      </c>
      <c r="AS153" s="113">
        <v>4.7142999999999997</v>
      </c>
      <c r="AT153" s="113">
        <v>30572</v>
      </c>
      <c r="AU153" s="113">
        <v>85.6113</v>
      </c>
      <c r="AV153" s="113">
        <v>3105.2910000000002</v>
      </c>
      <c r="AW153" s="113">
        <v>40.197000000000003</v>
      </c>
      <c r="AX153" s="113">
        <v>8.8520000000000003</v>
      </c>
      <c r="AY153" s="113">
        <v>4.3312999999999997</v>
      </c>
      <c r="AZ153" s="113">
        <v>152.61680000000001</v>
      </c>
      <c r="BA153" s="113">
        <v>11.8445</v>
      </c>
      <c r="BB153" s="113">
        <v>5.0434000000000001</v>
      </c>
      <c r="BC153" s="113">
        <v>237.67169999999999</v>
      </c>
      <c r="BD153" s="113">
        <v>3.8908999999999998</v>
      </c>
      <c r="BE153" s="113">
        <v>0.50439999999999996</v>
      </c>
      <c r="BF153" s="113">
        <v>9.2273999999999994</v>
      </c>
      <c r="BG153" s="113">
        <v>0.40560000000000002</v>
      </c>
      <c r="BH153" s="113">
        <v>37.462200000000003</v>
      </c>
      <c r="BI153" s="113">
        <v>56.863599999999998</v>
      </c>
    </row>
    <row r="154" spans="1:61" ht="15.6">
      <c r="A154" s="22">
        <v>153</v>
      </c>
      <c r="B154" s="25">
        <v>44620</v>
      </c>
      <c r="C154" s="113">
        <v>1.3391</v>
      </c>
      <c r="D154" s="113">
        <v>1.6989000000000001</v>
      </c>
      <c r="E154" s="114"/>
      <c r="F154" s="114"/>
      <c r="G154" s="113">
        <v>1.2302999999999999</v>
      </c>
      <c r="H154" s="113"/>
      <c r="I154" s="113">
        <v>1.8465</v>
      </c>
      <c r="J154" s="113">
        <v>1.9812000000000001</v>
      </c>
      <c r="K154" s="113"/>
      <c r="L154" s="113">
        <v>12.6896</v>
      </c>
      <c r="M154" s="113">
        <v>10.4628</v>
      </c>
      <c r="N154" s="113">
        <v>1.8156000000000001</v>
      </c>
      <c r="O154" s="113">
        <v>20.677399999999999</v>
      </c>
      <c r="P154" s="113">
        <v>100.7938</v>
      </c>
      <c r="Q154" s="113">
        <v>143.80950000000001</v>
      </c>
      <c r="R154" s="113">
        <v>6.8994999999999997</v>
      </c>
      <c r="S154" s="113">
        <v>1.1950000000000001</v>
      </c>
      <c r="T154" s="113">
        <v>154.14400000000001</v>
      </c>
      <c r="U154" s="113">
        <v>444.47800000000001</v>
      </c>
      <c r="V154" s="113">
        <v>4.9268000000000001</v>
      </c>
      <c r="W154" s="113">
        <v>169.4434</v>
      </c>
      <c r="X154" s="113">
        <v>8.4596999999999998</v>
      </c>
      <c r="Y154" s="113">
        <v>30.082000000000001</v>
      </c>
      <c r="Z154" s="113">
        <v>2.3361999999999998</v>
      </c>
      <c r="AA154" s="113">
        <v>43.765500000000003</v>
      </c>
      <c r="AB154" s="113">
        <v>9.0402000000000005</v>
      </c>
      <c r="AC154" s="113">
        <v>5.6177999999999999</v>
      </c>
      <c r="AD154" s="113">
        <v>5.6093000000000002</v>
      </c>
      <c r="AE154" s="113">
        <v>1609.7393999999999</v>
      </c>
      <c r="AF154" s="113">
        <v>1070.1687999999999</v>
      </c>
      <c r="AG154" s="113">
        <v>5266.8107</v>
      </c>
      <c r="AH154" s="113">
        <v>21.039100000000001</v>
      </c>
      <c r="AI154" s="113">
        <v>19213.09</v>
      </c>
      <c r="AJ154" s="113">
        <v>27.472100000000001</v>
      </c>
      <c r="AK154" s="113">
        <v>68.567599999999999</v>
      </c>
      <c r="AL154" s="113">
        <v>5.9141000000000004</v>
      </c>
      <c r="AM154" s="113">
        <v>133.06549999999999</v>
      </c>
      <c r="AN154" s="113">
        <v>18.6142</v>
      </c>
      <c r="AO154" s="113">
        <v>4.8971999999999998</v>
      </c>
      <c r="AP154" s="113">
        <v>5.0232999999999999</v>
      </c>
      <c r="AQ154" s="113">
        <v>0.95089999999999997</v>
      </c>
      <c r="AR154" s="113">
        <v>559.53229999999996</v>
      </c>
      <c r="AS154" s="113">
        <v>4.7164000000000001</v>
      </c>
      <c r="AT154" s="113">
        <v>30550</v>
      </c>
      <c r="AU154" s="113">
        <v>85.725499999999997</v>
      </c>
      <c r="AV154" s="113">
        <v>3097.9146000000001</v>
      </c>
      <c r="AW154" s="113">
        <v>40.215400000000002</v>
      </c>
      <c r="AX154" s="113">
        <v>8.8879000000000001</v>
      </c>
      <c r="AY154" s="113">
        <v>4.2995999999999999</v>
      </c>
      <c r="AZ154" s="113">
        <v>152.6146</v>
      </c>
      <c r="BA154" s="113">
        <v>11.8302</v>
      </c>
      <c r="BB154" s="113">
        <v>5.0628000000000002</v>
      </c>
      <c r="BC154" s="113">
        <v>237.9417</v>
      </c>
      <c r="BD154" s="113">
        <v>3.8953000000000002</v>
      </c>
      <c r="BE154" s="113">
        <v>0.50560000000000005</v>
      </c>
      <c r="BF154" s="113">
        <v>9.2280999999999995</v>
      </c>
      <c r="BG154" s="113">
        <v>0.40649999999999997</v>
      </c>
      <c r="BH154" s="113">
        <v>37.4589</v>
      </c>
      <c r="BI154" s="113">
        <v>56.885300000000001</v>
      </c>
    </row>
    <row r="155" spans="1:61" ht="15.6">
      <c r="A155" s="22">
        <v>154</v>
      </c>
      <c r="B155" s="25">
        <v>44621</v>
      </c>
      <c r="C155" s="113">
        <v>1.3312999999999999</v>
      </c>
      <c r="D155" s="113">
        <v>1.6940999999999999</v>
      </c>
      <c r="E155" s="114"/>
      <c r="F155" s="114"/>
      <c r="G155" s="113">
        <v>1.2243999999999999</v>
      </c>
      <c r="H155" s="113"/>
      <c r="I155" s="113">
        <v>1.8355999999999999</v>
      </c>
      <c r="J155" s="113">
        <v>1.9692000000000001</v>
      </c>
      <c r="K155" s="113"/>
      <c r="L155" s="113">
        <v>12.846399999999999</v>
      </c>
      <c r="M155" s="113">
        <v>10.4047</v>
      </c>
      <c r="N155" s="113">
        <v>1.8080000000000001</v>
      </c>
      <c r="O155" s="113">
        <v>20.587900000000001</v>
      </c>
      <c r="P155" s="113">
        <v>101.0724</v>
      </c>
      <c r="Q155" s="113">
        <v>142.9803</v>
      </c>
      <c r="R155" s="113">
        <v>6.8602999999999996</v>
      </c>
      <c r="S155" s="113">
        <v>1.1982999999999999</v>
      </c>
      <c r="T155" s="113">
        <v>152.88200000000001</v>
      </c>
      <c r="U155" s="113">
        <v>452.12200000000001</v>
      </c>
      <c r="V155" s="113">
        <v>4.8902000000000001</v>
      </c>
      <c r="W155" s="113">
        <v>170.3931</v>
      </c>
      <c r="X155" s="113">
        <v>8.4385999999999992</v>
      </c>
      <c r="Y155" s="113">
        <v>30.4861</v>
      </c>
      <c r="Z155" s="113">
        <v>2.3456999999999999</v>
      </c>
      <c r="AA155" s="113">
        <v>43.554900000000004</v>
      </c>
      <c r="AB155" s="113">
        <v>9.0664999999999996</v>
      </c>
      <c r="AC155" s="113">
        <v>5.6913</v>
      </c>
      <c r="AD155" s="113">
        <v>5.6315</v>
      </c>
      <c r="AE155" s="113">
        <v>1597.3406</v>
      </c>
      <c r="AF155" s="113">
        <v>1074.6516999999999</v>
      </c>
      <c r="AG155" s="113">
        <v>5180.1940000000004</v>
      </c>
      <c r="AH155" s="113">
        <v>20.922699999999999</v>
      </c>
      <c r="AI155" s="113">
        <v>19257.46</v>
      </c>
      <c r="AJ155" s="113">
        <v>27.456</v>
      </c>
      <c r="AK155" s="113">
        <v>68.772000000000006</v>
      </c>
      <c r="AL155" s="113">
        <v>5.9291999999999998</v>
      </c>
      <c r="AM155" s="113">
        <v>152.09479999999999</v>
      </c>
      <c r="AN155" s="113">
        <v>18.629100000000001</v>
      </c>
      <c r="AO155" s="113">
        <v>4.8832000000000004</v>
      </c>
      <c r="AP155" s="113">
        <v>4.9950000000000001</v>
      </c>
      <c r="AQ155" s="113">
        <v>0.94730000000000003</v>
      </c>
      <c r="AR155" s="113">
        <v>553.98320000000001</v>
      </c>
      <c r="AS155" s="113">
        <v>4.7085999999999997</v>
      </c>
      <c r="AT155" s="113">
        <v>30578</v>
      </c>
      <c r="AU155" s="113">
        <v>85.075500000000005</v>
      </c>
      <c r="AV155" s="113">
        <v>3080.6161999999999</v>
      </c>
      <c r="AW155" s="113">
        <v>39.984699999999997</v>
      </c>
      <c r="AX155" s="113">
        <v>8.9132999999999996</v>
      </c>
      <c r="AY155" s="113">
        <v>4.3048999999999999</v>
      </c>
      <c r="AZ155" s="113">
        <v>151.78800000000001</v>
      </c>
      <c r="BA155" s="113">
        <v>11.8367</v>
      </c>
      <c r="BB155" s="113">
        <v>5.0529000000000002</v>
      </c>
      <c r="BC155" s="113">
        <v>238.2114</v>
      </c>
      <c r="BD155" s="113">
        <v>3.8885000000000001</v>
      </c>
      <c r="BE155" s="113">
        <v>0.50390000000000001</v>
      </c>
      <c r="BF155" s="113">
        <v>9.1786999999999992</v>
      </c>
      <c r="BG155" s="113">
        <v>0.40350000000000003</v>
      </c>
      <c r="BH155" s="113">
        <v>37.306399999999996</v>
      </c>
      <c r="BI155" s="113">
        <v>56.722000000000001</v>
      </c>
    </row>
    <row r="156" spans="1:61" ht="15.6">
      <c r="A156" s="22">
        <v>155</v>
      </c>
      <c r="B156" s="25">
        <v>44622</v>
      </c>
      <c r="C156" s="113">
        <v>1.3359000000000001</v>
      </c>
      <c r="D156" s="113">
        <v>1.6919999999999999</v>
      </c>
      <c r="E156" s="114"/>
      <c r="F156" s="114"/>
      <c r="G156" s="113">
        <v>1.232</v>
      </c>
      <c r="H156" s="113"/>
      <c r="I156" s="113">
        <v>1.8342000000000001</v>
      </c>
      <c r="J156" s="113">
        <v>1.9703999999999999</v>
      </c>
      <c r="K156" s="113"/>
      <c r="L156" s="113">
        <v>12.9498</v>
      </c>
      <c r="M156" s="113">
        <v>10.4384</v>
      </c>
      <c r="N156" s="113">
        <v>1.8111999999999999</v>
      </c>
      <c r="O156" s="113">
        <v>20.494</v>
      </c>
      <c r="P156" s="113">
        <v>100.7636</v>
      </c>
      <c r="Q156" s="113">
        <v>144.20060000000001</v>
      </c>
      <c r="R156" s="113">
        <v>6.8719999999999999</v>
      </c>
      <c r="S156" s="113">
        <v>1.2033</v>
      </c>
      <c r="T156" s="113">
        <v>154.43199999999999</v>
      </c>
      <c r="U156" s="113">
        <v>457.577</v>
      </c>
      <c r="V156" s="113">
        <v>4.9069000000000003</v>
      </c>
      <c r="W156" s="113">
        <v>172.26410000000001</v>
      </c>
      <c r="X156" s="113">
        <v>8.4368999999999996</v>
      </c>
      <c r="Y156" s="113">
        <v>30.802600000000002</v>
      </c>
      <c r="Z156" s="113">
        <v>2.3546999999999998</v>
      </c>
      <c r="AA156" s="113">
        <v>43.4407</v>
      </c>
      <c r="AB156" s="113">
        <v>9.1007999999999996</v>
      </c>
      <c r="AC156" s="113">
        <v>5.7218</v>
      </c>
      <c r="AD156" s="113">
        <v>5.5774999999999997</v>
      </c>
      <c r="AE156" s="113">
        <v>1610.9546</v>
      </c>
      <c r="AF156" s="113">
        <v>1077.2438</v>
      </c>
      <c r="AG156" s="113">
        <v>5124.4835000000003</v>
      </c>
      <c r="AH156" s="113">
        <v>20.995699999999999</v>
      </c>
      <c r="AI156" s="113">
        <v>19126.07</v>
      </c>
      <c r="AJ156" s="113">
        <v>27.584800000000001</v>
      </c>
      <c r="AK156" s="113">
        <v>68.351299999999995</v>
      </c>
      <c r="AL156" s="113">
        <v>5.9516</v>
      </c>
      <c r="AM156" s="113">
        <v>138.678</v>
      </c>
      <c r="AN156" s="113">
        <v>18.8535</v>
      </c>
      <c r="AO156" s="113">
        <v>4.8825000000000003</v>
      </c>
      <c r="AP156" s="113">
        <v>5.0122</v>
      </c>
      <c r="AQ156" s="113">
        <v>0.94389999999999996</v>
      </c>
      <c r="AR156" s="113">
        <v>555.76549999999997</v>
      </c>
      <c r="AS156" s="113">
        <v>4.6994999999999996</v>
      </c>
      <c r="AT156" s="113">
        <v>30395</v>
      </c>
      <c r="AU156" s="113">
        <v>85.195899999999995</v>
      </c>
      <c r="AV156" s="113">
        <v>3090.1711</v>
      </c>
      <c r="AW156" s="113">
        <v>40.122700000000002</v>
      </c>
      <c r="AX156" s="113">
        <v>8.9507999999999992</v>
      </c>
      <c r="AY156" s="113">
        <v>4.3201999999999998</v>
      </c>
      <c r="AZ156" s="113">
        <v>152.36080000000001</v>
      </c>
      <c r="BA156" s="113">
        <v>11.855700000000001</v>
      </c>
      <c r="BB156" s="113">
        <v>5.0128000000000004</v>
      </c>
      <c r="BC156" s="113">
        <v>236.8142</v>
      </c>
      <c r="BD156" s="113">
        <v>3.9102999999999999</v>
      </c>
      <c r="BE156" s="113">
        <v>0.50390000000000001</v>
      </c>
      <c r="BF156" s="113">
        <v>9.1852</v>
      </c>
      <c r="BG156" s="113">
        <v>0.40500000000000003</v>
      </c>
      <c r="BH156" s="113">
        <v>37.491599999999998</v>
      </c>
      <c r="BI156" s="113">
        <v>57.013800000000003</v>
      </c>
    </row>
    <row r="157" spans="1:61" ht="15.6">
      <c r="A157" s="22">
        <v>156</v>
      </c>
      <c r="B157" s="25">
        <v>44623</v>
      </c>
      <c r="C157" s="113">
        <v>1.3333999999999999</v>
      </c>
      <c r="D157" s="113">
        <v>1.6903999999999999</v>
      </c>
      <c r="E157" s="114"/>
      <c r="F157" s="114"/>
      <c r="G157" s="113">
        <v>1.2264999999999999</v>
      </c>
      <c r="H157" s="113"/>
      <c r="I157" s="113">
        <v>1.8219000000000001</v>
      </c>
      <c r="J157" s="113">
        <v>1.9641999999999999</v>
      </c>
      <c r="K157" s="113"/>
      <c r="L157" s="113">
        <v>13.0177</v>
      </c>
      <c r="M157" s="113">
        <v>10.421200000000001</v>
      </c>
      <c r="N157" s="113">
        <v>1.8105</v>
      </c>
      <c r="O157" s="113">
        <v>20.275700000000001</v>
      </c>
      <c r="P157" s="113">
        <v>101.5685</v>
      </c>
      <c r="Q157" s="113">
        <v>144.06120000000001</v>
      </c>
      <c r="R157" s="113">
        <v>6.7253999999999996</v>
      </c>
      <c r="S157" s="113">
        <v>1.2065999999999999</v>
      </c>
      <c r="T157" s="113">
        <v>154.089</v>
      </c>
      <c r="U157" s="113">
        <v>460.03899999999999</v>
      </c>
      <c r="V157" s="113">
        <v>4.8978999999999999</v>
      </c>
      <c r="W157" s="113">
        <v>173.0155</v>
      </c>
      <c r="X157" s="113">
        <v>8.4422999999999995</v>
      </c>
      <c r="Y157" s="113">
        <v>31.1099</v>
      </c>
      <c r="Z157" s="113">
        <v>2.3595000000000002</v>
      </c>
      <c r="AA157" s="113">
        <v>43.526299999999999</v>
      </c>
      <c r="AB157" s="113">
        <v>9.1242999999999999</v>
      </c>
      <c r="AC157" s="113">
        <v>5.7927</v>
      </c>
      <c r="AD157" s="113">
        <v>5.6055000000000001</v>
      </c>
      <c r="AE157" s="113">
        <v>1606.7284999999999</v>
      </c>
      <c r="AF157" s="113">
        <v>1062.3263999999999</v>
      </c>
      <c r="AG157" s="113">
        <v>5015.2203</v>
      </c>
      <c r="AH157" s="113">
        <v>20.979500000000002</v>
      </c>
      <c r="AI157" s="113">
        <v>19264.48</v>
      </c>
      <c r="AJ157" s="113">
        <v>27.5839</v>
      </c>
      <c r="AK157" s="113">
        <v>68.981700000000004</v>
      </c>
      <c r="AL157" s="113">
        <v>5.9703999999999997</v>
      </c>
      <c r="AM157" s="113">
        <v>144.97800000000001</v>
      </c>
      <c r="AN157" s="113">
        <v>18.8781</v>
      </c>
      <c r="AO157" s="113">
        <v>4.8798000000000004</v>
      </c>
      <c r="AP157" s="113">
        <v>5.0026999999999999</v>
      </c>
      <c r="AQ157" s="113">
        <v>0.94740000000000002</v>
      </c>
      <c r="AR157" s="113">
        <v>554.7278</v>
      </c>
      <c r="AS157" s="113">
        <v>4.7045000000000003</v>
      </c>
      <c r="AT157" s="113">
        <v>30535</v>
      </c>
      <c r="AU157" s="113">
        <v>85.437100000000001</v>
      </c>
      <c r="AV157" s="113">
        <v>3083.5803000000001</v>
      </c>
      <c r="AW157" s="113">
        <v>40.0486</v>
      </c>
      <c r="AX157" s="113">
        <v>8.9763999999999999</v>
      </c>
      <c r="AY157" s="113">
        <v>4.33</v>
      </c>
      <c r="AZ157" s="113">
        <v>152.07300000000001</v>
      </c>
      <c r="BA157" s="113">
        <v>11.897399999999999</v>
      </c>
      <c r="BB157" s="113">
        <v>4.9793000000000003</v>
      </c>
      <c r="BC157" s="113">
        <v>238.5232</v>
      </c>
      <c r="BD157" s="113">
        <v>3.9083000000000001</v>
      </c>
      <c r="BE157" s="113">
        <v>0.503</v>
      </c>
      <c r="BF157" s="113">
        <v>9.1790000000000003</v>
      </c>
      <c r="BG157" s="113">
        <v>0.40450000000000003</v>
      </c>
      <c r="BH157" s="113">
        <v>37.419899999999998</v>
      </c>
      <c r="BI157" s="113">
        <v>56.805</v>
      </c>
    </row>
    <row r="158" spans="1:61" ht="15.6">
      <c r="A158" s="22">
        <v>157</v>
      </c>
      <c r="B158" s="25">
        <v>44624</v>
      </c>
      <c r="C158" s="113">
        <v>1.323</v>
      </c>
      <c r="D158" s="113">
        <v>1.6859</v>
      </c>
      <c r="E158" s="114"/>
      <c r="F158" s="114"/>
      <c r="G158" s="113">
        <v>1.2132000000000001</v>
      </c>
      <c r="H158" s="113"/>
      <c r="I158" s="113">
        <v>1.7947</v>
      </c>
      <c r="J158" s="113">
        <v>1.9291</v>
      </c>
      <c r="K158" s="113"/>
      <c r="L158" s="113">
        <v>13.042199999999999</v>
      </c>
      <c r="M158" s="113">
        <v>10.3428</v>
      </c>
      <c r="N158" s="113">
        <v>1.8003</v>
      </c>
      <c r="O158" s="113">
        <v>20.3506</v>
      </c>
      <c r="P158" s="113">
        <v>101.3278</v>
      </c>
      <c r="Q158" s="113">
        <v>143.14109999999999</v>
      </c>
      <c r="R158" s="113">
        <v>6.7058999999999997</v>
      </c>
      <c r="S158" s="113">
        <v>1.2108000000000001</v>
      </c>
      <c r="T158" s="113">
        <v>152.13399999999999</v>
      </c>
      <c r="U158" s="113">
        <v>468.95699999999999</v>
      </c>
      <c r="V158" s="113">
        <v>4.8617999999999997</v>
      </c>
      <c r="W158" s="113">
        <v>174.3253</v>
      </c>
      <c r="X158" s="113">
        <v>8.3588000000000005</v>
      </c>
      <c r="Y158" s="113">
        <v>31.1052</v>
      </c>
      <c r="Z158" s="113">
        <v>2.3692000000000002</v>
      </c>
      <c r="AA158" s="113">
        <v>43.194000000000003</v>
      </c>
      <c r="AB158" s="113">
        <v>9.1544000000000008</v>
      </c>
      <c r="AC158" s="113">
        <v>5.9280999999999997</v>
      </c>
      <c r="AD158" s="113">
        <v>5.5590999999999999</v>
      </c>
      <c r="AE158" s="113">
        <v>1607.0757000000001</v>
      </c>
      <c r="AF158" s="113">
        <v>1066.9165</v>
      </c>
      <c r="AG158" s="113">
        <v>5058.2305999999999</v>
      </c>
      <c r="AH158" s="113">
        <v>20.773499999999999</v>
      </c>
      <c r="AI158" s="113">
        <v>19142.96</v>
      </c>
      <c r="AJ158" s="113">
        <v>27.7287</v>
      </c>
      <c r="AK158" s="113">
        <v>68.9345</v>
      </c>
      <c r="AL158" s="113">
        <v>5.9927999999999999</v>
      </c>
      <c r="AM158" s="113">
        <v>156.7311</v>
      </c>
      <c r="AN158" s="113">
        <v>18.8307</v>
      </c>
      <c r="AO158" s="113">
        <v>4.8247</v>
      </c>
      <c r="AP158" s="113">
        <v>4.9657</v>
      </c>
      <c r="AQ158" s="113">
        <v>0.93879999999999997</v>
      </c>
      <c r="AR158" s="113">
        <v>550.47519999999997</v>
      </c>
      <c r="AS158" s="113">
        <v>4.6580000000000004</v>
      </c>
      <c r="AT158" s="113">
        <v>30366</v>
      </c>
      <c r="AU158" s="113">
        <v>84.430400000000006</v>
      </c>
      <c r="AV158" s="113">
        <v>3062.6514000000002</v>
      </c>
      <c r="AW158" s="113">
        <v>39.725000000000001</v>
      </c>
      <c r="AX158" s="113">
        <v>9.0045000000000002</v>
      </c>
      <c r="AY158" s="113">
        <v>4.33</v>
      </c>
      <c r="AZ158" s="113">
        <v>150.9486</v>
      </c>
      <c r="BA158" s="113">
        <v>11.867000000000001</v>
      </c>
      <c r="BB158" s="113">
        <v>4.9562999999999997</v>
      </c>
      <c r="BC158" s="113">
        <v>237.25319999999999</v>
      </c>
      <c r="BD158" s="113">
        <v>3.9074</v>
      </c>
      <c r="BE158" s="113">
        <v>0.49840000000000001</v>
      </c>
      <c r="BF158" s="113">
        <v>9.1150000000000002</v>
      </c>
      <c r="BG158" s="113">
        <v>0.40079999999999999</v>
      </c>
      <c r="BH158" s="113">
        <v>37.443899999999999</v>
      </c>
      <c r="BI158" s="113">
        <v>56.386699999999998</v>
      </c>
    </row>
    <row r="159" spans="1:61" ht="15.6">
      <c r="A159" s="22">
        <v>158</v>
      </c>
      <c r="B159" s="25">
        <v>44625</v>
      </c>
      <c r="C159" s="113">
        <v>1.323</v>
      </c>
      <c r="D159" s="113">
        <v>1.6859</v>
      </c>
      <c r="E159" s="114"/>
      <c r="F159" s="114"/>
      <c r="G159" s="113">
        <v>1.2132000000000001</v>
      </c>
      <c r="H159" s="113"/>
      <c r="I159" s="113">
        <v>1.7947</v>
      </c>
      <c r="J159" s="113">
        <v>1.9291</v>
      </c>
      <c r="K159" s="113"/>
      <c r="L159" s="113">
        <v>13.042199999999999</v>
      </c>
      <c r="M159" s="113">
        <v>10.3428</v>
      </c>
      <c r="N159" s="113">
        <v>1.8003</v>
      </c>
      <c r="O159" s="113">
        <v>20.3506</v>
      </c>
      <c r="P159" s="113">
        <v>101.3278</v>
      </c>
      <c r="Q159" s="113">
        <v>143.14109999999999</v>
      </c>
      <c r="R159" s="113">
        <v>6.7058999999999997</v>
      </c>
      <c r="S159" s="113">
        <v>1.2108000000000001</v>
      </c>
      <c r="T159" s="113">
        <v>152.13399999999999</v>
      </c>
      <c r="U159" s="113">
        <v>468.95699999999999</v>
      </c>
      <c r="V159" s="113">
        <v>4.8617999999999997</v>
      </c>
      <c r="W159" s="113">
        <v>174.3253</v>
      </c>
      <c r="X159" s="113">
        <v>8.3588000000000005</v>
      </c>
      <c r="Y159" s="113">
        <v>31.1052</v>
      </c>
      <c r="Z159" s="113">
        <v>2.3692000000000002</v>
      </c>
      <c r="AA159" s="113">
        <v>43.194000000000003</v>
      </c>
      <c r="AB159" s="113">
        <v>9.1544000000000008</v>
      </c>
      <c r="AC159" s="113">
        <v>5.9280999999999997</v>
      </c>
      <c r="AD159" s="113">
        <v>5.5590999999999999</v>
      </c>
      <c r="AE159" s="113">
        <v>1607.0757000000001</v>
      </c>
      <c r="AF159" s="113">
        <v>1066.9165</v>
      </c>
      <c r="AG159" s="113">
        <v>5058.2305999999999</v>
      </c>
      <c r="AH159" s="113">
        <v>20.773499999999999</v>
      </c>
      <c r="AI159" s="113">
        <v>19142.96</v>
      </c>
      <c r="AJ159" s="113">
        <v>27.7287</v>
      </c>
      <c r="AK159" s="113">
        <v>68.9345</v>
      </c>
      <c r="AL159" s="113">
        <v>5.9927999999999999</v>
      </c>
      <c r="AM159" s="113">
        <v>156.7311</v>
      </c>
      <c r="AN159" s="113">
        <v>18.8307</v>
      </c>
      <c r="AO159" s="113">
        <v>4.8247</v>
      </c>
      <c r="AP159" s="113">
        <v>4.9657</v>
      </c>
      <c r="AQ159" s="113">
        <v>0.93879999999999997</v>
      </c>
      <c r="AR159" s="113">
        <v>550.47519999999997</v>
      </c>
      <c r="AS159" s="113">
        <v>4.6580000000000004</v>
      </c>
      <c r="AT159" s="113">
        <v>30366</v>
      </c>
      <c r="AU159" s="113">
        <v>84.430400000000006</v>
      </c>
      <c r="AV159" s="113">
        <v>3062.6514000000002</v>
      </c>
      <c r="AW159" s="113">
        <v>39.725000000000001</v>
      </c>
      <c r="AX159" s="113">
        <v>9.0045000000000002</v>
      </c>
      <c r="AY159" s="113">
        <v>4.33</v>
      </c>
      <c r="AZ159" s="113">
        <v>150.9486</v>
      </c>
      <c r="BA159" s="113">
        <v>11.867000000000001</v>
      </c>
      <c r="BB159" s="113">
        <v>4.9562999999999997</v>
      </c>
      <c r="BC159" s="113">
        <v>237.25319999999999</v>
      </c>
      <c r="BD159" s="113">
        <v>3.9074</v>
      </c>
      <c r="BE159" s="113">
        <v>0.49840000000000001</v>
      </c>
      <c r="BF159" s="113">
        <v>9.1150000000000002</v>
      </c>
      <c r="BG159" s="113">
        <v>0.40079999999999999</v>
      </c>
      <c r="BH159" s="113">
        <v>37.443899999999999</v>
      </c>
      <c r="BI159" s="113">
        <v>56.386699999999998</v>
      </c>
    </row>
    <row r="160" spans="1:61" ht="15.6">
      <c r="A160" s="22">
        <v>159</v>
      </c>
      <c r="B160" s="25">
        <v>44626</v>
      </c>
      <c r="C160" s="113">
        <v>1.323</v>
      </c>
      <c r="D160" s="113">
        <v>1.6859</v>
      </c>
      <c r="E160" s="114"/>
      <c r="F160" s="114"/>
      <c r="G160" s="113">
        <v>1.2132000000000001</v>
      </c>
      <c r="H160" s="113"/>
      <c r="I160" s="113">
        <v>1.7947</v>
      </c>
      <c r="J160" s="113">
        <v>1.9291</v>
      </c>
      <c r="K160" s="113"/>
      <c r="L160" s="113">
        <v>13.042199999999999</v>
      </c>
      <c r="M160" s="113">
        <v>10.3428</v>
      </c>
      <c r="N160" s="113">
        <v>1.8003</v>
      </c>
      <c r="O160" s="113">
        <v>20.3506</v>
      </c>
      <c r="P160" s="113">
        <v>101.3278</v>
      </c>
      <c r="Q160" s="113">
        <v>143.14109999999999</v>
      </c>
      <c r="R160" s="113">
        <v>6.7058999999999997</v>
      </c>
      <c r="S160" s="113">
        <v>1.2108000000000001</v>
      </c>
      <c r="T160" s="113">
        <v>152.13399999999999</v>
      </c>
      <c r="U160" s="113">
        <v>468.95699999999999</v>
      </c>
      <c r="V160" s="113">
        <v>4.8617999999999997</v>
      </c>
      <c r="W160" s="113">
        <v>174.3253</v>
      </c>
      <c r="X160" s="113">
        <v>8.3588000000000005</v>
      </c>
      <c r="Y160" s="113">
        <v>31.1052</v>
      </c>
      <c r="Z160" s="113">
        <v>2.3692000000000002</v>
      </c>
      <c r="AA160" s="113">
        <v>43.194000000000003</v>
      </c>
      <c r="AB160" s="113">
        <v>9.1544000000000008</v>
      </c>
      <c r="AC160" s="113">
        <v>5.9280999999999997</v>
      </c>
      <c r="AD160" s="113">
        <v>5.5590999999999999</v>
      </c>
      <c r="AE160" s="113">
        <v>1607.0757000000001</v>
      </c>
      <c r="AF160" s="113">
        <v>1066.9165</v>
      </c>
      <c r="AG160" s="113">
        <v>5058.2305999999999</v>
      </c>
      <c r="AH160" s="113">
        <v>20.773499999999999</v>
      </c>
      <c r="AI160" s="113">
        <v>19142.96</v>
      </c>
      <c r="AJ160" s="113">
        <v>27.7287</v>
      </c>
      <c r="AK160" s="113">
        <v>68.9345</v>
      </c>
      <c r="AL160" s="113">
        <v>5.9927999999999999</v>
      </c>
      <c r="AM160" s="113">
        <v>156.7311</v>
      </c>
      <c r="AN160" s="113">
        <v>18.8307</v>
      </c>
      <c r="AO160" s="113">
        <v>4.8247</v>
      </c>
      <c r="AP160" s="113">
        <v>4.9657</v>
      </c>
      <c r="AQ160" s="113">
        <v>0.93879999999999997</v>
      </c>
      <c r="AR160" s="113">
        <v>550.47519999999997</v>
      </c>
      <c r="AS160" s="113">
        <v>4.6580000000000004</v>
      </c>
      <c r="AT160" s="113">
        <v>30366</v>
      </c>
      <c r="AU160" s="113">
        <v>84.430400000000006</v>
      </c>
      <c r="AV160" s="113">
        <v>3062.6514000000002</v>
      </c>
      <c r="AW160" s="113">
        <v>39.725000000000001</v>
      </c>
      <c r="AX160" s="113">
        <v>9.0045000000000002</v>
      </c>
      <c r="AY160" s="113">
        <v>4.33</v>
      </c>
      <c r="AZ160" s="113">
        <v>150.9486</v>
      </c>
      <c r="BA160" s="113">
        <v>11.867000000000001</v>
      </c>
      <c r="BB160" s="113">
        <v>4.9562999999999997</v>
      </c>
      <c r="BC160" s="113">
        <v>237.25319999999999</v>
      </c>
      <c r="BD160" s="113">
        <v>3.9074</v>
      </c>
      <c r="BE160" s="113">
        <v>0.49840000000000001</v>
      </c>
      <c r="BF160" s="113">
        <v>9.1150000000000002</v>
      </c>
      <c r="BG160" s="113">
        <v>0.40079999999999999</v>
      </c>
      <c r="BH160" s="113">
        <v>37.443899999999999</v>
      </c>
      <c r="BI160" s="113">
        <v>56.386699999999998</v>
      </c>
    </row>
    <row r="161" spans="1:61" ht="15.6">
      <c r="A161" s="22">
        <v>160</v>
      </c>
      <c r="B161" s="25">
        <v>44627</v>
      </c>
      <c r="C161" s="113">
        <v>1.3111999999999999</v>
      </c>
      <c r="D161" s="113">
        <v>1.6769000000000001</v>
      </c>
      <c r="E161" s="114"/>
      <c r="F161" s="114"/>
      <c r="G161" s="113">
        <v>1.2149000000000001</v>
      </c>
      <c r="H161" s="113"/>
      <c r="I161" s="113">
        <v>1.7919</v>
      </c>
      <c r="J161" s="113">
        <v>1.9205000000000001</v>
      </c>
      <c r="K161" s="113"/>
      <c r="L161" s="113">
        <v>13.113799999999999</v>
      </c>
      <c r="M161" s="113">
        <v>10.2613</v>
      </c>
      <c r="N161" s="113">
        <v>1.7855000000000001</v>
      </c>
      <c r="O161" s="113">
        <v>20.158999999999999</v>
      </c>
      <c r="P161" s="113">
        <v>101.3591</v>
      </c>
      <c r="Q161" s="113">
        <v>142.1944</v>
      </c>
      <c r="R161" s="113">
        <v>6.6740000000000004</v>
      </c>
      <c r="S161" s="113">
        <v>1.2057</v>
      </c>
      <c r="T161" s="113">
        <v>151.31299999999999</v>
      </c>
      <c r="U161" s="113">
        <v>475.166</v>
      </c>
      <c r="V161" s="113">
        <v>4.8201999999999998</v>
      </c>
      <c r="W161" s="113">
        <v>176.04859999999999</v>
      </c>
      <c r="X161" s="113">
        <v>8.2978000000000005</v>
      </c>
      <c r="Y161" s="113">
        <v>31.0563</v>
      </c>
      <c r="Z161" s="113">
        <v>2.359</v>
      </c>
      <c r="AA161" s="113">
        <v>43.245399999999997</v>
      </c>
      <c r="AB161" s="113">
        <v>9.1152999999999995</v>
      </c>
      <c r="AC161" s="113">
        <v>6.0091999999999999</v>
      </c>
      <c r="AD161" s="113">
        <v>5.5003000000000002</v>
      </c>
      <c r="AE161" s="113">
        <v>1609.0598</v>
      </c>
      <c r="AF161" s="113">
        <v>1065.1366</v>
      </c>
      <c r="AG161" s="113">
        <v>4998.527</v>
      </c>
      <c r="AH161" s="113">
        <v>20.631900000000002</v>
      </c>
      <c r="AI161" s="113">
        <v>18973.64</v>
      </c>
      <c r="AJ161" s="113">
        <v>27.832999999999998</v>
      </c>
      <c r="AK161" s="113">
        <v>68.877499999999998</v>
      </c>
      <c r="AL161" s="113">
        <v>5.9673999999999996</v>
      </c>
      <c r="AM161" s="113">
        <v>156.7311</v>
      </c>
      <c r="AN161" s="113">
        <v>18.863099999999999</v>
      </c>
      <c r="AO161" s="113">
        <v>4.8090000000000002</v>
      </c>
      <c r="AP161" s="113">
        <v>4.9198000000000004</v>
      </c>
      <c r="AQ161" s="113">
        <v>0.92949999999999999</v>
      </c>
      <c r="AR161" s="113">
        <v>545.46249999999998</v>
      </c>
      <c r="AS161" s="113">
        <v>4.6147999999999998</v>
      </c>
      <c r="AT161" s="113">
        <v>29964</v>
      </c>
      <c r="AU161" s="113">
        <v>83.833200000000005</v>
      </c>
      <c r="AV161" s="113">
        <v>3036.4652999999998</v>
      </c>
      <c r="AW161" s="113">
        <v>39.381100000000004</v>
      </c>
      <c r="AX161" s="113">
        <v>8.9718999999999998</v>
      </c>
      <c r="AY161" s="113">
        <v>4.3070000000000004</v>
      </c>
      <c r="AZ161" s="113">
        <v>149.6463</v>
      </c>
      <c r="BA161" s="113">
        <v>11.869400000000001</v>
      </c>
      <c r="BB161" s="113">
        <v>4.8844000000000003</v>
      </c>
      <c r="BC161" s="113">
        <v>234.97630000000001</v>
      </c>
      <c r="BD161" s="113">
        <v>3.8837999999999999</v>
      </c>
      <c r="BE161" s="113">
        <v>0.49490000000000001</v>
      </c>
      <c r="BF161" s="113">
        <v>9.0337999999999994</v>
      </c>
      <c r="BG161" s="113">
        <v>0.39879999999999999</v>
      </c>
      <c r="BH161" s="113">
        <v>37.0565</v>
      </c>
      <c r="BI161" s="113">
        <v>55.976399999999998</v>
      </c>
    </row>
    <row r="162" spans="1:61" ht="15.6">
      <c r="A162" s="22">
        <v>161</v>
      </c>
      <c r="B162" s="25">
        <v>44628</v>
      </c>
      <c r="C162" s="113">
        <v>1.3133999999999999</v>
      </c>
      <c r="D162" s="113">
        <v>1.6921999999999999</v>
      </c>
      <c r="E162" s="114"/>
      <c r="F162" s="114"/>
      <c r="G162" s="113">
        <v>1.22</v>
      </c>
      <c r="H162" s="113"/>
      <c r="I162" s="113">
        <v>1.8044</v>
      </c>
      <c r="J162" s="113">
        <v>1.9249000000000001</v>
      </c>
      <c r="K162" s="113"/>
      <c r="L162" s="113">
        <v>12.9803</v>
      </c>
      <c r="M162" s="113">
        <v>10.2699</v>
      </c>
      <c r="N162" s="113">
        <v>1.7904</v>
      </c>
      <c r="O162" s="113">
        <v>20.052299999999999</v>
      </c>
      <c r="P162" s="113">
        <v>100.89109999999999</v>
      </c>
      <c r="Q162" s="113">
        <v>142.57599999999999</v>
      </c>
      <c r="R162" s="113">
        <v>6.6410999999999998</v>
      </c>
      <c r="S162" s="113">
        <v>1.2002999999999999</v>
      </c>
      <c r="T162" s="113">
        <v>151.83199999999999</v>
      </c>
      <c r="U162" s="113">
        <v>463.66199999999998</v>
      </c>
      <c r="V162" s="113">
        <v>4.8243999999999998</v>
      </c>
      <c r="W162" s="113">
        <v>174.91210000000001</v>
      </c>
      <c r="X162" s="113">
        <v>8.2957000000000001</v>
      </c>
      <c r="Y162" s="113">
        <v>30.493400000000001</v>
      </c>
      <c r="Z162" s="113">
        <v>2.3498000000000001</v>
      </c>
      <c r="AA162" s="113">
        <v>43.563800000000001</v>
      </c>
      <c r="AB162" s="113">
        <v>9.08</v>
      </c>
      <c r="AC162" s="113">
        <v>5.8777999999999997</v>
      </c>
      <c r="AD162" s="113">
        <v>5.4840999999999998</v>
      </c>
      <c r="AE162" s="113">
        <v>1624.9820999999999</v>
      </c>
      <c r="AF162" s="113">
        <v>1063.5410999999999</v>
      </c>
      <c r="AG162" s="113">
        <v>4956.4341999999997</v>
      </c>
      <c r="AH162" s="113">
        <v>20.669699999999999</v>
      </c>
      <c r="AI162" s="113">
        <v>18876.759999999998</v>
      </c>
      <c r="AJ162" s="113">
        <v>27.8811</v>
      </c>
      <c r="AK162" s="113">
        <v>68.457400000000007</v>
      </c>
      <c r="AL162" s="113">
        <v>5.9405999999999999</v>
      </c>
      <c r="AM162" s="113">
        <v>161.9975</v>
      </c>
      <c r="AN162" s="113">
        <v>19.055499999999999</v>
      </c>
      <c r="AO162" s="113">
        <v>4.7941000000000003</v>
      </c>
      <c r="AP162" s="113">
        <v>4.9283000000000001</v>
      </c>
      <c r="AQ162" s="113">
        <v>0.92979999999999996</v>
      </c>
      <c r="AR162" s="113">
        <v>546.09969999999998</v>
      </c>
      <c r="AS162" s="113">
        <v>4.6258999999999997</v>
      </c>
      <c r="AT162" s="113">
        <v>30003</v>
      </c>
      <c r="AU162" s="113">
        <v>83.670199999999994</v>
      </c>
      <c r="AV162" s="113">
        <v>3037.3193000000001</v>
      </c>
      <c r="AW162" s="113">
        <v>39.447800000000001</v>
      </c>
      <c r="AX162" s="113">
        <v>8.9350000000000005</v>
      </c>
      <c r="AY162" s="113">
        <v>4.3135000000000003</v>
      </c>
      <c r="AZ162" s="113">
        <v>149.8433</v>
      </c>
      <c r="BA162" s="113">
        <v>11.755699999999999</v>
      </c>
      <c r="BB162" s="113">
        <v>4.9028</v>
      </c>
      <c r="BC162" s="113">
        <v>234.50659999999999</v>
      </c>
      <c r="BD162" s="113">
        <v>3.8797999999999999</v>
      </c>
      <c r="BE162" s="113">
        <v>0.49519999999999997</v>
      </c>
      <c r="BF162" s="113">
        <v>8.9710999999999999</v>
      </c>
      <c r="BG162" s="113">
        <v>0.3992</v>
      </c>
      <c r="BH162" s="113">
        <v>37.270000000000003</v>
      </c>
      <c r="BI162" s="113">
        <v>56.078099999999999</v>
      </c>
    </row>
    <row r="163" spans="1:61" ht="15.6">
      <c r="A163" s="22">
        <v>162</v>
      </c>
      <c r="B163" s="25">
        <v>44629</v>
      </c>
      <c r="C163" s="113">
        <v>1.3182</v>
      </c>
      <c r="D163" s="113">
        <v>1.6895</v>
      </c>
      <c r="E163" s="114"/>
      <c r="F163" s="114"/>
      <c r="G163" s="113">
        <v>1.2204999999999999</v>
      </c>
      <c r="H163" s="113"/>
      <c r="I163" s="113">
        <v>1.8007</v>
      </c>
      <c r="J163" s="113">
        <v>1.9259999999999999</v>
      </c>
      <c r="K163" s="113"/>
      <c r="L163" s="113">
        <v>12.7416</v>
      </c>
      <c r="M163" s="113">
        <v>10.3072</v>
      </c>
      <c r="N163" s="113">
        <v>1.7905</v>
      </c>
      <c r="O163" s="113">
        <v>19.810700000000001</v>
      </c>
      <c r="P163" s="113">
        <v>100.68680000000001</v>
      </c>
      <c r="Q163" s="113">
        <v>143.27189999999999</v>
      </c>
      <c r="R163" s="113">
        <v>6.5911999999999997</v>
      </c>
      <c r="S163" s="113">
        <v>1.1884999999999999</v>
      </c>
      <c r="T163" s="113">
        <v>152.642</v>
      </c>
      <c r="U163" s="113">
        <v>449.97300000000001</v>
      </c>
      <c r="V163" s="113">
        <v>4.8396999999999997</v>
      </c>
      <c r="W163" s="113">
        <v>172.67760000000001</v>
      </c>
      <c r="X163" s="113">
        <v>8.3216000000000001</v>
      </c>
      <c r="Y163" s="113">
        <v>30.016999999999999</v>
      </c>
      <c r="Z163" s="113">
        <v>2.3269000000000002</v>
      </c>
      <c r="AA163" s="113">
        <v>43.529299999999999</v>
      </c>
      <c r="AB163" s="113">
        <v>8.9908999999999999</v>
      </c>
      <c r="AC163" s="113">
        <v>5.6773999999999996</v>
      </c>
      <c r="AD163" s="113">
        <v>5.5003000000000002</v>
      </c>
      <c r="AE163" s="113">
        <v>1626.7787000000001</v>
      </c>
      <c r="AF163" s="113">
        <v>1060.3069</v>
      </c>
      <c r="AG163" s="113">
        <v>4932.0504000000001</v>
      </c>
      <c r="AH163" s="113">
        <v>20.744</v>
      </c>
      <c r="AI163" s="113">
        <v>18807</v>
      </c>
      <c r="AJ163" s="113">
        <v>27.608000000000001</v>
      </c>
      <c r="AK163" s="113">
        <v>68.487300000000005</v>
      </c>
      <c r="AL163" s="113">
        <v>5.8815999999999997</v>
      </c>
      <c r="AM163" s="113">
        <v>181.42</v>
      </c>
      <c r="AN163" s="113">
        <v>19.341000000000001</v>
      </c>
      <c r="AO163" s="113">
        <v>4.8113000000000001</v>
      </c>
      <c r="AP163" s="113">
        <v>4.9452999999999996</v>
      </c>
      <c r="AQ163" s="113">
        <v>0.93259999999999998</v>
      </c>
      <c r="AR163" s="113">
        <v>551.13850000000002</v>
      </c>
      <c r="AS163" s="113">
        <v>4.6428000000000003</v>
      </c>
      <c r="AT163" s="113">
        <v>30051</v>
      </c>
      <c r="AU163" s="113">
        <v>84.355999999999995</v>
      </c>
      <c r="AV163" s="113">
        <v>3049.3427999999999</v>
      </c>
      <c r="AW163" s="113">
        <v>39.592199999999998</v>
      </c>
      <c r="AX163" s="113">
        <v>8.8460999999999999</v>
      </c>
      <c r="AY163" s="113">
        <v>4.2942999999999998</v>
      </c>
      <c r="AZ163" s="113">
        <v>150.35599999999999</v>
      </c>
      <c r="BA163" s="113">
        <v>11.739000000000001</v>
      </c>
      <c r="BB163" s="113">
        <v>4.8898999999999999</v>
      </c>
      <c r="BC163" s="113">
        <v>235.8056</v>
      </c>
      <c r="BD163" s="113">
        <v>3.867</v>
      </c>
      <c r="BE163" s="113">
        <v>0.49609999999999999</v>
      </c>
      <c r="BF163" s="113">
        <v>9.0623000000000005</v>
      </c>
      <c r="BG163" s="113">
        <v>0.39979999999999999</v>
      </c>
      <c r="BH163" s="113">
        <v>37.476199999999999</v>
      </c>
      <c r="BI163" s="113">
        <v>56.067100000000003</v>
      </c>
    </row>
    <row r="164" spans="1:61" ht="15.6">
      <c r="A164" s="22">
        <v>163</v>
      </c>
      <c r="B164" s="25">
        <v>44630</v>
      </c>
      <c r="C164" s="113">
        <v>1.3098000000000001</v>
      </c>
      <c r="D164" s="113">
        <v>1.6732</v>
      </c>
      <c r="E164" s="114"/>
      <c r="F164" s="114"/>
      <c r="G164" s="113">
        <v>1.2186999999999999</v>
      </c>
      <c r="H164" s="113"/>
      <c r="I164" s="113">
        <v>1.7801</v>
      </c>
      <c r="J164" s="113">
        <v>1.9092</v>
      </c>
      <c r="K164" s="113"/>
      <c r="L164" s="113">
        <v>12.6821</v>
      </c>
      <c r="M164" s="113">
        <v>10.244999999999999</v>
      </c>
      <c r="N164" s="113">
        <v>1.7801</v>
      </c>
      <c r="O164" s="113">
        <v>19.726099999999999</v>
      </c>
      <c r="P164" s="113">
        <v>100.473</v>
      </c>
      <c r="Q164" s="113">
        <v>142.45070000000001</v>
      </c>
      <c r="R164" s="113">
        <v>6.6154000000000002</v>
      </c>
      <c r="S164" s="113">
        <v>1.1918</v>
      </c>
      <c r="T164" s="113">
        <v>152.09</v>
      </c>
      <c r="U164" s="113">
        <v>452.01600000000002</v>
      </c>
      <c r="V164" s="113">
        <v>4.8133999999999997</v>
      </c>
      <c r="W164" s="113">
        <v>173.3716</v>
      </c>
      <c r="X164" s="113">
        <v>8.3079999999999998</v>
      </c>
      <c r="Y164" s="113">
        <v>30.0579</v>
      </c>
      <c r="Z164" s="113">
        <v>2.3292999999999999</v>
      </c>
      <c r="AA164" s="113">
        <v>43.373100000000001</v>
      </c>
      <c r="AB164" s="113">
        <v>8.9908999999999999</v>
      </c>
      <c r="AC164" s="113">
        <v>5.7042999999999999</v>
      </c>
      <c r="AD164" s="113">
        <v>5.5111999999999997</v>
      </c>
      <c r="AE164" s="113">
        <v>1608.6954000000001</v>
      </c>
      <c r="AF164" s="113">
        <v>1053.5696</v>
      </c>
      <c r="AG164" s="113">
        <v>4998.1441999999997</v>
      </c>
      <c r="AH164" s="113">
        <v>20.588999999999999</v>
      </c>
      <c r="AI164" s="113">
        <v>18782.77</v>
      </c>
      <c r="AJ164" s="113">
        <v>27.491800000000001</v>
      </c>
      <c r="AK164" s="113">
        <v>68.822599999999994</v>
      </c>
      <c r="AL164" s="113">
        <v>5.8974000000000002</v>
      </c>
      <c r="AM164" s="113">
        <v>175.35669999999999</v>
      </c>
      <c r="AN164" s="113">
        <v>19.5548</v>
      </c>
      <c r="AO164" s="113">
        <v>4.7891000000000004</v>
      </c>
      <c r="AP164" s="113">
        <v>4.9134000000000002</v>
      </c>
      <c r="AQ164" s="113">
        <v>0.93130000000000002</v>
      </c>
      <c r="AR164" s="113">
        <v>545.23119999999994</v>
      </c>
      <c r="AS164" s="113">
        <v>4.6128999999999998</v>
      </c>
      <c r="AT164" s="113">
        <v>30056</v>
      </c>
      <c r="AU164" s="113">
        <v>83.770600000000002</v>
      </c>
      <c r="AV164" s="113">
        <v>3033.1113</v>
      </c>
      <c r="AW164" s="113">
        <v>39.155299999999997</v>
      </c>
      <c r="AX164" s="113">
        <v>8.8676999999999992</v>
      </c>
      <c r="AY164" s="113">
        <v>4.2743000000000002</v>
      </c>
      <c r="AZ164" s="113">
        <v>149.5855</v>
      </c>
      <c r="BA164" s="113">
        <v>11.7552</v>
      </c>
      <c r="BB164" s="113">
        <v>4.8608000000000002</v>
      </c>
      <c r="BC164" s="113">
        <v>235.51730000000001</v>
      </c>
      <c r="BD164" s="113">
        <v>3.8548</v>
      </c>
      <c r="BE164" s="113">
        <v>0.49419999999999997</v>
      </c>
      <c r="BF164" s="113">
        <v>9.0221</v>
      </c>
      <c r="BG164" s="113">
        <v>0.39810000000000001</v>
      </c>
      <c r="BH164" s="113">
        <v>37.085299999999997</v>
      </c>
      <c r="BI164" s="113">
        <v>55.758299999999998</v>
      </c>
    </row>
    <row r="165" spans="1:61" ht="15.6">
      <c r="A165" s="22">
        <v>164</v>
      </c>
      <c r="B165" s="25">
        <v>44631</v>
      </c>
      <c r="C165" s="113">
        <v>1.3037000000000001</v>
      </c>
      <c r="D165" s="113">
        <v>1.6618999999999999</v>
      </c>
      <c r="E165" s="114"/>
      <c r="F165" s="114"/>
      <c r="G165" s="113">
        <v>1.2182999999999999</v>
      </c>
      <c r="H165" s="113"/>
      <c r="I165" s="113">
        <v>1.7884</v>
      </c>
      <c r="J165" s="113">
        <v>1.9153</v>
      </c>
      <c r="K165" s="113"/>
      <c r="L165" s="113">
        <v>12.7151</v>
      </c>
      <c r="M165" s="113">
        <v>10.208299999999999</v>
      </c>
      <c r="N165" s="113">
        <v>1.7767999999999999</v>
      </c>
      <c r="O165" s="113">
        <v>19.603300000000001</v>
      </c>
      <c r="P165" s="113">
        <v>100.1562</v>
      </c>
      <c r="Q165" s="113">
        <v>141.9331</v>
      </c>
      <c r="R165" s="113">
        <v>6.6173999999999999</v>
      </c>
      <c r="S165" s="113">
        <v>1.1948000000000001</v>
      </c>
      <c r="T165" s="113">
        <v>152.94900000000001</v>
      </c>
      <c r="U165" s="113">
        <v>456.49599999999998</v>
      </c>
      <c r="V165" s="113">
        <v>4.7889999999999997</v>
      </c>
      <c r="W165" s="113">
        <v>173.11179999999999</v>
      </c>
      <c r="X165" s="113">
        <v>8.2956000000000003</v>
      </c>
      <c r="Y165" s="113">
        <v>29.992699999999999</v>
      </c>
      <c r="Z165" s="113">
        <v>2.3309000000000002</v>
      </c>
      <c r="AA165" s="113">
        <v>43.431899999999999</v>
      </c>
      <c r="AB165" s="113">
        <v>9.0480999999999998</v>
      </c>
      <c r="AC165" s="113">
        <v>5.7173999999999996</v>
      </c>
      <c r="AD165" s="113">
        <v>5.4775999999999998</v>
      </c>
      <c r="AE165" s="113">
        <v>1606.4629</v>
      </c>
      <c r="AF165" s="113">
        <v>1049.8693000000001</v>
      </c>
      <c r="AG165" s="113">
        <v>4981.8453</v>
      </c>
      <c r="AH165" s="113">
        <v>20.470099999999999</v>
      </c>
      <c r="AI165" s="113">
        <v>18659.88</v>
      </c>
      <c r="AJ165" s="113">
        <v>27.270399999999999</v>
      </c>
      <c r="AK165" s="113">
        <v>68.352900000000005</v>
      </c>
      <c r="AL165" s="113">
        <v>5.9124999999999996</v>
      </c>
      <c r="AM165" s="113">
        <v>174.84469999999999</v>
      </c>
      <c r="AN165" s="113">
        <v>19.2927</v>
      </c>
      <c r="AO165" s="113">
        <v>4.7629000000000001</v>
      </c>
      <c r="AP165" s="113">
        <v>4.8910999999999998</v>
      </c>
      <c r="AQ165" s="113">
        <v>0.92589999999999995</v>
      </c>
      <c r="AR165" s="113">
        <v>542.39390000000003</v>
      </c>
      <c r="AS165" s="113">
        <v>4.5945999999999998</v>
      </c>
      <c r="AT165" s="113">
        <v>29814</v>
      </c>
      <c r="AU165" s="113">
        <v>83.382800000000003</v>
      </c>
      <c r="AV165" s="113">
        <v>3016.7334000000001</v>
      </c>
      <c r="AW165" s="113">
        <v>38.993000000000002</v>
      </c>
      <c r="AX165" s="113">
        <v>8.8873999999999995</v>
      </c>
      <c r="AY165" s="113">
        <v>4.2457000000000003</v>
      </c>
      <c r="AZ165" s="113">
        <v>149.04230000000001</v>
      </c>
      <c r="BA165" s="113">
        <v>11.7498</v>
      </c>
      <c r="BB165" s="113">
        <v>4.8243</v>
      </c>
      <c r="BC165" s="113">
        <v>234.70689999999999</v>
      </c>
      <c r="BD165" s="113">
        <v>3.8496000000000001</v>
      </c>
      <c r="BE165" s="113">
        <v>0.49330000000000002</v>
      </c>
      <c r="BF165" s="113">
        <v>8.9640000000000004</v>
      </c>
      <c r="BG165" s="113">
        <v>0.39689999999999998</v>
      </c>
      <c r="BH165" s="113">
        <v>37.011600000000001</v>
      </c>
      <c r="BI165" s="113">
        <v>55.564300000000003</v>
      </c>
    </row>
    <row r="166" spans="1:61" ht="15.6">
      <c r="A166" s="22">
        <v>165</v>
      </c>
      <c r="B166" s="25">
        <v>44632</v>
      </c>
      <c r="C166" s="113">
        <v>1.3037000000000001</v>
      </c>
      <c r="D166" s="113">
        <v>1.6618999999999999</v>
      </c>
      <c r="E166" s="114"/>
      <c r="F166" s="114"/>
      <c r="G166" s="113">
        <v>1.2182999999999999</v>
      </c>
      <c r="H166" s="113"/>
      <c r="I166" s="113">
        <v>1.7884</v>
      </c>
      <c r="J166" s="113">
        <v>1.9153</v>
      </c>
      <c r="K166" s="113"/>
      <c r="L166" s="113">
        <v>12.7151</v>
      </c>
      <c r="M166" s="113">
        <v>10.208299999999999</v>
      </c>
      <c r="N166" s="113">
        <v>1.7767999999999999</v>
      </c>
      <c r="O166" s="113">
        <v>19.603300000000001</v>
      </c>
      <c r="P166" s="113">
        <v>100.1562</v>
      </c>
      <c r="Q166" s="113">
        <v>141.9331</v>
      </c>
      <c r="R166" s="113">
        <v>6.6173999999999999</v>
      </c>
      <c r="S166" s="113">
        <v>1.1948000000000001</v>
      </c>
      <c r="T166" s="113">
        <v>152.94900000000001</v>
      </c>
      <c r="U166" s="113">
        <v>456.49599999999998</v>
      </c>
      <c r="V166" s="113">
        <v>4.7889999999999997</v>
      </c>
      <c r="W166" s="113">
        <v>173.11179999999999</v>
      </c>
      <c r="X166" s="113">
        <v>8.2956000000000003</v>
      </c>
      <c r="Y166" s="113">
        <v>29.992699999999999</v>
      </c>
      <c r="Z166" s="113">
        <v>2.3309000000000002</v>
      </c>
      <c r="AA166" s="113">
        <v>43.431899999999999</v>
      </c>
      <c r="AB166" s="113">
        <v>9.0480999999999998</v>
      </c>
      <c r="AC166" s="113">
        <v>5.7173999999999996</v>
      </c>
      <c r="AD166" s="113">
        <v>5.4775999999999998</v>
      </c>
      <c r="AE166" s="113">
        <v>1606.4629</v>
      </c>
      <c r="AF166" s="113">
        <v>1049.8693000000001</v>
      </c>
      <c r="AG166" s="113">
        <v>4981.8453</v>
      </c>
      <c r="AH166" s="113">
        <v>20.470099999999999</v>
      </c>
      <c r="AI166" s="113">
        <v>18659.88</v>
      </c>
      <c r="AJ166" s="113">
        <v>27.270399999999999</v>
      </c>
      <c r="AK166" s="113">
        <v>68.352900000000005</v>
      </c>
      <c r="AL166" s="113">
        <v>5.9124999999999996</v>
      </c>
      <c r="AM166" s="113">
        <v>174.84469999999999</v>
      </c>
      <c r="AN166" s="113">
        <v>19.2927</v>
      </c>
      <c r="AO166" s="113">
        <v>4.7629000000000001</v>
      </c>
      <c r="AP166" s="113">
        <v>4.8910999999999998</v>
      </c>
      <c r="AQ166" s="113">
        <v>0.92589999999999995</v>
      </c>
      <c r="AR166" s="113">
        <v>542.39390000000003</v>
      </c>
      <c r="AS166" s="113">
        <v>4.5945999999999998</v>
      </c>
      <c r="AT166" s="113">
        <v>29814</v>
      </c>
      <c r="AU166" s="113">
        <v>83.382800000000003</v>
      </c>
      <c r="AV166" s="113">
        <v>3016.7334000000001</v>
      </c>
      <c r="AW166" s="113">
        <v>38.993000000000002</v>
      </c>
      <c r="AX166" s="113">
        <v>8.8873999999999995</v>
      </c>
      <c r="AY166" s="113">
        <v>4.2457000000000003</v>
      </c>
      <c r="AZ166" s="113">
        <v>149.04230000000001</v>
      </c>
      <c r="BA166" s="113">
        <v>11.7498</v>
      </c>
      <c r="BB166" s="113">
        <v>4.8243</v>
      </c>
      <c r="BC166" s="113">
        <v>234.70689999999999</v>
      </c>
      <c r="BD166" s="113">
        <v>3.8496000000000001</v>
      </c>
      <c r="BE166" s="113">
        <v>0.49330000000000002</v>
      </c>
      <c r="BF166" s="113">
        <v>8.9640000000000004</v>
      </c>
      <c r="BG166" s="113">
        <v>0.39689999999999998</v>
      </c>
      <c r="BH166" s="113">
        <v>37.011600000000001</v>
      </c>
      <c r="BI166" s="113">
        <v>55.564300000000003</v>
      </c>
    </row>
    <row r="167" spans="1:61" ht="15.6">
      <c r="A167" s="22">
        <v>166</v>
      </c>
      <c r="B167" s="25">
        <v>44633</v>
      </c>
      <c r="C167" s="113">
        <v>1.3037000000000001</v>
      </c>
      <c r="D167" s="113">
        <v>1.6618999999999999</v>
      </c>
      <c r="E167" s="114"/>
      <c r="F167" s="114"/>
      <c r="G167" s="113">
        <v>1.2182999999999999</v>
      </c>
      <c r="H167" s="113"/>
      <c r="I167" s="113">
        <v>1.7884</v>
      </c>
      <c r="J167" s="113">
        <v>1.9153</v>
      </c>
      <c r="K167" s="113"/>
      <c r="L167" s="113">
        <v>12.7151</v>
      </c>
      <c r="M167" s="113">
        <v>10.208299999999999</v>
      </c>
      <c r="N167" s="113">
        <v>1.7767999999999999</v>
      </c>
      <c r="O167" s="113">
        <v>19.603300000000001</v>
      </c>
      <c r="P167" s="113">
        <v>100.1562</v>
      </c>
      <c r="Q167" s="113">
        <v>141.9331</v>
      </c>
      <c r="R167" s="113">
        <v>6.6173999999999999</v>
      </c>
      <c r="S167" s="113">
        <v>1.1948000000000001</v>
      </c>
      <c r="T167" s="113">
        <v>152.94900000000001</v>
      </c>
      <c r="U167" s="113">
        <v>456.49599999999998</v>
      </c>
      <c r="V167" s="113">
        <v>4.7889999999999997</v>
      </c>
      <c r="W167" s="113">
        <v>173.11179999999999</v>
      </c>
      <c r="X167" s="113">
        <v>8.2956000000000003</v>
      </c>
      <c r="Y167" s="113">
        <v>29.992699999999999</v>
      </c>
      <c r="Z167" s="113">
        <v>2.3309000000000002</v>
      </c>
      <c r="AA167" s="113">
        <v>43.431899999999999</v>
      </c>
      <c r="AB167" s="113">
        <v>9.0480999999999998</v>
      </c>
      <c r="AC167" s="113">
        <v>5.7173999999999996</v>
      </c>
      <c r="AD167" s="113">
        <v>5.4775999999999998</v>
      </c>
      <c r="AE167" s="113">
        <v>1606.4629</v>
      </c>
      <c r="AF167" s="113">
        <v>1049.8693000000001</v>
      </c>
      <c r="AG167" s="113">
        <v>4981.8453</v>
      </c>
      <c r="AH167" s="113">
        <v>20.470099999999999</v>
      </c>
      <c r="AI167" s="113">
        <v>18659.88</v>
      </c>
      <c r="AJ167" s="113">
        <v>27.270399999999999</v>
      </c>
      <c r="AK167" s="113">
        <v>68.352900000000005</v>
      </c>
      <c r="AL167" s="113">
        <v>5.9124999999999996</v>
      </c>
      <c r="AM167" s="113">
        <v>174.84469999999999</v>
      </c>
      <c r="AN167" s="113">
        <v>19.2927</v>
      </c>
      <c r="AO167" s="113">
        <v>4.7629000000000001</v>
      </c>
      <c r="AP167" s="113">
        <v>4.8910999999999998</v>
      </c>
      <c r="AQ167" s="113">
        <v>0.92589999999999995</v>
      </c>
      <c r="AR167" s="113">
        <v>542.39390000000003</v>
      </c>
      <c r="AS167" s="113">
        <v>4.5945999999999998</v>
      </c>
      <c r="AT167" s="113">
        <v>29814</v>
      </c>
      <c r="AU167" s="113">
        <v>83.382800000000003</v>
      </c>
      <c r="AV167" s="113">
        <v>3016.7334000000001</v>
      </c>
      <c r="AW167" s="113">
        <v>38.993000000000002</v>
      </c>
      <c r="AX167" s="113">
        <v>8.8873999999999995</v>
      </c>
      <c r="AY167" s="113">
        <v>4.2457000000000003</v>
      </c>
      <c r="AZ167" s="113">
        <v>149.04230000000001</v>
      </c>
      <c r="BA167" s="113">
        <v>11.7498</v>
      </c>
      <c r="BB167" s="113">
        <v>4.8243</v>
      </c>
      <c r="BC167" s="113">
        <v>234.70689999999999</v>
      </c>
      <c r="BD167" s="113">
        <v>3.8496000000000001</v>
      </c>
      <c r="BE167" s="113">
        <v>0.49330000000000002</v>
      </c>
      <c r="BF167" s="113">
        <v>8.9640000000000004</v>
      </c>
      <c r="BG167" s="113">
        <v>0.39689999999999998</v>
      </c>
      <c r="BH167" s="113">
        <v>37.011600000000001</v>
      </c>
      <c r="BI167" s="113">
        <v>55.564300000000003</v>
      </c>
    </row>
    <row r="168" spans="1:61" ht="15.6">
      <c r="A168" s="22">
        <v>167</v>
      </c>
      <c r="B168" s="25">
        <v>44634</v>
      </c>
      <c r="C168" s="113">
        <v>1.3027</v>
      </c>
      <c r="D168" s="113">
        <v>1.6688000000000001</v>
      </c>
      <c r="E168" s="114"/>
      <c r="F168" s="114"/>
      <c r="G168" s="113">
        <v>1.22</v>
      </c>
      <c r="H168" s="113"/>
      <c r="I168" s="113">
        <v>1.8091999999999999</v>
      </c>
      <c r="J168" s="113">
        <v>1.9280999999999999</v>
      </c>
      <c r="K168" s="113"/>
      <c r="L168" s="113">
        <v>12.503</v>
      </c>
      <c r="M168" s="113">
        <v>10.200200000000001</v>
      </c>
      <c r="N168" s="113">
        <v>1.7790999999999999</v>
      </c>
      <c r="O168" s="113">
        <v>19.6982</v>
      </c>
      <c r="P168" s="113">
        <v>99.884500000000003</v>
      </c>
      <c r="Q168" s="113">
        <v>142.24940000000001</v>
      </c>
      <c r="R168" s="113">
        <v>6.6696</v>
      </c>
      <c r="S168" s="113">
        <v>1.1870000000000001</v>
      </c>
      <c r="T168" s="113">
        <v>153.684</v>
      </c>
      <c r="U168" s="113">
        <v>444.06799999999998</v>
      </c>
      <c r="V168" s="113">
        <v>4.7861000000000002</v>
      </c>
      <c r="W168" s="113">
        <v>172.2431</v>
      </c>
      <c r="X168" s="113">
        <v>8.3262</v>
      </c>
      <c r="Y168" s="113">
        <v>29.486999999999998</v>
      </c>
      <c r="Z168" s="113">
        <v>2.3218999999999999</v>
      </c>
      <c r="AA168" s="113">
        <v>43.5535</v>
      </c>
      <c r="AB168" s="113">
        <v>8.9930000000000003</v>
      </c>
      <c r="AC168" s="113">
        <v>5.6277999999999997</v>
      </c>
      <c r="AD168" s="113">
        <v>5.4890999999999996</v>
      </c>
      <c r="AE168" s="113">
        <v>1617.8783000000001</v>
      </c>
      <c r="AF168" s="113">
        <v>1059.9304999999999</v>
      </c>
      <c r="AG168" s="113">
        <v>4949.5370999999996</v>
      </c>
      <c r="AH168" s="113">
        <v>20.4879</v>
      </c>
      <c r="AI168" s="113">
        <v>18679.73</v>
      </c>
      <c r="AJ168" s="113">
        <v>27.288399999999999</v>
      </c>
      <c r="AK168" s="113">
        <v>68.453599999999994</v>
      </c>
      <c r="AL168" s="113">
        <v>5.8743999999999996</v>
      </c>
      <c r="AM168" s="113">
        <v>158.5592</v>
      </c>
      <c r="AN168" s="113">
        <v>19.2912</v>
      </c>
      <c r="AO168" s="113">
        <v>4.7572000000000001</v>
      </c>
      <c r="AP168" s="113">
        <v>4.8871000000000002</v>
      </c>
      <c r="AQ168" s="113">
        <v>0.92649999999999999</v>
      </c>
      <c r="AR168" s="113">
        <v>541.79819999999995</v>
      </c>
      <c r="AS168" s="113">
        <v>4.5903999999999998</v>
      </c>
      <c r="AT168" s="113">
        <v>29814</v>
      </c>
      <c r="AU168" s="113">
        <v>83.417000000000002</v>
      </c>
      <c r="AV168" s="113">
        <v>3013.0133999999998</v>
      </c>
      <c r="AW168" s="113">
        <v>39.018999999999998</v>
      </c>
      <c r="AX168" s="113">
        <v>8.8321000000000005</v>
      </c>
      <c r="AY168" s="113">
        <v>4.2803000000000004</v>
      </c>
      <c r="AZ168" s="113">
        <v>149.09399999999999</v>
      </c>
      <c r="BA168" s="113">
        <v>11.7614</v>
      </c>
      <c r="BB168" s="113">
        <v>4.8433999999999999</v>
      </c>
      <c r="BC168" s="113">
        <v>233.84370000000001</v>
      </c>
      <c r="BD168" s="113">
        <v>3.8559999999999999</v>
      </c>
      <c r="BE168" s="113">
        <v>0.49109999999999998</v>
      </c>
      <c r="BF168" s="113">
        <v>8.9846000000000004</v>
      </c>
      <c r="BG168" s="113">
        <v>0.39629999999999999</v>
      </c>
      <c r="BH168" s="113">
        <v>37.153500000000001</v>
      </c>
      <c r="BI168" s="113">
        <v>55.518500000000003</v>
      </c>
    </row>
    <row r="169" spans="1:61" ht="15.6">
      <c r="A169" s="22">
        <v>168</v>
      </c>
      <c r="B169" s="25">
        <v>44635</v>
      </c>
      <c r="C169" s="113">
        <v>1.3042</v>
      </c>
      <c r="D169" s="113">
        <v>1.6675</v>
      </c>
      <c r="E169" s="114"/>
      <c r="F169" s="114"/>
      <c r="G169" s="113">
        <v>1.2286999999999999</v>
      </c>
      <c r="H169" s="113"/>
      <c r="I169" s="113">
        <v>1.8147</v>
      </c>
      <c r="J169" s="113">
        <v>1.9291</v>
      </c>
      <c r="K169" s="113"/>
      <c r="L169" s="113">
        <v>12.5649</v>
      </c>
      <c r="M169" s="113">
        <v>10.209099999999999</v>
      </c>
      <c r="N169" s="113">
        <v>1.7823</v>
      </c>
      <c r="O169" s="113">
        <v>19.708300000000001</v>
      </c>
      <c r="P169" s="113">
        <v>99.912599999999998</v>
      </c>
      <c r="Q169" s="113">
        <v>142.5609</v>
      </c>
      <c r="R169" s="113">
        <v>6.7308000000000003</v>
      </c>
      <c r="S169" s="113">
        <v>1.1922999999999999</v>
      </c>
      <c r="T169" s="113">
        <v>154.33799999999999</v>
      </c>
      <c r="U169" s="113">
        <v>442.54300000000001</v>
      </c>
      <c r="V169" s="113">
        <v>4.7953000000000001</v>
      </c>
      <c r="W169" s="113">
        <v>172.50649999999999</v>
      </c>
      <c r="X169" s="113">
        <v>8.3241999999999994</v>
      </c>
      <c r="Y169" s="113">
        <v>29.5535</v>
      </c>
      <c r="Z169" s="113">
        <v>2.3304</v>
      </c>
      <c r="AA169" s="113">
        <v>43.733499999999999</v>
      </c>
      <c r="AB169" s="113">
        <v>9.0304000000000002</v>
      </c>
      <c r="AC169" s="113">
        <v>5.6006999999999998</v>
      </c>
      <c r="AD169" s="113">
        <v>5.4869000000000003</v>
      </c>
      <c r="AE169" s="113">
        <v>1620.9736</v>
      </c>
      <c r="AF169" s="113">
        <v>1059.0613000000001</v>
      </c>
      <c r="AG169" s="113">
        <v>4997.3594000000003</v>
      </c>
      <c r="AH169" s="113">
        <v>20.492000000000001</v>
      </c>
      <c r="AI169" s="113">
        <v>18669.62</v>
      </c>
      <c r="AJ169" s="113">
        <v>27.2088</v>
      </c>
      <c r="AK169" s="113">
        <v>68.330100000000002</v>
      </c>
      <c r="AL169" s="113">
        <v>5.8993000000000002</v>
      </c>
      <c r="AM169" s="113">
        <v>139.1165</v>
      </c>
      <c r="AN169" s="113">
        <v>19.199100000000001</v>
      </c>
      <c r="AO169" s="113">
        <v>4.7720000000000002</v>
      </c>
      <c r="AP169" s="113">
        <v>4.8926999999999996</v>
      </c>
      <c r="AQ169" s="113">
        <v>0.92659999999999998</v>
      </c>
      <c r="AR169" s="113">
        <v>542.67639999999994</v>
      </c>
      <c r="AS169" s="113">
        <v>4.5936000000000003</v>
      </c>
      <c r="AT169" s="113">
        <v>29857</v>
      </c>
      <c r="AU169" s="113">
        <v>83.350800000000007</v>
      </c>
      <c r="AV169" s="113">
        <v>3018.1977999999999</v>
      </c>
      <c r="AW169" s="113">
        <v>38.615600000000001</v>
      </c>
      <c r="AX169" s="113">
        <v>8.8698999999999995</v>
      </c>
      <c r="AY169" s="113">
        <v>4.2691999999999997</v>
      </c>
      <c r="AZ169" s="113">
        <v>149.15989999999999</v>
      </c>
      <c r="BA169" s="113">
        <v>11.7502</v>
      </c>
      <c r="BB169" s="113">
        <v>4.8868999999999998</v>
      </c>
      <c r="BC169" s="113">
        <v>234.02979999999999</v>
      </c>
      <c r="BD169" s="113">
        <v>3.87</v>
      </c>
      <c r="BE169" s="113">
        <v>0.49280000000000002</v>
      </c>
      <c r="BF169" s="113">
        <v>8.9285999999999994</v>
      </c>
      <c r="BG169" s="113">
        <v>0.3967</v>
      </c>
      <c r="BH169" s="113">
        <v>37.298000000000002</v>
      </c>
      <c r="BI169" s="113">
        <v>55.673200000000001</v>
      </c>
    </row>
    <row r="170" spans="1:61" ht="15.6">
      <c r="A170" s="22">
        <v>169</v>
      </c>
      <c r="B170" s="25">
        <v>44636</v>
      </c>
      <c r="C170" s="113">
        <v>1.3089</v>
      </c>
      <c r="D170" s="113">
        <v>1.6637</v>
      </c>
      <c r="E170" s="114"/>
      <c r="F170" s="114"/>
      <c r="G170" s="113">
        <v>1.2345999999999999</v>
      </c>
      <c r="H170" s="113"/>
      <c r="I170" s="113">
        <v>1.8059000000000001</v>
      </c>
      <c r="J170" s="113">
        <v>1.9236</v>
      </c>
      <c r="K170" s="113"/>
      <c r="L170" s="113">
        <v>12.3986</v>
      </c>
      <c r="M170" s="113">
        <v>10.238799999999999</v>
      </c>
      <c r="N170" s="113">
        <v>1.7855000000000001</v>
      </c>
      <c r="O170" s="113">
        <v>19.625499999999999</v>
      </c>
      <c r="P170" s="113">
        <v>99.616100000000003</v>
      </c>
      <c r="Q170" s="113">
        <v>143.22110000000001</v>
      </c>
      <c r="R170" s="113">
        <v>6.7031999999999998</v>
      </c>
      <c r="S170" s="113">
        <v>1.1917</v>
      </c>
      <c r="T170" s="113">
        <v>155.24299999999999</v>
      </c>
      <c r="U170" s="113">
        <v>440.93900000000002</v>
      </c>
      <c r="V170" s="113">
        <v>4.8128000000000002</v>
      </c>
      <c r="W170" s="113">
        <v>169.78399999999999</v>
      </c>
      <c r="X170" s="113">
        <v>8.3377999999999997</v>
      </c>
      <c r="Y170" s="113">
        <v>29.434200000000001</v>
      </c>
      <c r="Z170" s="113">
        <v>2.3292000000000002</v>
      </c>
      <c r="AA170" s="113">
        <v>43.769799999999996</v>
      </c>
      <c r="AB170" s="113">
        <v>9.0243000000000002</v>
      </c>
      <c r="AC170" s="113">
        <v>5.5701000000000001</v>
      </c>
      <c r="AD170" s="113">
        <v>5.4817999999999998</v>
      </c>
      <c r="AE170" s="113">
        <v>1617.7654</v>
      </c>
      <c r="AF170" s="113">
        <v>1044.9010000000001</v>
      </c>
      <c r="AG170" s="113">
        <v>5019.4141</v>
      </c>
      <c r="AH170" s="113">
        <v>20.576599999999999</v>
      </c>
      <c r="AI170" s="113">
        <v>18675.54</v>
      </c>
      <c r="AJ170" s="113">
        <v>27.063600000000001</v>
      </c>
      <c r="AK170" s="113">
        <v>68.236099999999993</v>
      </c>
      <c r="AL170" s="113">
        <v>5.8910999999999998</v>
      </c>
      <c r="AM170" s="113">
        <v>129.10980000000001</v>
      </c>
      <c r="AN170" s="113">
        <v>19.208600000000001</v>
      </c>
      <c r="AO170" s="113">
        <v>4.7769000000000004</v>
      </c>
      <c r="AP170" s="113">
        <v>4.9108999999999998</v>
      </c>
      <c r="AQ170" s="113">
        <v>0.92810000000000004</v>
      </c>
      <c r="AR170" s="113">
        <v>543.85910000000001</v>
      </c>
      <c r="AS170" s="113">
        <v>4.6170999999999998</v>
      </c>
      <c r="AT170" s="113">
        <v>29857</v>
      </c>
      <c r="AU170" s="113">
        <v>83.768299999999996</v>
      </c>
      <c r="AV170" s="113">
        <v>3033.0106999999998</v>
      </c>
      <c r="AW170" s="113">
        <v>38.564599999999999</v>
      </c>
      <c r="AX170" s="113">
        <v>8.8684999999999992</v>
      </c>
      <c r="AY170" s="113">
        <v>4.2732000000000001</v>
      </c>
      <c r="AZ170" s="113">
        <v>149.80199999999999</v>
      </c>
      <c r="BA170" s="113">
        <v>11.707000000000001</v>
      </c>
      <c r="BB170" s="113">
        <v>4.8747999999999996</v>
      </c>
      <c r="BC170" s="113">
        <v>235.05840000000001</v>
      </c>
      <c r="BD170" s="113">
        <v>3.8736000000000002</v>
      </c>
      <c r="BE170" s="113">
        <v>0.49340000000000001</v>
      </c>
      <c r="BF170" s="113">
        <v>8.9614999999999991</v>
      </c>
      <c r="BG170" s="113">
        <v>0.3982</v>
      </c>
      <c r="BH170" s="113">
        <v>37.433999999999997</v>
      </c>
      <c r="BI170" s="113">
        <v>55.673200000000001</v>
      </c>
    </row>
    <row r="171" spans="1:61" ht="15.6">
      <c r="A171" s="22">
        <v>170</v>
      </c>
      <c r="B171" s="25">
        <v>44637</v>
      </c>
      <c r="C171" s="113">
        <v>1.3169</v>
      </c>
      <c r="D171" s="113">
        <v>1.6640999999999999</v>
      </c>
      <c r="E171" s="114"/>
      <c r="F171" s="114"/>
      <c r="G171" s="113">
        <v>1.2309000000000001</v>
      </c>
      <c r="H171" s="113"/>
      <c r="I171" s="113">
        <v>1.7816000000000001</v>
      </c>
      <c r="J171" s="113">
        <v>1.9091</v>
      </c>
      <c r="K171" s="113"/>
      <c r="L171" s="113">
        <v>12.3529</v>
      </c>
      <c r="M171" s="113">
        <v>10.293900000000001</v>
      </c>
      <c r="N171" s="113">
        <v>1.7818000000000001</v>
      </c>
      <c r="O171" s="113">
        <v>19.5778</v>
      </c>
      <c r="P171" s="113">
        <v>99.872</v>
      </c>
      <c r="Q171" s="113">
        <v>144.21019999999999</v>
      </c>
      <c r="R171" s="113">
        <v>6.6363000000000003</v>
      </c>
      <c r="S171" s="113">
        <v>1.1835</v>
      </c>
      <c r="T171" s="113">
        <v>156.018</v>
      </c>
      <c r="U171" s="113">
        <v>439.57600000000002</v>
      </c>
      <c r="V171" s="113">
        <v>4.8368000000000002</v>
      </c>
      <c r="W171" s="113">
        <v>169.37979999999999</v>
      </c>
      <c r="X171" s="113">
        <v>8.3293999999999997</v>
      </c>
      <c r="Y171" s="113">
        <v>29.2926</v>
      </c>
      <c r="Z171" s="113">
        <v>2.3148</v>
      </c>
      <c r="AA171" s="113">
        <v>43.716900000000003</v>
      </c>
      <c r="AB171" s="113">
        <v>8.9649000000000001</v>
      </c>
      <c r="AC171" s="113">
        <v>5.5468000000000002</v>
      </c>
      <c r="AD171" s="113">
        <v>5.5285000000000002</v>
      </c>
      <c r="AE171" s="113">
        <v>1598.9822999999999</v>
      </c>
      <c r="AF171" s="113">
        <v>1053.4412</v>
      </c>
      <c r="AG171" s="113">
        <v>5031.3887000000004</v>
      </c>
      <c r="AH171" s="113">
        <v>20.700099999999999</v>
      </c>
      <c r="AI171" s="113">
        <v>18852.07</v>
      </c>
      <c r="AJ171" s="113">
        <v>27.034500000000001</v>
      </c>
      <c r="AK171" s="113">
        <v>68.236099999999993</v>
      </c>
      <c r="AL171" s="113">
        <v>5.8556999999999997</v>
      </c>
      <c r="AM171" s="113">
        <v>135.17670000000001</v>
      </c>
      <c r="AN171" s="113">
        <v>19.388000000000002</v>
      </c>
      <c r="AO171" s="113">
        <v>4.8098999999999998</v>
      </c>
      <c r="AP171" s="113">
        <v>4.9404000000000003</v>
      </c>
      <c r="AQ171" s="113">
        <v>0.93430000000000002</v>
      </c>
      <c r="AR171" s="113">
        <v>548.40329999999994</v>
      </c>
      <c r="AS171" s="113">
        <v>4.6307999999999998</v>
      </c>
      <c r="AT171" s="113">
        <v>30117</v>
      </c>
      <c r="AU171" s="113">
        <v>84.098200000000006</v>
      </c>
      <c r="AV171" s="113">
        <v>3052.7152999999998</v>
      </c>
      <c r="AW171" s="113">
        <v>38.991</v>
      </c>
      <c r="AX171" s="113">
        <v>8.8096999999999994</v>
      </c>
      <c r="AY171" s="113">
        <v>4.2549999999999999</v>
      </c>
      <c r="AZ171" s="113">
        <v>150.9033</v>
      </c>
      <c r="BA171" s="113">
        <v>11.5534</v>
      </c>
      <c r="BB171" s="113">
        <v>4.9260999999999999</v>
      </c>
      <c r="BC171" s="113">
        <v>236.73670000000001</v>
      </c>
      <c r="BD171" s="113">
        <v>3.8673999999999999</v>
      </c>
      <c r="BE171" s="113">
        <v>0.4965</v>
      </c>
      <c r="BF171" s="113">
        <v>9.0528999999999993</v>
      </c>
      <c r="BG171" s="113">
        <v>0.4002</v>
      </c>
      <c r="BH171" s="113">
        <v>37.4041</v>
      </c>
      <c r="BI171" s="113">
        <v>56.038200000000003</v>
      </c>
    </row>
    <row r="172" spans="1:61" ht="15.6">
      <c r="A172" s="22">
        <v>171</v>
      </c>
      <c r="B172" s="25">
        <v>44638</v>
      </c>
      <c r="C172" s="113">
        <v>1.3178000000000001</v>
      </c>
      <c r="D172" s="113">
        <v>1.6612</v>
      </c>
      <c r="E172" s="114"/>
      <c r="F172" s="114"/>
      <c r="G172" s="113">
        <v>1.2278</v>
      </c>
      <c r="H172" s="113"/>
      <c r="I172" s="113">
        <v>1.7770999999999999</v>
      </c>
      <c r="J172" s="113">
        <v>1.9078999999999999</v>
      </c>
      <c r="K172" s="113"/>
      <c r="L172" s="113">
        <v>12.405099999999999</v>
      </c>
      <c r="M172" s="113">
        <v>10.3118</v>
      </c>
      <c r="N172" s="113">
        <v>1.7865</v>
      </c>
      <c r="O172" s="113">
        <v>19.7194</v>
      </c>
      <c r="P172" s="113">
        <v>99.600200000000001</v>
      </c>
      <c r="Q172" s="113">
        <v>144.52940000000001</v>
      </c>
      <c r="R172" s="113">
        <v>6.6161000000000003</v>
      </c>
      <c r="S172" s="113">
        <v>1.1924999999999999</v>
      </c>
      <c r="T172" s="113">
        <v>157.03399999999999</v>
      </c>
      <c r="U172" s="113">
        <v>447.35300000000001</v>
      </c>
      <c r="V172" s="113">
        <v>4.8402000000000003</v>
      </c>
      <c r="W172" s="113">
        <v>169.904</v>
      </c>
      <c r="X172" s="113">
        <v>8.3731000000000009</v>
      </c>
      <c r="Y172" s="113">
        <v>29.664200000000001</v>
      </c>
      <c r="Z172" s="113">
        <v>2.3344</v>
      </c>
      <c r="AA172" s="113">
        <v>43.900300000000001</v>
      </c>
      <c r="AB172" s="113">
        <v>9.0251000000000001</v>
      </c>
      <c r="AC172" s="113">
        <v>5.6218000000000004</v>
      </c>
      <c r="AD172" s="113">
        <v>5.5198999999999998</v>
      </c>
      <c r="AE172" s="113">
        <v>1591.5038</v>
      </c>
      <c r="AF172" s="113">
        <v>1059.4713999999999</v>
      </c>
      <c r="AG172" s="113">
        <v>5034.9258</v>
      </c>
      <c r="AH172" s="113">
        <v>20.711099999999998</v>
      </c>
      <c r="AI172" s="113">
        <v>18844.689999999999</v>
      </c>
      <c r="AJ172" s="113">
        <v>26.8245</v>
      </c>
      <c r="AK172" s="113">
        <v>68.868099999999998</v>
      </c>
      <c r="AL172" s="113">
        <v>5.9005000000000001</v>
      </c>
      <c r="AM172" s="113">
        <v>138.79429999999999</v>
      </c>
      <c r="AN172" s="113">
        <v>19.526700000000002</v>
      </c>
      <c r="AO172" s="113">
        <v>4.8033000000000001</v>
      </c>
      <c r="AP172" s="113">
        <v>4.9429999999999996</v>
      </c>
      <c r="AQ172" s="113">
        <v>0.93540000000000001</v>
      </c>
      <c r="AR172" s="113">
        <v>548.05430000000001</v>
      </c>
      <c r="AS172" s="113">
        <v>4.6417999999999999</v>
      </c>
      <c r="AT172" s="113">
        <v>30063</v>
      </c>
      <c r="AU172" s="113">
        <v>84.047200000000004</v>
      </c>
      <c r="AV172" s="113">
        <v>3053.7631999999999</v>
      </c>
      <c r="AW172" s="113">
        <v>38.897300000000001</v>
      </c>
      <c r="AX172" s="113">
        <v>8.8758999999999997</v>
      </c>
      <c r="AY172" s="113">
        <v>4.274</v>
      </c>
      <c r="AZ172" s="113">
        <v>151.0273</v>
      </c>
      <c r="BA172" s="113">
        <v>11.522500000000001</v>
      </c>
      <c r="BB172" s="113">
        <v>4.9858000000000002</v>
      </c>
      <c r="BC172" s="113">
        <v>236.73670000000001</v>
      </c>
      <c r="BD172" s="113">
        <v>3.8856999999999999</v>
      </c>
      <c r="BE172" s="113">
        <v>0.49580000000000002</v>
      </c>
      <c r="BF172" s="113">
        <v>9.0282</v>
      </c>
      <c r="BG172" s="113">
        <v>0.40050000000000002</v>
      </c>
      <c r="BH172" s="113">
        <v>37.353900000000003</v>
      </c>
      <c r="BI172" s="113">
        <v>56.103200000000001</v>
      </c>
    </row>
    <row r="173" spans="1:61" ht="15.6">
      <c r="A173" s="22">
        <v>172</v>
      </c>
      <c r="B173" s="25">
        <v>44639</v>
      </c>
      <c r="C173" s="113">
        <v>1.3178000000000001</v>
      </c>
      <c r="D173" s="113">
        <v>1.6612</v>
      </c>
      <c r="E173" s="114"/>
      <c r="F173" s="114"/>
      <c r="G173" s="113">
        <v>1.2278</v>
      </c>
      <c r="H173" s="113"/>
      <c r="I173" s="113">
        <v>1.7770999999999999</v>
      </c>
      <c r="J173" s="113">
        <v>1.9078999999999999</v>
      </c>
      <c r="K173" s="113"/>
      <c r="L173" s="113">
        <v>12.405099999999999</v>
      </c>
      <c r="M173" s="113">
        <v>10.3118</v>
      </c>
      <c r="N173" s="113">
        <v>1.7865</v>
      </c>
      <c r="O173" s="113">
        <v>19.7194</v>
      </c>
      <c r="P173" s="113">
        <v>99.600200000000001</v>
      </c>
      <c r="Q173" s="113">
        <v>144.52940000000001</v>
      </c>
      <c r="R173" s="113">
        <v>6.6161000000000003</v>
      </c>
      <c r="S173" s="113">
        <v>1.1924999999999999</v>
      </c>
      <c r="T173" s="113">
        <v>157.03399999999999</v>
      </c>
      <c r="U173" s="113">
        <v>447.35300000000001</v>
      </c>
      <c r="V173" s="113">
        <v>4.8402000000000003</v>
      </c>
      <c r="W173" s="113">
        <v>169.904</v>
      </c>
      <c r="X173" s="113">
        <v>8.3731000000000009</v>
      </c>
      <c r="Y173" s="113">
        <v>29.664200000000001</v>
      </c>
      <c r="Z173" s="113">
        <v>2.3344</v>
      </c>
      <c r="AA173" s="113">
        <v>43.900300000000001</v>
      </c>
      <c r="AB173" s="113">
        <v>9.0251000000000001</v>
      </c>
      <c r="AC173" s="113">
        <v>5.6218000000000004</v>
      </c>
      <c r="AD173" s="113">
        <v>5.5198999999999998</v>
      </c>
      <c r="AE173" s="113">
        <v>1591.5038</v>
      </c>
      <c r="AF173" s="113">
        <v>1059.4713999999999</v>
      </c>
      <c r="AG173" s="113">
        <v>5034.9258</v>
      </c>
      <c r="AH173" s="113">
        <v>20.711099999999998</v>
      </c>
      <c r="AI173" s="113">
        <v>18844.689999999999</v>
      </c>
      <c r="AJ173" s="113">
        <v>26.8245</v>
      </c>
      <c r="AK173" s="113">
        <v>68.868099999999998</v>
      </c>
      <c r="AL173" s="113">
        <v>5.9005000000000001</v>
      </c>
      <c r="AM173" s="113">
        <v>138.79429999999999</v>
      </c>
      <c r="AN173" s="113">
        <v>19.526700000000002</v>
      </c>
      <c r="AO173" s="113">
        <v>4.8033000000000001</v>
      </c>
      <c r="AP173" s="113">
        <v>4.9429999999999996</v>
      </c>
      <c r="AQ173" s="113">
        <v>0.93540000000000001</v>
      </c>
      <c r="AR173" s="113">
        <v>548.05430000000001</v>
      </c>
      <c r="AS173" s="113">
        <v>4.6417999999999999</v>
      </c>
      <c r="AT173" s="113">
        <v>30063</v>
      </c>
      <c r="AU173" s="113">
        <v>84.047200000000004</v>
      </c>
      <c r="AV173" s="113">
        <v>3053.7631999999999</v>
      </c>
      <c r="AW173" s="113">
        <v>38.897300000000001</v>
      </c>
      <c r="AX173" s="113">
        <v>8.8758999999999997</v>
      </c>
      <c r="AY173" s="113">
        <v>4.274</v>
      </c>
      <c r="AZ173" s="113">
        <v>151.0273</v>
      </c>
      <c r="BA173" s="113">
        <v>11.522500000000001</v>
      </c>
      <c r="BB173" s="113">
        <v>4.9858000000000002</v>
      </c>
      <c r="BC173" s="113">
        <v>236.73670000000001</v>
      </c>
      <c r="BD173" s="113">
        <v>3.8856999999999999</v>
      </c>
      <c r="BE173" s="113">
        <v>0.49580000000000002</v>
      </c>
      <c r="BF173" s="113">
        <v>9.0282</v>
      </c>
      <c r="BG173" s="113">
        <v>0.40050000000000002</v>
      </c>
      <c r="BH173" s="113">
        <v>37.353900000000003</v>
      </c>
      <c r="BI173" s="113">
        <v>56.103200000000001</v>
      </c>
    </row>
    <row r="174" spans="1:61" ht="15.6">
      <c r="A174" s="22">
        <v>173</v>
      </c>
      <c r="B174" s="25">
        <v>44640</v>
      </c>
      <c r="C174" s="113">
        <v>1.3178000000000001</v>
      </c>
      <c r="D174" s="113">
        <v>1.6612</v>
      </c>
      <c r="E174" s="114"/>
      <c r="F174" s="114"/>
      <c r="G174" s="113">
        <v>1.2278</v>
      </c>
      <c r="H174" s="113"/>
      <c r="I174" s="113">
        <v>1.7770999999999999</v>
      </c>
      <c r="J174" s="113">
        <v>1.9078999999999999</v>
      </c>
      <c r="K174" s="113"/>
      <c r="L174" s="113">
        <v>12.405099999999999</v>
      </c>
      <c r="M174" s="113">
        <v>10.3118</v>
      </c>
      <c r="N174" s="113">
        <v>1.7865</v>
      </c>
      <c r="O174" s="113">
        <v>19.7194</v>
      </c>
      <c r="P174" s="113">
        <v>99.600200000000001</v>
      </c>
      <c r="Q174" s="113">
        <v>144.52940000000001</v>
      </c>
      <c r="R174" s="113">
        <v>6.6161000000000003</v>
      </c>
      <c r="S174" s="113">
        <v>1.1924999999999999</v>
      </c>
      <c r="T174" s="113">
        <v>157.03399999999999</v>
      </c>
      <c r="U174" s="113">
        <v>447.35300000000001</v>
      </c>
      <c r="V174" s="113">
        <v>4.8402000000000003</v>
      </c>
      <c r="W174" s="113">
        <v>169.904</v>
      </c>
      <c r="X174" s="113">
        <v>8.3731000000000009</v>
      </c>
      <c r="Y174" s="113">
        <v>29.664200000000001</v>
      </c>
      <c r="Z174" s="113">
        <v>2.3344</v>
      </c>
      <c r="AA174" s="113">
        <v>43.900300000000001</v>
      </c>
      <c r="AB174" s="113">
        <v>9.0251000000000001</v>
      </c>
      <c r="AC174" s="113">
        <v>5.6218000000000004</v>
      </c>
      <c r="AD174" s="113">
        <v>5.5198999999999998</v>
      </c>
      <c r="AE174" s="113">
        <v>1591.5038</v>
      </c>
      <c r="AF174" s="113">
        <v>1059.4713999999999</v>
      </c>
      <c r="AG174" s="113">
        <v>5034.9258</v>
      </c>
      <c r="AH174" s="113">
        <v>20.711099999999998</v>
      </c>
      <c r="AI174" s="113">
        <v>18844.689999999999</v>
      </c>
      <c r="AJ174" s="113">
        <v>26.8245</v>
      </c>
      <c r="AK174" s="113">
        <v>68.868099999999998</v>
      </c>
      <c r="AL174" s="113">
        <v>5.9005000000000001</v>
      </c>
      <c r="AM174" s="113">
        <v>138.79429999999999</v>
      </c>
      <c r="AN174" s="113">
        <v>19.526700000000002</v>
      </c>
      <c r="AO174" s="113">
        <v>4.8033000000000001</v>
      </c>
      <c r="AP174" s="113">
        <v>4.9429999999999996</v>
      </c>
      <c r="AQ174" s="113">
        <v>0.93540000000000001</v>
      </c>
      <c r="AR174" s="113">
        <v>548.05430000000001</v>
      </c>
      <c r="AS174" s="113">
        <v>4.6417999999999999</v>
      </c>
      <c r="AT174" s="113">
        <v>30063</v>
      </c>
      <c r="AU174" s="113">
        <v>84.047200000000004</v>
      </c>
      <c r="AV174" s="113">
        <v>3053.7631999999999</v>
      </c>
      <c r="AW174" s="113">
        <v>38.897300000000001</v>
      </c>
      <c r="AX174" s="113">
        <v>8.8758999999999997</v>
      </c>
      <c r="AY174" s="113">
        <v>4.274</v>
      </c>
      <c r="AZ174" s="113">
        <v>151.0273</v>
      </c>
      <c r="BA174" s="113">
        <v>11.522500000000001</v>
      </c>
      <c r="BB174" s="113">
        <v>4.9858000000000002</v>
      </c>
      <c r="BC174" s="113">
        <v>236.73670000000001</v>
      </c>
      <c r="BD174" s="113">
        <v>3.8856999999999999</v>
      </c>
      <c r="BE174" s="113">
        <v>0.49580000000000002</v>
      </c>
      <c r="BF174" s="113">
        <v>9.0282</v>
      </c>
      <c r="BG174" s="113">
        <v>0.40050000000000002</v>
      </c>
      <c r="BH174" s="113">
        <v>37.353900000000003</v>
      </c>
      <c r="BI174" s="113">
        <v>56.103200000000001</v>
      </c>
    </row>
    <row r="175" spans="1:61" ht="15.6">
      <c r="A175" s="22">
        <v>174</v>
      </c>
      <c r="B175" s="25">
        <v>44641</v>
      </c>
      <c r="C175" s="113">
        <v>1.3177000000000001</v>
      </c>
      <c r="D175" s="113">
        <v>1.66</v>
      </c>
      <c r="E175" s="114"/>
      <c r="F175" s="114"/>
      <c r="G175" s="113">
        <v>1.228</v>
      </c>
      <c r="H175" s="113"/>
      <c r="I175" s="113">
        <v>1.7816000000000001</v>
      </c>
      <c r="J175" s="113">
        <v>1.9148000000000001</v>
      </c>
      <c r="K175" s="113"/>
      <c r="L175" s="113">
        <v>12.478199999999999</v>
      </c>
      <c r="M175" s="113">
        <v>10.311400000000001</v>
      </c>
      <c r="N175" s="113">
        <v>1.7882</v>
      </c>
      <c r="O175" s="113">
        <v>19.703099999999999</v>
      </c>
      <c r="P175" s="113">
        <v>100.11969999999999</v>
      </c>
      <c r="Q175" s="113">
        <v>144.90639999999999</v>
      </c>
      <c r="R175" s="113">
        <v>6.5351999999999997</v>
      </c>
      <c r="S175" s="113">
        <v>1.1946000000000001</v>
      </c>
      <c r="T175" s="113">
        <v>157.29499999999999</v>
      </c>
      <c r="U175" s="113">
        <v>446.11700000000002</v>
      </c>
      <c r="V175" s="113">
        <v>4.8484999999999996</v>
      </c>
      <c r="W175" s="113">
        <v>170.45779999999999</v>
      </c>
      <c r="X175" s="113">
        <v>8.3907000000000007</v>
      </c>
      <c r="Y175" s="113">
        <v>29.507100000000001</v>
      </c>
      <c r="Z175" s="113">
        <v>2.3359999999999999</v>
      </c>
      <c r="AA175" s="113">
        <v>44.198</v>
      </c>
      <c r="AB175" s="113">
        <v>9.0481999999999996</v>
      </c>
      <c r="AC175" s="113">
        <v>5.6083999999999996</v>
      </c>
      <c r="AD175" s="113">
        <v>5.5298999999999996</v>
      </c>
      <c r="AE175" s="113">
        <v>1602.7601</v>
      </c>
      <c r="AF175" s="113">
        <v>1047.354</v>
      </c>
      <c r="AG175" s="113">
        <v>4997.8477000000003</v>
      </c>
      <c r="AH175" s="113">
        <v>24.006399999999999</v>
      </c>
      <c r="AI175" s="113">
        <v>18859.97</v>
      </c>
      <c r="AJ175" s="113">
        <v>26.809799999999999</v>
      </c>
      <c r="AK175" s="113">
        <v>68.863600000000005</v>
      </c>
      <c r="AL175" s="113">
        <v>5.9090999999999996</v>
      </c>
      <c r="AM175" s="113">
        <v>141.3289</v>
      </c>
      <c r="AN175" s="113">
        <v>19.543600000000001</v>
      </c>
      <c r="AO175" s="113">
        <v>4.8182999999999998</v>
      </c>
      <c r="AP175" s="113">
        <v>4.9432999999999998</v>
      </c>
      <c r="AQ175" s="113">
        <v>0.93320000000000003</v>
      </c>
      <c r="AR175" s="113">
        <v>547.87440000000004</v>
      </c>
      <c r="AS175" s="113">
        <v>4.6410999999999998</v>
      </c>
      <c r="AT175" s="113">
        <v>30122</v>
      </c>
      <c r="AU175" s="113">
        <v>84.391099999999994</v>
      </c>
      <c r="AV175" s="113">
        <v>3052.2773000000002</v>
      </c>
      <c r="AW175" s="113">
        <v>38.764099999999999</v>
      </c>
      <c r="AX175" s="113">
        <v>8.8879999999999999</v>
      </c>
      <c r="AY175" s="113">
        <v>4.2583000000000002</v>
      </c>
      <c r="AZ175" s="113">
        <v>150.66200000000001</v>
      </c>
      <c r="BA175" s="113">
        <v>11.5357</v>
      </c>
      <c r="BB175" s="113">
        <v>4.9931999999999999</v>
      </c>
      <c r="BC175" s="113">
        <v>239.25020000000001</v>
      </c>
      <c r="BD175" s="113">
        <v>3.8938999999999999</v>
      </c>
      <c r="BE175" s="113">
        <v>0.49669999999999997</v>
      </c>
      <c r="BF175" s="113">
        <v>9.0691000000000006</v>
      </c>
      <c r="BG175" s="113">
        <v>0.40050000000000002</v>
      </c>
      <c r="BH175" s="113">
        <v>37.542299999999997</v>
      </c>
      <c r="BI175" s="113">
        <v>56.082099999999997</v>
      </c>
    </row>
    <row r="176" spans="1:61" ht="15.6">
      <c r="A176" s="22">
        <v>175</v>
      </c>
      <c r="B176" s="25">
        <v>44642</v>
      </c>
      <c r="C176" s="113">
        <v>1.3251999999999999</v>
      </c>
      <c r="D176" s="113">
        <v>1.6671</v>
      </c>
      <c r="E176" s="114"/>
      <c r="F176" s="114"/>
      <c r="G176" s="113">
        <v>1.2367999999999999</v>
      </c>
      <c r="H176" s="113"/>
      <c r="I176" s="113">
        <v>1.7786999999999999</v>
      </c>
      <c r="J176" s="113">
        <v>1.9056999999999999</v>
      </c>
      <c r="K176" s="113"/>
      <c r="L176" s="113">
        <v>12.5189</v>
      </c>
      <c r="M176" s="113">
        <v>10.3711</v>
      </c>
      <c r="N176" s="113">
        <v>1.7982</v>
      </c>
      <c r="O176" s="113">
        <v>19.653300000000002</v>
      </c>
      <c r="P176" s="113">
        <v>100.44710000000001</v>
      </c>
      <c r="Q176" s="113">
        <v>145.86799999999999</v>
      </c>
      <c r="R176" s="113">
        <v>6.5231000000000003</v>
      </c>
      <c r="S176" s="113">
        <v>1.2021999999999999</v>
      </c>
      <c r="T176" s="113">
        <v>160.10499999999999</v>
      </c>
      <c r="U176" s="113">
        <v>445.24700000000001</v>
      </c>
      <c r="V176" s="113">
        <v>4.8666</v>
      </c>
      <c r="W176" s="113">
        <v>171.0504</v>
      </c>
      <c r="X176" s="113">
        <v>8.4300999999999995</v>
      </c>
      <c r="Y176" s="113">
        <v>29.6828</v>
      </c>
      <c r="Z176" s="113">
        <v>2.3504</v>
      </c>
      <c r="AA176" s="113">
        <v>44.424700000000001</v>
      </c>
      <c r="AB176" s="113">
        <v>9.1081000000000003</v>
      </c>
      <c r="AC176" s="113">
        <v>5.6247999999999996</v>
      </c>
      <c r="AD176" s="113">
        <v>5.5566000000000004</v>
      </c>
      <c r="AE176" s="113">
        <v>1614.6342999999999</v>
      </c>
      <c r="AF176" s="113">
        <v>1052.3613</v>
      </c>
      <c r="AG176" s="113">
        <v>4988.0391</v>
      </c>
      <c r="AH176" s="113">
        <v>24.547000000000001</v>
      </c>
      <c r="AI176" s="113">
        <v>18907.78</v>
      </c>
      <c r="AJ176" s="113">
        <v>26.868600000000001</v>
      </c>
      <c r="AK176" s="113">
        <v>68.927599999999998</v>
      </c>
      <c r="AL176" s="113">
        <v>5.9436</v>
      </c>
      <c r="AM176" s="113">
        <v>141.00059999999999</v>
      </c>
      <c r="AN176" s="113">
        <v>19.6554</v>
      </c>
      <c r="AO176" s="113">
        <v>4.8409000000000004</v>
      </c>
      <c r="AP176" s="113">
        <v>4.9709000000000003</v>
      </c>
      <c r="AQ176" s="113">
        <v>0.93259999999999998</v>
      </c>
      <c r="AR176" s="113">
        <v>551.92319999999995</v>
      </c>
      <c r="AS176" s="113">
        <v>4.6675000000000004</v>
      </c>
      <c r="AT176" s="113">
        <v>30310</v>
      </c>
      <c r="AU176" s="113">
        <v>84.694299999999998</v>
      </c>
      <c r="AV176" s="113">
        <v>3071.5127000000002</v>
      </c>
      <c r="AW176" s="113">
        <v>38.916200000000003</v>
      </c>
      <c r="AX176" s="113">
        <v>8.9442000000000004</v>
      </c>
      <c r="AY176" s="113">
        <v>4.2685000000000004</v>
      </c>
      <c r="AZ176" s="113">
        <v>151.7645</v>
      </c>
      <c r="BA176" s="113">
        <v>11.632</v>
      </c>
      <c r="BB176" s="113">
        <v>5.0037000000000003</v>
      </c>
      <c r="BC176" s="113">
        <v>241.4401</v>
      </c>
      <c r="BD176" s="113">
        <v>3.9123000000000001</v>
      </c>
      <c r="BE176" s="113">
        <v>0.49969999999999998</v>
      </c>
      <c r="BF176" s="113">
        <v>9.0693000000000001</v>
      </c>
      <c r="BG176" s="113">
        <v>0.40289999999999998</v>
      </c>
      <c r="BH176" s="113">
        <v>37.817100000000003</v>
      </c>
      <c r="BI176" s="113">
        <v>56.108699999999999</v>
      </c>
    </row>
    <row r="177" spans="1:61" ht="15.6">
      <c r="A177" s="22">
        <v>176</v>
      </c>
      <c r="B177" s="25">
        <v>44643</v>
      </c>
      <c r="C177" s="113">
        <v>1.3207</v>
      </c>
      <c r="D177" s="113">
        <v>1.6593</v>
      </c>
      <c r="E177" s="114"/>
      <c r="F177" s="114"/>
      <c r="G177" s="113">
        <v>1.2294</v>
      </c>
      <c r="H177" s="113"/>
      <c r="I177" s="113">
        <v>1.7616000000000001</v>
      </c>
      <c r="J177" s="113">
        <v>1.8956999999999999</v>
      </c>
      <c r="K177" s="113"/>
      <c r="L177" s="113">
        <v>12.4709</v>
      </c>
      <c r="M177" s="113">
        <v>10.3346</v>
      </c>
      <c r="N177" s="113">
        <v>1.7927999999999999</v>
      </c>
      <c r="O177" s="113">
        <v>19.499600000000001</v>
      </c>
      <c r="P177" s="113">
        <v>100.9126</v>
      </c>
      <c r="Q177" s="113">
        <v>145.51599999999999</v>
      </c>
      <c r="R177" s="113">
        <v>6.4105999999999996</v>
      </c>
      <c r="S177" s="113">
        <v>1.2</v>
      </c>
      <c r="T177" s="113">
        <v>159.9</v>
      </c>
      <c r="U177" s="113">
        <v>448.54700000000003</v>
      </c>
      <c r="V177" s="113">
        <v>4.8521999999999998</v>
      </c>
      <c r="W177" s="113">
        <v>169.69649999999999</v>
      </c>
      <c r="X177" s="113">
        <v>8.4253999999999998</v>
      </c>
      <c r="Y177" s="113">
        <v>29.5944</v>
      </c>
      <c r="Z177" s="113">
        <v>2.3475000000000001</v>
      </c>
      <c r="AA177" s="113">
        <v>44.421799999999998</v>
      </c>
      <c r="AB177" s="113">
        <v>9.0861000000000001</v>
      </c>
      <c r="AC177" s="113">
        <v>5.6651999999999996</v>
      </c>
      <c r="AD177" s="113">
        <v>5.5842999999999998</v>
      </c>
      <c r="AE177" s="113">
        <v>1602.7293999999999</v>
      </c>
      <c r="AF177" s="113">
        <v>1047.7577000000001</v>
      </c>
      <c r="AG177" s="113">
        <v>4991.6836000000003</v>
      </c>
      <c r="AH177" s="113">
        <v>24.261399999999998</v>
      </c>
      <c r="AI177" s="113">
        <v>18971.16</v>
      </c>
      <c r="AJ177" s="113">
        <v>26.650500000000001</v>
      </c>
      <c r="AK177" s="113">
        <v>69.472300000000004</v>
      </c>
      <c r="AL177" s="113">
        <v>5.9360999999999997</v>
      </c>
      <c r="AM177" s="113">
        <v>127.5508</v>
      </c>
      <c r="AN177" s="113">
        <v>19.631699999999999</v>
      </c>
      <c r="AO177" s="113">
        <v>4.8209999999999997</v>
      </c>
      <c r="AP177" s="113">
        <v>4.9539</v>
      </c>
      <c r="AQ177" s="113">
        <v>0.93559999999999999</v>
      </c>
      <c r="AR177" s="113">
        <v>549.43269999999995</v>
      </c>
      <c r="AS177" s="113">
        <v>4.6509</v>
      </c>
      <c r="AT177" s="113">
        <v>30218</v>
      </c>
      <c r="AU177" s="113">
        <v>84.409599999999998</v>
      </c>
      <c r="AV177" s="113">
        <v>3062.3442</v>
      </c>
      <c r="AW177" s="113">
        <v>38.916200000000003</v>
      </c>
      <c r="AX177" s="113">
        <v>8.9267000000000003</v>
      </c>
      <c r="AY177" s="113">
        <v>4.2571000000000003</v>
      </c>
      <c r="AZ177" s="113">
        <v>151.37520000000001</v>
      </c>
      <c r="BA177" s="113">
        <v>11.472099999999999</v>
      </c>
      <c r="BB177" s="113">
        <v>4.9744000000000002</v>
      </c>
      <c r="BC177" s="113">
        <v>241.6131</v>
      </c>
      <c r="BD177" s="113">
        <v>3.9127000000000001</v>
      </c>
      <c r="BE177" s="113">
        <v>0.49790000000000001</v>
      </c>
      <c r="BF177" s="113">
        <v>9.0291999999999994</v>
      </c>
      <c r="BG177" s="113">
        <v>0.40160000000000001</v>
      </c>
      <c r="BH177" s="113">
        <v>37.723199999999999</v>
      </c>
      <c r="BI177" s="113">
        <v>55.583799999999997</v>
      </c>
    </row>
    <row r="178" spans="1:61" ht="15.6">
      <c r="A178" s="22">
        <v>177</v>
      </c>
      <c r="B178" s="25">
        <v>44644</v>
      </c>
      <c r="C178" s="113">
        <v>1.3170999999999999</v>
      </c>
      <c r="D178" s="113">
        <v>1.6519999999999999</v>
      </c>
      <c r="E178" s="114"/>
      <c r="F178" s="114"/>
      <c r="G178" s="113">
        <v>1.2259</v>
      </c>
      <c r="H178" s="113"/>
      <c r="I178" s="113">
        <v>1.7548999999999999</v>
      </c>
      <c r="J178" s="113">
        <v>1.8956999999999999</v>
      </c>
      <c r="K178" s="113"/>
      <c r="L178" s="113">
        <v>12.396000000000001</v>
      </c>
      <c r="M178" s="113">
        <v>10.304399999999999</v>
      </c>
      <c r="N178" s="113">
        <v>1.7882</v>
      </c>
      <c r="O178" s="113">
        <v>19.1538</v>
      </c>
      <c r="P178" s="113">
        <v>100.64319999999999</v>
      </c>
      <c r="Q178" s="113">
        <v>145.05969999999999</v>
      </c>
      <c r="R178" s="113">
        <v>6.3384999999999998</v>
      </c>
      <c r="S178" s="113">
        <v>1.198</v>
      </c>
      <c r="T178" s="113">
        <v>161.083</v>
      </c>
      <c r="U178" s="113">
        <v>449.55599999999998</v>
      </c>
      <c r="V178" s="113">
        <v>4.8426</v>
      </c>
      <c r="W178" s="113">
        <v>170.3734</v>
      </c>
      <c r="X178" s="113">
        <v>8.3991000000000007</v>
      </c>
      <c r="Y178" s="113">
        <v>29.625699999999998</v>
      </c>
      <c r="Z178" s="113">
        <v>2.3435000000000001</v>
      </c>
      <c r="AA178" s="113">
        <v>44.157899999999998</v>
      </c>
      <c r="AB178" s="113">
        <v>9.0755999999999997</v>
      </c>
      <c r="AC178" s="113">
        <v>5.6931000000000003</v>
      </c>
      <c r="AD178" s="113">
        <v>5.5655000000000001</v>
      </c>
      <c r="AE178" s="113">
        <v>1605.0971999999999</v>
      </c>
      <c r="AF178" s="113">
        <v>1038.8694</v>
      </c>
      <c r="AG178" s="113">
        <v>4992.3671999999997</v>
      </c>
      <c r="AH178" s="113">
        <v>24.130099999999999</v>
      </c>
      <c r="AI178" s="113">
        <v>18899.810000000001</v>
      </c>
      <c r="AJ178" s="113">
        <v>26.505600000000001</v>
      </c>
      <c r="AK178" s="113">
        <v>68.976500000000001</v>
      </c>
      <c r="AL178" s="113">
        <v>5.9284999999999997</v>
      </c>
      <c r="AM178" s="113">
        <v>135.00739999999999</v>
      </c>
      <c r="AN178" s="113">
        <v>19.559000000000001</v>
      </c>
      <c r="AO178" s="113">
        <v>4.8163</v>
      </c>
      <c r="AP178" s="113">
        <v>4.9405000000000001</v>
      </c>
      <c r="AQ178" s="113">
        <v>0.93469999999999998</v>
      </c>
      <c r="AR178" s="113">
        <v>547.90819999999997</v>
      </c>
      <c r="AS178" s="113">
        <v>4.6393000000000004</v>
      </c>
      <c r="AT178" s="113">
        <v>30170</v>
      </c>
      <c r="AU178" s="113">
        <v>84.230800000000002</v>
      </c>
      <c r="AV178" s="113">
        <v>3053.5819999999999</v>
      </c>
      <c r="AW178" s="113">
        <v>38.8172</v>
      </c>
      <c r="AX178" s="113">
        <v>8.9141999999999992</v>
      </c>
      <c r="AY178" s="113">
        <v>4.2519999999999998</v>
      </c>
      <c r="AZ178" s="113">
        <v>151.09739999999999</v>
      </c>
      <c r="BA178" s="113">
        <v>11.432499999999999</v>
      </c>
      <c r="BB178" s="113">
        <v>4.9157000000000002</v>
      </c>
      <c r="BC178" s="113">
        <v>240.09989999999999</v>
      </c>
      <c r="BD178" s="113">
        <v>3.9127000000000001</v>
      </c>
      <c r="BE178" s="113">
        <v>0.49659999999999999</v>
      </c>
      <c r="BF178" s="113">
        <v>9.0611999999999995</v>
      </c>
      <c r="BG178" s="113">
        <v>0.40060000000000001</v>
      </c>
      <c r="BH178" s="113">
        <v>37.677500000000002</v>
      </c>
      <c r="BI178" s="113">
        <v>55.063499999999998</v>
      </c>
    </row>
    <row r="179" spans="1:61" ht="15.6">
      <c r="A179" s="22">
        <v>178</v>
      </c>
      <c r="B179" s="25">
        <v>44645</v>
      </c>
      <c r="C179" s="113">
        <v>1.3182</v>
      </c>
      <c r="D179" s="113">
        <v>1.6447000000000001</v>
      </c>
      <c r="E179" s="114"/>
      <c r="F179" s="114"/>
      <c r="G179" s="113">
        <v>1.2266999999999999</v>
      </c>
      <c r="H179" s="113"/>
      <c r="I179" s="113">
        <v>1.7541</v>
      </c>
      <c r="J179" s="113">
        <v>1.8913</v>
      </c>
      <c r="K179" s="113"/>
      <c r="L179" s="113">
        <v>12.4133</v>
      </c>
      <c r="M179" s="113">
        <v>10.3192</v>
      </c>
      <c r="N179" s="113">
        <v>1.7902</v>
      </c>
      <c r="O179" s="113">
        <v>19.167899999999999</v>
      </c>
      <c r="P179" s="113">
        <v>100.3261</v>
      </c>
      <c r="Q179" s="113">
        <v>145.50139999999999</v>
      </c>
      <c r="R179" s="113">
        <v>6.2500999999999998</v>
      </c>
      <c r="S179" s="113">
        <v>1.2002999999999999</v>
      </c>
      <c r="T179" s="113">
        <v>160.93</v>
      </c>
      <c r="U179" s="113">
        <v>447.42700000000002</v>
      </c>
      <c r="V179" s="113">
        <v>4.8414999999999999</v>
      </c>
      <c r="W179" s="113">
        <v>171.1421</v>
      </c>
      <c r="X179" s="113">
        <v>8.3996999999999993</v>
      </c>
      <c r="Y179" s="113">
        <v>29.51</v>
      </c>
      <c r="Z179" s="113">
        <v>2.3462000000000001</v>
      </c>
      <c r="AA179" s="113">
        <v>44.257899999999999</v>
      </c>
      <c r="AB179" s="113">
        <v>9.0919000000000008</v>
      </c>
      <c r="AC179" s="113">
        <v>5.6227</v>
      </c>
      <c r="AD179" s="113">
        <v>5.5426000000000002</v>
      </c>
      <c r="AE179" s="113">
        <v>1606.7819999999999</v>
      </c>
      <c r="AF179" s="113">
        <v>1025.6594</v>
      </c>
      <c r="AG179" s="113">
        <v>4999.0155999999997</v>
      </c>
      <c r="AH179" s="113">
        <v>24.148399999999999</v>
      </c>
      <c r="AI179" s="113">
        <v>18876.64</v>
      </c>
      <c r="AJ179" s="113">
        <v>26.407299999999999</v>
      </c>
      <c r="AK179" s="113">
        <v>68.773099999999999</v>
      </c>
      <c r="AL179" s="113">
        <v>5.9409000000000001</v>
      </c>
      <c r="AM179" s="113">
        <v>134.65049999999999</v>
      </c>
      <c r="AN179" s="113">
        <v>19.550799999999999</v>
      </c>
      <c r="AO179" s="113">
        <v>4.8198999999999996</v>
      </c>
      <c r="AP179" s="113">
        <v>4.9447999999999999</v>
      </c>
      <c r="AQ179" s="113">
        <v>0.93530000000000002</v>
      </c>
      <c r="AR179" s="113">
        <v>548.03610000000003</v>
      </c>
      <c r="AS179" s="113">
        <v>4.6428000000000003</v>
      </c>
      <c r="AT179" s="113">
        <v>30174</v>
      </c>
      <c r="AU179" s="113">
        <v>84.254000000000005</v>
      </c>
      <c r="AV179" s="113">
        <v>3056.8175999999999</v>
      </c>
      <c r="AW179" s="113">
        <v>38.896900000000002</v>
      </c>
      <c r="AX179" s="113">
        <v>8.9313000000000002</v>
      </c>
      <c r="AY179" s="113">
        <v>4.2384000000000004</v>
      </c>
      <c r="AZ179" s="113">
        <v>146.87629999999999</v>
      </c>
      <c r="BA179" s="113">
        <v>11.344200000000001</v>
      </c>
      <c r="BB179" s="113">
        <v>4.9271000000000003</v>
      </c>
      <c r="BC179" s="113">
        <v>240.14709999999999</v>
      </c>
      <c r="BD179" s="113">
        <v>3.9127999999999998</v>
      </c>
      <c r="BE179" s="113">
        <v>0.49740000000000001</v>
      </c>
      <c r="BF179" s="113">
        <v>9.0143000000000004</v>
      </c>
      <c r="BG179" s="113">
        <v>0.40079999999999999</v>
      </c>
      <c r="BH179" s="113">
        <v>37.761899999999997</v>
      </c>
      <c r="BI179" s="113">
        <v>54.760399999999997</v>
      </c>
    </row>
    <row r="180" spans="1:61" ht="15.6">
      <c r="A180" s="22">
        <v>179</v>
      </c>
      <c r="B180" s="25">
        <v>44646</v>
      </c>
      <c r="C180" s="113">
        <v>1.3182</v>
      </c>
      <c r="D180" s="113">
        <v>1.6447000000000001</v>
      </c>
      <c r="E180" s="114"/>
      <c r="F180" s="114"/>
      <c r="G180" s="113">
        <v>1.2266999999999999</v>
      </c>
      <c r="H180" s="113"/>
      <c r="I180" s="113">
        <v>1.7541</v>
      </c>
      <c r="J180" s="113">
        <v>1.8913</v>
      </c>
      <c r="K180" s="113"/>
      <c r="L180" s="113">
        <v>12.4133</v>
      </c>
      <c r="M180" s="113">
        <v>10.3192</v>
      </c>
      <c r="N180" s="113">
        <v>1.7902</v>
      </c>
      <c r="O180" s="113">
        <v>19.167899999999999</v>
      </c>
      <c r="P180" s="113">
        <v>100.3261</v>
      </c>
      <c r="Q180" s="113">
        <v>145.50139999999999</v>
      </c>
      <c r="R180" s="113">
        <v>6.2500999999999998</v>
      </c>
      <c r="S180" s="113">
        <v>1.2002999999999999</v>
      </c>
      <c r="T180" s="113">
        <v>160.93</v>
      </c>
      <c r="U180" s="113">
        <v>447.42700000000002</v>
      </c>
      <c r="V180" s="113">
        <v>4.8414999999999999</v>
      </c>
      <c r="W180" s="113">
        <v>171.1421</v>
      </c>
      <c r="X180" s="113">
        <v>8.3996999999999993</v>
      </c>
      <c r="Y180" s="113">
        <v>29.51</v>
      </c>
      <c r="Z180" s="113">
        <v>2.3462000000000001</v>
      </c>
      <c r="AA180" s="113">
        <v>44.257899999999999</v>
      </c>
      <c r="AB180" s="113">
        <v>9.0919000000000008</v>
      </c>
      <c r="AC180" s="113">
        <v>5.6227</v>
      </c>
      <c r="AD180" s="113">
        <v>5.5426000000000002</v>
      </c>
      <c r="AE180" s="113">
        <v>1606.7819999999999</v>
      </c>
      <c r="AF180" s="113">
        <v>1025.6594</v>
      </c>
      <c r="AG180" s="113">
        <v>4999.0155999999997</v>
      </c>
      <c r="AH180" s="113">
        <v>24.148399999999999</v>
      </c>
      <c r="AI180" s="113">
        <v>18876.64</v>
      </c>
      <c r="AJ180" s="113">
        <v>26.407299999999999</v>
      </c>
      <c r="AK180" s="113">
        <v>68.773099999999999</v>
      </c>
      <c r="AL180" s="113">
        <v>5.9409000000000001</v>
      </c>
      <c r="AM180" s="113">
        <v>134.65049999999999</v>
      </c>
      <c r="AN180" s="113">
        <v>19.550799999999999</v>
      </c>
      <c r="AO180" s="113">
        <v>4.8198999999999996</v>
      </c>
      <c r="AP180" s="113">
        <v>4.9447999999999999</v>
      </c>
      <c r="AQ180" s="113">
        <v>0.93530000000000002</v>
      </c>
      <c r="AR180" s="113">
        <v>548.03610000000003</v>
      </c>
      <c r="AS180" s="113">
        <v>4.6428000000000003</v>
      </c>
      <c r="AT180" s="113">
        <v>30174</v>
      </c>
      <c r="AU180" s="113">
        <v>84.254000000000005</v>
      </c>
      <c r="AV180" s="113">
        <v>3056.8175999999999</v>
      </c>
      <c r="AW180" s="113">
        <v>38.896900000000002</v>
      </c>
      <c r="AX180" s="113">
        <v>8.9313000000000002</v>
      </c>
      <c r="AY180" s="113">
        <v>4.2384000000000004</v>
      </c>
      <c r="AZ180" s="113">
        <v>146.87629999999999</v>
      </c>
      <c r="BA180" s="113">
        <v>11.344200000000001</v>
      </c>
      <c r="BB180" s="113">
        <v>4.9271000000000003</v>
      </c>
      <c r="BC180" s="113">
        <v>240.14709999999999</v>
      </c>
      <c r="BD180" s="113">
        <v>3.9127999999999998</v>
      </c>
      <c r="BE180" s="113">
        <v>0.49740000000000001</v>
      </c>
      <c r="BF180" s="113">
        <v>9.0143000000000004</v>
      </c>
      <c r="BG180" s="113">
        <v>0.40079999999999999</v>
      </c>
      <c r="BH180" s="113">
        <v>37.761899999999997</v>
      </c>
      <c r="BI180" s="113">
        <v>54.760399999999997</v>
      </c>
    </row>
    <row r="181" spans="1:61" ht="15.6">
      <c r="A181" s="22">
        <v>180</v>
      </c>
      <c r="B181" s="25">
        <v>44647</v>
      </c>
      <c r="C181" s="113">
        <v>1.3182</v>
      </c>
      <c r="D181" s="113">
        <v>1.6447000000000001</v>
      </c>
      <c r="E181" s="114"/>
      <c r="F181" s="114"/>
      <c r="G181" s="113">
        <v>1.2266999999999999</v>
      </c>
      <c r="H181" s="113"/>
      <c r="I181" s="113">
        <v>1.7541</v>
      </c>
      <c r="J181" s="113">
        <v>1.8913</v>
      </c>
      <c r="K181" s="113"/>
      <c r="L181" s="113">
        <v>12.4133</v>
      </c>
      <c r="M181" s="113">
        <v>10.3192</v>
      </c>
      <c r="N181" s="113">
        <v>1.7902</v>
      </c>
      <c r="O181" s="113">
        <v>19.167899999999999</v>
      </c>
      <c r="P181" s="113">
        <v>100.3261</v>
      </c>
      <c r="Q181" s="113">
        <v>145.50139999999999</v>
      </c>
      <c r="R181" s="113">
        <v>6.2500999999999998</v>
      </c>
      <c r="S181" s="113">
        <v>1.2002999999999999</v>
      </c>
      <c r="T181" s="113">
        <v>160.93</v>
      </c>
      <c r="U181" s="113">
        <v>447.42700000000002</v>
      </c>
      <c r="V181" s="113">
        <v>4.8414999999999999</v>
      </c>
      <c r="W181" s="113">
        <v>171.1421</v>
      </c>
      <c r="X181" s="113">
        <v>8.3996999999999993</v>
      </c>
      <c r="Y181" s="113">
        <v>29.51</v>
      </c>
      <c r="Z181" s="113">
        <v>2.3462000000000001</v>
      </c>
      <c r="AA181" s="113">
        <v>44.257899999999999</v>
      </c>
      <c r="AB181" s="113">
        <v>9.0919000000000008</v>
      </c>
      <c r="AC181" s="113">
        <v>5.6227</v>
      </c>
      <c r="AD181" s="113">
        <v>5.5426000000000002</v>
      </c>
      <c r="AE181" s="113">
        <v>1606.7819999999999</v>
      </c>
      <c r="AF181" s="113">
        <v>1025.6594</v>
      </c>
      <c r="AG181" s="113">
        <v>4999.0155999999997</v>
      </c>
      <c r="AH181" s="113">
        <v>24.148399999999999</v>
      </c>
      <c r="AI181" s="113">
        <v>18876.64</v>
      </c>
      <c r="AJ181" s="113">
        <v>26.407299999999999</v>
      </c>
      <c r="AK181" s="113">
        <v>68.773099999999999</v>
      </c>
      <c r="AL181" s="113">
        <v>5.9409000000000001</v>
      </c>
      <c r="AM181" s="113">
        <v>134.65049999999999</v>
      </c>
      <c r="AN181" s="113">
        <v>19.550799999999999</v>
      </c>
      <c r="AO181" s="113">
        <v>4.8198999999999996</v>
      </c>
      <c r="AP181" s="113">
        <v>4.9447999999999999</v>
      </c>
      <c r="AQ181" s="113">
        <v>0.93530000000000002</v>
      </c>
      <c r="AR181" s="113">
        <v>548.03610000000003</v>
      </c>
      <c r="AS181" s="113">
        <v>4.6428000000000003</v>
      </c>
      <c r="AT181" s="113">
        <v>30174</v>
      </c>
      <c r="AU181" s="113">
        <v>84.254000000000005</v>
      </c>
      <c r="AV181" s="113">
        <v>3056.8175999999999</v>
      </c>
      <c r="AW181" s="113">
        <v>38.896900000000002</v>
      </c>
      <c r="AX181" s="113">
        <v>8.9313000000000002</v>
      </c>
      <c r="AY181" s="113">
        <v>4.2384000000000004</v>
      </c>
      <c r="AZ181" s="113">
        <v>146.87629999999999</v>
      </c>
      <c r="BA181" s="113">
        <v>11.344200000000001</v>
      </c>
      <c r="BB181" s="113">
        <v>4.9271000000000003</v>
      </c>
      <c r="BC181" s="113">
        <v>240.14709999999999</v>
      </c>
      <c r="BD181" s="113">
        <v>3.9127999999999998</v>
      </c>
      <c r="BE181" s="113">
        <v>0.49740000000000001</v>
      </c>
      <c r="BF181" s="113">
        <v>9.0143000000000004</v>
      </c>
      <c r="BG181" s="113">
        <v>0.40079999999999999</v>
      </c>
      <c r="BH181" s="113">
        <v>37.761899999999997</v>
      </c>
      <c r="BI181" s="113">
        <v>54.760399999999997</v>
      </c>
    </row>
    <row r="182" spans="1:61" ht="15.6">
      <c r="A182" s="22">
        <v>181</v>
      </c>
      <c r="B182" s="25">
        <v>44648</v>
      </c>
      <c r="C182" s="113">
        <v>1.3089999999999999</v>
      </c>
      <c r="D182" s="113">
        <v>1.6417999999999999</v>
      </c>
      <c r="E182" s="114"/>
      <c r="F182" s="114"/>
      <c r="G182" s="113">
        <v>1.2222999999999999</v>
      </c>
      <c r="H182" s="113"/>
      <c r="I182" s="113">
        <v>1.7467999999999999</v>
      </c>
      <c r="J182" s="113">
        <v>1.897</v>
      </c>
      <c r="K182" s="113"/>
      <c r="L182" s="113">
        <v>12.442399999999999</v>
      </c>
      <c r="M182" s="113">
        <v>10.2502</v>
      </c>
      <c r="N182" s="113">
        <v>1.7814000000000001</v>
      </c>
      <c r="O182" s="113">
        <v>19.2407</v>
      </c>
      <c r="P182" s="113">
        <v>100.027</v>
      </c>
      <c r="Q182" s="113">
        <v>144.92189999999999</v>
      </c>
      <c r="R182" s="113">
        <v>6.2576000000000001</v>
      </c>
      <c r="S182" s="113">
        <v>1.1906000000000001</v>
      </c>
      <c r="T182" s="113">
        <v>161.53700000000001</v>
      </c>
      <c r="U182" s="113">
        <v>446.65100000000001</v>
      </c>
      <c r="V182" s="113">
        <v>4.8076999999999996</v>
      </c>
      <c r="W182" s="113">
        <v>169.78370000000001</v>
      </c>
      <c r="X182" s="113">
        <v>8.3417999999999992</v>
      </c>
      <c r="Y182" s="113">
        <v>29.3127</v>
      </c>
      <c r="Z182" s="113">
        <v>2.3304</v>
      </c>
      <c r="AA182" s="113">
        <v>44.230699999999999</v>
      </c>
      <c r="AB182" s="113">
        <v>9.0170999999999992</v>
      </c>
      <c r="AC182" s="113">
        <v>5.5994999999999999</v>
      </c>
      <c r="AD182" s="113">
        <v>5.5510999999999999</v>
      </c>
      <c r="AE182" s="113">
        <v>1607.0260000000001</v>
      </c>
      <c r="AF182" s="113">
        <v>1018.1251999999999</v>
      </c>
      <c r="AG182" s="113">
        <v>4948.0312999999996</v>
      </c>
      <c r="AH182" s="113">
        <v>23.979199999999999</v>
      </c>
      <c r="AI182" s="113">
        <v>18895.599999999999</v>
      </c>
      <c r="AJ182" s="113">
        <v>26.3216</v>
      </c>
      <c r="AK182" s="113">
        <v>68.504999999999995</v>
      </c>
      <c r="AL182" s="113">
        <v>5.8912000000000004</v>
      </c>
      <c r="AM182" s="113">
        <v>125.2022</v>
      </c>
      <c r="AN182" s="113">
        <v>19.4176</v>
      </c>
      <c r="AO182" s="113">
        <v>4.7785000000000002</v>
      </c>
      <c r="AP182" s="113">
        <v>4.9112</v>
      </c>
      <c r="AQ182" s="113">
        <v>0.92759999999999998</v>
      </c>
      <c r="AR182" s="113">
        <v>544.4624</v>
      </c>
      <c r="AS182" s="113">
        <v>4.6035000000000004</v>
      </c>
      <c r="AT182" s="113">
        <v>29924</v>
      </c>
      <c r="AU182" s="113">
        <v>83.633399999999995</v>
      </c>
      <c r="AV182" s="113">
        <v>3033.5994000000001</v>
      </c>
      <c r="AW182" s="113">
        <v>38.540799999999997</v>
      </c>
      <c r="AX182" s="113">
        <v>8.8577999999999992</v>
      </c>
      <c r="AY182" s="113">
        <v>4.2206999999999999</v>
      </c>
      <c r="AZ182" s="113">
        <v>151.02680000000001</v>
      </c>
      <c r="BA182" s="113">
        <v>11.4087</v>
      </c>
      <c r="BB182" s="113">
        <v>4.8857999999999997</v>
      </c>
      <c r="BC182" s="113">
        <v>238.91990000000001</v>
      </c>
      <c r="BD182" s="113">
        <v>3.8895</v>
      </c>
      <c r="BE182" s="113">
        <v>0.49340000000000001</v>
      </c>
      <c r="BF182" s="113">
        <v>9.0053000000000001</v>
      </c>
      <c r="BG182" s="113">
        <v>0.39879999999999999</v>
      </c>
      <c r="BH182" s="113">
        <v>37.672199999999997</v>
      </c>
      <c r="BI182" s="113">
        <v>54.159500000000001</v>
      </c>
    </row>
    <row r="183" spans="1:61" ht="15.6">
      <c r="A183" s="22">
        <v>182</v>
      </c>
      <c r="B183" s="25">
        <v>44649</v>
      </c>
      <c r="C183" s="113">
        <v>1.3086</v>
      </c>
      <c r="D183" s="113">
        <v>1.6377999999999999</v>
      </c>
      <c r="E183" s="114"/>
      <c r="F183" s="114"/>
      <c r="G183" s="113">
        <v>1.2199</v>
      </c>
      <c r="H183" s="113"/>
      <c r="I183" s="113">
        <v>1.7475000000000001</v>
      </c>
      <c r="J183" s="113">
        <v>1.8914</v>
      </c>
      <c r="K183" s="113"/>
      <c r="L183" s="113">
        <v>12.19</v>
      </c>
      <c r="M183" s="113">
        <v>10.242800000000001</v>
      </c>
      <c r="N183" s="113">
        <v>1.7754000000000001</v>
      </c>
      <c r="O183" s="113">
        <v>19.067499999999999</v>
      </c>
      <c r="P183" s="113">
        <v>99.431799999999996</v>
      </c>
      <c r="Q183" s="113">
        <v>144.96129999999999</v>
      </c>
      <c r="R183" s="113">
        <v>6.2392000000000003</v>
      </c>
      <c r="S183" s="113">
        <v>1.181</v>
      </c>
      <c r="T183" s="113">
        <v>160.51499999999999</v>
      </c>
      <c r="U183" s="113">
        <v>434.27499999999998</v>
      </c>
      <c r="V183" s="113">
        <v>4.8160999999999996</v>
      </c>
      <c r="W183" s="113">
        <v>167.22</v>
      </c>
      <c r="X183" s="113">
        <v>8.3687000000000005</v>
      </c>
      <c r="Y183" s="113">
        <v>28.902000000000001</v>
      </c>
      <c r="Z183" s="113">
        <v>2.3073999999999999</v>
      </c>
      <c r="AA183" s="113">
        <v>43.8431</v>
      </c>
      <c r="AB183" s="113">
        <v>8.9551999999999996</v>
      </c>
      <c r="AC183" s="113">
        <v>5.5113000000000003</v>
      </c>
      <c r="AD183" s="113">
        <v>5.5075000000000003</v>
      </c>
      <c r="AE183" s="113">
        <v>1595.4918</v>
      </c>
      <c r="AF183" s="113">
        <v>1021.6648</v>
      </c>
      <c r="AG183" s="113">
        <v>4931.3573999999999</v>
      </c>
      <c r="AH183" s="113">
        <v>23.973099999999999</v>
      </c>
      <c r="AI183" s="113">
        <v>18763.150000000001</v>
      </c>
      <c r="AJ183" s="113">
        <v>26.177399999999999</v>
      </c>
      <c r="AK183" s="113">
        <v>68.191400000000002</v>
      </c>
      <c r="AL183" s="113">
        <v>5.8422999999999998</v>
      </c>
      <c r="AM183" s="113">
        <v>114.5536</v>
      </c>
      <c r="AN183" s="113">
        <v>19.099699999999999</v>
      </c>
      <c r="AO183" s="113">
        <v>4.7952000000000004</v>
      </c>
      <c r="AP183" s="113">
        <v>4.9082999999999997</v>
      </c>
      <c r="AQ183" s="113">
        <v>0.92610000000000003</v>
      </c>
      <c r="AR183" s="113">
        <v>544.20180000000005</v>
      </c>
      <c r="AS183" s="113">
        <v>4.6258999999999997</v>
      </c>
      <c r="AT183" s="113">
        <v>29930</v>
      </c>
      <c r="AU183" s="113">
        <v>83.672600000000003</v>
      </c>
      <c r="AV183" s="113">
        <v>3033.7577999999999</v>
      </c>
      <c r="AW183" s="113">
        <v>38.6355</v>
      </c>
      <c r="AX183" s="113">
        <v>8.7836999999999996</v>
      </c>
      <c r="AY183" s="113">
        <v>4.1779999999999999</v>
      </c>
      <c r="AZ183" s="113">
        <v>150.82210000000001</v>
      </c>
      <c r="BA183" s="113">
        <v>11.356999999999999</v>
      </c>
      <c r="BB183" s="113">
        <v>4.8685999999999998</v>
      </c>
      <c r="BC183" s="113">
        <v>238.93219999999999</v>
      </c>
      <c r="BD183" s="113">
        <v>3.8746999999999998</v>
      </c>
      <c r="BE183" s="113">
        <v>0.4955</v>
      </c>
      <c r="BF183" s="113">
        <v>8.9565999999999999</v>
      </c>
      <c r="BG183" s="113">
        <v>0.39829999999999999</v>
      </c>
      <c r="BH183" s="113">
        <v>37.661099999999998</v>
      </c>
      <c r="BI183" s="113">
        <v>54.070500000000003</v>
      </c>
    </row>
    <row r="184" spans="1:61" ht="15.6">
      <c r="A184" s="22">
        <v>183</v>
      </c>
      <c r="B184" s="25">
        <v>44650</v>
      </c>
      <c r="C184" s="113">
        <v>1.3144</v>
      </c>
      <c r="D184" s="113">
        <v>1.6389</v>
      </c>
      <c r="E184" s="114"/>
      <c r="F184" s="114"/>
      <c r="G184" s="113">
        <v>1.2129000000000001</v>
      </c>
      <c r="H184" s="113"/>
      <c r="I184" s="113">
        <v>1.7486999999999999</v>
      </c>
      <c r="J184" s="113">
        <v>1.8825000000000001</v>
      </c>
      <c r="K184" s="113"/>
      <c r="L184" s="113">
        <v>12.156499999999999</v>
      </c>
      <c r="M184" s="113">
        <v>10.288500000000001</v>
      </c>
      <c r="N184" s="113">
        <v>1.7781</v>
      </c>
      <c r="O184" s="113">
        <v>19.043600000000001</v>
      </c>
      <c r="P184" s="113">
        <v>99.831900000000005</v>
      </c>
      <c r="Q184" s="113">
        <v>145.78569999999999</v>
      </c>
      <c r="R184" s="113">
        <v>6.2775999999999996</v>
      </c>
      <c r="S184" s="113">
        <v>1.1780999999999999</v>
      </c>
      <c r="T184" s="113">
        <v>160.221</v>
      </c>
      <c r="U184" s="113">
        <v>432.45400000000001</v>
      </c>
      <c r="V184" s="113">
        <v>4.8277999999999999</v>
      </c>
      <c r="W184" s="113">
        <v>167.29669999999999</v>
      </c>
      <c r="X184" s="113">
        <v>8.3574000000000002</v>
      </c>
      <c r="Y184" s="113">
        <v>28.7989</v>
      </c>
      <c r="Z184" s="113">
        <v>2.3045</v>
      </c>
      <c r="AA184" s="113">
        <v>43.7759</v>
      </c>
      <c r="AB184" s="113">
        <v>8.9223999999999997</v>
      </c>
      <c r="AC184" s="113">
        <v>5.4661</v>
      </c>
      <c r="AD184" s="113">
        <v>5.5252999999999997</v>
      </c>
      <c r="AE184" s="113">
        <v>1590.0219</v>
      </c>
      <c r="AF184" s="113">
        <v>1036.5228</v>
      </c>
      <c r="AG184" s="113">
        <v>4938.8359</v>
      </c>
      <c r="AH184" s="113">
        <v>24.014800000000001</v>
      </c>
      <c r="AI184" s="113">
        <v>18842.28</v>
      </c>
      <c r="AJ184" s="113">
        <v>26.1145</v>
      </c>
      <c r="AK184" s="113">
        <v>68.309299999999993</v>
      </c>
      <c r="AL184" s="113">
        <v>5.8289</v>
      </c>
      <c r="AM184" s="113">
        <v>110.7346</v>
      </c>
      <c r="AN184" s="113">
        <v>19.267600000000002</v>
      </c>
      <c r="AO184" s="113">
        <v>4.8025000000000002</v>
      </c>
      <c r="AP184" s="113">
        <v>4.9307999999999996</v>
      </c>
      <c r="AQ184" s="113">
        <v>0.93340000000000001</v>
      </c>
      <c r="AR184" s="113">
        <v>546.6798</v>
      </c>
      <c r="AS184" s="113">
        <v>4.6295000000000002</v>
      </c>
      <c r="AT184" s="113">
        <v>30048</v>
      </c>
      <c r="AU184" s="113">
        <v>84.011200000000002</v>
      </c>
      <c r="AV184" s="113">
        <v>3040.7489999999998</v>
      </c>
      <c r="AW184" s="113">
        <v>38.855499999999999</v>
      </c>
      <c r="AX184" s="113">
        <v>8.7624999999999993</v>
      </c>
      <c r="AY184" s="113">
        <v>4.1733000000000002</v>
      </c>
      <c r="AZ184" s="113">
        <v>151.12299999999999</v>
      </c>
      <c r="BA184" s="113">
        <v>11.2669</v>
      </c>
      <c r="BB184" s="113">
        <v>4.8955000000000002</v>
      </c>
      <c r="BC184" s="113">
        <v>240.15010000000001</v>
      </c>
      <c r="BD184" s="113">
        <v>3.8794</v>
      </c>
      <c r="BE184" s="113">
        <v>0.496</v>
      </c>
      <c r="BF184" s="113">
        <v>8.9941999999999993</v>
      </c>
      <c r="BG184" s="113">
        <v>0.39950000000000002</v>
      </c>
      <c r="BH184" s="113">
        <v>37.544600000000003</v>
      </c>
      <c r="BI184" s="113">
        <v>53.899099999999997</v>
      </c>
    </row>
    <row r="185" spans="1:61" ht="15.6">
      <c r="A185" s="22">
        <v>184</v>
      </c>
      <c r="B185" s="25">
        <v>44651</v>
      </c>
      <c r="C185" s="113">
        <v>1.3139000000000001</v>
      </c>
      <c r="D185" s="113">
        <v>1.64</v>
      </c>
      <c r="E185" s="114"/>
      <c r="F185" s="114"/>
      <c r="G185" s="113">
        <v>1.2117</v>
      </c>
      <c r="H185" s="113"/>
      <c r="I185" s="113">
        <v>1.7526999999999999</v>
      </c>
      <c r="J185" s="113">
        <v>1.8952</v>
      </c>
      <c r="K185" s="113"/>
      <c r="L185" s="113">
        <v>12.2967</v>
      </c>
      <c r="M185" s="113">
        <v>10.291</v>
      </c>
      <c r="N185" s="113">
        <v>1.7795000000000001</v>
      </c>
      <c r="O185" s="113">
        <v>19.229900000000001</v>
      </c>
      <c r="P185" s="113">
        <v>99.423400000000001</v>
      </c>
      <c r="Q185" s="113">
        <v>145.79900000000001</v>
      </c>
      <c r="R185" s="113">
        <v>6.2157999999999998</v>
      </c>
      <c r="S185" s="113">
        <v>1.1856</v>
      </c>
      <c r="T185" s="113">
        <v>159.71100000000001</v>
      </c>
      <c r="U185" s="113">
        <v>435.81700000000001</v>
      </c>
      <c r="V185" s="113">
        <v>4.8258999999999999</v>
      </c>
      <c r="W185" s="113">
        <v>168.34360000000001</v>
      </c>
      <c r="X185" s="113">
        <v>8.3344000000000005</v>
      </c>
      <c r="Y185" s="113">
        <v>28.9542</v>
      </c>
      <c r="Z185" s="113">
        <v>2.3167</v>
      </c>
      <c r="AA185" s="113">
        <v>43.710099999999997</v>
      </c>
      <c r="AB185" s="113">
        <v>8.9809000000000001</v>
      </c>
      <c r="AC185" s="113">
        <v>5.5178000000000003</v>
      </c>
      <c r="AD185" s="113">
        <v>5.5185000000000004</v>
      </c>
      <c r="AE185" s="113">
        <v>1592.1796999999999</v>
      </c>
      <c r="AF185" s="113">
        <v>1031.7336</v>
      </c>
      <c r="AG185" s="113">
        <v>4929.5722999999998</v>
      </c>
      <c r="AH185" s="113">
        <v>24.0136</v>
      </c>
      <c r="AI185" s="113">
        <v>18844.97</v>
      </c>
      <c r="AJ185" s="113">
        <v>26.147600000000001</v>
      </c>
      <c r="AK185" s="113">
        <v>67.984099999999998</v>
      </c>
      <c r="AL185" s="113">
        <v>5.8615000000000004</v>
      </c>
      <c r="AM185" s="113">
        <v>106.63039999999999</v>
      </c>
      <c r="AN185" s="113">
        <v>19.305099999999999</v>
      </c>
      <c r="AO185" s="113">
        <v>4.7999000000000001</v>
      </c>
      <c r="AP185" s="113">
        <v>4.9286000000000003</v>
      </c>
      <c r="AQ185" s="113">
        <v>0.93359999999999999</v>
      </c>
      <c r="AR185" s="113">
        <v>546.55510000000004</v>
      </c>
      <c r="AS185" s="113">
        <v>4.6292999999999997</v>
      </c>
      <c r="AT185" s="113">
        <v>29993</v>
      </c>
      <c r="AU185" s="113">
        <v>83.947299999999998</v>
      </c>
      <c r="AV185" s="113">
        <v>3052.0859</v>
      </c>
      <c r="AW185" s="113">
        <v>38.599299999999999</v>
      </c>
      <c r="AX185" s="113">
        <v>8.8186999999999998</v>
      </c>
      <c r="AY185" s="113">
        <v>4.1946000000000003</v>
      </c>
      <c r="AZ185" s="113">
        <v>151.52699999999999</v>
      </c>
      <c r="BA185" s="113">
        <v>11.5151</v>
      </c>
      <c r="BB185" s="113">
        <v>4.8456000000000001</v>
      </c>
      <c r="BC185" s="113">
        <v>241.95679999999999</v>
      </c>
      <c r="BD185" s="113">
        <v>3.8993000000000002</v>
      </c>
      <c r="BE185" s="113">
        <v>0.49590000000000001</v>
      </c>
      <c r="BF185" s="113">
        <v>8.9917999999999996</v>
      </c>
      <c r="BG185" s="113">
        <v>0.39950000000000002</v>
      </c>
      <c r="BH185" s="113">
        <v>37.610399999999998</v>
      </c>
      <c r="BI185" s="113">
        <v>54.009099999999997</v>
      </c>
    </row>
    <row r="186" spans="1:61" ht="15.6">
      <c r="A186" s="22">
        <v>185</v>
      </c>
      <c r="B186" s="25">
        <v>44652</v>
      </c>
      <c r="C186" s="113">
        <v>1.3113999999999999</v>
      </c>
      <c r="D186" s="113">
        <v>1.6422000000000001</v>
      </c>
      <c r="E186" s="114"/>
      <c r="F186" s="114"/>
      <c r="G186" s="113">
        <v>1.2146999999999999</v>
      </c>
      <c r="H186" s="113"/>
      <c r="I186" s="113">
        <v>1.75</v>
      </c>
      <c r="J186" s="113">
        <v>1.8934</v>
      </c>
      <c r="K186" s="113"/>
      <c r="L186" s="113">
        <v>12.285500000000001</v>
      </c>
      <c r="M186" s="113">
        <v>10.2738</v>
      </c>
      <c r="N186" s="113">
        <v>1.7794000000000001</v>
      </c>
      <c r="O186" s="113">
        <v>19.229099999999999</v>
      </c>
      <c r="P186" s="113">
        <v>99.491600000000005</v>
      </c>
      <c r="Q186" s="113">
        <v>145.7285</v>
      </c>
      <c r="R186" s="113">
        <v>6.1101000000000001</v>
      </c>
      <c r="S186" s="113">
        <v>1.1875</v>
      </c>
      <c r="T186" s="113">
        <v>160.63900000000001</v>
      </c>
      <c r="U186" s="113">
        <v>435.92399999999998</v>
      </c>
      <c r="V186" s="113">
        <v>4.8169000000000004</v>
      </c>
      <c r="W186" s="113">
        <v>168.6003</v>
      </c>
      <c r="X186" s="113">
        <v>8.3405000000000005</v>
      </c>
      <c r="Y186" s="113">
        <v>28.9057</v>
      </c>
      <c r="Z186" s="113">
        <v>2.3231999999999999</v>
      </c>
      <c r="AA186" s="113">
        <v>43.876399999999997</v>
      </c>
      <c r="AB186" s="113">
        <v>8.9719999999999995</v>
      </c>
      <c r="AC186" s="113">
        <v>5.5054999999999996</v>
      </c>
      <c r="AD186" s="113">
        <v>5.5286999999999997</v>
      </c>
      <c r="AE186" s="113">
        <v>1594.0084999999999</v>
      </c>
      <c r="AF186" s="113">
        <v>1026.6626000000001</v>
      </c>
      <c r="AG186" s="113">
        <v>4925.7245999999996</v>
      </c>
      <c r="AH186" s="113">
        <v>23.9664</v>
      </c>
      <c r="AI186" s="113">
        <v>18863.09</v>
      </c>
      <c r="AJ186" s="113">
        <v>26.0458</v>
      </c>
      <c r="AK186" s="113">
        <v>67.816900000000004</v>
      </c>
      <c r="AL186" s="113">
        <v>5.8674999999999997</v>
      </c>
      <c r="AM186" s="113">
        <v>112.2294</v>
      </c>
      <c r="AN186" s="113">
        <v>19.260899999999999</v>
      </c>
      <c r="AO186" s="113">
        <v>4.7824999999999998</v>
      </c>
      <c r="AP186" s="113">
        <v>4.9194000000000004</v>
      </c>
      <c r="AQ186" s="113">
        <v>0.92869999999999997</v>
      </c>
      <c r="AR186" s="113">
        <v>545.26840000000004</v>
      </c>
      <c r="AS186" s="113">
        <v>4.6193</v>
      </c>
      <c r="AT186" s="113">
        <v>29956</v>
      </c>
      <c r="AU186" s="113">
        <v>83.739800000000002</v>
      </c>
      <c r="AV186" s="113">
        <v>3043.3135000000002</v>
      </c>
      <c r="AW186" s="113">
        <v>38.673400000000001</v>
      </c>
      <c r="AX186" s="113">
        <v>8.8313000000000006</v>
      </c>
      <c r="AY186" s="113">
        <v>4.2032999999999996</v>
      </c>
      <c r="AZ186" s="113">
        <v>151.202</v>
      </c>
      <c r="BA186" s="113">
        <v>11.469099999999999</v>
      </c>
      <c r="BB186" s="113">
        <v>4.7662000000000004</v>
      </c>
      <c r="BC186" s="113">
        <v>241.88560000000001</v>
      </c>
      <c r="BD186" s="113">
        <v>3.8879999999999999</v>
      </c>
      <c r="BE186" s="113">
        <v>0.49419999999999997</v>
      </c>
      <c r="BF186" s="113">
        <v>9.0152000000000001</v>
      </c>
      <c r="BG186" s="113">
        <v>0.39879999999999999</v>
      </c>
      <c r="BH186" s="113">
        <v>37.6038</v>
      </c>
      <c r="BI186" s="113">
        <v>54.0396</v>
      </c>
    </row>
    <row r="187" spans="1:61" ht="15.6">
      <c r="A187" s="22">
        <v>186</v>
      </c>
      <c r="B187" s="25">
        <v>44653</v>
      </c>
      <c r="C187" s="113">
        <v>1.3113999999999999</v>
      </c>
      <c r="D187" s="113">
        <v>1.6422000000000001</v>
      </c>
      <c r="E187" s="114"/>
      <c r="F187" s="114"/>
      <c r="G187" s="113">
        <v>1.2146999999999999</v>
      </c>
      <c r="H187" s="113"/>
      <c r="I187" s="113">
        <v>1.75</v>
      </c>
      <c r="J187" s="113">
        <v>1.8934</v>
      </c>
      <c r="K187" s="113"/>
      <c r="L187" s="113">
        <v>12.285500000000001</v>
      </c>
      <c r="M187" s="113">
        <v>10.2738</v>
      </c>
      <c r="N187" s="113">
        <v>1.7794000000000001</v>
      </c>
      <c r="O187" s="113">
        <v>19.229099999999999</v>
      </c>
      <c r="P187" s="113">
        <v>99.491600000000005</v>
      </c>
      <c r="Q187" s="113">
        <v>145.7285</v>
      </c>
      <c r="R187" s="113">
        <v>6.1101000000000001</v>
      </c>
      <c r="S187" s="113">
        <v>1.1875</v>
      </c>
      <c r="T187" s="113">
        <v>160.63900000000001</v>
      </c>
      <c r="U187" s="113">
        <v>435.92399999999998</v>
      </c>
      <c r="V187" s="113">
        <v>4.8169000000000004</v>
      </c>
      <c r="W187" s="113">
        <v>168.6003</v>
      </c>
      <c r="X187" s="113">
        <v>8.3405000000000005</v>
      </c>
      <c r="Y187" s="113">
        <v>28.9057</v>
      </c>
      <c r="Z187" s="113">
        <v>2.3231999999999999</v>
      </c>
      <c r="AA187" s="113">
        <v>43.876399999999997</v>
      </c>
      <c r="AB187" s="113">
        <v>8.9719999999999995</v>
      </c>
      <c r="AC187" s="113">
        <v>5.5054999999999996</v>
      </c>
      <c r="AD187" s="113">
        <v>5.5286999999999997</v>
      </c>
      <c r="AE187" s="113">
        <v>1594.0084999999999</v>
      </c>
      <c r="AF187" s="113">
        <v>1026.6626000000001</v>
      </c>
      <c r="AG187" s="113">
        <v>4925.7245999999996</v>
      </c>
      <c r="AH187" s="113">
        <v>23.9664</v>
      </c>
      <c r="AI187" s="113">
        <v>18863.09</v>
      </c>
      <c r="AJ187" s="113">
        <v>26.0458</v>
      </c>
      <c r="AK187" s="113">
        <v>67.816900000000004</v>
      </c>
      <c r="AL187" s="113">
        <v>5.8674999999999997</v>
      </c>
      <c r="AM187" s="113">
        <v>112.2294</v>
      </c>
      <c r="AN187" s="113">
        <v>19.260899999999999</v>
      </c>
      <c r="AO187" s="113">
        <v>4.7824999999999998</v>
      </c>
      <c r="AP187" s="113">
        <v>4.9194000000000004</v>
      </c>
      <c r="AQ187" s="113">
        <v>0.92869999999999997</v>
      </c>
      <c r="AR187" s="113">
        <v>545.26840000000004</v>
      </c>
      <c r="AS187" s="113">
        <v>4.6193</v>
      </c>
      <c r="AT187" s="113">
        <v>29956</v>
      </c>
      <c r="AU187" s="113">
        <v>83.739800000000002</v>
      </c>
      <c r="AV187" s="113">
        <v>3043.3135000000002</v>
      </c>
      <c r="AW187" s="113">
        <v>38.673400000000001</v>
      </c>
      <c r="AX187" s="113">
        <v>8.8313000000000006</v>
      </c>
      <c r="AY187" s="113">
        <v>4.2032999999999996</v>
      </c>
      <c r="AZ187" s="113">
        <v>151.202</v>
      </c>
      <c r="BA187" s="113">
        <v>11.469099999999999</v>
      </c>
      <c r="BB187" s="113">
        <v>4.7662000000000004</v>
      </c>
      <c r="BC187" s="113">
        <v>241.88560000000001</v>
      </c>
      <c r="BD187" s="113">
        <v>3.8879999999999999</v>
      </c>
      <c r="BE187" s="113">
        <v>0.49419999999999997</v>
      </c>
      <c r="BF187" s="113">
        <v>9.0152000000000001</v>
      </c>
      <c r="BG187" s="113">
        <v>0.39879999999999999</v>
      </c>
      <c r="BH187" s="113">
        <v>37.6038</v>
      </c>
      <c r="BI187" s="113">
        <v>54.0396</v>
      </c>
    </row>
    <row r="188" spans="1:61" ht="15.6">
      <c r="A188" s="22">
        <v>187</v>
      </c>
      <c r="B188" s="25">
        <v>44654</v>
      </c>
      <c r="C188" s="113">
        <v>1.3113999999999999</v>
      </c>
      <c r="D188" s="113">
        <v>1.6422000000000001</v>
      </c>
      <c r="E188" s="114"/>
      <c r="F188" s="114"/>
      <c r="G188" s="113">
        <v>1.2146999999999999</v>
      </c>
      <c r="H188" s="113"/>
      <c r="I188" s="113">
        <v>1.75</v>
      </c>
      <c r="J188" s="113">
        <v>1.8934</v>
      </c>
      <c r="K188" s="113"/>
      <c r="L188" s="113">
        <v>12.285500000000001</v>
      </c>
      <c r="M188" s="113">
        <v>10.2738</v>
      </c>
      <c r="N188" s="113">
        <v>1.7794000000000001</v>
      </c>
      <c r="O188" s="113">
        <v>19.229099999999999</v>
      </c>
      <c r="P188" s="113">
        <v>99.491600000000005</v>
      </c>
      <c r="Q188" s="113">
        <v>145.7285</v>
      </c>
      <c r="R188" s="113">
        <v>6.1101000000000001</v>
      </c>
      <c r="S188" s="113">
        <v>1.1875</v>
      </c>
      <c r="T188" s="113">
        <v>160.63900000000001</v>
      </c>
      <c r="U188" s="113">
        <v>435.92399999999998</v>
      </c>
      <c r="V188" s="113">
        <v>4.8169000000000004</v>
      </c>
      <c r="W188" s="113">
        <v>168.6003</v>
      </c>
      <c r="X188" s="113">
        <v>8.3405000000000005</v>
      </c>
      <c r="Y188" s="113">
        <v>28.9057</v>
      </c>
      <c r="Z188" s="113">
        <v>2.3231999999999999</v>
      </c>
      <c r="AA188" s="113">
        <v>43.876399999999997</v>
      </c>
      <c r="AB188" s="113">
        <v>8.9719999999999995</v>
      </c>
      <c r="AC188" s="113">
        <v>5.5054999999999996</v>
      </c>
      <c r="AD188" s="113">
        <v>5.5286999999999997</v>
      </c>
      <c r="AE188" s="113">
        <v>1594.0084999999999</v>
      </c>
      <c r="AF188" s="113">
        <v>1026.6626000000001</v>
      </c>
      <c r="AG188" s="113">
        <v>4925.7245999999996</v>
      </c>
      <c r="AH188" s="113">
        <v>23.9664</v>
      </c>
      <c r="AI188" s="113">
        <v>18863.09</v>
      </c>
      <c r="AJ188" s="113">
        <v>26.0458</v>
      </c>
      <c r="AK188" s="113">
        <v>67.816900000000004</v>
      </c>
      <c r="AL188" s="113">
        <v>5.8674999999999997</v>
      </c>
      <c r="AM188" s="113">
        <v>112.2294</v>
      </c>
      <c r="AN188" s="113">
        <v>19.260899999999999</v>
      </c>
      <c r="AO188" s="113">
        <v>4.7824999999999998</v>
      </c>
      <c r="AP188" s="113">
        <v>4.9194000000000004</v>
      </c>
      <c r="AQ188" s="113">
        <v>0.92869999999999997</v>
      </c>
      <c r="AR188" s="113">
        <v>545.26840000000004</v>
      </c>
      <c r="AS188" s="113">
        <v>4.6193</v>
      </c>
      <c r="AT188" s="113">
        <v>29956</v>
      </c>
      <c r="AU188" s="113">
        <v>83.739800000000002</v>
      </c>
      <c r="AV188" s="113">
        <v>3043.3135000000002</v>
      </c>
      <c r="AW188" s="113">
        <v>38.673400000000001</v>
      </c>
      <c r="AX188" s="113">
        <v>8.8313000000000006</v>
      </c>
      <c r="AY188" s="113">
        <v>4.2032999999999996</v>
      </c>
      <c r="AZ188" s="113">
        <v>151.202</v>
      </c>
      <c r="BA188" s="113">
        <v>11.469099999999999</v>
      </c>
      <c r="BB188" s="113">
        <v>4.7662000000000004</v>
      </c>
      <c r="BC188" s="113">
        <v>241.88560000000001</v>
      </c>
      <c r="BD188" s="113">
        <v>3.8879999999999999</v>
      </c>
      <c r="BE188" s="113">
        <v>0.49419999999999997</v>
      </c>
      <c r="BF188" s="113">
        <v>9.0152000000000001</v>
      </c>
      <c r="BG188" s="113">
        <v>0.39879999999999999</v>
      </c>
      <c r="BH188" s="113">
        <v>37.6038</v>
      </c>
      <c r="BI188" s="113">
        <v>54.0396</v>
      </c>
    </row>
    <row r="189" spans="1:61" ht="15.6">
      <c r="A189" s="22">
        <v>188</v>
      </c>
      <c r="B189" s="25">
        <v>44655</v>
      </c>
      <c r="C189" s="113">
        <v>1.3104</v>
      </c>
      <c r="D189" s="113">
        <v>1.6375999999999999</v>
      </c>
      <c r="E189" s="114"/>
      <c r="F189" s="114"/>
      <c r="G189" s="113">
        <v>1.2141</v>
      </c>
      <c r="H189" s="113"/>
      <c r="I189" s="113">
        <v>1.7379</v>
      </c>
      <c r="J189" s="113">
        <v>1.8832</v>
      </c>
      <c r="K189" s="113"/>
      <c r="L189" s="113">
        <v>12.3459</v>
      </c>
      <c r="M189" s="113">
        <v>10.2662</v>
      </c>
      <c r="N189" s="113">
        <v>1.7781</v>
      </c>
      <c r="O189" s="113">
        <v>19.1233</v>
      </c>
      <c r="P189" s="113">
        <v>99.105900000000005</v>
      </c>
      <c r="Q189" s="113">
        <v>146.18510000000001</v>
      </c>
      <c r="R189" s="113">
        <v>6.0570000000000004</v>
      </c>
      <c r="S189" s="113">
        <v>1.194</v>
      </c>
      <c r="T189" s="113">
        <v>160.846</v>
      </c>
      <c r="U189" s="113">
        <v>440.39600000000002</v>
      </c>
      <c r="V189" s="113">
        <v>4.8133999999999997</v>
      </c>
      <c r="W189" s="113">
        <v>169.06120000000001</v>
      </c>
      <c r="X189" s="113">
        <v>8.3483999999999998</v>
      </c>
      <c r="Y189" s="113">
        <v>29.0411</v>
      </c>
      <c r="Z189" s="113">
        <v>2.3340000000000001</v>
      </c>
      <c r="AA189" s="113">
        <v>43.842100000000002</v>
      </c>
      <c r="AB189" s="113">
        <v>9.0056999999999992</v>
      </c>
      <c r="AC189" s="113">
        <v>5.5160999999999998</v>
      </c>
      <c r="AD189" s="113">
        <v>5.5331000000000001</v>
      </c>
      <c r="AE189" s="113">
        <v>1591.2793999999999</v>
      </c>
      <c r="AF189" s="113">
        <v>1019.7006</v>
      </c>
      <c r="AG189" s="113">
        <v>4861.6854999999996</v>
      </c>
      <c r="AH189" s="113">
        <v>23.910599999999999</v>
      </c>
      <c r="AI189" s="113">
        <v>18820.95</v>
      </c>
      <c r="AJ189" s="113">
        <v>25.924700000000001</v>
      </c>
      <c r="AK189" s="113">
        <v>67.446600000000004</v>
      </c>
      <c r="AL189" s="113">
        <v>5.9019000000000004</v>
      </c>
      <c r="AM189" s="113">
        <v>110.072</v>
      </c>
      <c r="AN189" s="113">
        <v>19.273800000000001</v>
      </c>
      <c r="AO189" s="113">
        <v>4.7857000000000003</v>
      </c>
      <c r="AP189" s="113">
        <v>4.9157999999999999</v>
      </c>
      <c r="AQ189" s="113">
        <v>0.92930000000000001</v>
      </c>
      <c r="AR189" s="113">
        <v>544.80650000000003</v>
      </c>
      <c r="AS189" s="113">
        <v>4.6158999999999999</v>
      </c>
      <c r="AT189" s="113">
        <v>29939</v>
      </c>
      <c r="AU189" s="113">
        <v>83.839799999999997</v>
      </c>
      <c r="AV189" s="113">
        <v>3035.6628000000001</v>
      </c>
      <c r="AW189" s="113">
        <v>38.575699999999998</v>
      </c>
      <c r="AX189" s="113">
        <v>8.8803000000000001</v>
      </c>
      <c r="AY189" s="113">
        <v>4.2042000000000002</v>
      </c>
      <c r="AZ189" s="113">
        <v>151.4229</v>
      </c>
      <c r="BA189" s="113">
        <v>11.429399999999999</v>
      </c>
      <c r="BB189" s="113">
        <v>4.7584</v>
      </c>
      <c r="BC189" s="113">
        <v>241.58879999999999</v>
      </c>
      <c r="BD189" s="113">
        <v>3.9140999999999999</v>
      </c>
      <c r="BE189" s="113">
        <v>0.49419999999999997</v>
      </c>
      <c r="BF189" s="113">
        <v>9.0142000000000007</v>
      </c>
      <c r="BG189" s="113">
        <v>0.39879999999999999</v>
      </c>
      <c r="BH189" s="113">
        <v>37.579000000000001</v>
      </c>
      <c r="BI189" s="113">
        <v>54.1282</v>
      </c>
    </row>
    <row r="190" spans="1:61" ht="15.6">
      <c r="A190" s="22">
        <v>189</v>
      </c>
      <c r="B190" s="25">
        <v>44656</v>
      </c>
      <c r="C190" s="113">
        <v>1.3085</v>
      </c>
      <c r="D190" s="113">
        <v>1.6314</v>
      </c>
      <c r="E190" s="114"/>
      <c r="F190" s="114"/>
      <c r="G190" s="113">
        <v>1.2163999999999999</v>
      </c>
      <c r="H190" s="113"/>
      <c r="I190" s="113">
        <v>1.7238</v>
      </c>
      <c r="J190" s="113">
        <v>1.8795999999999999</v>
      </c>
      <c r="K190" s="113"/>
      <c r="L190" s="113">
        <v>12.3254</v>
      </c>
      <c r="M190" s="113">
        <v>10.2523</v>
      </c>
      <c r="N190" s="113">
        <v>1.7776000000000001</v>
      </c>
      <c r="O190" s="113">
        <v>19.1937</v>
      </c>
      <c r="P190" s="113">
        <v>99.000600000000006</v>
      </c>
      <c r="Q190" s="113">
        <v>146.15350000000001</v>
      </c>
      <c r="R190" s="113">
        <v>6.0848000000000004</v>
      </c>
      <c r="S190" s="113">
        <v>1.1989000000000001</v>
      </c>
      <c r="T190" s="113">
        <v>161.71199999999999</v>
      </c>
      <c r="U190" s="113">
        <v>450.01</v>
      </c>
      <c r="V190" s="113">
        <v>4.8061999999999996</v>
      </c>
      <c r="W190" s="113">
        <v>168.80950000000001</v>
      </c>
      <c r="X190" s="113">
        <v>8.3531999999999993</v>
      </c>
      <c r="Y190" s="113">
        <v>29.208600000000001</v>
      </c>
      <c r="Z190" s="113">
        <v>2.3445999999999998</v>
      </c>
      <c r="AA190" s="113">
        <v>43.887599999999999</v>
      </c>
      <c r="AB190" s="113">
        <v>9.0440000000000005</v>
      </c>
      <c r="AC190" s="113">
        <v>5.577</v>
      </c>
      <c r="AD190" s="113">
        <v>5.5244</v>
      </c>
      <c r="AE190" s="113">
        <v>1586.8589999999999</v>
      </c>
      <c r="AF190" s="113">
        <v>1029.6978999999999</v>
      </c>
      <c r="AG190" s="113">
        <v>4894.4492</v>
      </c>
      <c r="AH190" s="113">
        <v>23.882300000000001</v>
      </c>
      <c r="AI190" s="113">
        <v>18827.009999999998</v>
      </c>
      <c r="AJ190" s="113">
        <v>26.063600000000001</v>
      </c>
      <c r="AK190" s="113">
        <v>67.223500000000001</v>
      </c>
      <c r="AL190" s="113">
        <v>5.9265999999999996</v>
      </c>
      <c r="AM190" s="113">
        <v>110.2437</v>
      </c>
      <c r="AN190" s="113">
        <v>19.272500000000001</v>
      </c>
      <c r="AO190" s="113">
        <v>4.7831000000000001</v>
      </c>
      <c r="AP190" s="113">
        <v>4.9100999999999999</v>
      </c>
      <c r="AQ190" s="113">
        <v>0.92800000000000005</v>
      </c>
      <c r="AR190" s="113">
        <v>544.59010000000001</v>
      </c>
      <c r="AS190" s="113">
        <v>4.609</v>
      </c>
      <c r="AT190" s="113">
        <v>29951</v>
      </c>
      <c r="AU190" s="113">
        <v>83.642300000000006</v>
      </c>
      <c r="AV190" s="113">
        <v>3044.5482999999999</v>
      </c>
      <c r="AW190" s="113">
        <v>38.587000000000003</v>
      </c>
      <c r="AX190" s="113">
        <v>8.9169</v>
      </c>
      <c r="AY190" s="113">
        <v>4.2051999999999996</v>
      </c>
      <c r="AZ190" s="113">
        <v>151.16120000000001</v>
      </c>
      <c r="BA190" s="113">
        <v>11.441700000000001</v>
      </c>
      <c r="BB190" s="113">
        <v>4.8442999999999996</v>
      </c>
      <c r="BC190" s="113">
        <v>242.7552</v>
      </c>
      <c r="BD190" s="113">
        <v>3.9015</v>
      </c>
      <c r="BE190" s="113">
        <v>0.49399999999999999</v>
      </c>
      <c r="BF190" s="113">
        <v>9.0113000000000003</v>
      </c>
      <c r="BG190" s="113">
        <v>0.39829999999999999</v>
      </c>
      <c r="BH190" s="113">
        <v>37.694099999999999</v>
      </c>
      <c r="BI190" s="113">
        <v>54.288499999999999</v>
      </c>
    </row>
    <row r="191" spans="1:61" ht="15.6">
      <c r="A191" s="22">
        <v>190</v>
      </c>
      <c r="B191" s="25">
        <v>44657</v>
      </c>
      <c r="C191" s="113">
        <v>1.3076000000000001</v>
      </c>
      <c r="D191" s="113">
        <v>1.6351</v>
      </c>
      <c r="E191" s="114"/>
      <c r="F191" s="114"/>
      <c r="G191" s="113">
        <v>1.2196</v>
      </c>
      <c r="H191" s="113"/>
      <c r="I191" s="113">
        <v>1.7361</v>
      </c>
      <c r="J191" s="113">
        <v>1.887</v>
      </c>
      <c r="K191" s="113"/>
      <c r="L191" s="113">
        <v>12.366</v>
      </c>
      <c r="M191" s="113">
        <v>10.2484</v>
      </c>
      <c r="N191" s="113">
        <v>1.7778</v>
      </c>
      <c r="O191" s="113">
        <v>19.174900000000001</v>
      </c>
      <c r="P191" s="113">
        <v>99.2256</v>
      </c>
      <c r="Q191" s="113">
        <v>146.2449</v>
      </c>
      <c r="R191" s="113">
        <v>6.1479999999999997</v>
      </c>
      <c r="S191" s="113">
        <v>1.1988000000000001</v>
      </c>
      <c r="T191" s="113">
        <v>161.816</v>
      </c>
      <c r="U191" s="113">
        <v>454.6</v>
      </c>
      <c r="V191" s="113">
        <v>4.8029000000000002</v>
      </c>
      <c r="W191" s="113">
        <v>168.78489999999999</v>
      </c>
      <c r="X191" s="113">
        <v>8.3157999999999994</v>
      </c>
      <c r="Y191" s="113">
        <v>29.331299999999999</v>
      </c>
      <c r="Z191" s="113">
        <v>2.3445999999999998</v>
      </c>
      <c r="AA191" s="113">
        <v>43.900399999999998</v>
      </c>
      <c r="AB191" s="113">
        <v>9.0479000000000003</v>
      </c>
      <c r="AC191" s="113">
        <v>5.5769000000000002</v>
      </c>
      <c r="AD191" s="113">
        <v>5.5191999999999997</v>
      </c>
      <c r="AE191" s="113">
        <v>1592.8705</v>
      </c>
      <c r="AF191" s="113">
        <v>1043.3531</v>
      </c>
      <c r="AG191" s="113">
        <v>4901.8242</v>
      </c>
      <c r="AH191" s="113">
        <v>23.95</v>
      </c>
      <c r="AI191" s="113">
        <v>18800.439999999999</v>
      </c>
      <c r="AJ191" s="113">
        <v>26.299099999999999</v>
      </c>
      <c r="AK191" s="113">
        <v>67.190700000000007</v>
      </c>
      <c r="AL191" s="113">
        <v>5.9222999999999999</v>
      </c>
      <c r="AM191" s="113">
        <v>108.8074</v>
      </c>
      <c r="AN191" s="113">
        <v>19.2852</v>
      </c>
      <c r="AO191" s="113">
        <v>4.7731000000000003</v>
      </c>
      <c r="AP191" s="113">
        <v>4.9044999999999996</v>
      </c>
      <c r="AQ191" s="113">
        <v>0.92810000000000004</v>
      </c>
      <c r="AR191" s="113">
        <v>544.19820000000004</v>
      </c>
      <c r="AS191" s="113">
        <v>4.6059000000000001</v>
      </c>
      <c r="AT191" s="113">
        <v>29901</v>
      </c>
      <c r="AU191" s="113">
        <v>83.521500000000003</v>
      </c>
      <c r="AV191" s="113">
        <v>3036.3544999999999</v>
      </c>
      <c r="AW191" s="113">
        <v>38.448999999999998</v>
      </c>
      <c r="AX191" s="113">
        <v>8.9152000000000005</v>
      </c>
      <c r="AY191" s="113">
        <v>4.2239000000000004</v>
      </c>
      <c r="AZ191" s="113">
        <v>151.19540000000001</v>
      </c>
      <c r="BA191" s="113">
        <v>11.4809</v>
      </c>
      <c r="BB191" s="113">
        <v>4.8689</v>
      </c>
      <c r="BC191" s="113">
        <v>243.89850000000001</v>
      </c>
      <c r="BD191" s="113">
        <v>3.9098000000000002</v>
      </c>
      <c r="BE191" s="113">
        <v>0.49309999999999998</v>
      </c>
      <c r="BF191" s="113">
        <v>8.9928000000000008</v>
      </c>
      <c r="BG191" s="113">
        <v>0.39879999999999999</v>
      </c>
      <c r="BH191" s="113">
        <v>37.5931</v>
      </c>
      <c r="BI191" s="113">
        <v>54.466900000000003</v>
      </c>
    </row>
    <row r="192" spans="1:61" ht="15.6">
      <c r="A192" s="22">
        <v>191</v>
      </c>
      <c r="B192" s="25">
        <v>44658</v>
      </c>
      <c r="C192" s="113">
        <v>1.3053999999999999</v>
      </c>
      <c r="D192" s="113">
        <v>1.6446000000000001</v>
      </c>
      <c r="E192" s="114"/>
      <c r="F192" s="114"/>
      <c r="G192" s="113">
        <v>1.2196</v>
      </c>
      <c r="H192" s="113"/>
      <c r="I192" s="113">
        <v>1.7476</v>
      </c>
      <c r="J192" s="113">
        <v>1.8960999999999999</v>
      </c>
      <c r="K192" s="113"/>
      <c r="L192" s="113">
        <v>12.3543</v>
      </c>
      <c r="M192" s="113">
        <v>10.231400000000001</v>
      </c>
      <c r="N192" s="113">
        <v>1.7776000000000001</v>
      </c>
      <c r="O192" s="113">
        <v>19.298200000000001</v>
      </c>
      <c r="P192" s="113">
        <v>99.389899999999997</v>
      </c>
      <c r="Q192" s="113">
        <v>146.17869999999999</v>
      </c>
      <c r="R192" s="113">
        <v>6.2070999999999996</v>
      </c>
      <c r="S192" s="113">
        <v>1.2001999999999999</v>
      </c>
      <c r="T192" s="113">
        <v>161.768</v>
      </c>
      <c r="U192" s="113">
        <v>454.22500000000002</v>
      </c>
      <c r="V192" s="113">
        <v>4.7965999999999998</v>
      </c>
      <c r="W192" s="113">
        <v>168.7294</v>
      </c>
      <c r="X192" s="113">
        <v>8.3078000000000003</v>
      </c>
      <c r="Y192" s="113">
        <v>29.3963</v>
      </c>
      <c r="Z192" s="113">
        <v>2.347</v>
      </c>
      <c r="AA192" s="113">
        <v>43.748100000000001</v>
      </c>
      <c r="AB192" s="113">
        <v>9.0694999999999997</v>
      </c>
      <c r="AC192" s="113">
        <v>5.5633999999999997</v>
      </c>
      <c r="AD192" s="113">
        <v>5.5133999999999999</v>
      </c>
      <c r="AE192" s="113">
        <v>1591.4567</v>
      </c>
      <c r="AF192" s="113">
        <v>1051.8598999999999</v>
      </c>
      <c r="AG192" s="113">
        <v>4930.1777000000002</v>
      </c>
      <c r="AH192" s="113">
        <v>23.9436</v>
      </c>
      <c r="AI192" s="113">
        <v>18774.72</v>
      </c>
      <c r="AJ192" s="113">
        <v>26.301100000000002</v>
      </c>
      <c r="AK192" s="113">
        <v>67.307500000000005</v>
      </c>
      <c r="AL192" s="113">
        <v>5.9313000000000002</v>
      </c>
      <c r="AM192" s="113">
        <v>103.7225</v>
      </c>
      <c r="AN192" s="113">
        <v>19.266400000000001</v>
      </c>
      <c r="AO192" s="113">
        <v>4.7679999999999998</v>
      </c>
      <c r="AP192" s="113">
        <v>4.8960999999999997</v>
      </c>
      <c r="AQ192" s="113">
        <v>0.92610000000000003</v>
      </c>
      <c r="AR192" s="113">
        <v>542.86900000000003</v>
      </c>
      <c r="AS192" s="113">
        <v>4.6025</v>
      </c>
      <c r="AT192" s="113">
        <v>29881</v>
      </c>
      <c r="AU192" s="113">
        <v>83.604799999999997</v>
      </c>
      <c r="AV192" s="113">
        <v>3030.5767000000001</v>
      </c>
      <c r="AW192" s="113">
        <v>38.426000000000002</v>
      </c>
      <c r="AX192" s="113">
        <v>8.9252000000000002</v>
      </c>
      <c r="AY192" s="113">
        <v>4.2199</v>
      </c>
      <c r="AZ192" s="113">
        <v>151.1747</v>
      </c>
      <c r="BA192" s="113">
        <v>11.523400000000001</v>
      </c>
      <c r="BB192" s="113">
        <v>4.8476999999999997</v>
      </c>
      <c r="BC192" s="113">
        <v>246.4778</v>
      </c>
      <c r="BD192" s="113">
        <v>3.8969</v>
      </c>
      <c r="BE192" s="113">
        <v>0.4924</v>
      </c>
      <c r="BF192" s="113">
        <v>8.9756999999999998</v>
      </c>
      <c r="BG192" s="113">
        <v>0.39810000000000001</v>
      </c>
      <c r="BH192" s="113">
        <v>37.635899999999999</v>
      </c>
      <c r="BI192" s="113">
        <v>54.848399999999998</v>
      </c>
    </row>
    <row r="193" spans="1:61" ht="15.6">
      <c r="A193" s="22">
        <v>192</v>
      </c>
      <c r="B193" s="25">
        <v>44659</v>
      </c>
      <c r="C193" s="113">
        <v>1.3025</v>
      </c>
      <c r="D193" s="113">
        <v>1.6385000000000001</v>
      </c>
      <c r="E193" s="114"/>
      <c r="F193" s="114"/>
      <c r="G193" s="113">
        <v>1.2173</v>
      </c>
      <c r="H193" s="113"/>
      <c r="I193" s="113">
        <v>1.7462</v>
      </c>
      <c r="J193" s="113">
        <v>1.9024000000000001</v>
      </c>
      <c r="K193" s="113"/>
      <c r="L193" s="113">
        <v>12.3165</v>
      </c>
      <c r="M193" s="113">
        <v>10.2188</v>
      </c>
      <c r="N193" s="113">
        <v>1.7770999999999999</v>
      </c>
      <c r="O193" s="113">
        <v>19.090499999999999</v>
      </c>
      <c r="P193" s="113">
        <v>99.000799999999998</v>
      </c>
      <c r="Q193" s="113">
        <v>146.20009999999999</v>
      </c>
      <c r="R193" s="113">
        <v>6.1265000000000001</v>
      </c>
      <c r="S193" s="113">
        <v>1.1981999999999999</v>
      </c>
      <c r="T193" s="113">
        <v>161.845</v>
      </c>
      <c r="U193" s="113">
        <v>453.07100000000003</v>
      </c>
      <c r="V193" s="113">
        <v>4.7881</v>
      </c>
      <c r="W193" s="113">
        <v>167.51349999999999</v>
      </c>
      <c r="X193" s="113">
        <v>8.2861999999999991</v>
      </c>
      <c r="Y193" s="113">
        <v>29.2667</v>
      </c>
      <c r="Z193" s="113">
        <v>2.3441000000000001</v>
      </c>
      <c r="AA193" s="113">
        <v>43.7806</v>
      </c>
      <c r="AB193" s="113">
        <v>9.0477000000000007</v>
      </c>
      <c r="AC193" s="113">
        <v>5.5510000000000002</v>
      </c>
      <c r="AD193" s="113">
        <v>5.5058999999999996</v>
      </c>
      <c r="AE193" s="113">
        <v>1596.9231</v>
      </c>
      <c r="AF193" s="113">
        <v>1063.241</v>
      </c>
      <c r="AG193" s="113">
        <v>4899.2772999999997</v>
      </c>
      <c r="AH193" s="113">
        <v>23.9068</v>
      </c>
      <c r="AI193" s="113">
        <v>18736.2</v>
      </c>
      <c r="AJ193" s="113">
        <v>26.1007</v>
      </c>
      <c r="AK193" s="113">
        <v>67.268799999999999</v>
      </c>
      <c r="AL193" s="113">
        <v>5.9226000000000001</v>
      </c>
      <c r="AM193" s="113">
        <v>104.7008</v>
      </c>
      <c r="AN193" s="113">
        <v>19.202000000000002</v>
      </c>
      <c r="AO193" s="113">
        <v>4.7553999999999998</v>
      </c>
      <c r="AP193" s="113">
        <v>4.8886000000000003</v>
      </c>
      <c r="AQ193" s="113">
        <v>0.92659999999999998</v>
      </c>
      <c r="AR193" s="113">
        <v>541.97190000000001</v>
      </c>
      <c r="AS193" s="113">
        <v>4.5914000000000001</v>
      </c>
      <c r="AT193" s="113">
        <v>29838</v>
      </c>
      <c r="AU193" s="113">
        <v>83.180099999999996</v>
      </c>
      <c r="AV193" s="113">
        <v>3023.8939999999998</v>
      </c>
      <c r="AW193" s="113">
        <v>38.539200000000001</v>
      </c>
      <c r="AX193" s="113">
        <v>8.9116999999999997</v>
      </c>
      <c r="AY193" s="113">
        <v>4.2064000000000004</v>
      </c>
      <c r="AZ193" s="113">
        <v>150.96440000000001</v>
      </c>
      <c r="BA193" s="113">
        <v>11.3451</v>
      </c>
      <c r="BB193" s="113">
        <v>4.8376999999999999</v>
      </c>
      <c r="BC193" s="113">
        <v>240.19300000000001</v>
      </c>
      <c r="BD193" s="113">
        <v>3.9123000000000001</v>
      </c>
      <c r="BE193" s="113">
        <v>0.49149999999999999</v>
      </c>
      <c r="BF193" s="113">
        <v>8.9591999999999992</v>
      </c>
      <c r="BG193" s="113">
        <v>0.39739999999999998</v>
      </c>
      <c r="BH193" s="113">
        <v>37.687899999999999</v>
      </c>
      <c r="BI193" s="113">
        <v>54.162599999999998</v>
      </c>
    </row>
    <row r="194" spans="1:61" ht="15.6">
      <c r="A194" s="22">
        <v>193</v>
      </c>
      <c r="B194" s="25">
        <v>44660</v>
      </c>
      <c r="C194" s="113">
        <v>1.3025</v>
      </c>
      <c r="D194" s="113">
        <v>1.6385000000000001</v>
      </c>
      <c r="E194" s="114"/>
      <c r="F194" s="114"/>
      <c r="G194" s="113">
        <v>1.2173</v>
      </c>
      <c r="H194" s="113"/>
      <c r="I194" s="113">
        <v>1.7462</v>
      </c>
      <c r="J194" s="113">
        <v>1.9024000000000001</v>
      </c>
      <c r="K194" s="113"/>
      <c r="L194" s="113">
        <v>12.3165</v>
      </c>
      <c r="M194" s="113">
        <v>10.2188</v>
      </c>
      <c r="N194" s="113">
        <v>1.7770999999999999</v>
      </c>
      <c r="O194" s="113">
        <v>19.090499999999999</v>
      </c>
      <c r="P194" s="113">
        <v>99.000799999999998</v>
      </c>
      <c r="Q194" s="113">
        <v>146.20009999999999</v>
      </c>
      <c r="R194" s="113">
        <v>6.1265000000000001</v>
      </c>
      <c r="S194" s="113">
        <v>1.1981999999999999</v>
      </c>
      <c r="T194" s="113">
        <v>161.845</v>
      </c>
      <c r="U194" s="113">
        <v>453.07100000000003</v>
      </c>
      <c r="V194" s="113">
        <v>4.7881</v>
      </c>
      <c r="W194" s="113">
        <v>167.51349999999999</v>
      </c>
      <c r="X194" s="113">
        <v>8.2861999999999991</v>
      </c>
      <c r="Y194" s="113">
        <v>29.2667</v>
      </c>
      <c r="Z194" s="113">
        <v>2.3441000000000001</v>
      </c>
      <c r="AA194" s="113">
        <v>43.7806</v>
      </c>
      <c r="AB194" s="113">
        <v>9.0477000000000007</v>
      </c>
      <c r="AC194" s="113">
        <v>5.5510000000000002</v>
      </c>
      <c r="AD194" s="113">
        <v>5.5058999999999996</v>
      </c>
      <c r="AE194" s="113">
        <v>1596.9231</v>
      </c>
      <c r="AF194" s="113">
        <v>1063.241</v>
      </c>
      <c r="AG194" s="113">
        <v>4899.2772999999997</v>
      </c>
      <c r="AH194" s="113">
        <v>23.9068</v>
      </c>
      <c r="AI194" s="113">
        <v>18736.2</v>
      </c>
      <c r="AJ194" s="113">
        <v>26.1007</v>
      </c>
      <c r="AK194" s="113">
        <v>67.268799999999999</v>
      </c>
      <c r="AL194" s="113">
        <v>5.9226000000000001</v>
      </c>
      <c r="AM194" s="113">
        <v>104.7008</v>
      </c>
      <c r="AN194" s="113">
        <v>19.202000000000002</v>
      </c>
      <c r="AO194" s="113">
        <v>4.7553999999999998</v>
      </c>
      <c r="AP194" s="113">
        <v>4.8886000000000003</v>
      </c>
      <c r="AQ194" s="113">
        <v>0.92659999999999998</v>
      </c>
      <c r="AR194" s="113">
        <v>541.97190000000001</v>
      </c>
      <c r="AS194" s="113">
        <v>4.5914000000000001</v>
      </c>
      <c r="AT194" s="113">
        <v>29838</v>
      </c>
      <c r="AU194" s="113">
        <v>83.180099999999996</v>
      </c>
      <c r="AV194" s="113">
        <v>3023.8939999999998</v>
      </c>
      <c r="AW194" s="113">
        <v>38.539200000000001</v>
      </c>
      <c r="AX194" s="113">
        <v>8.9116999999999997</v>
      </c>
      <c r="AY194" s="113">
        <v>4.2064000000000004</v>
      </c>
      <c r="AZ194" s="113">
        <v>150.96440000000001</v>
      </c>
      <c r="BA194" s="113">
        <v>11.3451</v>
      </c>
      <c r="BB194" s="113">
        <v>4.8376999999999999</v>
      </c>
      <c r="BC194" s="113">
        <v>240.19300000000001</v>
      </c>
      <c r="BD194" s="113">
        <v>3.9123000000000001</v>
      </c>
      <c r="BE194" s="113">
        <v>0.49149999999999999</v>
      </c>
      <c r="BF194" s="113">
        <v>8.9591999999999992</v>
      </c>
      <c r="BG194" s="113">
        <v>0.39739999999999998</v>
      </c>
      <c r="BH194" s="113">
        <v>37.687899999999999</v>
      </c>
      <c r="BI194" s="113">
        <v>54.162599999999998</v>
      </c>
    </row>
    <row r="195" spans="1:61" ht="15.6">
      <c r="A195" s="22">
        <v>194</v>
      </c>
      <c r="B195" s="25">
        <v>44661</v>
      </c>
      <c r="C195" s="113">
        <v>1.3025</v>
      </c>
      <c r="D195" s="113">
        <v>1.6385000000000001</v>
      </c>
      <c r="E195" s="114"/>
      <c r="F195" s="114"/>
      <c r="G195" s="113">
        <v>1.2173</v>
      </c>
      <c r="H195" s="113"/>
      <c r="I195" s="113">
        <v>1.7462</v>
      </c>
      <c r="J195" s="113">
        <v>1.9024000000000001</v>
      </c>
      <c r="K195" s="113"/>
      <c r="L195" s="113">
        <v>12.3165</v>
      </c>
      <c r="M195" s="113">
        <v>10.2188</v>
      </c>
      <c r="N195" s="113">
        <v>1.7770999999999999</v>
      </c>
      <c r="O195" s="113">
        <v>19.090499999999999</v>
      </c>
      <c r="P195" s="113">
        <v>99.000799999999998</v>
      </c>
      <c r="Q195" s="113">
        <v>146.20009999999999</v>
      </c>
      <c r="R195" s="113">
        <v>6.1265000000000001</v>
      </c>
      <c r="S195" s="113">
        <v>1.1981999999999999</v>
      </c>
      <c r="T195" s="113">
        <v>161.845</v>
      </c>
      <c r="U195" s="113">
        <v>453.07100000000003</v>
      </c>
      <c r="V195" s="113">
        <v>4.7881</v>
      </c>
      <c r="W195" s="113">
        <v>167.51349999999999</v>
      </c>
      <c r="X195" s="113">
        <v>8.2861999999999991</v>
      </c>
      <c r="Y195" s="113">
        <v>29.2667</v>
      </c>
      <c r="Z195" s="113">
        <v>2.3441000000000001</v>
      </c>
      <c r="AA195" s="113">
        <v>43.7806</v>
      </c>
      <c r="AB195" s="113">
        <v>9.0477000000000007</v>
      </c>
      <c r="AC195" s="113">
        <v>5.5510000000000002</v>
      </c>
      <c r="AD195" s="113">
        <v>5.5058999999999996</v>
      </c>
      <c r="AE195" s="113">
        <v>1596.9231</v>
      </c>
      <c r="AF195" s="113">
        <v>1063.241</v>
      </c>
      <c r="AG195" s="113">
        <v>4899.2772999999997</v>
      </c>
      <c r="AH195" s="113">
        <v>23.9068</v>
      </c>
      <c r="AI195" s="113">
        <v>18736.2</v>
      </c>
      <c r="AJ195" s="113">
        <v>26.1007</v>
      </c>
      <c r="AK195" s="113">
        <v>67.268799999999999</v>
      </c>
      <c r="AL195" s="113">
        <v>5.9226000000000001</v>
      </c>
      <c r="AM195" s="113">
        <v>104.7008</v>
      </c>
      <c r="AN195" s="113">
        <v>19.202000000000002</v>
      </c>
      <c r="AO195" s="113">
        <v>4.7553999999999998</v>
      </c>
      <c r="AP195" s="113">
        <v>4.8886000000000003</v>
      </c>
      <c r="AQ195" s="113">
        <v>0.92659999999999998</v>
      </c>
      <c r="AR195" s="113">
        <v>541.97190000000001</v>
      </c>
      <c r="AS195" s="113">
        <v>4.5914000000000001</v>
      </c>
      <c r="AT195" s="113">
        <v>29838</v>
      </c>
      <c r="AU195" s="113">
        <v>83.180099999999996</v>
      </c>
      <c r="AV195" s="113">
        <v>3023.8939999999998</v>
      </c>
      <c r="AW195" s="113">
        <v>38.539200000000001</v>
      </c>
      <c r="AX195" s="113">
        <v>8.9116999999999997</v>
      </c>
      <c r="AY195" s="113">
        <v>4.2064000000000004</v>
      </c>
      <c r="AZ195" s="113">
        <v>150.96440000000001</v>
      </c>
      <c r="BA195" s="113">
        <v>11.3451</v>
      </c>
      <c r="BB195" s="113">
        <v>4.8376999999999999</v>
      </c>
      <c r="BC195" s="113">
        <v>240.19300000000001</v>
      </c>
      <c r="BD195" s="113">
        <v>3.9123000000000001</v>
      </c>
      <c r="BE195" s="113">
        <v>0.49149999999999999</v>
      </c>
      <c r="BF195" s="113">
        <v>8.9591999999999992</v>
      </c>
      <c r="BG195" s="113">
        <v>0.39739999999999998</v>
      </c>
      <c r="BH195" s="113">
        <v>37.687899999999999</v>
      </c>
      <c r="BI195" s="113">
        <v>54.162599999999998</v>
      </c>
    </row>
    <row r="196" spans="1:61" ht="15.6">
      <c r="A196" s="22">
        <v>195</v>
      </c>
      <c r="B196" s="25">
        <v>44662</v>
      </c>
      <c r="C196" s="113">
        <v>1.3025</v>
      </c>
      <c r="D196" s="113">
        <v>1.6455</v>
      </c>
      <c r="E196" s="114"/>
      <c r="F196" s="114"/>
      <c r="G196" s="113">
        <v>1.2125999999999999</v>
      </c>
      <c r="H196" s="113"/>
      <c r="I196" s="113">
        <v>1.7558</v>
      </c>
      <c r="J196" s="113">
        <v>1.9079999999999999</v>
      </c>
      <c r="K196" s="113"/>
      <c r="L196" s="113">
        <v>12.359500000000001</v>
      </c>
      <c r="M196" s="113">
        <v>10.210100000000001</v>
      </c>
      <c r="N196" s="113">
        <v>1.7788999999999999</v>
      </c>
      <c r="O196" s="113">
        <v>19.012799999999999</v>
      </c>
      <c r="P196" s="113">
        <v>99.133200000000002</v>
      </c>
      <c r="Q196" s="113">
        <v>146.6386</v>
      </c>
      <c r="R196" s="113">
        <v>6.1315999999999997</v>
      </c>
      <c r="S196" s="113">
        <v>1.1974</v>
      </c>
      <c r="T196" s="113">
        <v>163.47900000000001</v>
      </c>
      <c r="U196" s="113">
        <v>453.22800000000001</v>
      </c>
      <c r="V196" s="113">
        <v>4.7868000000000004</v>
      </c>
      <c r="W196" s="113">
        <v>167.16929999999999</v>
      </c>
      <c r="X196" s="113">
        <v>8.3062000000000005</v>
      </c>
      <c r="Y196" s="113">
        <v>29.242799999999999</v>
      </c>
      <c r="Z196" s="113">
        <v>2.3414000000000001</v>
      </c>
      <c r="AA196" s="113">
        <v>43.789200000000001</v>
      </c>
      <c r="AB196" s="113">
        <v>9.0419999999999998</v>
      </c>
      <c r="AC196" s="113">
        <v>5.5728999999999997</v>
      </c>
      <c r="AD196" s="113">
        <v>5.5084999999999997</v>
      </c>
      <c r="AE196" s="113">
        <v>1606.5648000000001</v>
      </c>
      <c r="AF196" s="113">
        <v>1062.2313999999999</v>
      </c>
      <c r="AG196" s="113">
        <v>4869.7714999999998</v>
      </c>
      <c r="AH196" s="113">
        <v>24.0152</v>
      </c>
      <c r="AI196" s="113">
        <v>18716.03</v>
      </c>
      <c r="AJ196" s="113">
        <v>26.009799999999998</v>
      </c>
      <c r="AK196" s="113">
        <v>67.751499999999993</v>
      </c>
      <c r="AL196" s="113">
        <v>5.9158999999999997</v>
      </c>
      <c r="AM196" s="113">
        <v>109.3456</v>
      </c>
      <c r="AN196" s="113">
        <v>19.138000000000002</v>
      </c>
      <c r="AO196" s="113">
        <v>4.7660999999999998</v>
      </c>
      <c r="AP196" s="113">
        <v>4.8845000000000001</v>
      </c>
      <c r="AQ196" s="113">
        <v>0.92469999999999997</v>
      </c>
      <c r="AR196" s="113">
        <v>542.16700000000003</v>
      </c>
      <c r="AS196" s="113">
        <v>4.5987999999999998</v>
      </c>
      <c r="AT196" s="113">
        <v>29838</v>
      </c>
      <c r="AU196" s="113">
        <v>83.208600000000004</v>
      </c>
      <c r="AV196" s="113">
        <v>3024.8944999999999</v>
      </c>
      <c r="AW196" s="113">
        <v>38.412799999999997</v>
      </c>
      <c r="AX196" s="113">
        <v>8.9050999999999991</v>
      </c>
      <c r="AY196" s="113">
        <v>4.1885000000000003</v>
      </c>
      <c r="AZ196" s="113">
        <v>150.90639999999999</v>
      </c>
      <c r="BA196" s="113">
        <v>11.4755</v>
      </c>
      <c r="BB196" s="113">
        <v>4.8391999999999999</v>
      </c>
      <c r="BC196" s="113">
        <v>238.1703</v>
      </c>
      <c r="BD196" s="113">
        <v>3.9047000000000001</v>
      </c>
      <c r="BE196" s="113">
        <v>0.4914</v>
      </c>
      <c r="BF196" s="113">
        <v>8.9705999999999992</v>
      </c>
      <c r="BG196" s="113">
        <v>0.39750000000000002</v>
      </c>
      <c r="BH196" s="113">
        <v>37.8643</v>
      </c>
      <c r="BI196" s="113">
        <v>53.988700000000001</v>
      </c>
    </row>
    <row r="197" spans="1:61" ht="15.6">
      <c r="A197" s="22">
        <v>196</v>
      </c>
      <c r="B197" s="25">
        <v>44663</v>
      </c>
      <c r="C197" s="113">
        <v>1.3022</v>
      </c>
      <c r="D197" s="113">
        <v>1.6424000000000001</v>
      </c>
      <c r="E197" s="114"/>
      <c r="F197" s="114"/>
      <c r="G197" s="113">
        <v>1.2128000000000001</v>
      </c>
      <c r="H197" s="113"/>
      <c r="I197" s="113">
        <v>1.7418</v>
      </c>
      <c r="J197" s="113">
        <v>1.8935</v>
      </c>
      <c r="K197" s="113"/>
      <c r="L197" s="113">
        <v>12.373900000000001</v>
      </c>
      <c r="M197" s="113">
        <v>10.204700000000001</v>
      </c>
      <c r="N197" s="113">
        <v>1.7746</v>
      </c>
      <c r="O197" s="113">
        <v>18.889800000000001</v>
      </c>
      <c r="P197" s="113">
        <v>99.036900000000003</v>
      </c>
      <c r="Q197" s="113">
        <v>146.8099</v>
      </c>
      <c r="R197" s="113">
        <v>6.0883000000000003</v>
      </c>
      <c r="S197" s="113">
        <v>1.2011000000000001</v>
      </c>
      <c r="T197" s="113">
        <v>163.08500000000001</v>
      </c>
      <c r="U197" s="113">
        <v>453.565</v>
      </c>
      <c r="V197" s="113">
        <v>4.7845000000000004</v>
      </c>
      <c r="W197" s="113">
        <v>167.631</v>
      </c>
      <c r="X197" s="113">
        <v>8.3061000000000007</v>
      </c>
      <c r="Y197" s="113">
        <v>29.360499999999998</v>
      </c>
      <c r="Z197" s="113">
        <v>2.3471000000000002</v>
      </c>
      <c r="AA197" s="113">
        <v>43.648099999999999</v>
      </c>
      <c r="AB197" s="113">
        <v>9.0703999999999994</v>
      </c>
      <c r="AC197" s="113">
        <v>5.5777000000000001</v>
      </c>
      <c r="AD197" s="113">
        <v>5.5030999999999999</v>
      </c>
      <c r="AE197" s="113">
        <v>1609.9064000000001</v>
      </c>
      <c r="AF197" s="113">
        <v>1045.9259999999999</v>
      </c>
      <c r="AG197" s="113">
        <v>4895.9785000000002</v>
      </c>
      <c r="AH197" s="113">
        <v>24.098800000000001</v>
      </c>
      <c r="AI197" s="113">
        <v>18676.259999999998</v>
      </c>
      <c r="AJ197" s="113">
        <v>25.846399999999999</v>
      </c>
      <c r="AK197" s="113">
        <v>67.8416</v>
      </c>
      <c r="AL197" s="113">
        <v>5.9336000000000002</v>
      </c>
      <c r="AM197" s="113">
        <v>110.8918</v>
      </c>
      <c r="AN197" s="113">
        <v>19.002099999999999</v>
      </c>
      <c r="AO197" s="113">
        <v>4.7637999999999998</v>
      </c>
      <c r="AP197" s="113">
        <v>4.8844000000000003</v>
      </c>
      <c r="AQ197" s="113">
        <v>0.92459999999999998</v>
      </c>
      <c r="AR197" s="113">
        <v>541.63319999999999</v>
      </c>
      <c r="AS197" s="113">
        <v>4.5861999999999998</v>
      </c>
      <c r="AT197" s="113">
        <v>29797</v>
      </c>
      <c r="AU197" s="113">
        <v>83.178600000000003</v>
      </c>
      <c r="AV197" s="113">
        <v>3025.8676999999998</v>
      </c>
      <c r="AW197" s="113">
        <v>38.432299999999998</v>
      </c>
      <c r="AX197" s="113">
        <v>8.9321999999999999</v>
      </c>
      <c r="AY197" s="113">
        <v>4.1749999999999998</v>
      </c>
      <c r="AZ197" s="113">
        <v>150.89789999999999</v>
      </c>
      <c r="BA197" s="113">
        <v>11.409000000000001</v>
      </c>
      <c r="BB197" s="113">
        <v>4.8262</v>
      </c>
      <c r="BC197" s="113">
        <v>236.96549999999999</v>
      </c>
      <c r="BD197" s="113">
        <v>3.9171999999999998</v>
      </c>
      <c r="BE197" s="113">
        <v>0.49180000000000001</v>
      </c>
      <c r="BF197" s="113">
        <v>8.9541000000000004</v>
      </c>
      <c r="BG197" s="113">
        <v>0.39760000000000001</v>
      </c>
      <c r="BH197" s="113">
        <v>37.947800000000001</v>
      </c>
      <c r="BI197" s="113">
        <v>53.908200000000001</v>
      </c>
    </row>
    <row r="198" spans="1:61" ht="15.6">
      <c r="A198" s="22">
        <v>197</v>
      </c>
      <c r="B198" s="25">
        <v>44664</v>
      </c>
      <c r="C198" s="113">
        <v>1.3093999999999999</v>
      </c>
      <c r="D198" s="113">
        <v>1.6482000000000001</v>
      </c>
      <c r="E198" s="114"/>
      <c r="F198" s="114"/>
      <c r="G198" s="113">
        <v>1.2228000000000001</v>
      </c>
      <c r="H198" s="113"/>
      <c r="I198" s="113">
        <v>1.7598</v>
      </c>
      <c r="J198" s="113">
        <v>1.9286000000000001</v>
      </c>
      <c r="K198" s="113"/>
      <c r="L198" s="113">
        <v>12.415699999999999</v>
      </c>
      <c r="M198" s="113">
        <v>10.2631</v>
      </c>
      <c r="N198" s="113">
        <v>1.7842</v>
      </c>
      <c r="O198" s="113">
        <v>19.0532</v>
      </c>
      <c r="P198" s="113">
        <v>99.134699999999995</v>
      </c>
      <c r="Q198" s="113">
        <v>147.8563</v>
      </c>
      <c r="R198" s="113">
        <v>6.12</v>
      </c>
      <c r="S198" s="113">
        <v>1.2032</v>
      </c>
      <c r="T198" s="113">
        <v>164.44200000000001</v>
      </c>
      <c r="U198" s="113">
        <v>453.86599999999999</v>
      </c>
      <c r="V198" s="113">
        <v>4.8019999999999996</v>
      </c>
      <c r="W198" s="113">
        <v>168.9177</v>
      </c>
      <c r="X198" s="113">
        <v>8.3140000000000001</v>
      </c>
      <c r="Y198" s="113">
        <v>29.387799999999999</v>
      </c>
      <c r="Z198" s="113">
        <v>2.3531</v>
      </c>
      <c r="AA198" s="113">
        <v>43.848700000000001</v>
      </c>
      <c r="AB198" s="113">
        <v>9.0891000000000002</v>
      </c>
      <c r="AC198" s="113">
        <v>5.5803000000000003</v>
      </c>
      <c r="AD198" s="113">
        <v>5.5022000000000002</v>
      </c>
      <c r="AE198" s="113">
        <v>1603.9929</v>
      </c>
      <c r="AF198" s="113">
        <v>1057.9637</v>
      </c>
      <c r="AG198" s="113">
        <v>4876.7206999999999</v>
      </c>
      <c r="AH198" s="113">
        <v>24.117599999999999</v>
      </c>
      <c r="AI198" s="113">
        <v>18681.95</v>
      </c>
      <c r="AJ198" s="113">
        <v>25.901</v>
      </c>
      <c r="AK198" s="113">
        <v>67.665400000000005</v>
      </c>
      <c r="AL198" s="113">
        <v>5.9470999999999998</v>
      </c>
      <c r="AM198" s="113">
        <v>107.8897</v>
      </c>
      <c r="AN198" s="113">
        <v>19.1556</v>
      </c>
      <c r="AO198" s="113">
        <v>4.7489999999999997</v>
      </c>
      <c r="AP198" s="113">
        <v>4.9101999999999997</v>
      </c>
      <c r="AQ198" s="113">
        <v>0.92449999999999999</v>
      </c>
      <c r="AR198" s="113">
        <v>544.06769999999995</v>
      </c>
      <c r="AS198" s="113">
        <v>4.6121999999999996</v>
      </c>
      <c r="AT198" s="113">
        <v>29975</v>
      </c>
      <c r="AU198" s="113">
        <v>83.650400000000005</v>
      </c>
      <c r="AV198" s="113">
        <v>3038.7988</v>
      </c>
      <c r="AW198" s="113">
        <v>38.340000000000003</v>
      </c>
      <c r="AX198" s="113">
        <v>8.9491999999999994</v>
      </c>
      <c r="AY198" s="113">
        <v>4.2034000000000002</v>
      </c>
      <c r="AZ198" s="113">
        <v>151.5908</v>
      </c>
      <c r="BA198" s="113">
        <v>11.4741</v>
      </c>
      <c r="BB198" s="113">
        <v>4.8925999999999998</v>
      </c>
      <c r="BC198" s="113">
        <v>236.46010000000001</v>
      </c>
      <c r="BD198" s="113">
        <v>3.9291999999999998</v>
      </c>
      <c r="BE198" s="113">
        <v>0.49159999999999998</v>
      </c>
      <c r="BF198" s="113">
        <v>8.9985999999999997</v>
      </c>
      <c r="BG198" s="113">
        <v>0.39960000000000001</v>
      </c>
      <c r="BH198" s="113">
        <v>38.041200000000003</v>
      </c>
      <c r="BI198" s="113">
        <v>54.029800000000002</v>
      </c>
    </row>
    <row r="199" spans="1:61" ht="15.6">
      <c r="A199" s="22">
        <v>198</v>
      </c>
      <c r="B199" s="25">
        <v>44665</v>
      </c>
      <c r="C199" s="113">
        <v>1.3009999999999999</v>
      </c>
      <c r="D199" s="113">
        <v>1.6413</v>
      </c>
      <c r="E199" s="114"/>
      <c r="F199" s="114"/>
      <c r="G199" s="113">
        <v>1.2290000000000001</v>
      </c>
      <c r="H199" s="113"/>
      <c r="I199" s="113">
        <v>1.7697000000000001</v>
      </c>
      <c r="J199" s="113">
        <v>1.9360999999999999</v>
      </c>
      <c r="K199" s="113"/>
      <c r="L199" s="113">
        <v>12.4931</v>
      </c>
      <c r="M199" s="113">
        <v>10.2029</v>
      </c>
      <c r="N199" s="113">
        <v>1.772</v>
      </c>
      <c r="O199" s="113">
        <v>19.1325</v>
      </c>
      <c r="P199" s="113">
        <v>99.246899999999997</v>
      </c>
      <c r="Q199" s="113">
        <v>147.84729999999999</v>
      </c>
      <c r="R199" s="113">
        <v>6.0773999999999999</v>
      </c>
      <c r="S199" s="113">
        <v>1.2076</v>
      </c>
      <c r="T199" s="113">
        <v>165.18100000000001</v>
      </c>
      <c r="U199" s="113">
        <v>450.78399999999999</v>
      </c>
      <c r="V199" s="113">
        <v>4.7801999999999998</v>
      </c>
      <c r="W199" s="113">
        <v>169.55289999999999</v>
      </c>
      <c r="X199" s="113">
        <v>8.2917000000000005</v>
      </c>
      <c r="Y199" s="113">
        <v>29.516500000000001</v>
      </c>
      <c r="Z199" s="113">
        <v>2.3618999999999999</v>
      </c>
      <c r="AA199" s="113">
        <v>43.845999999999997</v>
      </c>
      <c r="AB199" s="113">
        <v>9.0906000000000002</v>
      </c>
      <c r="AC199" s="113">
        <v>5.5808999999999997</v>
      </c>
      <c r="AD199" s="113">
        <v>5.5353000000000003</v>
      </c>
      <c r="AE199" s="113">
        <v>1605.2554</v>
      </c>
      <c r="AF199" s="113">
        <v>1064.9122</v>
      </c>
      <c r="AG199" s="113">
        <v>4873.5331999999999</v>
      </c>
      <c r="AH199" s="113">
        <v>24.110900000000001</v>
      </c>
      <c r="AI199" s="113">
        <v>18681.73</v>
      </c>
      <c r="AJ199" s="113">
        <v>25.8904</v>
      </c>
      <c r="AK199" s="113">
        <v>67.976200000000006</v>
      </c>
      <c r="AL199" s="113">
        <v>5.9638999999999998</v>
      </c>
      <c r="AM199" s="113">
        <v>107.3972</v>
      </c>
      <c r="AN199" s="113">
        <v>19.0594</v>
      </c>
      <c r="AO199" s="113">
        <v>4.7641999999999998</v>
      </c>
      <c r="AP199" s="113">
        <v>4.8792999999999997</v>
      </c>
      <c r="AQ199" s="113">
        <v>0.92479999999999996</v>
      </c>
      <c r="AR199" s="113">
        <v>540.47969999999998</v>
      </c>
      <c r="AS199" s="113">
        <v>4.5243000000000002</v>
      </c>
      <c r="AT199" s="113">
        <v>29816</v>
      </c>
      <c r="AU199" s="113">
        <v>83.075599999999994</v>
      </c>
      <c r="AV199" s="113">
        <v>3025.2642000000001</v>
      </c>
      <c r="AW199" s="113">
        <v>38.439700000000002</v>
      </c>
      <c r="AX199" s="113">
        <v>8.9817</v>
      </c>
      <c r="AY199" s="113">
        <v>4.2117000000000004</v>
      </c>
      <c r="AZ199" s="113">
        <v>151.09209999999999</v>
      </c>
      <c r="BA199" s="113">
        <v>11.5268</v>
      </c>
      <c r="BB199" s="113">
        <v>4.8570000000000002</v>
      </c>
      <c r="BC199" s="113">
        <v>237.77590000000001</v>
      </c>
      <c r="BD199" s="113">
        <v>3.9314</v>
      </c>
      <c r="BE199" s="113">
        <v>0.49130000000000001</v>
      </c>
      <c r="BF199" s="113">
        <v>8.9337999999999997</v>
      </c>
      <c r="BG199" s="113">
        <v>0.39750000000000002</v>
      </c>
      <c r="BH199" s="113">
        <v>38.004100000000001</v>
      </c>
      <c r="BI199" s="113">
        <v>53.631799999999998</v>
      </c>
    </row>
    <row r="200" spans="1:61" ht="15.6">
      <c r="A200" s="22">
        <v>199</v>
      </c>
      <c r="B200" s="25">
        <v>44666</v>
      </c>
      <c r="C200" s="113">
        <v>1.3009999999999999</v>
      </c>
      <c r="D200" s="113">
        <v>1.6413</v>
      </c>
      <c r="E200" s="114"/>
      <c r="F200" s="114"/>
      <c r="G200" s="113">
        <v>1.2290000000000001</v>
      </c>
      <c r="H200" s="113"/>
      <c r="I200" s="113">
        <v>1.7697000000000001</v>
      </c>
      <c r="J200" s="113">
        <v>1.9360999999999999</v>
      </c>
      <c r="K200" s="113"/>
      <c r="L200" s="113">
        <v>12.4931</v>
      </c>
      <c r="M200" s="113">
        <v>10.2029</v>
      </c>
      <c r="N200" s="113">
        <v>1.772</v>
      </c>
      <c r="O200" s="113">
        <v>19.1325</v>
      </c>
      <c r="P200" s="113">
        <v>99.246899999999997</v>
      </c>
      <c r="Q200" s="113">
        <v>147.84729999999999</v>
      </c>
      <c r="R200" s="113">
        <v>6.0773999999999999</v>
      </c>
      <c r="S200" s="113">
        <v>1.2076</v>
      </c>
      <c r="T200" s="113">
        <v>165.18100000000001</v>
      </c>
      <c r="U200" s="113">
        <v>450.78399999999999</v>
      </c>
      <c r="V200" s="113">
        <v>4.7801999999999998</v>
      </c>
      <c r="W200" s="113">
        <v>169.55289999999999</v>
      </c>
      <c r="X200" s="113">
        <v>8.2917000000000005</v>
      </c>
      <c r="Y200" s="113">
        <v>29.516500000000001</v>
      </c>
      <c r="Z200" s="113">
        <v>2.3618999999999999</v>
      </c>
      <c r="AA200" s="113">
        <v>43.845999999999997</v>
      </c>
      <c r="AB200" s="113">
        <v>9.0906000000000002</v>
      </c>
      <c r="AC200" s="113">
        <v>5.5808999999999997</v>
      </c>
      <c r="AD200" s="113">
        <v>5.5353000000000003</v>
      </c>
      <c r="AE200" s="113">
        <v>1605.2554</v>
      </c>
      <c r="AF200" s="113">
        <v>1064.9122</v>
      </c>
      <c r="AG200" s="113">
        <v>4873.5331999999999</v>
      </c>
      <c r="AH200" s="113">
        <v>24.110900000000001</v>
      </c>
      <c r="AI200" s="113">
        <v>18681.73</v>
      </c>
      <c r="AJ200" s="113">
        <v>25.8904</v>
      </c>
      <c r="AK200" s="113">
        <v>67.976200000000006</v>
      </c>
      <c r="AL200" s="113">
        <v>5.9638999999999998</v>
      </c>
      <c r="AM200" s="113">
        <v>107.3972</v>
      </c>
      <c r="AN200" s="113">
        <v>19.0594</v>
      </c>
      <c r="AO200" s="113">
        <v>4.7641999999999998</v>
      </c>
      <c r="AP200" s="113">
        <v>4.8792999999999997</v>
      </c>
      <c r="AQ200" s="113">
        <v>0.92479999999999996</v>
      </c>
      <c r="AR200" s="113">
        <v>540.47969999999998</v>
      </c>
      <c r="AS200" s="113">
        <v>4.5243000000000002</v>
      </c>
      <c r="AT200" s="113">
        <v>29816</v>
      </c>
      <c r="AU200" s="113">
        <v>83.075599999999994</v>
      </c>
      <c r="AV200" s="113">
        <v>3025.2642000000001</v>
      </c>
      <c r="AW200" s="113">
        <v>38.439700000000002</v>
      </c>
      <c r="AX200" s="113">
        <v>8.9817</v>
      </c>
      <c r="AY200" s="113">
        <v>4.2117000000000004</v>
      </c>
      <c r="AZ200" s="113">
        <v>151.09209999999999</v>
      </c>
      <c r="BA200" s="113">
        <v>11.5268</v>
      </c>
      <c r="BB200" s="113">
        <v>4.8570000000000002</v>
      </c>
      <c r="BC200" s="113">
        <v>237.77590000000001</v>
      </c>
      <c r="BD200" s="113">
        <v>3.9314</v>
      </c>
      <c r="BE200" s="113">
        <v>0.49130000000000001</v>
      </c>
      <c r="BF200" s="113">
        <v>8.9337999999999997</v>
      </c>
      <c r="BG200" s="113">
        <v>0.39750000000000002</v>
      </c>
      <c r="BH200" s="113">
        <v>38.004100000000001</v>
      </c>
      <c r="BI200" s="113">
        <v>53.631799999999998</v>
      </c>
    </row>
    <row r="201" spans="1:61" ht="15.6">
      <c r="A201" s="22">
        <v>200</v>
      </c>
      <c r="B201" s="25">
        <v>44667</v>
      </c>
      <c r="C201" s="113">
        <v>1.3009999999999999</v>
      </c>
      <c r="D201" s="113">
        <v>1.6413</v>
      </c>
      <c r="E201" s="114"/>
      <c r="F201" s="114"/>
      <c r="G201" s="113">
        <v>1.2290000000000001</v>
      </c>
      <c r="H201" s="113"/>
      <c r="I201" s="113">
        <v>1.7697000000000001</v>
      </c>
      <c r="J201" s="113">
        <v>1.9360999999999999</v>
      </c>
      <c r="K201" s="113"/>
      <c r="L201" s="113">
        <v>12.4931</v>
      </c>
      <c r="M201" s="113">
        <v>10.2029</v>
      </c>
      <c r="N201" s="113">
        <v>1.772</v>
      </c>
      <c r="O201" s="113">
        <v>19.1325</v>
      </c>
      <c r="P201" s="113">
        <v>99.246899999999997</v>
      </c>
      <c r="Q201" s="113">
        <v>147.84729999999999</v>
      </c>
      <c r="R201" s="113">
        <v>6.0773999999999999</v>
      </c>
      <c r="S201" s="113">
        <v>1.2076</v>
      </c>
      <c r="T201" s="113">
        <v>165.18100000000001</v>
      </c>
      <c r="U201" s="113">
        <v>450.78399999999999</v>
      </c>
      <c r="V201" s="113">
        <v>4.7801999999999998</v>
      </c>
      <c r="W201" s="113">
        <v>169.55289999999999</v>
      </c>
      <c r="X201" s="113">
        <v>8.2917000000000005</v>
      </c>
      <c r="Y201" s="113">
        <v>29.516500000000001</v>
      </c>
      <c r="Z201" s="113">
        <v>2.3618999999999999</v>
      </c>
      <c r="AA201" s="113">
        <v>43.845999999999997</v>
      </c>
      <c r="AB201" s="113">
        <v>9.0906000000000002</v>
      </c>
      <c r="AC201" s="113">
        <v>5.5808999999999997</v>
      </c>
      <c r="AD201" s="113">
        <v>5.5353000000000003</v>
      </c>
      <c r="AE201" s="113">
        <v>1605.2554</v>
      </c>
      <c r="AF201" s="113">
        <v>1064.9122</v>
      </c>
      <c r="AG201" s="113">
        <v>4873.5331999999999</v>
      </c>
      <c r="AH201" s="113">
        <v>24.110900000000001</v>
      </c>
      <c r="AI201" s="113">
        <v>18681.73</v>
      </c>
      <c r="AJ201" s="113">
        <v>25.8904</v>
      </c>
      <c r="AK201" s="113">
        <v>67.976200000000006</v>
      </c>
      <c r="AL201" s="113">
        <v>5.9638999999999998</v>
      </c>
      <c r="AM201" s="113">
        <v>107.3972</v>
      </c>
      <c r="AN201" s="113">
        <v>19.0594</v>
      </c>
      <c r="AO201" s="113">
        <v>4.7641999999999998</v>
      </c>
      <c r="AP201" s="113">
        <v>4.8792999999999997</v>
      </c>
      <c r="AQ201" s="113">
        <v>0.92479999999999996</v>
      </c>
      <c r="AR201" s="113">
        <v>540.47969999999998</v>
      </c>
      <c r="AS201" s="113">
        <v>4.5243000000000002</v>
      </c>
      <c r="AT201" s="113">
        <v>29816</v>
      </c>
      <c r="AU201" s="113">
        <v>83.075599999999994</v>
      </c>
      <c r="AV201" s="113">
        <v>3025.2642000000001</v>
      </c>
      <c r="AW201" s="113">
        <v>38.439700000000002</v>
      </c>
      <c r="AX201" s="113">
        <v>8.9817</v>
      </c>
      <c r="AY201" s="113">
        <v>4.2117000000000004</v>
      </c>
      <c r="AZ201" s="113">
        <v>151.09209999999999</v>
      </c>
      <c r="BA201" s="113">
        <v>11.5268</v>
      </c>
      <c r="BB201" s="113">
        <v>4.8570000000000002</v>
      </c>
      <c r="BC201" s="113">
        <v>237.77590000000001</v>
      </c>
      <c r="BD201" s="113">
        <v>3.9314</v>
      </c>
      <c r="BE201" s="113">
        <v>0.49130000000000001</v>
      </c>
      <c r="BF201" s="113">
        <v>8.9337999999999997</v>
      </c>
      <c r="BG201" s="113">
        <v>0.39750000000000002</v>
      </c>
      <c r="BH201" s="113">
        <v>38.004100000000001</v>
      </c>
      <c r="BI201" s="113">
        <v>53.631799999999998</v>
      </c>
    </row>
    <row r="202" spans="1:61" ht="15.6">
      <c r="A202" s="22">
        <v>201</v>
      </c>
      <c r="B202" s="25">
        <v>44668</v>
      </c>
      <c r="C202" s="113">
        <v>1.3009999999999999</v>
      </c>
      <c r="D202" s="113">
        <v>1.6413</v>
      </c>
      <c r="E202" s="114"/>
      <c r="F202" s="114"/>
      <c r="G202" s="113">
        <v>1.2290000000000001</v>
      </c>
      <c r="H202" s="113"/>
      <c r="I202" s="113">
        <v>1.7697000000000001</v>
      </c>
      <c r="J202" s="113">
        <v>1.9360999999999999</v>
      </c>
      <c r="K202" s="113"/>
      <c r="L202" s="113">
        <v>12.4931</v>
      </c>
      <c r="M202" s="113">
        <v>10.2029</v>
      </c>
      <c r="N202" s="113">
        <v>1.772</v>
      </c>
      <c r="O202" s="113">
        <v>19.1325</v>
      </c>
      <c r="P202" s="113">
        <v>99.246899999999997</v>
      </c>
      <c r="Q202" s="113">
        <v>147.84729999999999</v>
      </c>
      <c r="R202" s="113">
        <v>6.0773999999999999</v>
      </c>
      <c r="S202" s="113">
        <v>1.2076</v>
      </c>
      <c r="T202" s="113">
        <v>165.18100000000001</v>
      </c>
      <c r="U202" s="113">
        <v>450.78399999999999</v>
      </c>
      <c r="V202" s="113">
        <v>4.7801999999999998</v>
      </c>
      <c r="W202" s="113">
        <v>169.55289999999999</v>
      </c>
      <c r="X202" s="113">
        <v>8.2917000000000005</v>
      </c>
      <c r="Y202" s="113">
        <v>29.516500000000001</v>
      </c>
      <c r="Z202" s="113">
        <v>2.3618999999999999</v>
      </c>
      <c r="AA202" s="113">
        <v>43.845999999999997</v>
      </c>
      <c r="AB202" s="113">
        <v>9.0906000000000002</v>
      </c>
      <c r="AC202" s="113">
        <v>5.5808999999999997</v>
      </c>
      <c r="AD202" s="113">
        <v>5.5353000000000003</v>
      </c>
      <c r="AE202" s="113">
        <v>1605.2554</v>
      </c>
      <c r="AF202" s="113">
        <v>1064.9122</v>
      </c>
      <c r="AG202" s="113">
        <v>4873.5331999999999</v>
      </c>
      <c r="AH202" s="113">
        <v>24.110900000000001</v>
      </c>
      <c r="AI202" s="113">
        <v>18681.73</v>
      </c>
      <c r="AJ202" s="113">
        <v>25.8904</v>
      </c>
      <c r="AK202" s="113">
        <v>67.976200000000006</v>
      </c>
      <c r="AL202" s="113">
        <v>5.9638999999999998</v>
      </c>
      <c r="AM202" s="113">
        <v>107.3972</v>
      </c>
      <c r="AN202" s="113">
        <v>19.0594</v>
      </c>
      <c r="AO202" s="113">
        <v>4.7641999999999998</v>
      </c>
      <c r="AP202" s="113">
        <v>4.8792999999999997</v>
      </c>
      <c r="AQ202" s="113">
        <v>0.92479999999999996</v>
      </c>
      <c r="AR202" s="113">
        <v>540.47969999999998</v>
      </c>
      <c r="AS202" s="113">
        <v>4.5243000000000002</v>
      </c>
      <c r="AT202" s="113">
        <v>29816</v>
      </c>
      <c r="AU202" s="113">
        <v>83.075599999999994</v>
      </c>
      <c r="AV202" s="113">
        <v>3025.2642000000001</v>
      </c>
      <c r="AW202" s="113">
        <v>38.439700000000002</v>
      </c>
      <c r="AX202" s="113">
        <v>8.9817</v>
      </c>
      <c r="AY202" s="113">
        <v>4.2117000000000004</v>
      </c>
      <c r="AZ202" s="113">
        <v>151.09209999999999</v>
      </c>
      <c r="BA202" s="113">
        <v>11.5268</v>
      </c>
      <c r="BB202" s="113">
        <v>4.8570000000000002</v>
      </c>
      <c r="BC202" s="113">
        <v>237.77590000000001</v>
      </c>
      <c r="BD202" s="113">
        <v>3.9314</v>
      </c>
      <c r="BE202" s="113">
        <v>0.49130000000000001</v>
      </c>
      <c r="BF202" s="113">
        <v>8.9337999999999997</v>
      </c>
      <c r="BG202" s="113">
        <v>0.39750000000000002</v>
      </c>
      <c r="BH202" s="113">
        <v>38.004100000000001</v>
      </c>
      <c r="BI202" s="113">
        <v>53.631799999999998</v>
      </c>
    </row>
    <row r="203" spans="1:61" ht="15.6">
      <c r="A203" s="22">
        <v>202</v>
      </c>
      <c r="B203" s="25">
        <v>44669</v>
      </c>
      <c r="C203" s="113">
        <v>1.3009999999999999</v>
      </c>
      <c r="D203" s="113">
        <v>1.6413</v>
      </c>
      <c r="E203" s="114"/>
      <c r="F203" s="114"/>
      <c r="G203" s="113">
        <v>1.2290000000000001</v>
      </c>
      <c r="H203" s="113"/>
      <c r="I203" s="113">
        <v>1.7697000000000001</v>
      </c>
      <c r="J203" s="113">
        <v>1.9360999999999999</v>
      </c>
      <c r="K203" s="113"/>
      <c r="L203" s="113">
        <v>12.4931</v>
      </c>
      <c r="M203" s="113">
        <v>10.2029</v>
      </c>
      <c r="N203" s="113">
        <v>1.772</v>
      </c>
      <c r="O203" s="113">
        <v>19.1325</v>
      </c>
      <c r="P203" s="113">
        <v>99.246899999999997</v>
      </c>
      <c r="Q203" s="113">
        <v>147.84729999999999</v>
      </c>
      <c r="R203" s="113">
        <v>6.0773999999999999</v>
      </c>
      <c r="S203" s="113">
        <v>1.2076</v>
      </c>
      <c r="T203" s="113">
        <v>165.18100000000001</v>
      </c>
      <c r="U203" s="113">
        <v>450.78399999999999</v>
      </c>
      <c r="V203" s="113">
        <v>4.7801999999999998</v>
      </c>
      <c r="W203" s="113">
        <v>169.55289999999999</v>
      </c>
      <c r="X203" s="113">
        <v>8.2917000000000005</v>
      </c>
      <c r="Y203" s="113">
        <v>29.516500000000001</v>
      </c>
      <c r="Z203" s="113">
        <v>2.3618999999999999</v>
      </c>
      <c r="AA203" s="113">
        <v>43.845999999999997</v>
      </c>
      <c r="AB203" s="113">
        <v>9.0906000000000002</v>
      </c>
      <c r="AC203" s="113">
        <v>5.5808999999999997</v>
      </c>
      <c r="AD203" s="113">
        <v>5.5353000000000003</v>
      </c>
      <c r="AE203" s="113">
        <v>1605.2554</v>
      </c>
      <c r="AF203" s="113">
        <v>1064.9122</v>
      </c>
      <c r="AG203" s="113">
        <v>4873.5331999999999</v>
      </c>
      <c r="AH203" s="113">
        <v>24.110900000000001</v>
      </c>
      <c r="AI203" s="113">
        <v>18681.73</v>
      </c>
      <c r="AJ203" s="113">
        <v>25.8904</v>
      </c>
      <c r="AK203" s="113">
        <v>67.976200000000006</v>
      </c>
      <c r="AL203" s="113">
        <v>5.9638999999999998</v>
      </c>
      <c r="AM203" s="113">
        <v>107.3972</v>
      </c>
      <c r="AN203" s="113">
        <v>19.0594</v>
      </c>
      <c r="AO203" s="113">
        <v>4.7641999999999998</v>
      </c>
      <c r="AP203" s="113">
        <v>4.8792999999999997</v>
      </c>
      <c r="AQ203" s="113">
        <v>0.92479999999999996</v>
      </c>
      <c r="AR203" s="113">
        <v>540.47969999999998</v>
      </c>
      <c r="AS203" s="113">
        <v>4.5243000000000002</v>
      </c>
      <c r="AT203" s="113">
        <v>29816</v>
      </c>
      <c r="AU203" s="113">
        <v>83.075599999999994</v>
      </c>
      <c r="AV203" s="113">
        <v>3025.2642000000001</v>
      </c>
      <c r="AW203" s="113">
        <v>38.439700000000002</v>
      </c>
      <c r="AX203" s="113">
        <v>8.9817</v>
      </c>
      <c r="AY203" s="113">
        <v>4.2117000000000004</v>
      </c>
      <c r="AZ203" s="113">
        <v>151.09209999999999</v>
      </c>
      <c r="BA203" s="113">
        <v>11.5268</v>
      </c>
      <c r="BB203" s="113">
        <v>4.8570000000000002</v>
      </c>
      <c r="BC203" s="113">
        <v>237.77590000000001</v>
      </c>
      <c r="BD203" s="113">
        <v>3.9314</v>
      </c>
      <c r="BE203" s="113">
        <v>0.49130000000000001</v>
      </c>
      <c r="BF203" s="113">
        <v>8.9337999999999997</v>
      </c>
      <c r="BG203" s="113">
        <v>0.39750000000000002</v>
      </c>
      <c r="BH203" s="113">
        <v>38.004100000000001</v>
      </c>
      <c r="BI203" s="113">
        <v>53.631799999999998</v>
      </c>
    </row>
    <row r="204" spans="1:61" ht="15.6">
      <c r="A204" s="22">
        <v>203</v>
      </c>
      <c r="B204" s="25">
        <v>44670</v>
      </c>
      <c r="C204" s="113">
        <v>1.3007</v>
      </c>
      <c r="D204" s="113">
        <v>1.6417999999999999</v>
      </c>
      <c r="E204" s="114"/>
      <c r="F204" s="114"/>
      <c r="G204" s="113">
        <v>1.2347999999999999</v>
      </c>
      <c r="H204" s="113"/>
      <c r="I204" s="113">
        <v>1.7630999999999999</v>
      </c>
      <c r="J204" s="113">
        <v>1.9327000000000001</v>
      </c>
      <c r="K204" s="113"/>
      <c r="L204" s="113">
        <v>12.429600000000001</v>
      </c>
      <c r="M204" s="113">
        <v>10.201000000000001</v>
      </c>
      <c r="N204" s="113">
        <v>1.7781</v>
      </c>
      <c r="O204" s="113">
        <v>19.4528</v>
      </c>
      <c r="P204" s="113">
        <v>99.656000000000006</v>
      </c>
      <c r="Q204" s="113">
        <v>147.99440000000001</v>
      </c>
      <c r="R204" s="113">
        <v>6.0785999999999998</v>
      </c>
      <c r="S204" s="113">
        <v>1.2048000000000001</v>
      </c>
      <c r="T204" s="113">
        <v>167.47300000000001</v>
      </c>
      <c r="U204" s="113">
        <v>448.08</v>
      </c>
      <c r="V204" s="113">
        <v>4.7770999999999999</v>
      </c>
      <c r="W204" s="113">
        <v>167.93860000000001</v>
      </c>
      <c r="X204" s="113">
        <v>8.3146000000000004</v>
      </c>
      <c r="Y204" s="113">
        <v>29.432300000000001</v>
      </c>
      <c r="Z204" s="113">
        <v>2.3563999999999998</v>
      </c>
      <c r="AA204" s="113">
        <v>43.951999999999998</v>
      </c>
      <c r="AB204" s="113">
        <v>9.1106999999999996</v>
      </c>
      <c r="AC204" s="113">
        <v>5.5963000000000003</v>
      </c>
      <c r="AD204" s="113">
        <v>5.5312000000000001</v>
      </c>
      <c r="AE204" s="113">
        <v>1608.3773000000001</v>
      </c>
      <c r="AF204" s="113">
        <v>1065.9491</v>
      </c>
      <c r="AG204" s="113">
        <v>4884.2206999999999</v>
      </c>
      <c r="AH204" s="113">
        <v>24.0168</v>
      </c>
      <c r="AI204" s="113">
        <v>18703.39</v>
      </c>
      <c r="AJ204" s="113">
        <v>26.0885</v>
      </c>
      <c r="AK204" s="113">
        <v>68.283600000000007</v>
      </c>
      <c r="AL204" s="113">
        <v>5.9542999999999999</v>
      </c>
      <c r="AM204" s="113">
        <v>105.0979</v>
      </c>
      <c r="AN204" s="113">
        <v>19.067399999999999</v>
      </c>
      <c r="AO204" s="113">
        <v>4.7469000000000001</v>
      </c>
      <c r="AP204" s="113">
        <v>4.8780000000000001</v>
      </c>
      <c r="AQ204" s="113">
        <v>0.92100000000000004</v>
      </c>
      <c r="AR204" s="113">
        <v>541.03409999999997</v>
      </c>
      <c r="AS204" s="113">
        <v>4.5705</v>
      </c>
      <c r="AT204" s="113">
        <v>29781</v>
      </c>
      <c r="AU204" s="113">
        <v>83.095600000000005</v>
      </c>
      <c r="AV204" s="113">
        <v>3017.3442</v>
      </c>
      <c r="AW204" s="113">
        <v>38.439700000000002</v>
      </c>
      <c r="AX204" s="113">
        <v>8.9626999999999999</v>
      </c>
      <c r="AY204" s="113">
        <v>4.2083000000000004</v>
      </c>
      <c r="AZ204" s="113">
        <v>150.88560000000001</v>
      </c>
      <c r="BA204" s="113">
        <v>11.478</v>
      </c>
      <c r="BB204" s="113">
        <v>4.8499999999999996</v>
      </c>
      <c r="BC204" s="113">
        <v>239.797</v>
      </c>
      <c r="BD204" s="113">
        <v>3.9376000000000002</v>
      </c>
      <c r="BE204" s="113">
        <v>0.48980000000000001</v>
      </c>
      <c r="BF204" s="113">
        <v>8.9361999999999995</v>
      </c>
      <c r="BG204" s="113">
        <v>0.39760000000000001</v>
      </c>
      <c r="BH204" s="113">
        <v>38.025500000000001</v>
      </c>
      <c r="BI204" s="113">
        <v>53.482700000000001</v>
      </c>
    </row>
    <row r="205" spans="1:61" ht="15.6">
      <c r="A205" s="22">
        <v>204</v>
      </c>
      <c r="B205" s="25">
        <v>44671</v>
      </c>
      <c r="C205" s="113">
        <v>1.3050999999999999</v>
      </c>
      <c r="D205" s="113">
        <v>1.6313</v>
      </c>
      <c r="E205" s="114"/>
      <c r="F205" s="114"/>
      <c r="G205" s="113">
        <v>1.2383999999999999</v>
      </c>
      <c r="H205" s="113"/>
      <c r="I205" s="113">
        <v>1.7527999999999999</v>
      </c>
      <c r="J205" s="113">
        <v>1.9192</v>
      </c>
      <c r="K205" s="113"/>
      <c r="L205" s="113">
        <v>12.331300000000001</v>
      </c>
      <c r="M205" s="113">
        <v>10.238300000000001</v>
      </c>
      <c r="N205" s="113">
        <v>1.7798</v>
      </c>
      <c r="O205" s="113">
        <v>19.646899999999999</v>
      </c>
      <c r="P205" s="113">
        <v>99.298400000000001</v>
      </c>
      <c r="Q205" s="113">
        <v>148.7165</v>
      </c>
      <c r="R205" s="113">
        <v>6.0297000000000001</v>
      </c>
      <c r="S205" s="113">
        <v>1.2036</v>
      </c>
      <c r="T205" s="113">
        <v>166.90600000000001</v>
      </c>
      <c r="U205" s="113">
        <v>446.173</v>
      </c>
      <c r="V205" s="113">
        <v>4.7930000000000001</v>
      </c>
      <c r="W205" s="113">
        <v>167.3159</v>
      </c>
      <c r="X205" s="113">
        <v>8.3780000000000001</v>
      </c>
      <c r="Y205" s="113">
        <v>29.3583</v>
      </c>
      <c r="Z205" s="113">
        <v>2.3534999999999999</v>
      </c>
      <c r="AA205" s="113">
        <v>44.100499999999997</v>
      </c>
      <c r="AB205" s="113">
        <v>9.1003000000000007</v>
      </c>
      <c r="AC205" s="113">
        <v>5.5781000000000001</v>
      </c>
      <c r="AD205" s="113">
        <v>5.5838999999999999</v>
      </c>
      <c r="AE205" s="113">
        <v>1613.5101</v>
      </c>
      <c r="AF205" s="113">
        <v>1062.9501</v>
      </c>
      <c r="AG205" s="113">
        <v>4906.875</v>
      </c>
      <c r="AH205" s="113">
        <v>24.1358</v>
      </c>
      <c r="AI205" s="113">
        <v>18704.43</v>
      </c>
      <c r="AJ205" s="113">
        <v>26.1433</v>
      </c>
      <c r="AK205" s="113">
        <v>68.235399999999998</v>
      </c>
      <c r="AL205" s="113">
        <v>5.9512999999999998</v>
      </c>
      <c r="AM205" s="113">
        <v>108.6558</v>
      </c>
      <c r="AN205" s="113">
        <v>19.1553</v>
      </c>
      <c r="AO205" s="113">
        <v>4.7724000000000002</v>
      </c>
      <c r="AP205" s="113">
        <v>4.8949999999999996</v>
      </c>
      <c r="AQ205" s="113">
        <v>0.92510000000000003</v>
      </c>
      <c r="AR205" s="113">
        <v>542.65300000000002</v>
      </c>
      <c r="AS205" s="113">
        <v>4.5899000000000001</v>
      </c>
      <c r="AT205" s="113">
        <v>29896</v>
      </c>
      <c r="AU205" s="113">
        <v>83.441999999999993</v>
      </c>
      <c r="AV205" s="113">
        <v>3027.0639999999999</v>
      </c>
      <c r="AW205" s="113">
        <v>39.432299999999998</v>
      </c>
      <c r="AX205" s="113">
        <v>8.9544999999999995</v>
      </c>
      <c r="AY205" s="113">
        <v>4.2020999999999997</v>
      </c>
      <c r="AZ205" s="113">
        <v>151.42570000000001</v>
      </c>
      <c r="BA205" s="113">
        <v>11.4986</v>
      </c>
      <c r="BB205" s="113">
        <v>4.8422000000000001</v>
      </c>
      <c r="BC205" s="113">
        <v>241.93469999999999</v>
      </c>
      <c r="BD205" s="113">
        <v>3.9531000000000001</v>
      </c>
      <c r="BE205" s="113">
        <v>0.49209999999999998</v>
      </c>
      <c r="BF205" s="113">
        <v>8.9728999999999992</v>
      </c>
      <c r="BG205" s="113">
        <v>0.39860000000000001</v>
      </c>
      <c r="BH205" s="113">
        <v>38.200899999999997</v>
      </c>
      <c r="BI205" s="113">
        <v>53.289299999999997</v>
      </c>
    </row>
    <row r="206" spans="1:61" ht="15.6">
      <c r="A206" s="22">
        <v>205</v>
      </c>
      <c r="B206" s="25">
        <v>44672</v>
      </c>
      <c r="C206" s="113">
        <v>1.3035000000000001</v>
      </c>
      <c r="D206" s="113">
        <v>1.6359999999999999</v>
      </c>
      <c r="E206" s="114"/>
      <c r="F206" s="114"/>
      <c r="G206" s="113">
        <v>1.2436</v>
      </c>
      <c r="H206" s="113"/>
      <c r="I206" s="113">
        <v>1.7687999999999999</v>
      </c>
      <c r="J206" s="113">
        <v>1.9369000000000001</v>
      </c>
      <c r="K206" s="113"/>
      <c r="L206" s="113">
        <v>12.385400000000001</v>
      </c>
      <c r="M206" s="113">
        <v>10.225899999999999</v>
      </c>
      <c r="N206" s="113">
        <v>1.7787999999999999</v>
      </c>
      <c r="O206" s="113">
        <v>20.092500000000001</v>
      </c>
      <c r="P206" s="113">
        <v>99.49</v>
      </c>
      <c r="Q206" s="113">
        <v>148.73429999999999</v>
      </c>
      <c r="R206" s="113">
        <v>6.0236999999999998</v>
      </c>
      <c r="S206" s="113">
        <v>1.2020999999999999</v>
      </c>
      <c r="T206" s="113">
        <v>167.63300000000001</v>
      </c>
      <c r="U206" s="113">
        <v>445.24400000000003</v>
      </c>
      <c r="V206" s="113">
        <v>4.7903000000000002</v>
      </c>
      <c r="W206" s="113">
        <v>167.0958</v>
      </c>
      <c r="X206" s="113">
        <v>8.4206000000000003</v>
      </c>
      <c r="Y206" s="113">
        <v>29.294699999999999</v>
      </c>
      <c r="Z206" s="113">
        <v>2.35</v>
      </c>
      <c r="AA206" s="113">
        <v>44.177900000000001</v>
      </c>
      <c r="AB206" s="113">
        <v>9.0906000000000002</v>
      </c>
      <c r="AC206" s="113">
        <v>5.5757000000000003</v>
      </c>
      <c r="AD206" s="113">
        <v>5.6029999999999998</v>
      </c>
      <c r="AE206" s="113">
        <v>1614.0165</v>
      </c>
      <c r="AF206" s="113">
        <v>1073.0065999999999</v>
      </c>
      <c r="AG206" s="113">
        <v>4901.6836000000003</v>
      </c>
      <c r="AH206" s="113">
        <v>24.217400000000001</v>
      </c>
      <c r="AI206" s="113">
        <v>18734.52</v>
      </c>
      <c r="AJ206" s="113">
        <v>26.373899999999999</v>
      </c>
      <c r="AK206" s="113">
        <v>68.487200000000001</v>
      </c>
      <c r="AL206" s="113">
        <v>5.9447999999999999</v>
      </c>
      <c r="AM206" s="113">
        <v>104.60550000000001</v>
      </c>
      <c r="AN206" s="113">
        <v>19.191400000000002</v>
      </c>
      <c r="AO206" s="113">
        <v>4.7679</v>
      </c>
      <c r="AP206" s="113">
        <v>4.8887</v>
      </c>
      <c r="AQ206" s="113">
        <v>0.92500000000000004</v>
      </c>
      <c r="AR206" s="113">
        <v>542.02670000000001</v>
      </c>
      <c r="AS206" s="113">
        <v>4.5970000000000004</v>
      </c>
      <c r="AT206" s="113">
        <v>29918</v>
      </c>
      <c r="AU206" s="113">
        <v>83.312899999999999</v>
      </c>
      <c r="AV206" s="113">
        <v>3026.3978999999999</v>
      </c>
      <c r="AW206" s="113">
        <v>39.432299999999998</v>
      </c>
      <c r="AX206" s="113">
        <v>8.9443999999999999</v>
      </c>
      <c r="AY206" s="113">
        <v>4.2267999999999999</v>
      </c>
      <c r="AZ206" s="113">
        <v>150.82990000000001</v>
      </c>
      <c r="BA206" s="113">
        <v>11.5672</v>
      </c>
      <c r="BB206" s="113">
        <v>4.8541999999999996</v>
      </c>
      <c r="BC206" s="113">
        <v>243.34649999999999</v>
      </c>
      <c r="BD206" s="113">
        <v>3.9298999999999999</v>
      </c>
      <c r="BE206" s="113">
        <v>0.49230000000000002</v>
      </c>
      <c r="BF206" s="113">
        <v>8.9640000000000004</v>
      </c>
      <c r="BG206" s="113">
        <v>0.39810000000000001</v>
      </c>
      <c r="BH206" s="113">
        <v>38.049700000000001</v>
      </c>
      <c r="BI206" s="113">
        <v>52.831299999999999</v>
      </c>
    </row>
    <row r="207" spans="1:61" ht="15.6">
      <c r="A207" s="22">
        <v>206</v>
      </c>
      <c r="B207" s="25">
        <v>44673</v>
      </c>
      <c r="C207" s="113">
        <v>1.2839</v>
      </c>
      <c r="D207" s="113">
        <v>1.6324000000000001</v>
      </c>
      <c r="E207" s="114"/>
      <c r="F207" s="114"/>
      <c r="G207" s="113">
        <v>1.2287999999999999</v>
      </c>
      <c r="H207" s="113"/>
      <c r="I207" s="113">
        <v>1.7730999999999999</v>
      </c>
      <c r="J207" s="113">
        <v>1.9342999999999999</v>
      </c>
      <c r="K207" s="113"/>
      <c r="L207" s="113">
        <v>12.258100000000001</v>
      </c>
      <c r="M207" s="113">
        <v>10.074400000000001</v>
      </c>
      <c r="N207" s="113">
        <v>1.7605</v>
      </c>
      <c r="O207" s="113">
        <v>20.035399999999999</v>
      </c>
      <c r="P207" s="113">
        <v>98.428600000000003</v>
      </c>
      <c r="Q207" s="113">
        <v>146.62029999999999</v>
      </c>
      <c r="R207" s="113">
        <v>6.1581000000000001</v>
      </c>
      <c r="S207" s="113">
        <v>1.1890000000000001</v>
      </c>
      <c r="T207" s="113">
        <v>164.99199999999999</v>
      </c>
      <c r="U207" s="113">
        <v>442.10199999999998</v>
      </c>
      <c r="V207" s="113">
        <v>4.7157999999999998</v>
      </c>
      <c r="W207" s="113">
        <v>165.5204</v>
      </c>
      <c r="X207" s="113">
        <v>8.3533000000000008</v>
      </c>
      <c r="Y207" s="113">
        <v>28.962499999999999</v>
      </c>
      <c r="Z207" s="113">
        <v>2.3247</v>
      </c>
      <c r="AA207" s="113">
        <v>43.604500000000002</v>
      </c>
      <c r="AB207" s="113">
        <v>8.9908999999999999</v>
      </c>
      <c r="AC207" s="113">
        <v>5.5335999999999999</v>
      </c>
      <c r="AD207" s="113">
        <v>5.5734000000000004</v>
      </c>
      <c r="AE207" s="113">
        <v>1590.9023</v>
      </c>
      <c r="AF207" s="113">
        <v>1073.6623999999999</v>
      </c>
      <c r="AG207" s="113">
        <v>4943.9081999999999</v>
      </c>
      <c r="AH207" s="113">
        <v>23.85</v>
      </c>
      <c r="AI207" s="113">
        <v>18509.189999999999</v>
      </c>
      <c r="AJ207" s="113">
        <v>25.9785</v>
      </c>
      <c r="AK207" s="113">
        <v>67.544600000000003</v>
      </c>
      <c r="AL207" s="113">
        <v>5.8779000000000003</v>
      </c>
      <c r="AM207" s="113">
        <v>98.912000000000006</v>
      </c>
      <c r="AN207" s="113">
        <v>18.941099999999999</v>
      </c>
      <c r="AO207" s="113">
        <v>4.7055999999999996</v>
      </c>
      <c r="AP207" s="113">
        <v>4.8151999999999999</v>
      </c>
      <c r="AQ207" s="113">
        <v>0.91390000000000005</v>
      </c>
      <c r="AR207" s="113">
        <v>533.51779999999997</v>
      </c>
      <c r="AS207" s="113">
        <v>4.5223000000000004</v>
      </c>
      <c r="AT207" s="113">
        <v>29595</v>
      </c>
      <c r="AU207" s="113">
        <v>82.156999999999996</v>
      </c>
      <c r="AV207" s="113">
        <v>2984.0468999999998</v>
      </c>
      <c r="AW207" s="113">
        <v>38.953400000000002</v>
      </c>
      <c r="AX207" s="113">
        <v>8.8404000000000007</v>
      </c>
      <c r="AY207" s="113">
        <v>4.2008000000000001</v>
      </c>
      <c r="AZ207" s="113">
        <v>149.0497</v>
      </c>
      <c r="BA207" s="113">
        <v>11.4984</v>
      </c>
      <c r="BB207" s="113">
        <v>4.8388</v>
      </c>
      <c r="BC207" s="113">
        <v>240.06809999999999</v>
      </c>
      <c r="BD207" s="113">
        <v>3.8828999999999998</v>
      </c>
      <c r="BE207" s="113">
        <v>0.48399999999999999</v>
      </c>
      <c r="BF207" s="113">
        <v>8.8264999999999993</v>
      </c>
      <c r="BG207" s="113">
        <v>0.39219999999999999</v>
      </c>
      <c r="BH207" s="113">
        <v>37.572200000000002</v>
      </c>
      <c r="BI207" s="113">
        <v>51.458799999999997</v>
      </c>
    </row>
    <row r="208" spans="1:61" ht="15.6">
      <c r="A208" s="22">
        <v>207</v>
      </c>
      <c r="B208" s="25">
        <v>44674</v>
      </c>
      <c r="C208" s="113">
        <v>1.2839</v>
      </c>
      <c r="D208" s="113">
        <v>1.6324000000000001</v>
      </c>
      <c r="E208" s="114"/>
      <c r="F208" s="114"/>
      <c r="G208" s="113">
        <v>1.2287999999999999</v>
      </c>
      <c r="H208" s="113"/>
      <c r="I208" s="113">
        <v>1.7730999999999999</v>
      </c>
      <c r="J208" s="113">
        <v>1.9342999999999999</v>
      </c>
      <c r="K208" s="113"/>
      <c r="L208" s="113">
        <v>12.258100000000001</v>
      </c>
      <c r="M208" s="113">
        <v>10.074400000000001</v>
      </c>
      <c r="N208" s="113">
        <v>1.7605</v>
      </c>
      <c r="O208" s="113">
        <v>20.035399999999999</v>
      </c>
      <c r="P208" s="113">
        <v>98.428600000000003</v>
      </c>
      <c r="Q208" s="113">
        <v>146.62029999999999</v>
      </c>
      <c r="R208" s="113">
        <v>6.1581000000000001</v>
      </c>
      <c r="S208" s="113">
        <v>1.1890000000000001</v>
      </c>
      <c r="T208" s="113">
        <v>164.99199999999999</v>
      </c>
      <c r="U208" s="113">
        <v>442.10199999999998</v>
      </c>
      <c r="V208" s="113">
        <v>4.7157999999999998</v>
      </c>
      <c r="W208" s="113">
        <v>165.5204</v>
      </c>
      <c r="X208" s="113">
        <v>8.3533000000000008</v>
      </c>
      <c r="Y208" s="113">
        <v>28.962499999999999</v>
      </c>
      <c r="Z208" s="113">
        <v>2.3247</v>
      </c>
      <c r="AA208" s="113">
        <v>43.604500000000002</v>
      </c>
      <c r="AB208" s="113">
        <v>8.9908999999999999</v>
      </c>
      <c r="AC208" s="113">
        <v>5.5335999999999999</v>
      </c>
      <c r="AD208" s="113">
        <v>5.5734000000000004</v>
      </c>
      <c r="AE208" s="113">
        <v>1590.9023</v>
      </c>
      <c r="AF208" s="113">
        <v>1073.6623999999999</v>
      </c>
      <c r="AG208" s="113">
        <v>4943.9081999999999</v>
      </c>
      <c r="AH208" s="113">
        <v>23.85</v>
      </c>
      <c r="AI208" s="113">
        <v>18509.189999999999</v>
      </c>
      <c r="AJ208" s="113">
        <v>25.9785</v>
      </c>
      <c r="AK208" s="113">
        <v>67.544600000000003</v>
      </c>
      <c r="AL208" s="113">
        <v>5.8779000000000003</v>
      </c>
      <c r="AM208" s="113">
        <v>98.912000000000006</v>
      </c>
      <c r="AN208" s="113">
        <v>18.941099999999999</v>
      </c>
      <c r="AO208" s="113">
        <v>4.7055999999999996</v>
      </c>
      <c r="AP208" s="113">
        <v>4.8151999999999999</v>
      </c>
      <c r="AQ208" s="113">
        <v>0.91390000000000005</v>
      </c>
      <c r="AR208" s="113">
        <v>533.51779999999997</v>
      </c>
      <c r="AS208" s="113">
        <v>4.5223000000000004</v>
      </c>
      <c r="AT208" s="113">
        <v>29595</v>
      </c>
      <c r="AU208" s="113">
        <v>82.156999999999996</v>
      </c>
      <c r="AV208" s="113">
        <v>2984.0468999999998</v>
      </c>
      <c r="AW208" s="113">
        <v>38.953400000000002</v>
      </c>
      <c r="AX208" s="113">
        <v>8.8404000000000007</v>
      </c>
      <c r="AY208" s="113">
        <v>4.2008000000000001</v>
      </c>
      <c r="AZ208" s="113">
        <v>149.0497</v>
      </c>
      <c r="BA208" s="113">
        <v>11.4984</v>
      </c>
      <c r="BB208" s="113">
        <v>4.8388</v>
      </c>
      <c r="BC208" s="113">
        <v>240.06809999999999</v>
      </c>
      <c r="BD208" s="113">
        <v>3.8828999999999998</v>
      </c>
      <c r="BE208" s="113">
        <v>0.48399999999999999</v>
      </c>
      <c r="BF208" s="113">
        <v>8.8264999999999993</v>
      </c>
      <c r="BG208" s="113">
        <v>0.39219999999999999</v>
      </c>
      <c r="BH208" s="113">
        <v>37.572200000000002</v>
      </c>
      <c r="BI208" s="113">
        <v>51.458799999999997</v>
      </c>
    </row>
    <row r="209" spans="1:61" ht="15.6">
      <c r="A209" s="22">
        <v>208</v>
      </c>
      <c r="B209" s="25">
        <v>44675</v>
      </c>
      <c r="C209" s="113">
        <v>1.2839</v>
      </c>
      <c r="D209" s="113">
        <v>1.6324000000000001</v>
      </c>
      <c r="E209" s="114"/>
      <c r="F209" s="114"/>
      <c r="G209" s="113">
        <v>1.2287999999999999</v>
      </c>
      <c r="H209" s="113"/>
      <c r="I209" s="113">
        <v>1.7730999999999999</v>
      </c>
      <c r="J209" s="113">
        <v>1.9342999999999999</v>
      </c>
      <c r="K209" s="113"/>
      <c r="L209" s="113">
        <v>12.258100000000001</v>
      </c>
      <c r="M209" s="113">
        <v>10.074400000000001</v>
      </c>
      <c r="N209" s="113">
        <v>1.7605</v>
      </c>
      <c r="O209" s="113">
        <v>20.035399999999999</v>
      </c>
      <c r="P209" s="113">
        <v>98.428600000000003</v>
      </c>
      <c r="Q209" s="113">
        <v>146.62029999999999</v>
      </c>
      <c r="R209" s="113">
        <v>6.1581000000000001</v>
      </c>
      <c r="S209" s="113">
        <v>1.1890000000000001</v>
      </c>
      <c r="T209" s="113">
        <v>164.99199999999999</v>
      </c>
      <c r="U209" s="113">
        <v>442.10199999999998</v>
      </c>
      <c r="V209" s="113">
        <v>4.7157999999999998</v>
      </c>
      <c r="W209" s="113">
        <v>165.5204</v>
      </c>
      <c r="X209" s="113">
        <v>8.3533000000000008</v>
      </c>
      <c r="Y209" s="113">
        <v>28.962499999999999</v>
      </c>
      <c r="Z209" s="113">
        <v>2.3247</v>
      </c>
      <c r="AA209" s="113">
        <v>43.604500000000002</v>
      </c>
      <c r="AB209" s="113">
        <v>8.9908999999999999</v>
      </c>
      <c r="AC209" s="113">
        <v>5.5335999999999999</v>
      </c>
      <c r="AD209" s="113">
        <v>5.5734000000000004</v>
      </c>
      <c r="AE209" s="113">
        <v>1590.9023</v>
      </c>
      <c r="AF209" s="113">
        <v>1073.6623999999999</v>
      </c>
      <c r="AG209" s="113">
        <v>4943.9081999999999</v>
      </c>
      <c r="AH209" s="113">
        <v>23.85</v>
      </c>
      <c r="AI209" s="113">
        <v>18509.189999999999</v>
      </c>
      <c r="AJ209" s="113">
        <v>25.9785</v>
      </c>
      <c r="AK209" s="113">
        <v>67.544600000000003</v>
      </c>
      <c r="AL209" s="113">
        <v>5.8779000000000003</v>
      </c>
      <c r="AM209" s="113">
        <v>98.912000000000006</v>
      </c>
      <c r="AN209" s="113">
        <v>18.941099999999999</v>
      </c>
      <c r="AO209" s="113">
        <v>4.7055999999999996</v>
      </c>
      <c r="AP209" s="113">
        <v>4.8151999999999999</v>
      </c>
      <c r="AQ209" s="113">
        <v>0.91390000000000005</v>
      </c>
      <c r="AR209" s="113">
        <v>533.51779999999997</v>
      </c>
      <c r="AS209" s="113">
        <v>4.5223000000000004</v>
      </c>
      <c r="AT209" s="113">
        <v>29595</v>
      </c>
      <c r="AU209" s="113">
        <v>82.156999999999996</v>
      </c>
      <c r="AV209" s="113">
        <v>2984.0468999999998</v>
      </c>
      <c r="AW209" s="113">
        <v>38.953400000000002</v>
      </c>
      <c r="AX209" s="113">
        <v>8.8404000000000007</v>
      </c>
      <c r="AY209" s="113">
        <v>4.2008000000000001</v>
      </c>
      <c r="AZ209" s="113">
        <v>149.0497</v>
      </c>
      <c r="BA209" s="113">
        <v>11.4984</v>
      </c>
      <c r="BB209" s="113">
        <v>4.8388</v>
      </c>
      <c r="BC209" s="113">
        <v>240.06809999999999</v>
      </c>
      <c r="BD209" s="113">
        <v>3.8828999999999998</v>
      </c>
      <c r="BE209" s="113">
        <v>0.48399999999999999</v>
      </c>
      <c r="BF209" s="113">
        <v>8.8264999999999993</v>
      </c>
      <c r="BG209" s="113">
        <v>0.39219999999999999</v>
      </c>
      <c r="BH209" s="113">
        <v>37.572200000000002</v>
      </c>
      <c r="BI209" s="113">
        <v>51.458799999999997</v>
      </c>
    </row>
    <row r="210" spans="1:61" ht="15.6">
      <c r="A210" s="22">
        <v>209</v>
      </c>
      <c r="B210" s="25">
        <v>44676</v>
      </c>
      <c r="C210" s="113">
        <v>1.2729999999999999</v>
      </c>
      <c r="D210" s="113">
        <v>1.6246</v>
      </c>
      <c r="E210" s="114"/>
      <c r="F210" s="114"/>
      <c r="G210" s="113">
        <v>1.2205999999999999</v>
      </c>
      <c r="H210" s="113"/>
      <c r="I210" s="113">
        <v>1.7767999999999999</v>
      </c>
      <c r="J210" s="113">
        <v>1.9262999999999999</v>
      </c>
      <c r="K210" s="113"/>
      <c r="L210" s="113">
        <v>12.373799999999999</v>
      </c>
      <c r="M210" s="113">
        <v>9.9901999999999997</v>
      </c>
      <c r="N210" s="113">
        <v>1.7498</v>
      </c>
      <c r="O210" s="113">
        <v>19.997199999999999</v>
      </c>
      <c r="P210" s="113">
        <v>97.6066</v>
      </c>
      <c r="Q210" s="113">
        <v>146.00569999999999</v>
      </c>
      <c r="R210" s="113">
        <v>6.2480000000000002</v>
      </c>
      <c r="S210" s="113">
        <v>1.1879999999999999</v>
      </c>
      <c r="T210" s="113">
        <v>162.55500000000001</v>
      </c>
      <c r="U210" s="113">
        <v>444.86900000000003</v>
      </c>
      <c r="V210" s="113">
        <v>4.6757999999999997</v>
      </c>
      <c r="W210" s="113">
        <v>164.6497</v>
      </c>
      <c r="X210" s="113">
        <v>8.3370999999999995</v>
      </c>
      <c r="Y210" s="113">
        <v>29.014900000000001</v>
      </c>
      <c r="Z210" s="113">
        <v>2.3227000000000002</v>
      </c>
      <c r="AA210" s="113">
        <v>43.438600000000001</v>
      </c>
      <c r="AB210" s="113">
        <v>8.9842999999999993</v>
      </c>
      <c r="AC210" s="113">
        <v>5.5284000000000004</v>
      </c>
      <c r="AD210" s="113">
        <v>5.5534999999999997</v>
      </c>
      <c r="AE210" s="113">
        <v>1591.4208000000001</v>
      </c>
      <c r="AF210" s="113">
        <v>1078.4645</v>
      </c>
      <c r="AG210" s="113">
        <v>5008.5410000000002</v>
      </c>
      <c r="AH210" s="113">
        <v>23.632000000000001</v>
      </c>
      <c r="AI210" s="113">
        <v>18426.93</v>
      </c>
      <c r="AJ210" s="113">
        <v>25.757300000000001</v>
      </c>
      <c r="AK210" s="113">
        <v>66.841099999999997</v>
      </c>
      <c r="AL210" s="113">
        <v>5.8779000000000003</v>
      </c>
      <c r="AM210" s="113">
        <v>95.235399999999998</v>
      </c>
      <c r="AN210" s="113">
        <v>18.8142</v>
      </c>
      <c r="AO210" s="113">
        <v>4.6543000000000001</v>
      </c>
      <c r="AP210" s="113">
        <v>4.7750000000000004</v>
      </c>
      <c r="AQ210" s="113">
        <v>0.90259999999999996</v>
      </c>
      <c r="AR210" s="113">
        <v>529.649</v>
      </c>
      <c r="AS210" s="113">
        <v>4.4835000000000003</v>
      </c>
      <c r="AT210" s="113">
        <v>29236</v>
      </c>
      <c r="AU210" s="113">
        <v>81.173000000000002</v>
      </c>
      <c r="AV210" s="113">
        <v>2951.8051999999998</v>
      </c>
      <c r="AW210" s="113">
        <v>38.953400000000002</v>
      </c>
      <c r="AX210" s="113">
        <v>8.8369</v>
      </c>
      <c r="AY210" s="113">
        <v>4.1870000000000003</v>
      </c>
      <c r="AZ210" s="113">
        <v>147.82910000000001</v>
      </c>
      <c r="BA210" s="113">
        <v>11.635199999999999</v>
      </c>
      <c r="BB210" s="113">
        <v>4.8495999999999997</v>
      </c>
      <c r="BC210" s="113">
        <v>236.56559999999999</v>
      </c>
      <c r="BD210" s="113">
        <v>3.8652000000000002</v>
      </c>
      <c r="BE210" s="113">
        <v>0.48</v>
      </c>
      <c r="BF210" s="113">
        <v>8.7590000000000003</v>
      </c>
      <c r="BG210" s="113">
        <v>0.3891</v>
      </c>
      <c r="BH210" s="113">
        <v>37.355800000000002</v>
      </c>
      <c r="BI210" s="113">
        <v>51.844999999999999</v>
      </c>
    </row>
    <row r="211" spans="1:61" ht="15.6">
      <c r="A211" s="22">
        <v>210</v>
      </c>
      <c r="B211" s="25">
        <v>44677</v>
      </c>
      <c r="C211" s="113">
        <v>1.2611000000000001</v>
      </c>
      <c r="D211" s="113">
        <v>1.6124000000000001</v>
      </c>
      <c r="E211" s="114"/>
      <c r="F211" s="114"/>
      <c r="G211" s="113">
        <v>1.212</v>
      </c>
      <c r="H211" s="113"/>
      <c r="I211" s="113">
        <v>1.762</v>
      </c>
      <c r="J211" s="113">
        <v>1.9137999999999999</v>
      </c>
      <c r="K211" s="113"/>
      <c r="L211" s="113">
        <v>12.353400000000001</v>
      </c>
      <c r="M211" s="113">
        <v>9.8954000000000004</v>
      </c>
      <c r="N211" s="113">
        <v>1.7366999999999999</v>
      </c>
      <c r="O211" s="113">
        <v>19.8932</v>
      </c>
      <c r="P211" s="113">
        <v>97.36</v>
      </c>
      <c r="Q211" s="113">
        <v>144.8295</v>
      </c>
      <c r="R211" s="113">
        <v>6.2477</v>
      </c>
      <c r="S211" s="113">
        <v>1.1831</v>
      </c>
      <c r="T211" s="113">
        <v>160.82900000000001</v>
      </c>
      <c r="U211" s="113">
        <v>446.11200000000002</v>
      </c>
      <c r="V211" s="113">
        <v>4.6315</v>
      </c>
      <c r="W211" s="113">
        <v>163.73439999999999</v>
      </c>
      <c r="X211" s="113">
        <v>8.2780000000000005</v>
      </c>
      <c r="Y211" s="113">
        <v>28.977699999999999</v>
      </c>
      <c r="Z211" s="113">
        <v>2.3140999999999998</v>
      </c>
      <c r="AA211" s="113">
        <v>43.2562</v>
      </c>
      <c r="AB211" s="113">
        <v>8.9474999999999998</v>
      </c>
      <c r="AC211" s="113">
        <v>5.5644999999999998</v>
      </c>
      <c r="AD211" s="113">
        <v>5.5403000000000002</v>
      </c>
      <c r="AE211" s="113">
        <v>1576.5501999999999</v>
      </c>
      <c r="AF211" s="113">
        <v>1062.7081000000001</v>
      </c>
      <c r="AG211" s="113">
        <v>4962.3984</v>
      </c>
      <c r="AH211" s="113">
        <v>23.345199999999998</v>
      </c>
      <c r="AI211" s="113">
        <v>18310.32</v>
      </c>
      <c r="AJ211" s="113">
        <v>25.6797</v>
      </c>
      <c r="AK211" s="113">
        <v>66.453199999999995</v>
      </c>
      <c r="AL211" s="113">
        <v>5.8521999999999998</v>
      </c>
      <c r="AM211" s="113">
        <v>94.234700000000004</v>
      </c>
      <c r="AN211" s="113">
        <v>18.667200000000001</v>
      </c>
      <c r="AO211" s="113">
        <v>4.6130000000000004</v>
      </c>
      <c r="AP211" s="113">
        <v>4.7302</v>
      </c>
      <c r="AQ211" s="113">
        <v>0.89939999999999998</v>
      </c>
      <c r="AR211" s="113">
        <v>525.33069999999998</v>
      </c>
      <c r="AS211" s="113">
        <v>4.4420000000000002</v>
      </c>
      <c r="AT211" s="113">
        <v>28975</v>
      </c>
      <c r="AU211" s="113">
        <v>80.546099999999996</v>
      </c>
      <c r="AV211" s="113">
        <v>2931.5183000000002</v>
      </c>
      <c r="AW211" s="113">
        <v>38.953400000000002</v>
      </c>
      <c r="AX211" s="113">
        <v>8.8032000000000004</v>
      </c>
      <c r="AY211" s="113">
        <v>4.1528</v>
      </c>
      <c r="AZ211" s="113">
        <v>146.53659999999999</v>
      </c>
      <c r="BA211" s="113">
        <v>11.620100000000001</v>
      </c>
      <c r="BB211" s="113">
        <v>4.8154000000000003</v>
      </c>
      <c r="BC211" s="113">
        <v>235.2296</v>
      </c>
      <c r="BD211" s="113">
        <v>3.84</v>
      </c>
      <c r="BE211" s="113">
        <v>0.47549999999999998</v>
      </c>
      <c r="BF211" s="113">
        <v>8.6721000000000004</v>
      </c>
      <c r="BG211" s="113">
        <v>0.38550000000000001</v>
      </c>
      <c r="BH211" s="113">
        <v>36.949800000000003</v>
      </c>
      <c r="BI211" s="113">
        <v>51.722900000000003</v>
      </c>
    </row>
    <row r="212" spans="1:61" ht="15.6">
      <c r="A212" s="22">
        <v>211</v>
      </c>
      <c r="B212" s="25">
        <v>44678</v>
      </c>
      <c r="C212" s="113">
        <v>1.2566999999999999</v>
      </c>
      <c r="D212" s="113">
        <v>1.6099000000000001</v>
      </c>
      <c r="E212" s="114"/>
      <c r="F212" s="114"/>
      <c r="G212" s="113">
        <v>1.2166999999999999</v>
      </c>
      <c r="H212" s="113"/>
      <c r="I212" s="113">
        <v>1.7597</v>
      </c>
      <c r="J212" s="113">
        <v>1.9164000000000001</v>
      </c>
      <c r="K212" s="113"/>
      <c r="L212" s="113">
        <v>12.352499999999999</v>
      </c>
      <c r="M212" s="113">
        <v>9.8605</v>
      </c>
      <c r="N212" s="113">
        <v>1.7335</v>
      </c>
      <c r="O212" s="113">
        <v>20.016999999999999</v>
      </c>
      <c r="P212" s="113">
        <v>96.353499999999997</v>
      </c>
      <c r="Q212" s="113">
        <v>144.5454</v>
      </c>
      <c r="R212" s="113">
        <v>6.2678000000000003</v>
      </c>
      <c r="S212" s="113">
        <v>1.1898</v>
      </c>
      <c r="T212" s="113">
        <v>161.185</v>
      </c>
      <c r="U212" s="113">
        <v>449.589</v>
      </c>
      <c r="V212" s="113">
        <v>4.6087999999999996</v>
      </c>
      <c r="W212" s="113">
        <v>164.4144</v>
      </c>
      <c r="X212" s="113">
        <v>8.2154000000000007</v>
      </c>
      <c r="Y212" s="113">
        <v>29.181100000000001</v>
      </c>
      <c r="Z212" s="113">
        <v>2.3275000000000001</v>
      </c>
      <c r="AA212" s="113">
        <v>43.197099999999999</v>
      </c>
      <c r="AB212" s="113">
        <v>9.0015000000000001</v>
      </c>
      <c r="AC212" s="113">
        <v>5.6002000000000001</v>
      </c>
      <c r="AD212" s="113">
        <v>5.4682000000000004</v>
      </c>
      <c r="AE212" s="113">
        <v>1590.9023</v>
      </c>
      <c r="AF212" s="113">
        <v>1062.8524</v>
      </c>
      <c r="AG212" s="113">
        <v>4987.0293000000001</v>
      </c>
      <c r="AH212" s="113">
        <v>23.2562</v>
      </c>
      <c r="AI212" s="113">
        <v>18083.54</v>
      </c>
      <c r="AJ212" s="113">
        <v>25.614599999999999</v>
      </c>
      <c r="AK212" s="113">
        <v>65.535300000000007</v>
      </c>
      <c r="AL212" s="113">
        <v>5.8869999999999996</v>
      </c>
      <c r="AM212" s="113">
        <v>93.31</v>
      </c>
      <c r="AN212" s="113">
        <v>18.623699999999999</v>
      </c>
      <c r="AO212" s="113">
        <v>4.5955000000000004</v>
      </c>
      <c r="AP212" s="113">
        <v>4.7141000000000002</v>
      </c>
      <c r="AQ212" s="113">
        <v>0.89139999999999997</v>
      </c>
      <c r="AR212" s="113">
        <v>522.48519999999996</v>
      </c>
      <c r="AS212" s="113">
        <v>4.4291999999999998</v>
      </c>
      <c r="AT212" s="113">
        <v>28924</v>
      </c>
      <c r="AU212" s="113">
        <v>80.278800000000004</v>
      </c>
      <c r="AV212" s="113">
        <v>2918.3213000000001</v>
      </c>
      <c r="AW212" s="113">
        <v>37.212499999999999</v>
      </c>
      <c r="AX212" s="113">
        <v>8.8529999999999998</v>
      </c>
      <c r="AY212" s="113">
        <v>4.1601999999999997</v>
      </c>
      <c r="AZ212" s="113">
        <v>146.09739999999999</v>
      </c>
      <c r="BA212" s="113">
        <v>11.7141</v>
      </c>
      <c r="BB212" s="113">
        <v>4.8196000000000003</v>
      </c>
      <c r="BC212" s="113">
        <v>233.1266</v>
      </c>
      <c r="BD212" s="113">
        <v>3.871</v>
      </c>
      <c r="BE212" s="113">
        <v>0.47239999999999999</v>
      </c>
      <c r="BF212" s="113">
        <v>8.6366999999999994</v>
      </c>
      <c r="BG212" s="113">
        <v>0.38300000000000001</v>
      </c>
      <c r="BH212" s="113">
        <v>36.946800000000003</v>
      </c>
      <c r="BI212" s="113">
        <v>52.029499999999999</v>
      </c>
    </row>
    <row r="213" spans="1:61" ht="15.6">
      <c r="A213" s="22">
        <v>212</v>
      </c>
      <c r="B213" s="25">
        <v>44679</v>
      </c>
      <c r="C213" s="113">
        <v>1.2464</v>
      </c>
      <c r="D213" s="113">
        <v>1.5960000000000001</v>
      </c>
      <c r="E213" s="114"/>
      <c r="F213" s="114"/>
      <c r="G213" s="113">
        <v>1.2097</v>
      </c>
      <c r="H213" s="113"/>
      <c r="I213" s="113">
        <v>1.7551000000000001</v>
      </c>
      <c r="J213" s="113">
        <v>1.9184000000000001</v>
      </c>
      <c r="K213" s="113"/>
      <c r="L213" s="113">
        <v>12.250400000000001</v>
      </c>
      <c r="M213" s="113">
        <v>9.7805999999999997</v>
      </c>
      <c r="N213" s="113">
        <v>1.7282</v>
      </c>
      <c r="O213" s="113">
        <v>19.912099999999999</v>
      </c>
      <c r="P213" s="113">
        <v>95.716899999999995</v>
      </c>
      <c r="Q213" s="113">
        <v>143.56489999999999</v>
      </c>
      <c r="R213" s="113">
        <v>6.2095000000000002</v>
      </c>
      <c r="S213" s="113">
        <v>1.1856</v>
      </c>
      <c r="T213" s="113">
        <v>163.23099999999999</v>
      </c>
      <c r="U213" s="113">
        <v>447.90199999999999</v>
      </c>
      <c r="V213" s="113">
        <v>4.5777000000000001</v>
      </c>
      <c r="W213" s="113">
        <v>163.40559999999999</v>
      </c>
      <c r="X213" s="113">
        <v>8.2542000000000009</v>
      </c>
      <c r="Y213" s="113">
        <v>29.144300000000001</v>
      </c>
      <c r="Z213" s="113">
        <v>2.3197999999999999</v>
      </c>
      <c r="AA213" s="113">
        <v>42.941499999999998</v>
      </c>
      <c r="AB213" s="113">
        <v>8.9755000000000003</v>
      </c>
      <c r="AC213" s="113">
        <v>5.5628000000000002</v>
      </c>
      <c r="AD213" s="113">
        <v>5.4767000000000001</v>
      </c>
      <c r="AE213" s="113">
        <v>1586.5875000000001</v>
      </c>
      <c r="AF213" s="113">
        <v>1069.8155999999999</v>
      </c>
      <c r="AG213" s="113">
        <v>4955.8320000000003</v>
      </c>
      <c r="AH213" s="113">
        <v>23.048999999999999</v>
      </c>
      <c r="AI213" s="113">
        <v>18171.990000000002</v>
      </c>
      <c r="AJ213" s="113">
        <v>25.5426</v>
      </c>
      <c r="AK213" s="113">
        <v>65.607900000000001</v>
      </c>
      <c r="AL213" s="113">
        <v>5.8674999999999997</v>
      </c>
      <c r="AM213" s="113">
        <v>90.057599999999994</v>
      </c>
      <c r="AN213" s="113">
        <v>18.454699999999999</v>
      </c>
      <c r="AO213" s="113">
        <v>4.5538999999999996</v>
      </c>
      <c r="AP213" s="113">
        <v>4.6750999999999996</v>
      </c>
      <c r="AQ213" s="113">
        <v>0.88170000000000004</v>
      </c>
      <c r="AR213" s="113">
        <v>518.81309999999996</v>
      </c>
      <c r="AS213" s="113">
        <v>4.3829000000000002</v>
      </c>
      <c r="AT213" s="113">
        <v>28537</v>
      </c>
      <c r="AU213" s="113">
        <v>79.361599999999996</v>
      </c>
      <c r="AV213" s="113">
        <v>2894.9960999999998</v>
      </c>
      <c r="AW213" s="113">
        <v>37.966000000000001</v>
      </c>
      <c r="AX213" s="113">
        <v>8.8234999999999992</v>
      </c>
      <c r="AY213" s="113">
        <v>4.141</v>
      </c>
      <c r="AZ213" s="113">
        <v>144.93279999999999</v>
      </c>
      <c r="BA213" s="113">
        <v>11.6973</v>
      </c>
      <c r="BB213" s="113">
        <v>4.8005000000000004</v>
      </c>
      <c r="BC213" s="113">
        <v>230.77340000000001</v>
      </c>
      <c r="BD213" s="113">
        <v>3.8437999999999999</v>
      </c>
      <c r="BE213" s="113">
        <v>0.46960000000000002</v>
      </c>
      <c r="BF213" s="113">
        <v>8.5701000000000001</v>
      </c>
      <c r="BG213" s="113">
        <v>0.38219999999999998</v>
      </c>
      <c r="BH213" s="113">
        <v>36.797499999999999</v>
      </c>
      <c r="BI213" s="113">
        <v>51.509599999999999</v>
      </c>
    </row>
    <row r="214" spans="1:61" ht="15.6">
      <c r="A214" s="22">
        <v>213</v>
      </c>
      <c r="B214" s="25">
        <v>44680</v>
      </c>
      <c r="C214" s="113">
        <v>1.2498</v>
      </c>
      <c r="D214" s="113">
        <v>1.6125</v>
      </c>
      <c r="E214" s="114"/>
      <c r="F214" s="114"/>
      <c r="G214" s="113">
        <v>1.2222</v>
      </c>
      <c r="H214" s="113"/>
      <c r="I214" s="113">
        <v>1.7754000000000001</v>
      </c>
      <c r="J214" s="113">
        <v>1.9461999999999999</v>
      </c>
      <c r="K214" s="113"/>
      <c r="L214" s="113">
        <v>12.377599999999999</v>
      </c>
      <c r="M214" s="113">
        <v>9.8046000000000006</v>
      </c>
      <c r="N214" s="113">
        <v>1.7339</v>
      </c>
      <c r="O214" s="113">
        <v>20.151499999999999</v>
      </c>
      <c r="P214" s="113">
        <v>96.213099999999997</v>
      </c>
      <c r="Q214" s="113">
        <v>144.64179999999999</v>
      </c>
      <c r="R214" s="113">
        <v>6.3040000000000003</v>
      </c>
      <c r="S214" s="113">
        <v>1.1893</v>
      </c>
      <c r="T214" s="113">
        <v>162.68799999999999</v>
      </c>
      <c r="U214" s="113">
        <v>453.45699999999999</v>
      </c>
      <c r="V214" s="113">
        <v>4.5967000000000002</v>
      </c>
      <c r="W214" s="113">
        <v>162.93639999999999</v>
      </c>
      <c r="X214" s="113">
        <v>8.2665000000000006</v>
      </c>
      <c r="Y214" s="113">
        <v>29.367899999999999</v>
      </c>
      <c r="Z214" s="113">
        <v>2.3248000000000002</v>
      </c>
      <c r="AA214" s="113">
        <v>43.075600000000001</v>
      </c>
      <c r="AB214" s="113">
        <v>8.9877000000000002</v>
      </c>
      <c r="AC214" s="113">
        <v>5.5869999999999997</v>
      </c>
      <c r="AD214" s="113">
        <v>5.4646999999999997</v>
      </c>
      <c r="AE214" s="113">
        <v>1581.8696</v>
      </c>
      <c r="AF214" s="113">
        <v>1075.9716000000001</v>
      </c>
      <c r="AG214" s="113">
        <v>5002.3418000000001</v>
      </c>
      <c r="AH214" s="113">
        <v>23.105599999999999</v>
      </c>
      <c r="AI214" s="113">
        <v>18220.41</v>
      </c>
      <c r="AJ214" s="113">
        <v>25.546199999999999</v>
      </c>
      <c r="AK214" s="113">
        <v>65.847099999999998</v>
      </c>
      <c r="AL214" s="113">
        <v>5.8836000000000004</v>
      </c>
      <c r="AM214" s="113">
        <v>88.598299999999995</v>
      </c>
      <c r="AN214" s="113">
        <v>18.619700000000002</v>
      </c>
      <c r="AO214" s="113">
        <v>4.5995999999999997</v>
      </c>
      <c r="AP214" s="113">
        <v>4.6875999999999998</v>
      </c>
      <c r="AQ214" s="113">
        <v>0.88959999999999995</v>
      </c>
      <c r="AR214" s="113">
        <v>519.39620000000002</v>
      </c>
      <c r="AS214" s="113">
        <v>4.4036999999999997</v>
      </c>
      <c r="AT214" s="113">
        <v>28887</v>
      </c>
      <c r="AU214" s="113">
        <v>80.096800000000002</v>
      </c>
      <c r="AV214" s="113">
        <v>2913.1745999999998</v>
      </c>
      <c r="AW214" s="113">
        <v>37.132199999999997</v>
      </c>
      <c r="AX214" s="113">
        <v>8.8461999999999996</v>
      </c>
      <c r="AY214" s="113">
        <v>4.2031000000000001</v>
      </c>
      <c r="AZ214" s="113">
        <v>145.4735</v>
      </c>
      <c r="BA214" s="113">
        <v>11.824999999999999</v>
      </c>
      <c r="BB214" s="113">
        <v>4.8022</v>
      </c>
      <c r="BC214" s="113">
        <v>233.3073</v>
      </c>
      <c r="BD214" s="113">
        <v>3.8633000000000002</v>
      </c>
      <c r="BE214" s="113">
        <v>0.4728</v>
      </c>
      <c r="BF214" s="113">
        <v>8.5767000000000007</v>
      </c>
      <c r="BG214" s="113">
        <v>0.38390000000000002</v>
      </c>
      <c r="BH214" s="113">
        <v>37.011099999999999</v>
      </c>
      <c r="BI214" s="113">
        <v>51.143999999999998</v>
      </c>
    </row>
    <row r="215" spans="1:61" ht="15.6">
      <c r="A215" s="22">
        <v>214</v>
      </c>
      <c r="B215" s="25">
        <v>44681</v>
      </c>
      <c r="C215" s="113">
        <v>1.2498</v>
      </c>
      <c r="D215" s="113">
        <v>1.6125</v>
      </c>
      <c r="E215" s="114"/>
      <c r="F215" s="114"/>
      <c r="G215" s="113">
        <v>1.2222</v>
      </c>
      <c r="H215" s="113"/>
      <c r="I215" s="113">
        <v>1.7754000000000001</v>
      </c>
      <c r="J215" s="113">
        <v>1.9461999999999999</v>
      </c>
      <c r="K215" s="113"/>
      <c r="L215" s="113">
        <v>12.377599999999999</v>
      </c>
      <c r="M215" s="113">
        <v>9.8046000000000006</v>
      </c>
      <c r="N215" s="113">
        <v>1.7339</v>
      </c>
      <c r="O215" s="113">
        <v>20.151499999999999</v>
      </c>
      <c r="P215" s="113">
        <v>96.213099999999997</v>
      </c>
      <c r="Q215" s="113">
        <v>144.64179999999999</v>
      </c>
      <c r="R215" s="113">
        <v>6.3040000000000003</v>
      </c>
      <c r="S215" s="113">
        <v>1.1893</v>
      </c>
      <c r="T215" s="113">
        <v>162.68799999999999</v>
      </c>
      <c r="U215" s="113">
        <v>453.45699999999999</v>
      </c>
      <c r="V215" s="113">
        <v>4.5967000000000002</v>
      </c>
      <c r="W215" s="113">
        <v>162.93639999999999</v>
      </c>
      <c r="X215" s="113">
        <v>8.2665000000000006</v>
      </c>
      <c r="Y215" s="113">
        <v>29.367899999999999</v>
      </c>
      <c r="Z215" s="113">
        <v>2.3248000000000002</v>
      </c>
      <c r="AA215" s="113">
        <v>43.075600000000001</v>
      </c>
      <c r="AB215" s="113">
        <v>8.9877000000000002</v>
      </c>
      <c r="AC215" s="113">
        <v>5.5869999999999997</v>
      </c>
      <c r="AD215" s="113">
        <v>5.4646999999999997</v>
      </c>
      <c r="AE215" s="113">
        <v>1581.8696</v>
      </c>
      <c r="AF215" s="113">
        <v>1075.9716000000001</v>
      </c>
      <c r="AG215" s="113">
        <v>5002.3418000000001</v>
      </c>
      <c r="AH215" s="113">
        <v>23.105599999999999</v>
      </c>
      <c r="AI215" s="113">
        <v>18220.41</v>
      </c>
      <c r="AJ215" s="113">
        <v>25.546199999999999</v>
      </c>
      <c r="AK215" s="113">
        <v>65.847099999999998</v>
      </c>
      <c r="AL215" s="113">
        <v>5.8836000000000004</v>
      </c>
      <c r="AM215" s="113">
        <v>88.598299999999995</v>
      </c>
      <c r="AN215" s="113">
        <v>18.619700000000002</v>
      </c>
      <c r="AO215" s="113">
        <v>4.5995999999999997</v>
      </c>
      <c r="AP215" s="113">
        <v>4.6875999999999998</v>
      </c>
      <c r="AQ215" s="113">
        <v>0.88959999999999995</v>
      </c>
      <c r="AR215" s="113">
        <v>519.39620000000002</v>
      </c>
      <c r="AS215" s="113">
        <v>4.4036999999999997</v>
      </c>
      <c r="AT215" s="113">
        <v>28887</v>
      </c>
      <c r="AU215" s="113">
        <v>80.096800000000002</v>
      </c>
      <c r="AV215" s="113">
        <v>2913.1745999999998</v>
      </c>
      <c r="AW215" s="113">
        <v>37.132199999999997</v>
      </c>
      <c r="AX215" s="113">
        <v>8.8461999999999996</v>
      </c>
      <c r="AY215" s="113">
        <v>4.2031000000000001</v>
      </c>
      <c r="AZ215" s="113">
        <v>145.4735</v>
      </c>
      <c r="BA215" s="113">
        <v>11.824999999999999</v>
      </c>
      <c r="BB215" s="113">
        <v>4.8022</v>
      </c>
      <c r="BC215" s="113">
        <v>233.3073</v>
      </c>
      <c r="BD215" s="113">
        <v>3.8633000000000002</v>
      </c>
      <c r="BE215" s="113">
        <v>0.4728</v>
      </c>
      <c r="BF215" s="113">
        <v>8.5767000000000007</v>
      </c>
      <c r="BG215" s="113">
        <v>0.38390000000000002</v>
      </c>
      <c r="BH215" s="113">
        <v>37.011099999999999</v>
      </c>
      <c r="BI215" s="113">
        <v>51.143999999999998</v>
      </c>
    </row>
    <row r="216" spans="1:61" ht="15.6">
      <c r="A216" s="22">
        <v>215</v>
      </c>
      <c r="B216" s="25">
        <v>44682</v>
      </c>
      <c r="C216" s="113">
        <v>1.2498</v>
      </c>
      <c r="D216" s="113">
        <v>1.6125</v>
      </c>
      <c r="E216" s="114"/>
      <c r="F216" s="114"/>
      <c r="G216" s="113">
        <v>1.2222</v>
      </c>
      <c r="H216" s="113"/>
      <c r="I216" s="113">
        <v>1.7754000000000001</v>
      </c>
      <c r="J216" s="113">
        <v>1.9461999999999999</v>
      </c>
      <c r="K216" s="113"/>
      <c r="L216" s="113">
        <v>12.377599999999999</v>
      </c>
      <c r="M216" s="113">
        <v>9.8046000000000006</v>
      </c>
      <c r="N216" s="113">
        <v>1.7339</v>
      </c>
      <c r="O216" s="113">
        <v>20.151499999999999</v>
      </c>
      <c r="P216" s="113">
        <v>96.213099999999997</v>
      </c>
      <c r="Q216" s="113">
        <v>144.64179999999999</v>
      </c>
      <c r="R216" s="113">
        <v>6.3040000000000003</v>
      </c>
      <c r="S216" s="113">
        <v>1.1893</v>
      </c>
      <c r="T216" s="113">
        <v>162.68799999999999</v>
      </c>
      <c r="U216" s="113">
        <v>453.45699999999999</v>
      </c>
      <c r="V216" s="113">
        <v>4.5967000000000002</v>
      </c>
      <c r="W216" s="113">
        <v>162.93639999999999</v>
      </c>
      <c r="X216" s="113">
        <v>8.2665000000000006</v>
      </c>
      <c r="Y216" s="113">
        <v>29.367899999999999</v>
      </c>
      <c r="Z216" s="113">
        <v>2.3248000000000002</v>
      </c>
      <c r="AA216" s="113">
        <v>43.075600000000001</v>
      </c>
      <c r="AB216" s="113">
        <v>8.9877000000000002</v>
      </c>
      <c r="AC216" s="113">
        <v>5.5869999999999997</v>
      </c>
      <c r="AD216" s="113">
        <v>5.4646999999999997</v>
      </c>
      <c r="AE216" s="113">
        <v>1581.8696</v>
      </c>
      <c r="AF216" s="113">
        <v>1075.9716000000001</v>
      </c>
      <c r="AG216" s="113">
        <v>5002.3418000000001</v>
      </c>
      <c r="AH216" s="113">
        <v>23.105599999999999</v>
      </c>
      <c r="AI216" s="113">
        <v>18220.41</v>
      </c>
      <c r="AJ216" s="113">
        <v>25.546199999999999</v>
      </c>
      <c r="AK216" s="113">
        <v>65.847099999999998</v>
      </c>
      <c r="AL216" s="113">
        <v>5.8836000000000004</v>
      </c>
      <c r="AM216" s="113">
        <v>88.598299999999995</v>
      </c>
      <c r="AN216" s="113">
        <v>18.619700000000002</v>
      </c>
      <c r="AO216" s="113">
        <v>4.5995999999999997</v>
      </c>
      <c r="AP216" s="113">
        <v>4.6875999999999998</v>
      </c>
      <c r="AQ216" s="113">
        <v>0.88959999999999995</v>
      </c>
      <c r="AR216" s="113">
        <v>519.39620000000002</v>
      </c>
      <c r="AS216" s="113">
        <v>4.4036999999999997</v>
      </c>
      <c r="AT216" s="113">
        <v>28887</v>
      </c>
      <c r="AU216" s="113">
        <v>80.096800000000002</v>
      </c>
      <c r="AV216" s="113">
        <v>2913.1745999999998</v>
      </c>
      <c r="AW216" s="113">
        <v>37.132199999999997</v>
      </c>
      <c r="AX216" s="113">
        <v>8.8461999999999996</v>
      </c>
      <c r="AY216" s="113">
        <v>4.2031000000000001</v>
      </c>
      <c r="AZ216" s="113">
        <v>145.4735</v>
      </c>
      <c r="BA216" s="113">
        <v>11.824999999999999</v>
      </c>
      <c r="BB216" s="113">
        <v>4.8022</v>
      </c>
      <c r="BC216" s="113">
        <v>233.3073</v>
      </c>
      <c r="BD216" s="113">
        <v>3.8633000000000002</v>
      </c>
      <c r="BE216" s="113">
        <v>0.4728</v>
      </c>
      <c r="BF216" s="113">
        <v>8.5767000000000007</v>
      </c>
      <c r="BG216" s="113">
        <v>0.38390000000000002</v>
      </c>
      <c r="BH216" s="113">
        <v>37.011099999999999</v>
      </c>
      <c r="BI216" s="113">
        <v>51.143999999999998</v>
      </c>
    </row>
    <row r="217" spans="1:61" ht="15.6">
      <c r="A217" s="22">
        <v>216</v>
      </c>
      <c r="B217" s="25">
        <v>44683</v>
      </c>
      <c r="C217" s="113">
        <v>1.2498</v>
      </c>
      <c r="D217" s="113">
        <v>1.6125</v>
      </c>
      <c r="E217" s="114"/>
      <c r="F217" s="114"/>
      <c r="G217" s="113">
        <v>1.2222</v>
      </c>
      <c r="H217" s="113"/>
      <c r="I217" s="113">
        <v>1.7754000000000001</v>
      </c>
      <c r="J217" s="113">
        <v>1.9461999999999999</v>
      </c>
      <c r="K217" s="113"/>
      <c r="L217" s="113">
        <v>12.377599999999999</v>
      </c>
      <c r="M217" s="113">
        <v>9.8046000000000006</v>
      </c>
      <c r="N217" s="113">
        <v>1.7339</v>
      </c>
      <c r="O217" s="113">
        <v>20.151499999999999</v>
      </c>
      <c r="P217" s="113">
        <v>96.213099999999997</v>
      </c>
      <c r="Q217" s="113">
        <v>144.64179999999999</v>
      </c>
      <c r="R217" s="113">
        <v>6.3040000000000003</v>
      </c>
      <c r="S217" s="113">
        <v>1.1893</v>
      </c>
      <c r="T217" s="113">
        <v>162.68799999999999</v>
      </c>
      <c r="U217" s="113">
        <v>453.45699999999999</v>
      </c>
      <c r="V217" s="113">
        <v>4.5967000000000002</v>
      </c>
      <c r="W217" s="113">
        <v>162.93639999999999</v>
      </c>
      <c r="X217" s="113">
        <v>8.2665000000000006</v>
      </c>
      <c r="Y217" s="113">
        <v>29.367899999999999</v>
      </c>
      <c r="Z217" s="113">
        <v>2.3248000000000002</v>
      </c>
      <c r="AA217" s="113">
        <v>43.075600000000001</v>
      </c>
      <c r="AB217" s="113">
        <v>8.9877000000000002</v>
      </c>
      <c r="AC217" s="113">
        <v>5.5869999999999997</v>
      </c>
      <c r="AD217" s="113">
        <v>5.4646999999999997</v>
      </c>
      <c r="AE217" s="113">
        <v>1581.8696</v>
      </c>
      <c r="AF217" s="113">
        <v>1075.9716000000001</v>
      </c>
      <c r="AG217" s="113">
        <v>5002.3418000000001</v>
      </c>
      <c r="AH217" s="113">
        <v>23.105599999999999</v>
      </c>
      <c r="AI217" s="113">
        <v>18220.41</v>
      </c>
      <c r="AJ217" s="113">
        <v>25.546199999999999</v>
      </c>
      <c r="AK217" s="113">
        <v>65.847099999999998</v>
      </c>
      <c r="AL217" s="113">
        <v>5.8836000000000004</v>
      </c>
      <c r="AM217" s="113">
        <v>88.598299999999995</v>
      </c>
      <c r="AN217" s="113">
        <v>18.619700000000002</v>
      </c>
      <c r="AO217" s="113">
        <v>4.5995999999999997</v>
      </c>
      <c r="AP217" s="113">
        <v>4.6875999999999998</v>
      </c>
      <c r="AQ217" s="113">
        <v>0.88959999999999995</v>
      </c>
      <c r="AR217" s="113">
        <v>519.39620000000002</v>
      </c>
      <c r="AS217" s="113">
        <v>4.4036999999999997</v>
      </c>
      <c r="AT217" s="113">
        <v>28887</v>
      </c>
      <c r="AU217" s="113">
        <v>80.096800000000002</v>
      </c>
      <c r="AV217" s="113">
        <v>2913.1745999999998</v>
      </c>
      <c r="AW217" s="113">
        <v>37.132199999999997</v>
      </c>
      <c r="AX217" s="113">
        <v>8.8461999999999996</v>
      </c>
      <c r="AY217" s="113">
        <v>4.2031000000000001</v>
      </c>
      <c r="AZ217" s="113">
        <v>145.4735</v>
      </c>
      <c r="BA217" s="113">
        <v>11.824999999999999</v>
      </c>
      <c r="BB217" s="113">
        <v>4.8022</v>
      </c>
      <c r="BC217" s="113">
        <v>233.3073</v>
      </c>
      <c r="BD217" s="113">
        <v>3.8633000000000002</v>
      </c>
      <c r="BE217" s="113">
        <v>0.4728</v>
      </c>
      <c r="BF217" s="113">
        <v>8.5767000000000007</v>
      </c>
      <c r="BG217" s="113">
        <v>0.38390000000000002</v>
      </c>
      <c r="BH217" s="113">
        <v>37.011099999999999</v>
      </c>
      <c r="BI217" s="113">
        <v>51.143999999999998</v>
      </c>
    </row>
    <row r="218" spans="1:61" ht="15.6">
      <c r="A218" s="22">
        <v>217</v>
      </c>
      <c r="B218" s="25">
        <v>44684</v>
      </c>
      <c r="C218" s="113">
        <v>1.2487999999999999</v>
      </c>
      <c r="D218" s="113">
        <v>1.6054999999999999</v>
      </c>
      <c r="E218" s="114"/>
      <c r="F218" s="114"/>
      <c r="G218" s="113">
        <v>1.2228000000000001</v>
      </c>
      <c r="H218" s="113"/>
      <c r="I218" s="113">
        <v>1.7612000000000001</v>
      </c>
      <c r="J218" s="113">
        <v>1.9420999999999999</v>
      </c>
      <c r="K218" s="113"/>
      <c r="L218" s="113">
        <v>12.3271</v>
      </c>
      <c r="M218" s="113">
        <v>9.8021999999999991</v>
      </c>
      <c r="N218" s="113">
        <v>1.7299</v>
      </c>
      <c r="O218" s="113">
        <v>19.7746</v>
      </c>
      <c r="P218" s="113">
        <v>95.988299999999995</v>
      </c>
      <c r="Q218" s="113">
        <v>144.71379999999999</v>
      </c>
      <c r="R218" s="113">
        <v>6.2248999999999999</v>
      </c>
      <c r="S218" s="113">
        <v>1.1876</v>
      </c>
      <c r="T218" s="113">
        <v>162.559</v>
      </c>
      <c r="U218" s="113">
        <v>452.70800000000003</v>
      </c>
      <c r="V218" s="113">
        <v>4.5941000000000001</v>
      </c>
      <c r="W218" s="113">
        <v>163.6431</v>
      </c>
      <c r="X218" s="113">
        <v>8.2708999999999993</v>
      </c>
      <c r="Y218" s="113">
        <v>29.2758</v>
      </c>
      <c r="Z218" s="113">
        <v>2.3222</v>
      </c>
      <c r="AA218" s="113">
        <v>42.972900000000003</v>
      </c>
      <c r="AB218" s="113">
        <v>8.9738000000000007</v>
      </c>
      <c r="AC218" s="113">
        <v>5.5730000000000004</v>
      </c>
      <c r="AD218" s="113">
        <v>5.4499000000000004</v>
      </c>
      <c r="AE218" s="113">
        <v>1583.3289</v>
      </c>
      <c r="AF218" s="113">
        <v>1069.5214000000001</v>
      </c>
      <c r="AG218" s="113">
        <v>5018.6347999999998</v>
      </c>
      <c r="AH218" s="113">
        <v>23.082999999999998</v>
      </c>
      <c r="AI218" s="113">
        <v>18175.59</v>
      </c>
      <c r="AJ218" s="113">
        <v>25.388400000000001</v>
      </c>
      <c r="AK218" s="113">
        <v>65.736400000000003</v>
      </c>
      <c r="AL218" s="113">
        <v>5.8757000000000001</v>
      </c>
      <c r="AM218" s="113">
        <v>85.571200000000005</v>
      </c>
      <c r="AN218" s="113">
        <v>18.5121</v>
      </c>
      <c r="AO218" s="113">
        <v>4.5831999999999997</v>
      </c>
      <c r="AP218" s="113">
        <v>4.6848000000000001</v>
      </c>
      <c r="AQ218" s="113">
        <v>0.88770000000000004</v>
      </c>
      <c r="AR218" s="113">
        <v>519.02620000000002</v>
      </c>
      <c r="AS218" s="113">
        <v>4.3986999999999998</v>
      </c>
      <c r="AT218" s="113">
        <v>28887</v>
      </c>
      <c r="AU218" s="113">
        <v>79.850800000000007</v>
      </c>
      <c r="AV218" s="113">
        <v>2904.0039000000002</v>
      </c>
      <c r="AW218" s="113">
        <v>37.132199999999997</v>
      </c>
      <c r="AX218" s="113">
        <v>8.8361000000000001</v>
      </c>
      <c r="AY218" s="113">
        <v>4.1817000000000002</v>
      </c>
      <c r="AZ218" s="113">
        <v>144.97720000000001</v>
      </c>
      <c r="BA218" s="113">
        <v>11.7409</v>
      </c>
      <c r="BB218" s="113">
        <v>4.7732000000000001</v>
      </c>
      <c r="BC218" s="113">
        <v>233.0591</v>
      </c>
      <c r="BD218" s="113">
        <v>3.8633000000000002</v>
      </c>
      <c r="BE218" s="113">
        <v>0.47210000000000002</v>
      </c>
      <c r="BF218" s="113">
        <v>8.5798000000000005</v>
      </c>
      <c r="BG218" s="113">
        <v>0.38369999999999999</v>
      </c>
      <c r="BH218" s="113">
        <v>36.881900000000002</v>
      </c>
      <c r="BI218" s="113">
        <v>51.246600000000001</v>
      </c>
    </row>
    <row r="219" spans="1:61" ht="15.6">
      <c r="A219" s="22">
        <v>218</v>
      </c>
      <c r="B219" s="25">
        <v>44685</v>
      </c>
      <c r="C219" s="113">
        <v>1.2494000000000001</v>
      </c>
      <c r="D219" s="113">
        <v>1.6006</v>
      </c>
      <c r="E219" s="114"/>
      <c r="F219" s="114"/>
      <c r="G219" s="113">
        <v>1.2285999999999999</v>
      </c>
      <c r="H219" s="113"/>
      <c r="I219" s="113">
        <v>1.7473000000000001</v>
      </c>
      <c r="J219" s="113">
        <v>1.9366000000000001</v>
      </c>
      <c r="K219" s="113"/>
      <c r="L219" s="113">
        <v>12.3073</v>
      </c>
      <c r="M219" s="113">
        <v>9.8063000000000002</v>
      </c>
      <c r="N219" s="113">
        <v>1.7261</v>
      </c>
      <c r="O219" s="113">
        <v>19.686399999999999</v>
      </c>
      <c r="P219" s="113">
        <v>95.605500000000006</v>
      </c>
      <c r="Q219" s="113">
        <v>144.94669999999999</v>
      </c>
      <c r="R219" s="113">
        <v>6.2397</v>
      </c>
      <c r="S219" s="113">
        <v>1.1843999999999999</v>
      </c>
      <c r="T219" s="113">
        <v>162.43600000000001</v>
      </c>
      <c r="U219" s="113">
        <v>448.46899999999999</v>
      </c>
      <c r="V219" s="113">
        <v>4.5869</v>
      </c>
      <c r="W219" s="113">
        <v>163.22130000000001</v>
      </c>
      <c r="X219" s="113">
        <v>8.2620000000000005</v>
      </c>
      <c r="Y219" s="113">
        <v>29.201499999999999</v>
      </c>
      <c r="Z219" s="113">
        <v>2.3172000000000001</v>
      </c>
      <c r="AA219" s="113">
        <v>42.9056</v>
      </c>
      <c r="AB219" s="113">
        <v>8.9426000000000005</v>
      </c>
      <c r="AC219" s="113">
        <v>5.5368000000000004</v>
      </c>
      <c r="AD219" s="113">
        <v>5.4394999999999998</v>
      </c>
      <c r="AE219" s="113">
        <v>1581.5387000000001</v>
      </c>
      <c r="AF219" s="113">
        <v>1073.1785</v>
      </c>
      <c r="AG219" s="113">
        <v>5083.5059000000001</v>
      </c>
      <c r="AH219" s="113">
        <v>23.0886</v>
      </c>
      <c r="AI219" s="113">
        <v>18115.96</v>
      </c>
      <c r="AJ219" s="113">
        <v>25.294599999999999</v>
      </c>
      <c r="AK219" s="113">
        <v>65.685199999999995</v>
      </c>
      <c r="AL219" s="113">
        <v>5.8592000000000004</v>
      </c>
      <c r="AM219" s="113">
        <v>82.619900000000001</v>
      </c>
      <c r="AN219" s="113">
        <v>18.4817</v>
      </c>
      <c r="AO219" s="113">
        <v>4.5701999999999998</v>
      </c>
      <c r="AP219" s="113">
        <v>4.6867999999999999</v>
      </c>
      <c r="AQ219" s="113">
        <v>0.88870000000000005</v>
      </c>
      <c r="AR219" s="113">
        <v>519.77949999999998</v>
      </c>
      <c r="AS219" s="113">
        <v>4.4006999999999996</v>
      </c>
      <c r="AT219" s="113">
        <v>28770</v>
      </c>
      <c r="AU219" s="113">
        <v>79.785899999999998</v>
      </c>
      <c r="AV219" s="113">
        <v>2903.6244999999999</v>
      </c>
      <c r="AW219" s="113">
        <v>37.132199999999997</v>
      </c>
      <c r="AX219" s="113">
        <v>8.8140000000000001</v>
      </c>
      <c r="AY219" s="113">
        <v>4.2339000000000002</v>
      </c>
      <c r="AZ219" s="113">
        <v>144.8158</v>
      </c>
      <c r="BA219" s="113">
        <v>11.7355</v>
      </c>
      <c r="BB219" s="113">
        <v>4.7362000000000002</v>
      </c>
      <c r="BC219" s="113">
        <v>232.4547</v>
      </c>
      <c r="BD219" s="113">
        <v>3.8517000000000001</v>
      </c>
      <c r="BE219" s="113">
        <v>0.47110000000000002</v>
      </c>
      <c r="BF219" s="113">
        <v>8.5791000000000004</v>
      </c>
      <c r="BG219" s="113">
        <v>0.38319999999999999</v>
      </c>
      <c r="BH219" s="113">
        <v>36.8919</v>
      </c>
      <c r="BI219" s="113">
        <v>51.500300000000003</v>
      </c>
    </row>
    <row r="220" spans="1:61" ht="15.6">
      <c r="A220" s="22">
        <v>219</v>
      </c>
      <c r="B220" s="25">
        <v>44686</v>
      </c>
      <c r="C220" s="113">
        <v>1.2338</v>
      </c>
      <c r="D220" s="113">
        <v>1.5839000000000001</v>
      </c>
      <c r="E220" s="114"/>
      <c r="F220" s="114"/>
      <c r="G220" s="113">
        <v>1.2183999999999999</v>
      </c>
      <c r="H220" s="113"/>
      <c r="I220" s="113">
        <v>1.7405999999999999</v>
      </c>
      <c r="J220" s="113">
        <v>1.9256</v>
      </c>
      <c r="K220" s="113"/>
      <c r="L220" s="113">
        <v>12.303699999999999</v>
      </c>
      <c r="M220" s="113">
        <v>9.6851000000000003</v>
      </c>
      <c r="N220" s="113">
        <v>1.7103999999999999</v>
      </c>
      <c r="O220" s="113">
        <v>19.751300000000001</v>
      </c>
      <c r="P220" s="113">
        <v>95.849000000000004</v>
      </c>
      <c r="Q220" s="113">
        <v>143.31229999999999</v>
      </c>
      <c r="R220" s="113">
        <v>6.2198000000000002</v>
      </c>
      <c r="S220" s="113">
        <v>1.1738</v>
      </c>
      <c r="T220" s="113">
        <v>160.90899999999999</v>
      </c>
      <c r="U220" s="113">
        <v>446.39</v>
      </c>
      <c r="V220" s="113">
        <v>4.5311000000000003</v>
      </c>
      <c r="W220" s="113">
        <v>162.01070000000001</v>
      </c>
      <c r="X220" s="113">
        <v>8.2111999999999998</v>
      </c>
      <c r="Y220" s="113">
        <v>28.827000000000002</v>
      </c>
      <c r="Z220" s="113">
        <v>2.2963</v>
      </c>
      <c r="AA220" s="113">
        <v>42.419699999999999</v>
      </c>
      <c r="AB220" s="113">
        <v>8.8484999999999996</v>
      </c>
      <c r="AC220" s="113">
        <v>5.5068999999999999</v>
      </c>
      <c r="AD220" s="113">
        <v>5.4570999999999996</v>
      </c>
      <c r="AE220" s="113">
        <v>1550.5215000000001</v>
      </c>
      <c r="AF220" s="113">
        <v>1063.1409000000001</v>
      </c>
      <c r="AG220" s="113">
        <v>5048.7168000000001</v>
      </c>
      <c r="AH220" s="113">
        <v>22.8065</v>
      </c>
      <c r="AI220" s="113">
        <v>18127.13</v>
      </c>
      <c r="AJ220" s="113">
        <v>24.9956</v>
      </c>
      <c r="AK220" s="113">
        <v>65.753299999999996</v>
      </c>
      <c r="AL220" s="113">
        <v>5.8090000000000002</v>
      </c>
      <c r="AM220" s="113">
        <v>79.889099999999999</v>
      </c>
      <c r="AN220" s="113">
        <v>18.381599999999999</v>
      </c>
      <c r="AO220" s="113">
        <v>4.5467000000000004</v>
      </c>
      <c r="AP220" s="113">
        <v>4.6277999999999997</v>
      </c>
      <c r="AQ220" s="113">
        <v>0.87739999999999996</v>
      </c>
      <c r="AR220" s="113">
        <v>512.64329999999995</v>
      </c>
      <c r="AS220" s="113">
        <v>4.3459000000000003</v>
      </c>
      <c r="AT220" s="113">
        <v>28773</v>
      </c>
      <c r="AU220" s="113">
        <v>78.809600000000003</v>
      </c>
      <c r="AV220" s="113">
        <v>2902.4058</v>
      </c>
      <c r="AW220" s="113">
        <v>37.132199999999997</v>
      </c>
      <c r="AX220" s="113">
        <v>8.7329000000000008</v>
      </c>
      <c r="AY220" s="113">
        <v>4.2112999999999996</v>
      </c>
      <c r="AZ220" s="113">
        <v>143.27359999999999</v>
      </c>
      <c r="BA220" s="113">
        <v>11.722300000000001</v>
      </c>
      <c r="BB220" s="113">
        <v>4.6726000000000001</v>
      </c>
      <c r="BC220" s="113">
        <v>230.05080000000001</v>
      </c>
      <c r="BD220" s="113">
        <v>3.7989999999999999</v>
      </c>
      <c r="BE220" s="113">
        <v>0.46610000000000001</v>
      </c>
      <c r="BF220" s="113">
        <v>8.4774999999999991</v>
      </c>
      <c r="BG220" s="113">
        <v>0.37859999999999999</v>
      </c>
      <c r="BH220" s="113">
        <v>36.400700000000001</v>
      </c>
      <c r="BI220" s="113">
        <v>51.124600000000001</v>
      </c>
    </row>
    <row r="221" spans="1:61" ht="15.6">
      <c r="A221" s="22">
        <v>220</v>
      </c>
      <c r="B221" s="25">
        <v>44687</v>
      </c>
      <c r="C221" s="113">
        <v>1.2347999999999999</v>
      </c>
      <c r="D221" s="113">
        <v>1.597</v>
      </c>
      <c r="E221" s="114"/>
      <c r="F221" s="114"/>
      <c r="G221" s="113">
        <v>1.2205999999999999</v>
      </c>
      <c r="H221" s="113"/>
      <c r="I221" s="113">
        <v>1.7458</v>
      </c>
      <c r="J221" s="113">
        <v>1.9260999999999999</v>
      </c>
      <c r="K221" s="113"/>
      <c r="L221" s="113">
        <v>12.3034</v>
      </c>
      <c r="M221" s="113">
        <v>9.6847999999999992</v>
      </c>
      <c r="N221" s="113">
        <v>1.7105999999999999</v>
      </c>
      <c r="O221" s="113">
        <v>19.7331</v>
      </c>
      <c r="P221" s="113">
        <v>94.941599999999994</v>
      </c>
      <c r="Q221" s="113">
        <v>143.4863</v>
      </c>
      <c r="R221" s="113">
        <v>6.2694999999999999</v>
      </c>
      <c r="S221" s="113">
        <v>1.1698999999999999</v>
      </c>
      <c r="T221" s="113">
        <v>161.20699999999999</v>
      </c>
      <c r="U221" s="113">
        <v>446.90100000000001</v>
      </c>
      <c r="V221" s="113">
        <v>4.5317999999999996</v>
      </c>
      <c r="W221" s="113">
        <v>162.48679999999999</v>
      </c>
      <c r="X221" s="113">
        <v>8.2432999999999996</v>
      </c>
      <c r="Y221" s="113">
        <v>29.271899999999999</v>
      </c>
      <c r="Z221" s="113">
        <v>2.2856000000000001</v>
      </c>
      <c r="AA221" s="113">
        <v>42.313499999999998</v>
      </c>
      <c r="AB221" s="113">
        <v>8.8123000000000005</v>
      </c>
      <c r="AC221" s="113">
        <v>5.5058999999999996</v>
      </c>
      <c r="AD221" s="113">
        <v>5.3952999999999998</v>
      </c>
      <c r="AE221" s="113">
        <v>1570.3088</v>
      </c>
      <c r="AF221" s="113">
        <v>1059.2206000000001</v>
      </c>
      <c r="AG221" s="113">
        <v>4995.2578000000003</v>
      </c>
      <c r="AH221" s="113">
        <v>22.809100000000001</v>
      </c>
      <c r="AI221" s="113">
        <v>17877.189999999999</v>
      </c>
      <c r="AJ221" s="113">
        <v>24.8599</v>
      </c>
      <c r="AK221" s="113">
        <v>64.6691</v>
      </c>
      <c r="AL221" s="113">
        <v>5.7868000000000004</v>
      </c>
      <c r="AM221" s="113">
        <v>84.504199999999997</v>
      </c>
      <c r="AN221" s="113">
        <v>18.4496</v>
      </c>
      <c r="AO221" s="113">
        <v>4.5167999999999999</v>
      </c>
      <c r="AP221" s="113">
        <v>4.6285999999999996</v>
      </c>
      <c r="AQ221" s="113">
        <v>0.87580000000000002</v>
      </c>
      <c r="AR221" s="113">
        <v>512.77610000000004</v>
      </c>
      <c r="AS221" s="113">
        <v>4.3457999999999997</v>
      </c>
      <c r="AT221" s="113">
        <v>28333</v>
      </c>
      <c r="AU221" s="113">
        <v>78.902900000000002</v>
      </c>
      <c r="AV221" s="113">
        <v>2867.1587</v>
      </c>
      <c r="AW221" s="113">
        <v>37.335999999999999</v>
      </c>
      <c r="AX221" s="113">
        <v>8.7086000000000006</v>
      </c>
      <c r="AY221" s="113">
        <v>4.1993</v>
      </c>
      <c r="AZ221" s="113">
        <v>142.8546</v>
      </c>
      <c r="BA221" s="113">
        <v>11.7073</v>
      </c>
      <c r="BB221" s="113">
        <v>4.7051999999999996</v>
      </c>
      <c r="BC221" s="113">
        <v>230.077</v>
      </c>
      <c r="BD221" s="113">
        <v>3.8035000000000001</v>
      </c>
      <c r="BE221" s="113">
        <v>0.4657</v>
      </c>
      <c r="BF221" s="113">
        <v>8.4687000000000001</v>
      </c>
      <c r="BG221" s="113">
        <v>0.37859999999999999</v>
      </c>
      <c r="BH221" s="113">
        <v>36.667900000000003</v>
      </c>
      <c r="BI221" s="113">
        <v>51.239800000000002</v>
      </c>
    </row>
    <row r="222" spans="1:61" ht="15.6">
      <c r="A222" s="22">
        <v>221</v>
      </c>
      <c r="B222" s="25">
        <v>44688</v>
      </c>
      <c r="C222" s="113">
        <v>1.2347999999999999</v>
      </c>
      <c r="D222" s="113">
        <v>1.597</v>
      </c>
      <c r="E222" s="114"/>
      <c r="F222" s="114"/>
      <c r="G222" s="113">
        <v>1.2205999999999999</v>
      </c>
      <c r="H222" s="113"/>
      <c r="I222" s="113">
        <v>1.7458</v>
      </c>
      <c r="J222" s="113">
        <v>1.9260999999999999</v>
      </c>
      <c r="K222" s="113"/>
      <c r="L222" s="113">
        <v>12.3034</v>
      </c>
      <c r="M222" s="113">
        <v>9.6847999999999992</v>
      </c>
      <c r="N222" s="113">
        <v>1.7105999999999999</v>
      </c>
      <c r="O222" s="113">
        <v>19.7331</v>
      </c>
      <c r="P222" s="113">
        <v>94.941599999999994</v>
      </c>
      <c r="Q222" s="113">
        <v>143.4863</v>
      </c>
      <c r="R222" s="113">
        <v>6.2694999999999999</v>
      </c>
      <c r="S222" s="113">
        <v>1.1698999999999999</v>
      </c>
      <c r="T222" s="113">
        <v>161.20699999999999</v>
      </c>
      <c r="U222" s="113">
        <v>446.90100000000001</v>
      </c>
      <c r="V222" s="113">
        <v>4.5317999999999996</v>
      </c>
      <c r="W222" s="113">
        <v>162.48679999999999</v>
      </c>
      <c r="X222" s="113">
        <v>8.2432999999999996</v>
      </c>
      <c r="Y222" s="113">
        <v>29.271899999999999</v>
      </c>
      <c r="Z222" s="113">
        <v>2.2856000000000001</v>
      </c>
      <c r="AA222" s="113">
        <v>42.313499999999998</v>
      </c>
      <c r="AB222" s="113">
        <v>8.8123000000000005</v>
      </c>
      <c r="AC222" s="113">
        <v>5.5058999999999996</v>
      </c>
      <c r="AD222" s="113">
        <v>5.3952999999999998</v>
      </c>
      <c r="AE222" s="113">
        <v>1570.3088</v>
      </c>
      <c r="AF222" s="113">
        <v>1059.2206000000001</v>
      </c>
      <c r="AG222" s="113">
        <v>4995.2578000000003</v>
      </c>
      <c r="AH222" s="113">
        <v>22.809100000000001</v>
      </c>
      <c r="AI222" s="113">
        <v>17877.189999999999</v>
      </c>
      <c r="AJ222" s="113">
        <v>24.8599</v>
      </c>
      <c r="AK222" s="113">
        <v>64.6691</v>
      </c>
      <c r="AL222" s="113">
        <v>5.7868000000000004</v>
      </c>
      <c r="AM222" s="113">
        <v>84.504199999999997</v>
      </c>
      <c r="AN222" s="113">
        <v>18.4496</v>
      </c>
      <c r="AO222" s="113">
        <v>4.5167999999999999</v>
      </c>
      <c r="AP222" s="113">
        <v>4.6285999999999996</v>
      </c>
      <c r="AQ222" s="113">
        <v>0.87580000000000002</v>
      </c>
      <c r="AR222" s="113">
        <v>512.77610000000004</v>
      </c>
      <c r="AS222" s="113">
        <v>4.3457999999999997</v>
      </c>
      <c r="AT222" s="113">
        <v>28333</v>
      </c>
      <c r="AU222" s="113">
        <v>78.902900000000002</v>
      </c>
      <c r="AV222" s="113">
        <v>2867.1587</v>
      </c>
      <c r="AW222" s="113">
        <v>37.335999999999999</v>
      </c>
      <c r="AX222" s="113">
        <v>8.7086000000000006</v>
      </c>
      <c r="AY222" s="113">
        <v>4.1993</v>
      </c>
      <c r="AZ222" s="113">
        <v>142.8546</v>
      </c>
      <c r="BA222" s="113">
        <v>11.7073</v>
      </c>
      <c r="BB222" s="113">
        <v>4.7051999999999996</v>
      </c>
      <c r="BC222" s="113">
        <v>230.077</v>
      </c>
      <c r="BD222" s="113">
        <v>3.8035000000000001</v>
      </c>
      <c r="BE222" s="113">
        <v>0.4657</v>
      </c>
      <c r="BF222" s="113">
        <v>8.4687000000000001</v>
      </c>
      <c r="BG222" s="113">
        <v>0.37859999999999999</v>
      </c>
      <c r="BH222" s="113">
        <v>36.667900000000003</v>
      </c>
      <c r="BI222" s="113">
        <v>51.239800000000002</v>
      </c>
    </row>
    <row r="223" spans="1:61" ht="15.6">
      <c r="A223" s="22">
        <v>222</v>
      </c>
      <c r="B223" s="25">
        <v>44689</v>
      </c>
      <c r="C223" s="113">
        <v>1.2347999999999999</v>
      </c>
      <c r="D223" s="113">
        <v>1.597</v>
      </c>
      <c r="E223" s="114"/>
      <c r="F223" s="114"/>
      <c r="G223" s="113">
        <v>1.2205999999999999</v>
      </c>
      <c r="H223" s="113"/>
      <c r="I223" s="113">
        <v>1.7458</v>
      </c>
      <c r="J223" s="113">
        <v>1.9260999999999999</v>
      </c>
      <c r="K223" s="113"/>
      <c r="L223" s="113">
        <v>12.3034</v>
      </c>
      <c r="M223" s="113">
        <v>9.6847999999999992</v>
      </c>
      <c r="N223" s="113">
        <v>1.7105999999999999</v>
      </c>
      <c r="O223" s="113">
        <v>19.7331</v>
      </c>
      <c r="P223" s="113">
        <v>94.941599999999994</v>
      </c>
      <c r="Q223" s="113">
        <v>143.4863</v>
      </c>
      <c r="R223" s="113">
        <v>6.2694999999999999</v>
      </c>
      <c r="S223" s="113">
        <v>1.1698999999999999</v>
      </c>
      <c r="T223" s="113">
        <v>161.20699999999999</v>
      </c>
      <c r="U223" s="113">
        <v>446.90100000000001</v>
      </c>
      <c r="V223" s="113">
        <v>4.5317999999999996</v>
      </c>
      <c r="W223" s="113">
        <v>162.48679999999999</v>
      </c>
      <c r="X223" s="113">
        <v>8.2432999999999996</v>
      </c>
      <c r="Y223" s="113">
        <v>29.271899999999999</v>
      </c>
      <c r="Z223" s="113">
        <v>2.2856000000000001</v>
      </c>
      <c r="AA223" s="113">
        <v>42.313499999999998</v>
      </c>
      <c r="AB223" s="113">
        <v>8.8123000000000005</v>
      </c>
      <c r="AC223" s="113">
        <v>5.5058999999999996</v>
      </c>
      <c r="AD223" s="113">
        <v>5.3952999999999998</v>
      </c>
      <c r="AE223" s="113">
        <v>1570.3088</v>
      </c>
      <c r="AF223" s="113">
        <v>1059.2206000000001</v>
      </c>
      <c r="AG223" s="113">
        <v>4995.2578000000003</v>
      </c>
      <c r="AH223" s="113">
        <v>22.809100000000001</v>
      </c>
      <c r="AI223" s="113">
        <v>17877.189999999999</v>
      </c>
      <c r="AJ223" s="113">
        <v>24.8599</v>
      </c>
      <c r="AK223" s="113">
        <v>64.6691</v>
      </c>
      <c r="AL223" s="113">
        <v>5.7868000000000004</v>
      </c>
      <c r="AM223" s="113">
        <v>84.504199999999997</v>
      </c>
      <c r="AN223" s="113">
        <v>18.4496</v>
      </c>
      <c r="AO223" s="113">
        <v>4.5167999999999999</v>
      </c>
      <c r="AP223" s="113">
        <v>4.6285999999999996</v>
      </c>
      <c r="AQ223" s="113">
        <v>0.87580000000000002</v>
      </c>
      <c r="AR223" s="113">
        <v>512.77610000000004</v>
      </c>
      <c r="AS223" s="113">
        <v>4.3457999999999997</v>
      </c>
      <c r="AT223" s="113">
        <v>28333</v>
      </c>
      <c r="AU223" s="113">
        <v>78.902900000000002</v>
      </c>
      <c r="AV223" s="113">
        <v>2867.1587</v>
      </c>
      <c r="AW223" s="113">
        <v>37.335999999999999</v>
      </c>
      <c r="AX223" s="113">
        <v>8.7086000000000006</v>
      </c>
      <c r="AY223" s="113">
        <v>4.1993</v>
      </c>
      <c r="AZ223" s="113">
        <v>142.8546</v>
      </c>
      <c r="BA223" s="113">
        <v>11.7073</v>
      </c>
      <c r="BB223" s="113">
        <v>4.7051999999999996</v>
      </c>
      <c r="BC223" s="113">
        <v>230.077</v>
      </c>
      <c r="BD223" s="113">
        <v>3.8035000000000001</v>
      </c>
      <c r="BE223" s="113">
        <v>0.4657</v>
      </c>
      <c r="BF223" s="113">
        <v>8.4687000000000001</v>
      </c>
      <c r="BG223" s="113">
        <v>0.37859999999999999</v>
      </c>
      <c r="BH223" s="113">
        <v>36.667900000000003</v>
      </c>
      <c r="BI223" s="113">
        <v>51.239800000000002</v>
      </c>
    </row>
    <row r="224" spans="1:61" ht="15.6">
      <c r="A224" s="22">
        <v>223</v>
      </c>
      <c r="B224" s="25">
        <v>44690</v>
      </c>
      <c r="C224" s="113">
        <v>1.2347999999999999</v>
      </c>
      <c r="D224" s="113">
        <v>1.601</v>
      </c>
      <c r="E224" s="114"/>
      <c r="F224" s="114"/>
      <c r="G224" s="113">
        <v>1.2252000000000001</v>
      </c>
      <c r="H224" s="113"/>
      <c r="I224" s="113">
        <v>1.7662</v>
      </c>
      <c r="J224" s="113">
        <v>1.9440999999999999</v>
      </c>
      <c r="K224" s="113"/>
      <c r="L224" s="113">
        <v>12.440899999999999</v>
      </c>
      <c r="M224" s="113">
        <v>9.6933000000000007</v>
      </c>
      <c r="N224" s="113">
        <v>1.7161</v>
      </c>
      <c r="O224" s="113">
        <v>19.980899999999998</v>
      </c>
      <c r="P224" s="113">
        <v>95.409800000000004</v>
      </c>
      <c r="Q224" s="113">
        <v>144.17490000000001</v>
      </c>
      <c r="R224" s="113">
        <v>6.3213999999999997</v>
      </c>
      <c r="S224" s="113">
        <v>1.1678999999999999</v>
      </c>
      <c r="T224" s="113">
        <v>160.892</v>
      </c>
      <c r="U224" s="113">
        <v>444.93900000000002</v>
      </c>
      <c r="V224" s="113">
        <v>4.5396999999999998</v>
      </c>
      <c r="W224" s="113">
        <v>162.64830000000001</v>
      </c>
      <c r="X224" s="113">
        <v>8.2860999999999994</v>
      </c>
      <c r="Y224" s="113">
        <v>29.2178</v>
      </c>
      <c r="Z224" s="113">
        <v>2.2839999999999998</v>
      </c>
      <c r="AA224" s="113">
        <v>42.651600000000002</v>
      </c>
      <c r="AB224" s="113">
        <v>8.7977000000000007</v>
      </c>
      <c r="AC224" s="113">
        <v>5.4844999999999997</v>
      </c>
      <c r="AD224" s="113">
        <v>5.3798000000000004</v>
      </c>
      <c r="AE224" s="113">
        <v>1573.5096000000001</v>
      </c>
      <c r="AF224" s="113">
        <v>1072.5422000000001</v>
      </c>
      <c r="AG224" s="113">
        <v>5044.8027000000002</v>
      </c>
      <c r="AH224" s="113">
        <v>22.8323</v>
      </c>
      <c r="AI224" s="113">
        <v>17862.669999999998</v>
      </c>
      <c r="AJ224" s="113">
        <v>25.070799999999998</v>
      </c>
      <c r="AK224" s="113">
        <v>64.704800000000006</v>
      </c>
      <c r="AL224" s="113">
        <v>5.7769000000000004</v>
      </c>
      <c r="AM224" s="113">
        <v>86.239199999999997</v>
      </c>
      <c r="AN224" s="113">
        <v>18.6189</v>
      </c>
      <c r="AO224" s="113">
        <v>4.5030999999999999</v>
      </c>
      <c r="AP224" s="113">
        <v>4.6322000000000001</v>
      </c>
      <c r="AQ224" s="113">
        <v>0.877</v>
      </c>
      <c r="AR224" s="113">
        <v>513.99630000000002</v>
      </c>
      <c r="AS224" s="113">
        <v>4.3502000000000001</v>
      </c>
      <c r="AT224" s="113">
        <v>28198</v>
      </c>
      <c r="AU224" s="113">
        <v>79.008600000000001</v>
      </c>
      <c r="AV224" s="113">
        <v>2864.7226999999998</v>
      </c>
      <c r="AW224" s="113">
        <v>37.223999999999997</v>
      </c>
      <c r="AX224" s="113">
        <v>8.6872000000000007</v>
      </c>
      <c r="AY224" s="113">
        <v>4.2354000000000003</v>
      </c>
      <c r="AZ224" s="113">
        <v>142.81379999999999</v>
      </c>
      <c r="BA224" s="113">
        <v>11.8954</v>
      </c>
      <c r="BB224" s="113">
        <v>4.7247000000000003</v>
      </c>
      <c r="BC224" s="113">
        <v>233.16569999999999</v>
      </c>
      <c r="BD224" s="113">
        <v>3.8132999999999999</v>
      </c>
      <c r="BE224" s="113">
        <v>0.46429999999999999</v>
      </c>
      <c r="BF224" s="113">
        <v>8.5017999999999994</v>
      </c>
      <c r="BG224" s="113">
        <v>0.37890000000000001</v>
      </c>
      <c r="BH224" s="113">
        <v>36.756100000000004</v>
      </c>
      <c r="BI224" s="113">
        <v>51.487400000000001</v>
      </c>
    </row>
    <row r="225" spans="1:61" ht="15.6">
      <c r="A225" s="22">
        <v>224</v>
      </c>
      <c r="B225" s="25">
        <v>44691</v>
      </c>
      <c r="C225" s="113">
        <v>1.2310000000000001</v>
      </c>
      <c r="D225" s="113">
        <v>1.6060000000000001</v>
      </c>
      <c r="E225" s="114"/>
      <c r="F225" s="114"/>
      <c r="G225" s="113">
        <v>1.2251000000000001</v>
      </c>
      <c r="H225" s="113"/>
      <c r="I225" s="113">
        <v>1.7782</v>
      </c>
      <c r="J225" s="113">
        <v>1.9596</v>
      </c>
      <c r="K225" s="113"/>
      <c r="L225" s="113">
        <v>12.4018</v>
      </c>
      <c r="M225" s="113">
        <v>9.6636000000000006</v>
      </c>
      <c r="N225" s="113">
        <v>1.7123999999999999</v>
      </c>
      <c r="O225" s="113">
        <v>19.8779</v>
      </c>
      <c r="P225" s="113">
        <v>95.172399999999996</v>
      </c>
      <c r="Q225" s="113">
        <v>143.922</v>
      </c>
      <c r="R225" s="113">
        <v>6.3394000000000004</v>
      </c>
      <c r="S225" s="113">
        <v>1.1686000000000001</v>
      </c>
      <c r="T225" s="113">
        <v>160.339</v>
      </c>
      <c r="U225" s="113">
        <v>443.62900000000002</v>
      </c>
      <c r="V225" s="113">
        <v>4.5236000000000001</v>
      </c>
      <c r="W225" s="113">
        <v>162.7817</v>
      </c>
      <c r="X225" s="113">
        <v>8.2848000000000006</v>
      </c>
      <c r="Y225" s="113">
        <v>29.239799999999999</v>
      </c>
      <c r="Z225" s="113">
        <v>2.2850999999999999</v>
      </c>
      <c r="AA225" s="113">
        <v>42.6175</v>
      </c>
      <c r="AB225" s="113">
        <v>8.8091000000000008</v>
      </c>
      <c r="AC225" s="113">
        <v>5.4741999999999997</v>
      </c>
      <c r="AD225" s="113">
        <v>5.4063999999999997</v>
      </c>
      <c r="AE225" s="113">
        <v>1571.5255999999999</v>
      </c>
      <c r="AF225" s="113">
        <v>1069.6297999999999</v>
      </c>
      <c r="AG225" s="113">
        <v>5032.5312999999996</v>
      </c>
      <c r="AH225" s="113">
        <v>22.775099999999998</v>
      </c>
      <c r="AI225" s="113">
        <v>17957.13</v>
      </c>
      <c r="AJ225" s="113">
        <v>25.123000000000001</v>
      </c>
      <c r="AK225" s="113">
        <v>64.546199999999999</v>
      </c>
      <c r="AL225" s="113">
        <v>5.7816000000000001</v>
      </c>
      <c r="AM225" s="113">
        <v>85.715699999999998</v>
      </c>
      <c r="AN225" s="113">
        <v>18.7911</v>
      </c>
      <c r="AO225" s="113">
        <v>4.5029000000000003</v>
      </c>
      <c r="AP225" s="113">
        <v>4.6181999999999999</v>
      </c>
      <c r="AQ225" s="113">
        <v>0.87309999999999999</v>
      </c>
      <c r="AR225" s="113">
        <v>512.03539999999998</v>
      </c>
      <c r="AS225" s="113">
        <v>4.3360000000000003</v>
      </c>
      <c r="AT225" s="113">
        <v>28311</v>
      </c>
      <c r="AU225" s="113">
        <v>78.598799999999997</v>
      </c>
      <c r="AV225" s="113">
        <v>2868.0041999999999</v>
      </c>
      <c r="AW225" s="113">
        <v>37.2637</v>
      </c>
      <c r="AX225" s="113">
        <v>8.6931999999999992</v>
      </c>
      <c r="AY225" s="113">
        <v>4.2634999999999996</v>
      </c>
      <c r="AZ225" s="113">
        <v>143.19980000000001</v>
      </c>
      <c r="BA225" s="113">
        <v>11.988799999999999</v>
      </c>
      <c r="BB225" s="113">
        <v>4.6833999999999998</v>
      </c>
      <c r="BC225" s="113">
        <v>232.5677</v>
      </c>
      <c r="BD225" s="113">
        <v>3.7976999999999999</v>
      </c>
      <c r="BE225" s="113">
        <v>0.46429999999999999</v>
      </c>
      <c r="BF225" s="113">
        <v>8.4817</v>
      </c>
      <c r="BG225" s="113">
        <v>0.378</v>
      </c>
      <c r="BH225" s="113">
        <v>36.573900000000002</v>
      </c>
      <c r="BI225" s="113">
        <v>51.347099999999998</v>
      </c>
    </row>
    <row r="226" spans="1:61" ht="15.6">
      <c r="A226" s="22">
        <v>225</v>
      </c>
      <c r="B226" s="25">
        <v>44692</v>
      </c>
      <c r="C226" s="113">
        <v>1.2290000000000001</v>
      </c>
      <c r="D226" s="113">
        <v>1.5945</v>
      </c>
      <c r="E226" s="114"/>
      <c r="F226" s="114"/>
      <c r="G226" s="113">
        <v>1.2190000000000001</v>
      </c>
      <c r="H226" s="113"/>
      <c r="I226" s="113">
        <v>1.7667999999999999</v>
      </c>
      <c r="J226" s="113">
        <v>1.948</v>
      </c>
      <c r="K226" s="113"/>
      <c r="L226" s="113">
        <v>12.3492</v>
      </c>
      <c r="M226" s="113">
        <v>9.6480999999999995</v>
      </c>
      <c r="N226" s="113">
        <v>1.7062999999999999</v>
      </c>
      <c r="O226" s="113">
        <v>19.785900000000002</v>
      </c>
      <c r="P226" s="113">
        <v>95.588399999999993</v>
      </c>
      <c r="Q226" s="113">
        <v>143.90979999999999</v>
      </c>
      <c r="R226" s="113">
        <v>6.298</v>
      </c>
      <c r="S226" s="113">
        <v>1.1671</v>
      </c>
      <c r="T226" s="113">
        <v>159.68899999999999</v>
      </c>
      <c r="U226" s="113">
        <v>442.97399999999999</v>
      </c>
      <c r="V226" s="113">
        <v>4.5171000000000001</v>
      </c>
      <c r="W226" s="113">
        <v>162.56030000000001</v>
      </c>
      <c r="X226" s="113">
        <v>8.2870000000000008</v>
      </c>
      <c r="Y226" s="113">
        <v>29.654599999999999</v>
      </c>
      <c r="Z226" s="113">
        <v>2.282</v>
      </c>
      <c r="AA226" s="113">
        <v>42.542400000000001</v>
      </c>
      <c r="AB226" s="113">
        <v>8.7960999999999991</v>
      </c>
      <c r="AC226" s="113">
        <v>5.4581</v>
      </c>
      <c r="AD226" s="113">
        <v>5.415</v>
      </c>
      <c r="AE226" s="113">
        <v>1567.5565999999999</v>
      </c>
      <c r="AF226" s="113">
        <v>1060.4612999999999</v>
      </c>
      <c r="AG226" s="113">
        <v>5012.0663999999997</v>
      </c>
      <c r="AH226" s="113">
        <v>22.599799999999998</v>
      </c>
      <c r="AI226" s="113">
        <v>17987.88</v>
      </c>
      <c r="AJ226" s="113">
        <v>24.902899999999999</v>
      </c>
      <c r="AK226" s="113">
        <v>64.534300000000002</v>
      </c>
      <c r="AL226" s="113">
        <v>5.7740999999999998</v>
      </c>
      <c r="AM226" s="113">
        <v>82.959299999999999</v>
      </c>
      <c r="AN226" s="113">
        <v>18.822299999999998</v>
      </c>
      <c r="AO226" s="113">
        <v>4.4949000000000003</v>
      </c>
      <c r="AP226" s="113">
        <v>4.6109</v>
      </c>
      <c r="AQ226" s="113">
        <v>0.87470000000000003</v>
      </c>
      <c r="AR226" s="113">
        <v>511.255</v>
      </c>
      <c r="AS226" s="113">
        <v>4.3289999999999997</v>
      </c>
      <c r="AT226" s="113">
        <v>28374</v>
      </c>
      <c r="AU226" s="113">
        <v>78.609800000000007</v>
      </c>
      <c r="AV226" s="113">
        <v>2865.2143999999998</v>
      </c>
      <c r="AW226" s="113">
        <v>36.607500000000002</v>
      </c>
      <c r="AX226" s="113">
        <v>8.6811000000000007</v>
      </c>
      <c r="AY226" s="113">
        <v>4.2232000000000003</v>
      </c>
      <c r="AZ226" s="113">
        <v>143.011</v>
      </c>
      <c r="BA226" s="113">
        <v>11.956099999999999</v>
      </c>
      <c r="BB226" s="113">
        <v>4.6538000000000004</v>
      </c>
      <c r="BC226" s="113">
        <v>234.06030000000001</v>
      </c>
      <c r="BD226" s="113">
        <v>3.7947000000000002</v>
      </c>
      <c r="BE226" s="113">
        <v>0.4642</v>
      </c>
      <c r="BF226" s="113">
        <v>8.4190000000000005</v>
      </c>
      <c r="BG226" s="113">
        <v>0.37790000000000001</v>
      </c>
      <c r="BH226" s="113">
        <v>36.5002</v>
      </c>
      <c r="BI226" s="113">
        <v>51.113399999999999</v>
      </c>
    </row>
    <row r="227" spans="1:61" ht="15.6">
      <c r="A227" s="22">
        <v>226</v>
      </c>
      <c r="B227" s="25">
        <v>44693</v>
      </c>
      <c r="C227" s="113">
        <v>1.2192000000000001</v>
      </c>
      <c r="D227" s="113">
        <v>1.5896999999999999</v>
      </c>
      <c r="E227" s="114"/>
      <c r="F227" s="114"/>
      <c r="G227" s="113">
        <v>1.2236</v>
      </c>
      <c r="H227" s="113"/>
      <c r="I227" s="113">
        <v>1.7766999999999999</v>
      </c>
      <c r="J227" s="113">
        <v>1.9532</v>
      </c>
      <c r="K227" s="113"/>
      <c r="L227" s="113">
        <v>12.3673</v>
      </c>
      <c r="M227" s="113">
        <v>9.5694999999999997</v>
      </c>
      <c r="N227" s="113">
        <v>1.7038</v>
      </c>
      <c r="O227" s="113">
        <v>19.6371</v>
      </c>
      <c r="P227" s="113">
        <v>94.321399999999997</v>
      </c>
      <c r="Q227" s="113">
        <v>142.9341</v>
      </c>
      <c r="R227" s="113">
        <v>6.2638999999999996</v>
      </c>
      <c r="S227" s="113">
        <v>1.177</v>
      </c>
      <c r="T227" s="113">
        <v>156.54499999999999</v>
      </c>
      <c r="U227" s="113">
        <v>451.18599999999998</v>
      </c>
      <c r="V227" s="113">
        <v>4.4805999999999999</v>
      </c>
      <c r="W227" s="113">
        <v>164.38890000000001</v>
      </c>
      <c r="X227" s="113">
        <v>8.2992000000000008</v>
      </c>
      <c r="Y227" s="113">
        <v>29.356400000000001</v>
      </c>
      <c r="Z227" s="113">
        <v>2.3014000000000001</v>
      </c>
      <c r="AA227" s="113">
        <v>42.355899999999998</v>
      </c>
      <c r="AB227" s="113">
        <v>8.8530999999999995</v>
      </c>
      <c r="AC227" s="113">
        <v>5.4835000000000003</v>
      </c>
      <c r="AD227" s="113">
        <v>5.3495999999999997</v>
      </c>
      <c r="AE227" s="113">
        <v>1572.1934000000001</v>
      </c>
      <c r="AF227" s="113">
        <v>1056.3739</v>
      </c>
      <c r="AG227" s="113">
        <v>5013.9530999999997</v>
      </c>
      <c r="AH227" s="113">
        <v>22.3445</v>
      </c>
      <c r="AI227" s="113">
        <v>17749.84</v>
      </c>
      <c r="AJ227" s="113">
        <v>24.738199999999999</v>
      </c>
      <c r="AK227" s="113">
        <v>64.0137</v>
      </c>
      <c r="AL227" s="113">
        <v>5.8242000000000003</v>
      </c>
      <c r="AM227" s="113">
        <v>79.484300000000005</v>
      </c>
      <c r="AN227" s="113">
        <v>18.8371</v>
      </c>
      <c r="AO227" s="113">
        <v>4.4634999999999998</v>
      </c>
      <c r="AP227" s="113">
        <v>4.5728</v>
      </c>
      <c r="AQ227" s="113">
        <v>0.86709999999999998</v>
      </c>
      <c r="AR227" s="113">
        <v>507.44929999999999</v>
      </c>
      <c r="AS227" s="113">
        <v>4.2888000000000002</v>
      </c>
      <c r="AT227" s="113">
        <v>28200</v>
      </c>
      <c r="AU227" s="113">
        <v>78.021900000000002</v>
      </c>
      <c r="AV227" s="113">
        <v>2837.9380000000001</v>
      </c>
      <c r="AW227" s="113">
        <v>36.158799999999999</v>
      </c>
      <c r="AX227" s="113">
        <v>8.7568000000000001</v>
      </c>
      <c r="AY227" s="113">
        <v>4.1970999999999998</v>
      </c>
      <c r="AZ227" s="113">
        <v>142.01650000000001</v>
      </c>
      <c r="BA227" s="113">
        <v>12.0358</v>
      </c>
      <c r="BB227" s="113">
        <v>4.6352000000000002</v>
      </c>
      <c r="BC227" s="113">
        <v>233.80080000000001</v>
      </c>
      <c r="BD227" s="113">
        <v>3.8098999999999998</v>
      </c>
      <c r="BE227" s="113">
        <v>0.46039999999999998</v>
      </c>
      <c r="BF227" s="113">
        <v>8.3614999999999995</v>
      </c>
      <c r="BG227" s="113">
        <v>0.37440000000000001</v>
      </c>
      <c r="BH227" s="113">
        <v>36.377099999999999</v>
      </c>
      <c r="BI227" s="113">
        <v>50.849499999999999</v>
      </c>
    </row>
    <row r="228" spans="1:61" ht="15.6">
      <c r="A228" s="22">
        <v>227</v>
      </c>
      <c r="B228" s="25">
        <v>44694</v>
      </c>
      <c r="C228" s="113">
        <v>1.2262</v>
      </c>
      <c r="D228" s="113">
        <v>1.5827</v>
      </c>
      <c r="E228" s="114"/>
      <c r="F228" s="114"/>
      <c r="G228" s="113">
        <v>1.2284999999999999</v>
      </c>
      <c r="H228" s="113"/>
      <c r="I228" s="113">
        <v>1.7670999999999999</v>
      </c>
      <c r="J228" s="113">
        <v>1.9544999999999999</v>
      </c>
      <c r="K228" s="113"/>
      <c r="L228" s="113">
        <v>12.328799999999999</v>
      </c>
      <c r="M228" s="113">
        <v>9.6260999999999992</v>
      </c>
      <c r="N228" s="113">
        <v>1.7082999999999999</v>
      </c>
      <c r="O228" s="113">
        <v>19.8215</v>
      </c>
      <c r="P228" s="113">
        <v>94.303899999999999</v>
      </c>
      <c r="Q228" s="113">
        <v>143.9933</v>
      </c>
      <c r="R228" s="113">
        <v>6.2050000000000001</v>
      </c>
      <c r="S228" s="113">
        <v>1.1778</v>
      </c>
      <c r="T228" s="113">
        <v>158.45400000000001</v>
      </c>
      <c r="U228" s="113">
        <v>454.47</v>
      </c>
      <c r="V228" s="113">
        <v>4.5041000000000002</v>
      </c>
      <c r="W228" s="113">
        <v>164.0907</v>
      </c>
      <c r="X228" s="113">
        <v>8.3058999999999994</v>
      </c>
      <c r="Y228" s="113">
        <v>29.170100000000001</v>
      </c>
      <c r="Z228" s="113">
        <v>2.3050999999999999</v>
      </c>
      <c r="AA228" s="113">
        <v>42.531599999999997</v>
      </c>
      <c r="AB228" s="113">
        <v>8.8643000000000001</v>
      </c>
      <c r="AC228" s="113">
        <v>5.5164999999999997</v>
      </c>
      <c r="AD228" s="113">
        <v>5.3636999999999997</v>
      </c>
      <c r="AE228" s="113">
        <v>1574.3028999999999</v>
      </c>
      <c r="AF228" s="113">
        <v>1055.3906999999999</v>
      </c>
      <c r="AG228" s="113">
        <v>5040.7637000000004</v>
      </c>
      <c r="AH228" s="113">
        <v>22.462399999999999</v>
      </c>
      <c r="AI228" s="113">
        <v>17820.240000000002</v>
      </c>
      <c r="AJ228" s="113">
        <v>24.654299999999999</v>
      </c>
      <c r="AK228" s="113">
        <v>64.073599999999999</v>
      </c>
      <c r="AL228" s="113">
        <v>5.8235999999999999</v>
      </c>
      <c r="AM228" s="113">
        <v>80.4495</v>
      </c>
      <c r="AN228" s="113">
        <v>18.9937</v>
      </c>
      <c r="AO228" s="113">
        <v>4.4722999999999997</v>
      </c>
      <c r="AP228" s="113">
        <v>4.5997000000000003</v>
      </c>
      <c r="AQ228" s="113">
        <v>0.86560000000000004</v>
      </c>
      <c r="AR228" s="113">
        <v>509.46420000000001</v>
      </c>
      <c r="AS228" s="113">
        <v>4.3231000000000002</v>
      </c>
      <c r="AT228" s="113">
        <v>28203</v>
      </c>
      <c r="AU228" s="113">
        <v>78.174099999999996</v>
      </c>
      <c r="AV228" s="113">
        <v>2846.4306999999999</v>
      </c>
      <c r="AW228" s="113">
        <v>36.037199999999999</v>
      </c>
      <c r="AX228" s="113">
        <v>8.7623999999999995</v>
      </c>
      <c r="AY228" s="113">
        <v>4.1707999999999998</v>
      </c>
      <c r="AZ228" s="113">
        <v>141.79</v>
      </c>
      <c r="BA228" s="113">
        <v>11.9749</v>
      </c>
      <c r="BB228" s="113">
        <v>4.6498999999999997</v>
      </c>
      <c r="BC228" s="113">
        <v>237.136</v>
      </c>
      <c r="BD228" s="113">
        <v>3.8155000000000001</v>
      </c>
      <c r="BE228" s="113">
        <v>0.46229999999999999</v>
      </c>
      <c r="BF228" s="113">
        <v>8.4255999999999993</v>
      </c>
      <c r="BG228" s="113">
        <v>0.3765</v>
      </c>
      <c r="BH228" s="113">
        <v>36.323700000000002</v>
      </c>
      <c r="BI228" s="113">
        <v>50.799399999999999</v>
      </c>
    </row>
    <row r="229" spans="1:61" ht="15.6">
      <c r="A229" s="22">
        <v>228</v>
      </c>
      <c r="B229" s="25">
        <v>44695</v>
      </c>
      <c r="C229" s="113">
        <v>1.2262</v>
      </c>
      <c r="D229" s="113">
        <v>1.5827</v>
      </c>
      <c r="E229" s="114"/>
      <c r="F229" s="114"/>
      <c r="G229" s="113">
        <v>1.2284999999999999</v>
      </c>
      <c r="H229" s="113"/>
      <c r="I229" s="113">
        <v>1.7670999999999999</v>
      </c>
      <c r="J229" s="113">
        <v>1.9544999999999999</v>
      </c>
      <c r="K229" s="113"/>
      <c r="L229" s="113">
        <v>12.328799999999999</v>
      </c>
      <c r="M229" s="113">
        <v>9.6260999999999992</v>
      </c>
      <c r="N229" s="113">
        <v>1.7082999999999999</v>
      </c>
      <c r="O229" s="113">
        <v>19.8215</v>
      </c>
      <c r="P229" s="113">
        <v>94.303899999999999</v>
      </c>
      <c r="Q229" s="113">
        <v>143.9933</v>
      </c>
      <c r="R229" s="113">
        <v>6.2050000000000001</v>
      </c>
      <c r="S229" s="113">
        <v>1.1778</v>
      </c>
      <c r="T229" s="113">
        <v>158.45400000000001</v>
      </c>
      <c r="U229" s="113">
        <v>454.47</v>
      </c>
      <c r="V229" s="113">
        <v>4.5041000000000002</v>
      </c>
      <c r="W229" s="113">
        <v>164.0907</v>
      </c>
      <c r="X229" s="113">
        <v>8.3058999999999994</v>
      </c>
      <c r="Y229" s="113">
        <v>29.170100000000001</v>
      </c>
      <c r="Z229" s="113">
        <v>2.3050999999999999</v>
      </c>
      <c r="AA229" s="113">
        <v>42.531599999999997</v>
      </c>
      <c r="AB229" s="113">
        <v>8.8643000000000001</v>
      </c>
      <c r="AC229" s="113">
        <v>5.5164999999999997</v>
      </c>
      <c r="AD229" s="113">
        <v>5.3636999999999997</v>
      </c>
      <c r="AE229" s="113">
        <v>1574.3028999999999</v>
      </c>
      <c r="AF229" s="113">
        <v>1055.3906999999999</v>
      </c>
      <c r="AG229" s="113">
        <v>5040.7637000000004</v>
      </c>
      <c r="AH229" s="113">
        <v>22.462399999999999</v>
      </c>
      <c r="AI229" s="113">
        <v>17820.240000000002</v>
      </c>
      <c r="AJ229" s="113">
        <v>24.654299999999999</v>
      </c>
      <c r="AK229" s="113">
        <v>64.073599999999999</v>
      </c>
      <c r="AL229" s="113">
        <v>5.8235999999999999</v>
      </c>
      <c r="AM229" s="113">
        <v>80.4495</v>
      </c>
      <c r="AN229" s="113">
        <v>18.9937</v>
      </c>
      <c r="AO229" s="113">
        <v>4.4722999999999997</v>
      </c>
      <c r="AP229" s="113">
        <v>4.5997000000000003</v>
      </c>
      <c r="AQ229" s="113">
        <v>0.86560000000000004</v>
      </c>
      <c r="AR229" s="113">
        <v>509.46420000000001</v>
      </c>
      <c r="AS229" s="113">
        <v>4.3231000000000002</v>
      </c>
      <c r="AT229" s="113">
        <v>28203</v>
      </c>
      <c r="AU229" s="113">
        <v>78.174099999999996</v>
      </c>
      <c r="AV229" s="113">
        <v>2846.4306999999999</v>
      </c>
      <c r="AW229" s="113">
        <v>36.037199999999999</v>
      </c>
      <c r="AX229" s="113">
        <v>8.7623999999999995</v>
      </c>
      <c r="AY229" s="113">
        <v>4.1707999999999998</v>
      </c>
      <c r="AZ229" s="113">
        <v>141.79</v>
      </c>
      <c r="BA229" s="113">
        <v>11.9749</v>
      </c>
      <c r="BB229" s="113">
        <v>4.6498999999999997</v>
      </c>
      <c r="BC229" s="113">
        <v>237.136</v>
      </c>
      <c r="BD229" s="113">
        <v>3.8155000000000001</v>
      </c>
      <c r="BE229" s="113">
        <v>0.46229999999999999</v>
      </c>
      <c r="BF229" s="113">
        <v>8.4255999999999993</v>
      </c>
      <c r="BG229" s="113">
        <v>0.3765</v>
      </c>
      <c r="BH229" s="113">
        <v>36.323700000000002</v>
      </c>
      <c r="BI229" s="113">
        <v>50.799399999999999</v>
      </c>
    </row>
    <row r="230" spans="1:61" ht="15.6">
      <c r="A230" s="22">
        <v>229</v>
      </c>
      <c r="B230" s="25">
        <v>44696</v>
      </c>
      <c r="C230" s="113">
        <v>1.2262</v>
      </c>
      <c r="D230" s="113">
        <v>1.5827</v>
      </c>
      <c r="E230" s="114"/>
      <c r="F230" s="114"/>
      <c r="G230" s="113">
        <v>1.2284999999999999</v>
      </c>
      <c r="H230" s="113"/>
      <c r="I230" s="113">
        <v>1.7670999999999999</v>
      </c>
      <c r="J230" s="113">
        <v>1.9544999999999999</v>
      </c>
      <c r="K230" s="113"/>
      <c r="L230" s="113">
        <v>12.328799999999999</v>
      </c>
      <c r="M230" s="113">
        <v>9.6260999999999992</v>
      </c>
      <c r="N230" s="113">
        <v>1.7082999999999999</v>
      </c>
      <c r="O230" s="113">
        <v>19.8215</v>
      </c>
      <c r="P230" s="113">
        <v>94.303899999999999</v>
      </c>
      <c r="Q230" s="113">
        <v>143.9933</v>
      </c>
      <c r="R230" s="113">
        <v>6.2050000000000001</v>
      </c>
      <c r="S230" s="113">
        <v>1.1778</v>
      </c>
      <c r="T230" s="113">
        <v>158.45400000000001</v>
      </c>
      <c r="U230" s="113">
        <v>454.47</v>
      </c>
      <c r="V230" s="113">
        <v>4.5041000000000002</v>
      </c>
      <c r="W230" s="113">
        <v>164.0907</v>
      </c>
      <c r="X230" s="113">
        <v>8.3058999999999994</v>
      </c>
      <c r="Y230" s="113">
        <v>29.170100000000001</v>
      </c>
      <c r="Z230" s="113">
        <v>2.3050999999999999</v>
      </c>
      <c r="AA230" s="113">
        <v>42.531599999999997</v>
      </c>
      <c r="AB230" s="113">
        <v>8.8643000000000001</v>
      </c>
      <c r="AC230" s="113">
        <v>5.5164999999999997</v>
      </c>
      <c r="AD230" s="113">
        <v>5.3636999999999997</v>
      </c>
      <c r="AE230" s="113">
        <v>1574.3028999999999</v>
      </c>
      <c r="AF230" s="113">
        <v>1055.3906999999999</v>
      </c>
      <c r="AG230" s="113">
        <v>5040.7637000000004</v>
      </c>
      <c r="AH230" s="113">
        <v>22.462399999999999</v>
      </c>
      <c r="AI230" s="113">
        <v>17820.240000000002</v>
      </c>
      <c r="AJ230" s="113">
        <v>24.654299999999999</v>
      </c>
      <c r="AK230" s="113">
        <v>64.073599999999999</v>
      </c>
      <c r="AL230" s="113">
        <v>5.8235999999999999</v>
      </c>
      <c r="AM230" s="113">
        <v>80.4495</v>
      </c>
      <c r="AN230" s="113">
        <v>18.9937</v>
      </c>
      <c r="AO230" s="113">
        <v>4.4722999999999997</v>
      </c>
      <c r="AP230" s="113">
        <v>4.5997000000000003</v>
      </c>
      <c r="AQ230" s="113">
        <v>0.86560000000000004</v>
      </c>
      <c r="AR230" s="113">
        <v>509.46420000000001</v>
      </c>
      <c r="AS230" s="113">
        <v>4.3231000000000002</v>
      </c>
      <c r="AT230" s="113">
        <v>28203</v>
      </c>
      <c r="AU230" s="113">
        <v>78.174099999999996</v>
      </c>
      <c r="AV230" s="113">
        <v>2846.4306999999999</v>
      </c>
      <c r="AW230" s="113">
        <v>36.037199999999999</v>
      </c>
      <c r="AX230" s="113">
        <v>8.7623999999999995</v>
      </c>
      <c r="AY230" s="113">
        <v>4.1707999999999998</v>
      </c>
      <c r="AZ230" s="113">
        <v>141.79</v>
      </c>
      <c r="BA230" s="113">
        <v>11.9749</v>
      </c>
      <c r="BB230" s="113">
        <v>4.6498999999999997</v>
      </c>
      <c r="BC230" s="113">
        <v>237.136</v>
      </c>
      <c r="BD230" s="113">
        <v>3.8155000000000001</v>
      </c>
      <c r="BE230" s="113">
        <v>0.46229999999999999</v>
      </c>
      <c r="BF230" s="113">
        <v>8.4255999999999993</v>
      </c>
      <c r="BG230" s="113">
        <v>0.3765</v>
      </c>
      <c r="BH230" s="113">
        <v>36.323700000000002</v>
      </c>
      <c r="BI230" s="113">
        <v>50.799399999999999</v>
      </c>
    </row>
    <row r="231" spans="1:61" ht="15.6">
      <c r="A231" s="22">
        <v>230</v>
      </c>
      <c r="B231" s="25">
        <v>44697</v>
      </c>
      <c r="C231" s="113">
        <v>1.2276</v>
      </c>
      <c r="D231" s="113">
        <v>1.5815999999999999</v>
      </c>
      <c r="E231" s="114"/>
      <c r="F231" s="114"/>
      <c r="G231" s="113">
        <v>1.2305999999999999</v>
      </c>
      <c r="H231" s="113"/>
      <c r="I231" s="113">
        <v>1.7679</v>
      </c>
      <c r="J231" s="113">
        <v>1.9535</v>
      </c>
      <c r="K231" s="113"/>
      <c r="L231" s="113">
        <v>12.366400000000001</v>
      </c>
      <c r="M231" s="113">
        <v>9.6336999999999993</v>
      </c>
      <c r="N231" s="113">
        <v>1.7109000000000001</v>
      </c>
      <c r="O231" s="113">
        <v>19.895</v>
      </c>
      <c r="P231" s="113">
        <v>95.180700000000002</v>
      </c>
      <c r="Q231" s="113">
        <v>144.65860000000001</v>
      </c>
      <c r="R231" s="113">
        <v>6.2523</v>
      </c>
      <c r="S231" s="113">
        <v>1.1775</v>
      </c>
      <c r="T231" s="113">
        <v>158.41399999999999</v>
      </c>
      <c r="U231" s="113">
        <v>460.08</v>
      </c>
      <c r="V231" s="113">
        <v>4.5076000000000001</v>
      </c>
      <c r="W231" s="113">
        <v>162.60640000000001</v>
      </c>
      <c r="X231" s="113">
        <v>8.3108000000000004</v>
      </c>
      <c r="Y231" s="113">
        <v>29.139600000000002</v>
      </c>
      <c r="Z231" s="113">
        <v>2.3035999999999999</v>
      </c>
      <c r="AA231" s="113">
        <v>42.6541</v>
      </c>
      <c r="AB231" s="113">
        <v>8.8567999999999998</v>
      </c>
      <c r="AC231" s="113">
        <v>5.4938000000000002</v>
      </c>
      <c r="AD231" s="113">
        <v>5.3636999999999997</v>
      </c>
      <c r="AE231" s="113">
        <v>1576.2670000000001</v>
      </c>
      <c r="AF231" s="113">
        <v>1055.6498999999999</v>
      </c>
      <c r="AG231" s="113">
        <v>4987.5429999999997</v>
      </c>
      <c r="AH231" s="113">
        <v>22.430499999999999</v>
      </c>
      <c r="AI231" s="113">
        <v>17928.25</v>
      </c>
      <c r="AJ231" s="113">
        <v>24.6372</v>
      </c>
      <c r="AK231" s="113">
        <v>64.146500000000003</v>
      </c>
      <c r="AL231" s="113">
        <v>5.8263999999999996</v>
      </c>
      <c r="AM231" s="113">
        <v>79.293800000000005</v>
      </c>
      <c r="AN231" s="113">
        <v>19.087599999999998</v>
      </c>
      <c r="AO231" s="113">
        <v>4.4767000000000001</v>
      </c>
      <c r="AP231" s="113">
        <v>4.6040999999999999</v>
      </c>
      <c r="AQ231" s="113">
        <v>0.8679</v>
      </c>
      <c r="AR231" s="113">
        <v>510.3458</v>
      </c>
      <c r="AS231" s="113">
        <v>4.3170999999999999</v>
      </c>
      <c r="AT231" s="113">
        <v>28281</v>
      </c>
      <c r="AU231" s="113">
        <v>78.256200000000007</v>
      </c>
      <c r="AV231" s="113">
        <v>2847.9607000000001</v>
      </c>
      <c r="AW231" s="113">
        <v>36.037199999999999</v>
      </c>
      <c r="AX231" s="113">
        <v>8.7622999999999998</v>
      </c>
      <c r="AY231" s="113">
        <v>4.1620999999999997</v>
      </c>
      <c r="AZ231" s="113">
        <v>143.11330000000001</v>
      </c>
      <c r="BA231" s="113">
        <v>12.032500000000001</v>
      </c>
      <c r="BB231" s="113">
        <v>4.6447000000000003</v>
      </c>
      <c r="BC231" s="113">
        <v>238.739</v>
      </c>
      <c r="BD231" s="113">
        <v>3.8050000000000002</v>
      </c>
      <c r="BE231" s="113">
        <v>0.4627</v>
      </c>
      <c r="BF231" s="113">
        <v>8.4460999999999995</v>
      </c>
      <c r="BG231" s="113">
        <v>0.37669999999999998</v>
      </c>
      <c r="BH231" s="113">
        <v>36.582500000000003</v>
      </c>
      <c r="BI231" s="113">
        <v>50.883200000000002</v>
      </c>
    </row>
    <row r="232" spans="1:61" ht="15.6">
      <c r="A232" s="22">
        <v>231</v>
      </c>
      <c r="B232" s="25">
        <v>44698</v>
      </c>
      <c r="C232" s="113">
        <v>1.2481</v>
      </c>
      <c r="D232" s="113">
        <v>1.6007</v>
      </c>
      <c r="E232" s="114"/>
      <c r="F232" s="114"/>
      <c r="G232" s="113">
        <v>1.24</v>
      </c>
      <c r="H232" s="113"/>
      <c r="I232" s="113">
        <v>1.7786999999999999</v>
      </c>
      <c r="J232" s="113">
        <v>1.9641</v>
      </c>
      <c r="K232" s="113"/>
      <c r="L232" s="113">
        <v>12.3819</v>
      </c>
      <c r="M232" s="113">
        <v>9.7992000000000008</v>
      </c>
      <c r="N232" s="113">
        <v>1.7286999999999999</v>
      </c>
      <c r="O232" s="113">
        <v>19.875599999999999</v>
      </c>
      <c r="P232" s="113">
        <v>96.600200000000001</v>
      </c>
      <c r="Q232" s="113">
        <v>147.3194</v>
      </c>
      <c r="R232" s="113">
        <v>6.1787000000000001</v>
      </c>
      <c r="S232" s="113">
        <v>1.1838</v>
      </c>
      <c r="T232" s="113">
        <v>161.446</v>
      </c>
      <c r="U232" s="113">
        <v>456.97800000000001</v>
      </c>
      <c r="V232" s="113">
        <v>4.5846999999999998</v>
      </c>
      <c r="W232" s="113">
        <v>163.96879999999999</v>
      </c>
      <c r="X232" s="113">
        <v>8.4016999999999999</v>
      </c>
      <c r="Y232" s="113">
        <v>29.2683</v>
      </c>
      <c r="Z232" s="113">
        <v>2.3155000000000001</v>
      </c>
      <c r="AA232" s="113">
        <v>43.119300000000003</v>
      </c>
      <c r="AB232" s="113">
        <v>8.9123999999999999</v>
      </c>
      <c r="AC232" s="113">
        <v>5.5107999999999997</v>
      </c>
      <c r="AD232" s="113">
        <v>5.4753999999999996</v>
      </c>
      <c r="AE232" s="113">
        <v>1591.6488999999999</v>
      </c>
      <c r="AF232" s="113">
        <v>1063.6382000000001</v>
      </c>
      <c r="AG232" s="113">
        <v>5037.0565999999999</v>
      </c>
      <c r="AH232" s="113">
        <v>22.813199999999998</v>
      </c>
      <c r="AI232" s="113">
        <v>18264.39</v>
      </c>
      <c r="AJ232" s="113">
        <v>24.934100000000001</v>
      </c>
      <c r="AK232" s="113">
        <v>65.147000000000006</v>
      </c>
      <c r="AL232" s="113">
        <v>5.8581000000000003</v>
      </c>
      <c r="AM232" s="113">
        <v>81.593100000000007</v>
      </c>
      <c r="AN232" s="113">
        <v>19.804300000000001</v>
      </c>
      <c r="AO232" s="113">
        <v>4.5658000000000003</v>
      </c>
      <c r="AP232" s="113">
        <v>4.6820000000000004</v>
      </c>
      <c r="AQ232" s="113">
        <v>0.88460000000000005</v>
      </c>
      <c r="AR232" s="113">
        <v>519.11400000000003</v>
      </c>
      <c r="AS232" s="113">
        <v>4.4001000000000001</v>
      </c>
      <c r="AT232" s="113">
        <v>28821</v>
      </c>
      <c r="AU232" s="113">
        <v>79.710300000000004</v>
      </c>
      <c r="AV232" s="113">
        <v>2902.2406999999998</v>
      </c>
      <c r="AW232" s="113">
        <v>36.888800000000003</v>
      </c>
      <c r="AX232" s="113">
        <v>8.8097999999999992</v>
      </c>
      <c r="AY232" s="113">
        <v>4.1807999999999996</v>
      </c>
      <c r="AZ232" s="113">
        <v>145.14230000000001</v>
      </c>
      <c r="BA232" s="113">
        <v>12.0708</v>
      </c>
      <c r="BB232" s="113">
        <v>4.6871</v>
      </c>
      <c r="BC232" s="113">
        <v>245.24420000000001</v>
      </c>
      <c r="BD232" s="113">
        <v>3.8490000000000002</v>
      </c>
      <c r="BE232" s="113">
        <v>0.47039999999999998</v>
      </c>
      <c r="BF232" s="113">
        <v>8.5884</v>
      </c>
      <c r="BG232" s="113">
        <v>0.38300000000000001</v>
      </c>
      <c r="BH232" s="113">
        <v>37.0687</v>
      </c>
      <c r="BI232" s="113">
        <v>50.895499999999998</v>
      </c>
    </row>
    <row r="233" spans="1:61" ht="15.6">
      <c r="A233" s="22">
        <v>232</v>
      </c>
      <c r="B233" s="25">
        <v>44699</v>
      </c>
      <c r="C233" s="113">
        <v>1.2383</v>
      </c>
      <c r="D233" s="113">
        <v>1.5885</v>
      </c>
      <c r="E233" s="114"/>
      <c r="F233" s="114"/>
      <c r="G233" s="113">
        <v>1.2225999999999999</v>
      </c>
      <c r="H233" s="113"/>
      <c r="I233" s="113">
        <v>1.7684</v>
      </c>
      <c r="J233" s="113">
        <v>1.9551000000000001</v>
      </c>
      <c r="K233" s="113"/>
      <c r="L233" s="113">
        <v>12.4056</v>
      </c>
      <c r="M233" s="113">
        <v>9.7190999999999992</v>
      </c>
      <c r="N233" s="113">
        <v>1.7185999999999999</v>
      </c>
      <c r="O233" s="113">
        <v>19.834800000000001</v>
      </c>
      <c r="P233" s="113">
        <v>96.284599999999998</v>
      </c>
      <c r="Q233" s="113">
        <v>146.17449999999999</v>
      </c>
      <c r="R233" s="113">
        <v>6.1493000000000002</v>
      </c>
      <c r="S233" s="113">
        <v>1.1807000000000001</v>
      </c>
      <c r="T233" s="113">
        <v>158.923</v>
      </c>
      <c r="U233" s="113">
        <v>452.52300000000002</v>
      </c>
      <c r="V233" s="113">
        <v>4.5506000000000002</v>
      </c>
      <c r="W233" s="113">
        <v>164.47669999999999</v>
      </c>
      <c r="X233" s="113">
        <v>8.3777000000000008</v>
      </c>
      <c r="Y233" s="113">
        <v>29.121099999999998</v>
      </c>
      <c r="Z233" s="113">
        <v>2.3083999999999998</v>
      </c>
      <c r="AA233" s="113">
        <v>42.870800000000003</v>
      </c>
      <c r="AB233" s="113">
        <v>8.8966999999999992</v>
      </c>
      <c r="AC233" s="113">
        <v>5.4806999999999997</v>
      </c>
      <c r="AD233" s="113">
        <v>5.4405000000000001</v>
      </c>
      <c r="AE233" s="113">
        <v>1568.7166</v>
      </c>
      <c r="AF233" s="113">
        <v>1051.7671</v>
      </c>
      <c r="AG233" s="113">
        <v>5011.5762000000004</v>
      </c>
      <c r="AH233" s="113">
        <v>22.625699999999998</v>
      </c>
      <c r="AI233" s="113">
        <v>18172.259999999998</v>
      </c>
      <c r="AJ233" s="113">
        <v>24.724799999999998</v>
      </c>
      <c r="AK233" s="113">
        <v>65.0441</v>
      </c>
      <c r="AL233" s="113">
        <v>5.8417000000000003</v>
      </c>
      <c r="AM233" s="113">
        <v>80.649299999999997</v>
      </c>
      <c r="AN233" s="113">
        <v>19.752400000000002</v>
      </c>
      <c r="AO233" s="113">
        <v>4.5297000000000001</v>
      </c>
      <c r="AP233" s="113">
        <v>4.6458000000000004</v>
      </c>
      <c r="AQ233" s="113">
        <v>0.87960000000000005</v>
      </c>
      <c r="AR233" s="113">
        <v>515.79369999999994</v>
      </c>
      <c r="AS233" s="113">
        <v>4.3620000000000001</v>
      </c>
      <c r="AT233" s="113">
        <v>28719</v>
      </c>
      <c r="AU233" s="113">
        <v>79.034300000000002</v>
      </c>
      <c r="AV233" s="113">
        <v>2879.4517000000001</v>
      </c>
      <c r="AW233" s="113">
        <v>36.518000000000001</v>
      </c>
      <c r="AX233" s="113">
        <v>8.7859999999999996</v>
      </c>
      <c r="AY233" s="113">
        <v>4.1791</v>
      </c>
      <c r="AZ233" s="113">
        <v>144.96360000000001</v>
      </c>
      <c r="BA233" s="113">
        <v>12.1287</v>
      </c>
      <c r="BB233" s="113">
        <v>4.6707999999999998</v>
      </c>
      <c r="BC233" s="113">
        <v>245.88550000000001</v>
      </c>
      <c r="BD233" s="113">
        <v>3.8298000000000001</v>
      </c>
      <c r="BE233" s="113">
        <v>0.46760000000000002</v>
      </c>
      <c r="BF233" s="113">
        <v>8.5274999999999999</v>
      </c>
      <c r="BG233" s="113">
        <v>0.38019999999999998</v>
      </c>
      <c r="BH233" s="113">
        <v>36.773899999999998</v>
      </c>
      <c r="BI233" s="113">
        <v>50.241399999999999</v>
      </c>
    </row>
    <row r="234" spans="1:61" ht="15.6">
      <c r="A234" s="22">
        <v>233</v>
      </c>
      <c r="B234" s="25">
        <v>44700</v>
      </c>
      <c r="C234" s="113">
        <v>1.2499</v>
      </c>
      <c r="D234" s="113">
        <v>1.6024</v>
      </c>
      <c r="E234" s="114"/>
      <c r="F234" s="114"/>
      <c r="G234" s="113">
        <v>1.2141</v>
      </c>
      <c r="H234" s="113"/>
      <c r="I234" s="113">
        <v>1.7704</v>
      </c>
      <c r="J234" s="113">
        <v>1.9533</v>
      </c>
      <c r="K234" s="113"/>
      <c r="L234" s="113">
        <v>12.403499999999999</v>
      </c>
      <c r="M234" s="113">
        <v>9.8091000000000008</v>
      </c>
      <c r="N234" s="113">
        <v>1.7244999999999999</v>
      </c>
      <c r="O234" s="113">
        <v>19.8065</v>
      </c>
      <c r="P234" s="113">
        <v>96.351799999999997</v>
      </c>
      <c r="Q234" s="113">
        <v>147.9203</v>
      </c>
      <c r="R234" s="113">
        <v>6.1166999999999998</v>
      </c>
      <c r="S234" s="113">
        <v>1.1798</v>
      </c>
      <c r="T234" s="113">
        <v>159.48400000000001</v>
      </c>
      <c r="U234" s="113">
        <v>453.64499999999998</v>
      </c>
      <c r="V234" s="113">
        <v>4.5918000000000001</v>
      </c>
      <c r="W234" s="113">
        <v>164.6053</v>
      </c>
      <c r="X234" s="113">
        <v>8.3899000000000008</v>
      </c>
      <c r="Y234" s="113">
        <v>29.149000000000001</v>
      </c>
      <c r="Z234" s="113">
        <v>2.3077000000000001</v>
      </c>
      <c r="AA234" s="113">
        <v>43.039099999999998</v>
      </c>
      <c r="AB234" s="113">
        <v>8.8948999999999998</v>
      </c>
      <c r="AC234" s="113">
        <v>5.4908000000000001</v>
      </c>
      <c r="AD234" s="113">
        <v>5.4585999999999997</v>
      </c>
      <c r="AE234" s="113">
        <v>1596.9209000000001</v>
      </c>
      <c r="AF234" s="113">
        <v>1047.385</v>
      </c>
      <c r="AG234" s="113">
        <v>5064.9141</v>
      </c>
      <c r="AH234" s="113">
        <v>22.8492</v>
      </c>
      <c r="AI234" s="113">
        <v>18242.09</v>
      </c>
      <c r="AJ234" s="113">
        <v>24.8872</v>
      </c>
      <c r="AK234" s="113">
        <v>64.969399999999993</v>
      </c>
      <c r="AL234" s="113">
        <v>5.8376999999999999</v>
      </c>
      <c r="AM234" s="113">
        <v>77.7971</v>
      </c>
      <c r="AN234" s="113">
        <v>19.861599999999999</v>
      </c>
      <c r="AO234" s="113">
        <v>4.5819999999999999</v>
      </c>
      <c r="AP234" s="113">
        <v>4.6883999999999997</v>
      </c>
      <c r="AQ234" s="113">
        <v>0.88629999999999998</v>
      </c>
      <c r="AR234" s="113">
        <v>519.10640000000001</v>
      </c>
      <c r="AS234" s="113">
        <v>4.4019000000000004</v>
      </c>
      <c r="AT234" s="113">
        <v>28899</v>
      </c>
      <c r="AU234" s="113">
        <v>79.831599999999995</v>
      </c>
      <c r="AV234" s="113">
        <v>2906.5691000000002</v>
      </c>
      <c r="AW234" s="113">
        <v>36.500500000000002</v>
      </c>
      <c r="AX234" s="113">
        <v>8.7818000000000005</v>
      </c>
      <c r="AY234" s="113">
        <v>4.2108999999999996</v>
      </c>
      <c r="AZ234" s="113">
        <v>146.1463</v>
      </c>
      <c r="BA234" s="113">
        <v>12.119</v>
      </c>
      <c r="BB234" s="113">
        <v>4.6840000000000002</v>
      </c>
      <c r="BC234" s="113">
        <v>249.9315</v>
      </c>
      <c r="BD234" s="113">
        <v>3.847</v>
      </c>
      <c r="BE234" s="113">
        <v>0.47199999999999998</v>
      </c>
      <c r="BF234" s="113">
        <v>8.5721000000000007</v>
      </c>
      <c r="BG234" s="113">
        <v>0.38340000000000002</v>
      </c>
      <c r="BH234" s="113">
        <v>37.199599999999997</v>
      </c>
      <c r="BI234" s="113">
        <v>50.408499999999997</v>
      </c>
    </row>
    <row r="235" spans="1:61" ht="15.6">
      <c r="A235" s="22">
        <v>234</v>
      </c>
      <c r="B235" s="25">
        <v>44701</v>
      </c>
      <c r="C235" s="113">
        <v>1.248</v>
      </c>
      <c r="D235" s="113">
        <v>1.6046</v>
      </c>
      <c r="E235" s="114"/>
      <c r="F235" s="114"/>
      <c r="G235" s="113">
        <v>1.2175</v>
      </c>
      <c r="H235" s="113"/>
      <c r="I235" s="113">
        <v>1.7743</v>
      </c>
      <c r="J235" s="113">
        <v>1.9503999999999999</v>
      </c>
      <c r="K235" s="113"/>
      <c r="L235" s="113">
        <v>12.412100000000001</v>
      </c>
      <c r="M235" s="113">
        <v>9.8041999999999998</v>
      </c>
      <c r="N235" s="113">
        <v>1.724</v>
      </c>
      <c r="O235" s="113">
        <v>19.779199999999999</v>
      </c>
      <c r="P235" s="113">
        <v>96.772300000000001</v>
      </c>
      <c r="Q235" s="113">
        <v>148.0129</v>
      </c>
      <c r="R235" s="113">
        <v>6.0978000000000003</v>
      </c>
      <c r="S235" s="113">
        <v>1.1825000000000001</v>
      </c>
      <c r="T235" s="113">
        <v>159.559</v>
      </c>
      <c r="U235" s="113">
        <v>454.66500000000002</v>
      </c>
      <c r="V235" s="113">
        <v>4.5885999999999996</v>
      </c>
      <c r="W235" s="113">
        <v>163.9776</v>
      </c>
      <c r="X235" s="113">
        <v>8.3425999999999991</v>
      </c>
      <c r="Y235" s="113">
        <v>29.123799999999999</v>
      </c>
      <c r="Z235" s="113">
        <v>2.3144</v>
      </c>
      <c r="AA235" s="113">
        <v>42.931800000000003</v>
      </c>
      <c r="AB235" s="113">
        <v>8.9132999999999996</v>
      </c>
      <c r="AC235" s="113">
        <v>5.4714999999999998</v>
      </c>
      <c r="AD235" s="113">
        <v>5.4821999999999997</v>
      </c>
      <c r="AE235" s="113">
        <v>1584.1376</v>
      </c>
      <c r="AF235" s="113">
        <v>1044.6337000000001</v>
      </c>
      <c r="AG235" s="113">
        <v>4967.4453000000003</v>
      </c>
      <c r="AH235" s="113">
        <v>22.837199999999999</v>
      </c>
      <c r="AI235" s="113">
        <v>18285.62</v>
      </c>
      <c r="AJ235" s="113">
        <v>24.7867</v>
      </c>
      <c r="AK235" s="113">
        <v>65.141999999999996</v>
      </c>
      <c r="AL235" s="113">
        <v>5.8491</v>
      </c>
      <c r="AM235" s="113">
        <v>77.541200000000003</v>
      </c>
      <c r="AN235" s="113">
        <v>19.8996</v>
      </c>
      <c r="AO235" s="113">
        <v>4.5591999999999997</v>
      </c>
      <c r="AP235" s="113">
        <v>4.6859000000000002</v>
      </c>
      <c r="AQ235" s="113">
        <v>0.8831</v>
      </c>
      <c r="AR235" s="113">
        <v>519.61760000000004</v>
      </c>
      <c r="AS235" s="113">
        <v>4.4005000000000001</v>
      </c>
      <c r="AT235" s="113">
        <v>28883</v>
      </c>
      <c r="AU235" s="113">
        <v>79.694400000000002</v>
      </c>
      <c r="AV235" s="113">
        <v>2901.6851000000001</v>
      </c>
      <c r="AW235" s="113">
        <v>36.650599999999997</v>
      </c>
      <c r="AX235" s="113">
        <v>8.7963000000000005</v>
      </c>
      <c r="AY235" s="113">
        <v>4.1967999999999996</v>
      </c>
      <c r="AZ235" s="113">
        <v>146.16980000000001</v>
      </c>
      <c r="BA235" s="113">
        <v>12.170199999999999</v>
      </c>
      <c r="BB235" s="113">
        <v>4.6599000000000004</v>
      </c>
      <c r="BC235" s="113">
        <v>249.67240000000001</v>
      </c>
      <c r="BD235" s="113">
        <v>3.855</v>
      </c>
      <c r="BE235" s="113">
        <v>0.46989999999999998</v>
      </c>
      <c r="BF235" s="113">
        <v>8.5546000000000006</v>
      </c>
      <c r="BG235" s="113">
        <v>0.38269999999999998</v>
      </c>
      <c r="BH235" s="113">
        <v>37.021799999999999</v>
      </c>
      <c r="BI235" s="113">
        <v>50.220799999999997</v>
      </c>
    </row>
    <row r="236" spans="1:61" ht="15.6">
      <c r="A236" s="22">
        <v>235</v>
      </c>
      <c r="B236" s="25">
        <v>44702</v>
      </c>
      <c r="C236" s="113">
        <v>1.248</v>
      </c>
      <c r="D236" s="113">
        <v>1.6046</v>
      </c>
      <c r="E236" s="114"/>
      <c r="F236" s="114"/>
      <c r="G236" s="113">
        <v>1.2175</v>
      </c>
      <c r="H236" s="113"/>
      <c r="I236" s="113">
        <v>1.7743</v>
      </c>
      <c r="J236" s="113">
        <v>1.9503999999999999</v>
      </c>
      <c r="K236" s="113"/>
      <c r="L236" s="113">
        <v>12.412100000000001</v>
      </c>
      <c r="M236" s="113">
        <v>9.8041999999999998</v>
      </c>
      <c r="N236" s="113">
        <v>1.724</v>
      </c>
      <c r="O236" s="113">
        <v>19.779199999999999</v>
      </c>
      <c r="P236" s="113">
        <v>96.772300000000001</v>
      </c>
      <c r="Q236" s="113">
        <v>148.0129</v>
      </c>
      <c r="R236" s="113">
        <v>6.0978000000000003</v>
      </c>
      <c r="S236" s="113">
        <v>1.1825000000000001</v>
      </c>
      <c r="T236" s="113">
        <v>159.559</v>
      </c>
      <c r="U236" s="113">
        <v>454.66500000000002</v>
      </c>
      <c r="V236" s="113">
        <v>4.5885999999999996</v>
      </c>
      <c r="W236" s="113">
        <v>163.9776</v>
      </c>
      <c r="X236" s="113">
        <v>8.3425999999999991</v>
      </c>
      <c r="Y236" s="113">
        <v>29.123799999999999</v>
      </c>
      <c r="Z236" s="113">
        <v>2.3144</v>
      </c>
      <c r="AA236" s="113">
        <v>42.931800000000003</v>
      </c>
      <c r="AB236" s="113">
        <v>8.9132999999999996</v>
      </c>
      <c r="AC236" s="113">
        <v>5.4714999999999998</v>
      </c>
      <c r="AD236" s="113">
        <v>5.4821999999999997</v>
      </c>
      <c r="AE236" s="113">
        <v>1584.1376</v>
      </c>
      <c r="AF236" s="113">
        <v>1044.6337000000001</v>
      </c>
      <c r="AG236" s="113">
        <v>4967.4453000000003</v>
      </c>
      <c r="AH236" s="113">
        <v>22.837199999999999</v>
      </c>
      <c r="AI236" s="113">
        <v>18285.62</v>
      </c>
      <c r="AJ236" s="113">
        <v>24.7867</v>
      </c>
      <c r="AK236" s="113">
        <v>65.141999999999996</v>
      </c>
      <c r="AL236" s="113">
        <v>5.8491</v>
      </c>
      <c r="AM236" s="113">
        <v>77.541200000000003</v>
      </c>
      <c r="AN236" s="113">
        <v>19.8996</v>
      </c>
      <c r="AO236" s="113">
        <v>4.5591999999999997</v>
      </c>
      <c r="AP236" s="113">
        <v>4.6859000000000002</v>
      </c>
      <c r="AQ236" s="113">
        <v>0.8831</v>
      </c>
      <c r="AR236" s="113">
        <v>519.61760000000004</v>
      </c>
      <c r="AS236" s="113">
        <v>4.4005000000000001</v>
      </c>
      <c r="AT236" s="113">
        <v>28883</v>
      </c>
      <c r="AU236" s="113">
        <v>79.694400000000002</v>
      </c>
      <c r="AV236" s="113">
        <v>2901.6851000000001</v>
      </c>
      <c r="AW236" s="113">
        <v>36.650599999999997</v>
      </c>
      <c r="AX236" s="113">
        <v>8.7963000000000005</v>
      </c>
      <c r="AY236" s="113">
        <v>4.1967999999999996</v>
      </c>
      <c r="AZ236" s="113">
        <v>146.16980000000001</v>
      </c>
      <c r="BA236" s="113">
        <v>12.170199999999999</v>
      </c>
      <c r="BB236" s="113">
        <v>4.6599000000000004</v>
      </c>
      <c r="BC236" s="113">
        <v>249.67240000000001</v>
      </c>
      <c r="BD236" s="113">
        <v>3.855</v>
      </c>
      <c r="BE236" s="113">
        <v>0.46989999999999998</v>
      </c>
      <c r="BF236" s="113">
        <v>8.5546000000000006</v>
      </c>
      <c r="BG236" s="113">
        <v>0.38269999999999998</v>
      </c>
      <c r="BH236" s="113">
        <v>37.021799999999999</v>
      </c>
      <c r="BI236" s="113">
        <v>50.220799999999997</v>
      </c>
    </row>
    <row r="237" spans="1:61" ht="15.6">
      <c r="A237" s="22">
        <v>236</v>
      </c>
      <c r="B237" s="25">
        <v>44703</v>
      </c>
      <c r="C237" s="113">
        <v>1.248</v>
      </c>
      <c r="D237" s="113">
        <v>1.6046</v>
      </c>
      <c r="E237" s="114"/>
      <c r="F237" s="114"/>
      <c r="G237" s="113">
        <v>1.2175</v>
      </c>
      <c r="H237" s="113"/>
      <c r="I237" s="113">
        <v>1.7743</v>
      </c>
      <c r="J237" s="113">
        <v>1.9503999999999999</v>
      </c>
      <c r="K237" s="113"/>
      <c r="L237" s="113">
        <v>12.412100000000001</v>
      </c>
      <c r="M237" s="113">
        <v>9.8041999999999998</v>
      </c>
      <c r="N237" s="113">
        <v>1.724</v>
      </c>
      <c r="O237" s="113">
        <v>19.779199999999999</v>
      </c>
      <c r="P237" s="113">
        <v>96.772300000000001</v>
      </c>
      <c r="Q237" s="113">
        <v>148.0129</v>
      </c>
      <c r="R237" s="113">
        <v>6.0978000000000003</v>
      </c>
      <c r="S237" s="113">
        <v>1.1825000000000001</v>
      </c>
      <c r="T237" s="113">
        <v>159.559</v>
      </c>
      <c r="U237" s="113">
        <v>454.66500000000002</v>
      </c>
      <c r="V237" s="113">
        <v>4.5885999999999996</v>
      </c>
      <c r="W237" s="113">
        <v>163.9776</v>
      </c>
      <c r="X237" s="113">
        <v>8.3425999999999991</v>
      </c>
      <c r="Y237" s="113">
        <v>29.123799999999999</v>
      </c>
      <c r="Z237" s="113">
        <v>2.3144</v>
      </c>
      <c r="AA237" s="113">
        <v>42.931800000000003</v>
      </c>
      <c r="AB237" s="113">
        <v>8.9132999999999996</v>
      </c>
      <c r="AC237" s="113">
        <v>5.4714999999999998</v>
      </c>
      <c r="AD237" s="113">
        <v>5.4821999999999997</v>
      </c>
      <c r="AE237" s="113">
        <v>1584.1376</v>
      </c>
      <c r="AF237" s="113">
        <v>1044.6337000000001</v>
      </c>
      <c r="AG237" s="113">
        <v>4967.4453000000003</v>
      </c>
      <c r="AH237" s="113">
        <v>22.837199999999999</v>
      </c>
      <c r="AI237" s="113">
        <v>18285.62</v>
      </c>
      <c r="AJ237" s="113">
        <v>24.7867</v>
      </c>
      <c r="AK237" s="113">
        <v>65.141999999999996</v>
      </c>
      <c r="AL237" s="113">
        <v>5.8491</v>
      </c>
      <c r="AM237" s="113">
        <v>77.541200000000003</v>
      </c>
      <c r="AN237" s="113">
        <v>19.8996</v>
      </c>
      <c r="AO237" s="113">
        <v>4.5591999999999997</v>
      </c>
      <c r="AP237" s="113">
        <v>4.6859000000000002</v>
      </c>
      <c r="AQ237" s="113">
        <v>0.8831</v>
      </c>
      <c r="AR237" s="113">
        <v>519.61760000000004</v>
      </c>
      <c r="AS237" s="113">
        <v>4.4005000000000001</v>
      </c>
      <c r="AT237" s="113">
        <v>28883</v>
      </c>
      <c r="AU237" s="113">
        <v>79.694400000000002</v>
      </c>
      <c r="AV237" s="113">
        <v>2901.6851000000001</v>
      </c>
      <c r="AW237" s="113">
        <v>36.650599999999997</v>
      </c>
      <c r="AX237" s="113">
        <v>8.7963000000000005</v>
      </c>
      <c r="AY237" s="113">
        <v>4.1967999999999996</v>
      </c>
      <c r="AZ237" s="113">
        <v>146.16980000000001</v>
      </c>
      <c r="BA237" s="113">
        <v>12.170199999999999</v>
      </c>
      <c r="BB237" s="113">
        <v>4.6599000000000004</v>
      </c>
      <c r="BC237" s="113">
        <v>249.67240000000001</v>
      </c>
      <c r="BD237" s="113">
        <v>3.855</v>
      </c>
      <c r="BE237" s="113">
        <v>0.46989999999999998</v>
      </c>
      <c r="BF237" s="113">
        <v>8.5546000000000006</v>
      </c>
      <c r="BG237" s="113">
        <v>0.38269999999999998</v>
      </c>
      <c r="BH237" s="113">
        <v>37.021799999999999</v>
      </c>
      <c r="BI237" s="113">
        <v>50.220799999999997</v>
      </c>
    </row>
    <row r="238" spans="1:61" ht="15.6">
      <c r="A238" s="22">
        <v>237</v>
      </c>
      <c r="B238" s="25">
        <v>44704</v>
      </c>
      <c r="C238" s="113">
        <v>1.2567999999999999</v>
      </c>
      <c r="D238" s="113">
        <v>1.6079000000000001</v>
      </c>
      <c r="E238" s="114"/>
      <c r="F238" s="114"/>
      <c r="G238" s="113">
        <v>1.2145999999999999</v>
      </c>
      <c r="H238" s="113"/>
      <c r="I238" s="113">
        <v>1.7697000000000001</v>
      </c>
      <c r="J238" s="113">
        <v>1.9449000000000001</v>
      </c>
      <c r="K238" s="113"/>
      <c r="L238" s="113">
        <v>12.3581</v>
      </c>
      <c r="M238" s="113">
        <v>9.8659999999999997</v>
      </c>
      <c r="N238" s="113">
        <v>1.7269000000000001</v>
      </c>
      <c r="O238" s="113">
        <v>19.7882</v>
      </c>
      <c r="P238" s="113">
        <v>97.508600000000001</v>
      </c>
      <c r="Q238" s="113">
        <v>149.4862</v>
      </c>
      <c r="R238" s="113">
        <v>6.0316000000000001</v>
      </c>
      <c r="S238" s="113">
        <v>1.1771</v>
      </c>
      <c r="T238" s="113">
        <v>160.685</v>
      </c>
      <c r="U238" s="113">
        <v>449.81599999999997</v>
      </c>
      <c r="V238" s="113">
        <v>4.6177000000000001</v>
      </c>
      <c r="W238" s="113">
        <v>163.9623</v>
      </c>
      <c r="X238" s="113">
        <v>8.3612000000000002</v>
      </c>
      <c r="Y238" s="113">
        <v>28.997499999999999</v>
      </c>
      <c r="Z238" s="113">
        <v>2.3026</v>
      </c>
      <c r="AA238" s="113">
        <v>42.927700000000002</v>
      </c>
      <c r="AB238" s="113">
        <v>8.8621999999999996</v>
      </c>
      <c r="AC238" s="113">
        <v>5.4276</v>
      </c>
      <c r="AD238" s="113">
        <v>5.5156999999999998</v>
      </c>
      <c r="AE238" s="113">
        <v>1588.8972000000001</v>
      </c>
      <c r="AF238" s="113">
        <v>1044.3543999999999</v>
      </c>
      <c r="AG238" s="113">
        <v>4985.5780999999997</v>
      </c>
      <c r="AH238" s="113">
        <v>23.132200000000001</v>
      </c>
      <c r="AI238" s="113">
        <v>18452.560000000001</v>
      </c>
      <c r="AJ238" s="113">
        <v>24.9651</v>
      </c>
      <c r="AK238" s="113">
        <v>65.577399999999997</v>
      </c>
      <c r="AL238" s="113">
        <v>5.8226000000000004</v>
      </c>
      <c r="AM238" s="113">
        <v>73.5899</v>
      </c>
      <c r="AN238" s="113">
        <v>19.851400000000002</v>
      </c>
      <c r="AO238" s="113">
        <v>4.6006</v>
      </c>
      <c r="AP238" s="113">
        <v>4.7141000000000002</v>
      </c>
      <c r="AQ238" s="113">
        <v>0.89139999999999997</v>
      </c>
      <c r="AR238" s="113">
        <v>522.12070000000006</v>
      </c>
      <c r="AS238" s="113">
        <v>4.4268999999999998</v>
      </c>
      <c r="AT238" s="113">
        <v>29132</v>
      </c>
      <c r="AU238" s="113">
        <v>80.338700000000003</v>
      </c>
      <c r="AV238" s="113">
        <v>2917.9018999999998</v>
      </c>
      <c r="AW238" s="113">
        <v>36.947200000000002</v>
      </c>
      <c r="AX238" s="113">
        <v>8.7590000000000003</v>
      </c>
      <c r="AY238" s="113">
        <v>4.1959</v>
      </c>
      <c r="AZ238" s="113">
        <v>147.4623</v>
      </c>
      <c r="BA238" s="113">
        <v>12.083</v>
      </c>
      <c r="BB238" s="113">
        <v>4.6696999999999997</v>
      </c>
      <c r="BC238" s="113">
        <v>251.9726</v>
      </c>
      <c r="BD238" s="113">
        <v>3.8329</v>
      </c>
      <c r="BE238" s="113">
        <v>0.47370000000000001</v>
      </c>
      <c r="BF238" s="113">
        <v>8.6123999999999992</v>
      </c>
      <c r="BG238" s="113">
        <v>0.38490000000000002</v>
      </c>
      <c r="BH238" s="113">
        <v>37.217700000000001</v>
      </c>
      <c r="BI238" s="113">
        <v>50.276600000000002</v>
      </c>
    </row>
    <row r="239" spans="1:61" ht="15.6">
      <c r="A239" s="22">
        <v>238</v>
      </c>
      <c r="B239" s="25">
        <v>44705</v>
      </c>
      <c r="C239" s="113">
        <v>1.2535000000000001</v>
      </c>
      <c r="D239" s="113">
        <v>1.6094999999999999</v>
      </c>
      <c r="E239" s="114"/>
      <c r="F239" s="114"/>
      <c r="G239" s="113">
        <v>1.2040999999999999</v>
      </c>
      <c r="H239" s="113"/>
      <c r="I239" s="113">
        <v>1.7684</v>
      </c>
      <c r="J239" s="113">
        <v>1.9441999999999999</v>
      </c>
      <c r="K239" s="113"/>
      <c r="L239" s="113">
        <v>12.2506</v>
      </c>
      <c r="M239" s="113">
        <v>9.84</v>
      </c>
      <c r="N239" s="113">
        <v>1.7197</v>
      </c>
      <c r="O239" s="113">
        <v>19.668900000000001</v>
      </c>
      <c r="P239" s="113">
        <v>96.909099999999995</v>
      </c>
      <c r="Q239" s="113">
        <v>149.3134</v>
      </c>
      <c r="R239" s="113">
        <v>6.0444000000000004</v>
      </c>
      <c r="S239" s="113">
        <v>1.1681999999999999</v>
      </c>
      <c r="T239" s="113">
        <v>158.65799999999999</v>
      </c>
      <c r="U239" s="113">
        <v>446.51299999999998</v>
      </c>
      <c r="V239" s="113">
        <v>4.6012000000000004</v>
      </c>
      <c r="W239" s="113">
        <v>162.2654</v>
      </c>
      <c r="X239" s="113">
        <v>8.3305000000000007</v>
      </c>
      <c r="Y239" s="113">
        <v>28.7729</v>
      </c>
      <c r="Z239" s="113">
        <v>2.2867999999999999</v>
      </c>
      <c r="AA239" s="113">
        <v>42.767299999999999</v>
      </c>
      <c r="AB239" s="113">
        <v>8.7986000000000004</v>
      </c>
      <c r="AC239" s="113">
        <v>5.3696999999999999</v>
      </c>
      <c r="AD239" s="113">
        <v>5.4843000000000002</v>
      </c>
      <c r="AE239" s="113">
        <v>1587.2288000000001</v>
      </c>
      <c r="AF239" s="113">
        <v>1047.9281000000001</v>
      </c>
      <c r="AG239" s="113">
        <v>4980.6796999999997</v>
      </c>
      <c r="AH239" s="113">
        <v>23.217300000000002</v>
      </c>
      <c r="AI239" s="113">
        <v>18312.27</v>
      </c>
      <c r="AJ239" s="113">
        <v>24.9422</v>
      </c>
      <c r="AK239" s="113">
        <v>65.828500000000005</v>
      </c>
      <c r="AL239" s="113">
        <v>5.7747999999999999</v>
      </c>
      <c r="AM239" s="113">
        <v>70.951700000000002</v>
      </c>
      <c r="AN239" s="113">
        <v>20.144300000000001</v>
      </c>
      <c r="AO239" s="113">
        <v>4.5791000000000004</v>
      </c>
      <c r="AP239" s="113">
        <v>4.7016999999999998</v>
      </c>
      <c r="AQ239" s="113">
        <v>0.8881</v>
      </c>
      <c r="AR239" s="113">
        <v>521.70249999999999</v>
      </c>
      <c r="AS239" s="113">
        <v>4.4160000000000004</v>
      </c>
      <c r="AT239" s="113">
        <v>29033</v>
      </c>
      <c r="AU239" s="113">
        <v>80.073599999999999</v>
      </c>
      <c r="AV239" s="113">
        <v>2917.4204</v>
      </c>
      <c r="AW239" s="113">
        <v>36.947200000000002</v>
      </c>
      <c r="AX239" s="113">
        <v>8.6907999999999994</v>
      </c>
      <c r="AY239" s="113">
        <v>4.2035999999999998</v>
      </c>
      <c r="AZ239" s="113">
        <v>147.20349999999999</v>
      </c>
      <c r="BA239" s="113">
        <v>12.0036</v>
      </c>
      <c r="BB239" s="113">
        <v>4.6494</v>
      </c>
      <c r="BC239" s="113">
        <v>251.23439999999999</v>
      </c>
      <c r="BD239" s="113">
        <v>3.8231000000000002</v>
      </c>
      <c r="BE239" s="113">
        <v>0.4733</v>
      </c>
      <c r="BF239" s="113">
        <v>8.5890000000000004</v>
      </c>
      <c r="BG239" s="113">
        <v>0.38369999999999999</v>
      </c>
      <c r="BH239" s="113">
        <v>37.111400000000003</v>
      </c>
      <c r="BI239" s="113">
        <v>50.077199999999998</v>
      </c>
    </row>
    <row r="240" spans="1:61" ht="15.6">
      <c r="A240" s="22">
        <v>239</v>
      </c>
      <c r="B240" s="25">
        <v>44706</v>
      </c>
      <c r="C240" s="113">
        <v>1.2532000000000001</v>
      </c>
      <c r="D240" s="113">
        <v>1.6095999999999999</v>
      </c>
      <c r="E240" s="114"/>
      <c r="F240" s="114"/>
      <c r="G240" s="113">
        <v>1.2079</v>
      </c>
      <c r="H240" s="113"/>
      <c r="I240" s="113">
        <v>1.7756000000000001</v>
      </c>
      <c r="J240" s="113">
        <v>1.9417</v>
      </c>
      <c r="K240" s="113"/>
      <c r="L240" s="113">
        <v>12.3948</v>
      </c>
      <c r="M240" s="113">
        <v>9.8386999999999993</v>
      </c>
      <c r="N240" s="113">
        <v>1.7262</v>
      </c>
      <c r="O240" s="113">
        <v>19.738800000000001</v>
      </c>
      <c r="P240" s="113">
        <v>96.930400000000006</v>
      </c>
      <c r="Q240" s="113">
        <v>149.2328</v>
      </c>
      <c r="R240" s="113">
        <v>6.0781999999999998</v>
      </c>
      <c r="S240" s="113">
        <v>1.1761999999999999</v>
      </c>
      <c r="T240" s="113">
        <v>159.74600000000001</v>
      </c>
      <c r="U240" s="113">
        <v>462.58499999999998</v>
      </c>
      <c r="V240" s="113">
        <v>4.6032999999999999</v>
      </c>
      <c r="W240" s="113">
        <v>162.43260000000001</v>
      </c>
      <c r="X240" s="113">
        <v>8.4008000000000003</v>
      </c>
      <c r="Y240" s="113">
        <v>29.0489</v>
      </c>
      <c r="Z240" s="113">
        <v>2.3003999999999998</v>
      </c>
      <c r="AA240" s="113">
        <v>43.067300000000003</v>
      </c>
      <c r="AB240" s="113">
        <v>8.8644999999999996</v>
      </c>
      <c r="AC240" s="113">
        <v>5.4268000000000001</v>
      </c>
      <c r="AD240" s="113">
        <v>5.5016999999999996</v>
      </c>
      <c r="AE240" s="113">
        <v>1584.8851</v>
      </c>
      <c r="AF240" s="113">
        <v>1047.5187000000001</v>
      </c>
      <c r="AG240" s="113">
        <v>4947.4004000000004</v>
      </c>
      <c r="AH240" s="113">
        <v>23.320900000000002</v>
      </c>
      <c r="AI240" s="113">
        <v>18320.16</v>
      </c>
      <c r="AJ240" s="113">
        <v>24.8507</v>
      </c>
      <c r="AK240" s="113">
        <v>65.658600000000007</v>
      </c>
      <c r="AL240" s="113">
        <v>5.8112000000000004</v>
      </c>
      <c r="AM240" s="113">
        <v>75.566800000000001</v>
      </c>
      <c r="AN240" s="113">
        <v>20.484100000000002</v>
      </c>
      <c r="AO240" s="113">
        <v>4.5942999999999996</v>
      </c>
      <c r="AP240" s="113">
        <v>4.7019000000000002</v>
      </c>
      <c r="AQ240" s="113">
        <v>0.89290000000000003</v>
      </c>
      <c r="AR240" s="113">
        <v>521.65689999999995</v>
      </c>
      <c r="AS240" s="113">
        <v>4.4146000000000001</v>
      </c>
      <c r="AT240" s="113">
        <v>29063</v>
      </c>
      <c r="AU240" s="113">
        <v>80.132000000000005</v>
      </c>
      <c r="AV240" s="113">
        <v>2916.8247000000001</v>
      </c>
      <c r="AW240" s="113">
        <v>37.120699999999999</v>
      </c>
      <c r="AX240" s="113">
        <v>8.7500999999999998</v>
      </c>
      <c r="AY240" s="113">
        <v>4.1933999999999996</v>
      </c>
      <c r="AZ240" s="113">
        <v>147.18960000000001</v>
      </c>
      <c r="BA240" s="113">
        <v>12.0639</v>
      </c>
      <c r="BB240" s="113">
        <v>4.6204999999999998</v>
      </c>
      <c r="BC240" s="113">
        <v>253.0746</v>
      </c>
      <c r="BD240" s="113">
        <v>3.8325999999999998</v>
      </c>
      <c r="BE240" s="113">
        <v>0.47289999999999999</v>
      </c>
      <c r="BF240" s="113">
        <v>8.5690000000000008</v>
      </c>
      <c r="BG240" s="113">
        <v>0.38350000000000001</v>
      </c>
      <c r="BH240" s="113">
        <v>37.003599999999999</v>
      </c>
      <c r="BI240" s="113">
        <v>50.215499999999999</v>
      </c>
    </row>
    <row r="241" spans="1:61" ht="15.6">
      <c r="A241" s="22">
        <v>240</v>
      </c>
      <c r="B241" s="25">
        <v>44707</v>
      </c>
      <c r="C241" s="113">
        <v>1.2575000000000001</v>
      </c>
      <c r="D241" s="113">
        <v>1.6082000000000001</v>
      </c>
      <c r="E241" s="114"/>
      <c r="F241" s="114"/>
      <c r="G241" s="113">
        <v>1.2081</v>
      </c>
      <c r="H241" s="113"/>
      <c r="I241" s="113">
        <v>1.7746</v>
      </c>
      <c r="J241" s="113">
        <v>1.9452</v>
      </c>
      <c r="K241" s="113"/>
      <c r="L241" s="113">
        <v>12.421099999999999</v>
      </c>
      <c r="M241" s="113">
        <v>9.8722999999999992</v>
      </c>
      <c r="N241" s="113">
        <v>1.7276</v>
      </c>
      <c r="O241" s="113">
        <v>19.7896</v>
      </c>
      <c r="P241" s="113">
        <v>97.824399999999997</v>
      </c>
      <c r="Q241" s="113">
        <v>150.18090000000001</v>
      </c>
      <c r="R241" s="113">
        <v>6.0076000000000001</v>
      </c>
      <c r="S241" s="113">
        <v>1.1746000000000001</v>
      </c>
      <c r="T241" s="113">
        <v>160.16</v>
      </c>
      <c r="U241" s="113">
        <v>461.22300000000001</v>
      </c>
      <c r="V241" s="113">
        <v>4.6195000000000004</v>
      </c>
      <c r="W241" s="113">
        <v>162.24950000000001</v>
      </c>
      <c r="X241" s="113">
        <v>8.4825999999999997</v>
      </c>
      <c r="Y241" s="113">
        <v>29.0106</v>
      </c>
      <c r="Z241" s="113">
        <v>2.2959000000000001</v>
      </c>
      <c r="AA241" s="113">
        <v>43.088200000000001</v>
      </c>
      <c r="AB241" s="113">
        <v>8.8505000000000003</v>
      </c>
      <c r="AC241" s="113">
        <v>5.4058000000000002</v>
      </c>
      <c r="AD241" s="113">
        <v>5.5263999999999998</v>
      </c>
      <c r="AE241" s="113">
        <v>1594.7230999999999</v>
      </c>
      <c r="AF241" s="113">
        <v>1039.9976999999999</v>
      </c>
      <c r="AG241" s="113">
        <v>4946.1426000000001</v>
      </c>
      <c r="AH241" s="113">
        <v>23.399899999999999</v>
      </c>
      <c r="AI241" s="113">
        <v>18375.05</v>
      </c>
      <c r="AJ241" s="113">
        <v>24.898399999999999</v>
      </c>
      <c r="AK241" s="113">
        <v>65.959500000000006</v>
      </c>
      <c r="AL241" s="113">
        <v>5.8049999999999997</v>
      </c>
      <c r="AM241" s="113">
        <v>81.482200000000006</v>
      </c>
      <c r="AN241" s="113">
        <v>20.6052</v>
      </c>
      <c r="AO241" s="113">
        <v>4.6073000000000004</v>
      </c>
      <c r="AP241" s="113">
        <v>4.7173999999999996</v>
      </c>
      <c r="AQ241" s="113">
        <v>0.89159999999999995</v>
      </c>
      <c r="AR241" s="113">
        <v>523.44669999999996</v>
      </c>
      <c r="AS241" s="113">
        <v>4.4298000000000002</v>
      </c>
      <c r="AT241" s="113">
        <v>29251</v>
      </c>
      <c r="AU241" s="113">
        <v>80.474299999999999</v>
      </c>
      <c r="AV241" s="113">
        <v>2925.5709999999999</v>
      </c>
      <c r="AW241" s="113">
        <v>37.120699999999999</v>
      </c>
      <c r="AX241" s="113">
        <v>8.7401</v>
      </c>
      <c r="AY241" s="113">
        <v>4.2076000000000002</v>
      </c>
      <c r="AZ241" s="113">
        <v>146.828</v>
      </c>
      <c r="BA241" s="113">
        <v>12.0243</v>
      </c>
      <c r="BB241" s="113">
        <v>4.59</v>
      </c>
      <c r="BC241" s="113">
        <v>254.66399999999999</v>
      </c>
      <c r="BD241" s="113">
        <v>3.8193999999999999</v>
      </c>
      <c r="BE241" s="113">
        <v>0.47449999999999998</v>
      </c>
      <c r="BF241" s="113">
        <v>8.6204999999999998</v>
      </c>
      <c r="BG241" s="113">
        <v>0.3846</v>
      </c>
      <c r="BH241" s="113">
        <v>37.0672</v>
      </c>
      <c r="BI241" s="113">
        <v>50.200499999999998</v>
      </c>
    </row>
    <row r="242" spans="1:61" ht="15.6">
      <c r="A242" s="22">
        <v>241</v>
      </c>
      <c r="B242" s="25">
        <v>44708</v>
      </c>
      <c r="C242" s="113">
        <v>1.2630999999999999</v>
      </c>
      <c r="D242" s="113">
        <v>1.6071</v>
      </c>
      <c r="E242" s="114"/>
      <c r="F242" s="114"/>
      <c r="G242" s="113">
        <v>1.2092000000000001</v>
      </c>
      <c r="H242" s="113"/>
      <c r="I242" s="113">
        <v>1.7626999999999999</v>
      </c>
      <c r="J242" s="113">
        <v>1.9330000000000001</v>
      </c>
      <c r="K242" s="113"/>
      <c r="L242" s="113">
        <v>12.387700000000001</v>
      </c>
      <c r="M242" s="113">
        <v>9.9130000000000003</v>
      </c>
      <c r="N242" s="113">
        <v>1.7293000000000001</v>
      </c>
      <c r="O242" s="113">
        <v>19.712599999999998</v>
      </c>
      <c r="P242" s="113">
        <v>97.780100000000004</v>
      </c>
      <c r="Q242" s="113">
        <v>150.9742</v>
      </c>
      <c r="R242" s="113">
        <v>5.9744999999999999</v>
      </c>
      <c r="S242" s="113">
        <v>1.1769000000000001</v>
      </c>
      <c r="T242" s="113">
        <v>160.447</v>
      </c>
      <c r="U242" s="113">
        <v>463.70499999999998</v>
      </c>
      <c r="V242" s="113">
        <v>4.6379999999999999</v>
      </c>
      <c r="W242" s="113">
        <v>162.024</v>
      </c>
      <c r="X242" s="113">
        <v>8.4501000000000008</v>
      </c>
      <c r="Y242" s="113">
        <v>29.044</v>
      </c>
      <c r="Z242" s="113">
        <v>2.3071999999999999</v>
      </c>
      <c r="AA242" s="113">
        <v>43.061399999999999</v>
      </c>
      <c r="AB242" s="113">
        <v>8.8671000000000006</v>
      </c>
      <c r="AC242" s="113">
        <v>5.3780000000000001</v>
      </c>
      <c r="AD242" s="113">
        <v>5.5248999999999997</v>
      </c>
      <c r="AE242" s="113">
        <v>1586.7074</v>
      </c>
      <c r="AF242" s="113">
        <v>1043.8280999999999</v>
      </c>
      <c r="AG242" s="113">
        <v>4960.7266</v>
      </c>
      <c r="AH242" s="113">
        <v>23.490100000000002</v>
      </c>
      <c r="AI242" s="113">
        <v>18379.150000000001</v>
      </c>
      <c r="AJ242" s="113">
        <v>24.7209</v>
      </c>
      <c r="AK242" s="113">
        <v>66.031000000000006</v>
      </c>
      <c r="AL242" s="113">
        <v>5.8159000000000001</v>
      </c>
      <c r="AM242" s="113">
        <v>83.888900000000007</v>
      </c>
      <c r="AN242" s="113">
        <v>20.491099999999999</v>
      </c>
      <c r="AO242" s="113">
        <v>4.6167999999999996</v>
      </c>
      <c r="AP242" s="113">
        <v>4.7356999999999996</v>
      </c>
      <c r="AQ242" s="113">
        <v>0.89610000000000001</v>
      </c>
      <c r="AR242" s="113">
        <v>525.33309999999994</v>
      </c>
      <c r="AS242" s="113">
        <v>4.4485000000000001</v>
      </c>
      <c r="AT242" s="113">
        <v>29210</v>
      </c>
      <c r="AU242" s="113">
        <v>80.547200000000004</v>
      </c>
      <c r="AV242" s="113">
        <v>2933.3427999999999</v>
      </c>
      <c r="AW242" s="113">
        <v>37.180599999999998</v>
      </c>
      <c r="AX242" s="113">
        <v>8.7455999999999996</v>
      </c>
      <c r="AY242" s="113">
        <v>4.2302999999999997</v>
      </c>
      <c r="AZ242" s="113">
        <v>148.8963</v>
      </c>
      <c r="BA242" s="113">
        <v>11.9541</v>
      </c>
      <c r="BB242" s="113">
        <v>4.6618000000000004</v>
      </c>
      <c r="BC242" s="113">
        <v>251.5471</v>
      </c>
      <c r="BD242" s="113">
        <v>3.8424</v>
      </c>
      <c r="BE242" s="113">
        <v>0.47610000000000002</v>
      </c>
      <c r="BF242" s="113">
        <v>8.6403999999999996</v>
      </c>
      <c r="BG242" s="113">
        <v>0.38629999999999998</v>
      </c>
      <c r="BH242" s="113">
        <v>36.905000000000001</v>
      </c>
      <c r="BI242" s="113">
        <v>50.395200000000003</v>
      </c>
    </row>
    <row r="243" spans="1:61" ht="15.6">
      <c r="A243" s="22">
        <v>242</v>
      </c>
      <c r="B243" s="25">
        <v>44709</v>
      </c>
      <c r="C243" s="113">
        <v>1.2630999999999999</v>
      </c>
      <c r="D243" s="113">
        <v>1.6071</v>
      </c>
      <c r="E243" s="114"/>
      <c r="F243" s="114"/>
      <c r="G243" s="113">
        <v>1.2092000000000001</v>
      </c>
      <c r="H243" s="113"/>
      <c r="I243" s="113">
        <v>1.7626999999999999</v>
      </c>
      <c r="J243" s="113">
        <v>1.9330000000000001</v>
      </c>
      <c r="K243" s="113"/>
      <c r="L243" s="113">
        <v>12.387700000000001</v>
      </c>
      <c r="M243" s="113">
        <v>9.9130000000000003</v>
      </c>
      <c r="N243" s="113">
        <v>1.7293000000000001</v>
      </c>
      <c r="O243" s="113">
        <v>19.712599999999998</v>
      </c>
      <c r="P243" s="113">
        <v>97.780100000000004</v>
      </c>
      <c r="Q243" s="113">
        <v>150.9742</v>
      </c>
      <c r="R243" s="113">
        <v>5.9744999999999999</v>
      </c>
      <c r="S243" s="113">
        <v>1.1769000000000001</v>
      </c>
      <c r="T243" s="113">
        <v>160.447</v>
      </c>
      <c r="U243" s="113">
        <v>463.70499999999998</v>
      </c>
      <c r="V243" s="113">
        <v>4.6379999999999999</v>
      </c>
      <c r="W243" s="113">
        <v>162.024</v>
      </c>
      <c r="X243" s="113">
        <v>8.4501000000000008</v>
      </c>
      <c r="Y243" s="113">
        <v>29.044</v>
      </c>
      <c r="Z243" s="113">
        <v>2.3071999999999999</v>
      </c>
      <c r="AA243" s="113">
        <v>43.061399999999999</v>
      </c>
      <c r="AB243" s="113">
        <v>8.8671000000000006</v>
      </c>
      <c r="AC243" s="113">
        <v>5.3780000000000001</v>
      </c>
      <c r="AD243" s="113">
        <v>5.5248999999999997</v>
      </c>
      <c r="AE243" s="113">
        <v>1586.7074</v>
      </c>
      <c r="AF243" s="113">
        <v>1043.8280999999999</v>
      </c>
      <c r="AG243" s="113">
        <v>4960.7266</v>
      </c>
      <c r="AH243" s="113">
        <v>23.490100000000002</v>
      </c>
      <c r="AI243" s="113">
        <v>18379.150000000001</v>
      </c>
      <c r="AJ243" s="113">
        <v>24.7209</v>
      </c>
      <c r="AK243" s="113">
        <v>66.031000000000006</v>
      </c>
      <c r="AL243" s="113">
        <v>5.8159000000000001</v>
      </c>
      <c r="AM243" s="113">
        <v>83.888900000000007</v>
      </c>
      <c r="AN243" s="113">
        <v>20.491099999999999</v>
      </c>
      <c r="AO243" s="113">
        <v>4.6167999999999996</v>
      </c>
      <c r="AP243" s="113">
        <v>4.7356999999999996</v>
      </c>
      <c r="AQ243" s="113">
        <v>0.89610000000000001</v>
      </c>
      <c r="AR243" s="113">
        <v>525.33309999999994</v>
      </c>
      <c r="AS243" s="113">
        <v>4.4485000000000001</v>
      </c>
      <c r="AT243" s="113">
        <v>29210</v>
      </c>
      <c r="AU243" s="113">
        <v>80.547200000000004</v>
      </c>
      <c r="AV243" s="113">
        <v>2933.3427999999999</v>
      </c>
      <c r="AW243" s="113">
        <v>37.180599999999998</v>
      </c>
      <c r="AX243" s="113">
        <v>8.7455999999999996</v>
      </c>
      <c r="AY243" s="113">
        <v>4.2302999999999997</v>
      </c>
      <c r="AZ243" s="113">
        <v>148.8963</v>
      </c>
      <c r="BA243" s="113">
        <v>11.9541</v>
      </c>
      <c r="BB243" s="113">
        <v>4.6618000000000004</v>
      </c>
      <c r="BC243" s="113">
        <v>251.5471</v>
      </c>
      <c r="BD243" s="113">
        <v>3.8424</v>
      </c>
      <c r="BE243" s="113">
        <v>0.47610000000000002</v>
      </c>
      <c r="BF243" s="113">
        <v>8.6403999999999996</v>
      </c>
      <c r="BG243" s="113">
        <v>0.38629999999999998</v>
      </c>
      <c r="BH243" s="113">
        <v>36.905000000000001</v>
      </c>
      <c r="BI243" s="113">
        <v>50.395200000000003</v>
      </c>
    </row>
    <row r="244" spans="1:61" ht="15.75" customHeight="1">
      <c r="A244" s="22">
        <v>243</v>
      </c>
      <c r="B244" s="25">
        <v>44710</v>
      </c>
      <c r="C244" s="113">
        <v>1.2630999999999999</v>
      </c>
      <c r="D244" s="113">
        <v>1.6071</v>
      </c>
      <c r="E244" s="114"/>
      <c r="F244" s="114"/>
      <c r="G244" s="113">
        <v>1.2092000000000001</v>
      </c>
      <c r="H244" s="113"/>
      <c r="I244" s="113">
        <v>1.7626999999999999</v>
      </c>
      <c r="J244" s="113">
        <v>1.9330000000000001</v>
      </c>
      <c r="K244" s="113"/>
      <c r="L244" s="113">
        <v>12.387700000000001</v>
      </c>
      <c r="M244" s="113">
        <v>9.9130000000000003</v>
      </c>
      <c r="N244" s="113">
        <v>1.7293000000000001</v>
      </c>
      <c r="O244" s="113">
        <v>19.712599999999998</v>
      </c>
      <c r="P244" s="113">
        <v>97.780100000000004</v>
      </c>
      <c r="Q244" s="113">
        <v>150.9742</v>
      </c>
      <c r="R244" s="113">
        <v>5.9744999999999999</v>
      </c>
      <c r="S244" s="113">
        <v>1.1769000000000001</v>
      </c>
      <c r="T244" s="113">
        <v>160.447</v>
      </c>
      <c r="U244" s="113">
        <v>463.70499999999998</v>
      </c>
      <c r="V244" s="113">
        <v>4.6379999999999999</v>
      </c>
      <c r="W244" s="113">
        <v>162.024</v>
      </c>
      <c r="X244" s="113">
        <v>8.4501000000000008</v>
      </c>
      <c r="Y244" s="113">
        <v>29.044</v>
      </c>
      <c r="Z244" s="113">
        <v>2.3071999999999999</v>
      </c>
      <c r="AA244" s="113">
        <v>43.061399999999999</v>
      </c>
      <c r="AB244" s="113">
        <v>8.8671000000000006</v>
      </c>
      <c r="AC244" s="113">
        <v>5.3780000000000001</v>
      </c>
      <c r="AD244" s="113">
        <v>5.5248999999999997</v>
      </c>
      <c r="AE244" s="113">
        <v>1586.7074</v>
      </c>
      <c r="AF244" s="113">
        <v>1043.8280999999999</v>
      </c>
      <c r="AG244" s="113">
        <v>4960.7266</v>
      </c>
      <c r="AH244" s="113">
        <v>23.490100000000002</v>
      </c>
      <c r="AI244" s="113">
        <v>18379.150000000001</v>
      </c>
      <c r="AJ244" s="113">
        <v>24.7209</v>
      </c>
      <c r="AK244" s="113">
        <v>66.031000000000006</v>
      </c>
      <c r="AL244" s="113">
        <v>5.8159000000000001</v>
      </c>
      <c r="AM244" s="113">
        <v>83.888900000000007</v>
      </c>
      <c r="AN244" s="113">
        <v>20.491099999999999</v>
      </c>
      <c r="AO244" s="113">
        <v>4.6167999999999996</v>
      </c>
      <c r="AP244" s="113">
        <v>4.7356999999999996</v>
      </c>
      <c r="AQ244" s="113">
        <v>0.89610000000000001</v>
      </c>
      <c r="AR244" s="113">
        <v>525.33309999999994</v>
      </c>
      <c r="AS244" s="113">
        <v>4.4485000000000001</v>
      </c>
      <c r="AT244" s="113">
        <v>29210</v>
      </c>
      <c r="AU244" s="113">
        <v>80.547200000000004</v>
      </c>
      <c r="AV244" s="113">
        <v>2933.3427999999999</v>
      </c>
      <c r="AW244" s="113">
        <v>37.180599999999998</v>
      </c>
      <c r="AX244" s="113">
        <v>8.7455999999999996</v>
      </c>
      <c r="AY244" s="113">
        <v>4.2302999999999997</v>
      </c>
      <c r="AZ244" s="113">
        <v>148.8963</v>
      </c>
      <c r="BA244" s="113">
        <v>11.9541</v>
      </c>
      <c r="BB244" s="113">
        <v>4.6618000000000004</v>
      </c>
      <c r="BC244" s="113">
        <v>251.5471</v>
      </c>
      <c r="BD244" s="113">
        <v>3.8424</v>
      </c>
      <c r="BE244" s="113">
        <v>0.47610000000000002</v>
      </c>
      <c r="BF244" s="113">
        <v>8.6403999999999996</v>
      </c>
      <c r="BG244" s="113">
        <v>0.38629999999999998</v>
      </c>
      <c r="BH244" s="113">
        <v>36.905000000000001</v>
      </c>
      <c r="BI244" s="113">
        <v>50.395200000000003</v>
      </c>
    </row>
    <row r="245" spans="1:61" ht="15.75" customHeight="1">
      <c r="A245" s="22">
        <v>244</v>
      </c>
      <c r="B245" s="25">
        <v>44711</v>
      </c>
      <c r="C245" s="113">
        <v>1.2655000000000001</v>
      </c>
      <c r="D245" s="113">
        <v>1.6012</v>
      </c>
      <c r="E245" s="114"/>
      <c r="F245" s="114"/>
      <c r="G245" s="113">
        <v>1.2117</v>
      </c>
      <c r="H245" s="113"/>
      <c r="I245" s="113">
        <v>1.7582</v>
      </c>
      <c r="J245" s="113">
        <v>1.93</v>
      </c>
      <c r="K245" s="113"/>
      <c r="L245" s="113">
        <v>12.3317</v>
      </c>
      <c r="M245" s="113">
        <v>9.9320000000000004</v>
      </c>
      <c r="N245" s="113">
        <v>1.7286999999999999</v>
      </c>
      <c r="O245" s="113">
        <v>19.587399999999999</v>
      </c>
      <c r="P245" s="113">
        <v>98.071899999999999</v>
      </c>
      <c r="Q245" s="113">
        <v>151.85429999999999</v>
      </c>
      <c r="R245" s="113">
        <v>5.9897999999999998</v>
      </c>
      <c r="S245" s="113">
        <v>1.1732</v>
      </c>
      <c r="T245" s="113">
        <v>161.40700000000001</v>
      </c>
      <c r="U245" s="113">
        <v>462.62900000000002</v>
      </c>
      <c r="V245" s="113">
        <v>4.6481000000000003</v>
      </c>
      <c r="W245" s="113">
        <v>160.38310000000001</v>
      </c>
      <c r="X245" s="113">
        <v>8.4323999999999995</v>
      </c>
      <c r="Y245" s="113">
        <v>29.003499999999999</v>
      </c>
      <c r="Z245" s="113">
        <v>2.2951000000000001</v>
      </c>
      <c r="AA245" s="113">
        <v>43.130400000000002</v>
      </c>
      <c r="AB245" s="113">
        <v>8.8537999999999997</v>
      </c>
      <c r="AC245" s="113">
        <v>5.3800999999999997</v>
      </c>
      <c r="AD245" s="113">
        <v>5.5213000000000001</v>
      </c>
      <c r="AE245" s="113">
        <v>1565.3511000000001</v>
      </c>
      <c r="AF245" s="113">
        <v>1047.8242</v>
      </c>
      <c r="AG245" s="113">
        <v>4836.1815999999999</v>
      </c>
      <c r="AH245" s="113">
        <v>23.538900000000002</v>
      </c>
      <c r="AI245" s="113">
        <v>18377.98</v>
      </c>
      <c r="AJ245" s="113">
        <v>24.691099999999999</v>
      </c>
      <c r="AK245" s="113">
        <v>66.065700000000007</v>
      </c>
      <c r="AL245" s="113">
        <v>5.8019999999999996</v>
      </c>
      <c r="AM245" s="113">
        <v>81.0137</v>
      </c>
      <c r="AN245" s="113">
        <v>20.744700000000002</v>
      </c>
      <c r="AO245" s="113">
        <v>4.6359000000000004</v>
      </c>
      <c r="AP245" s="113">
        <v>4.7465000000000002</v>
      </c>
      <c r="AQ245" s="113">
        <v>0.89729999999999999</v>
      </c>
      <c r="AR245" s="113">
        <v>526.62980000000005</v>
      </c>
      <c r="AS245" s="113">
        <v>4.4570999999999996</v>
      </c>
      <c r="AT245" s="113">
        <v>29337</v>
      </c>
      <c r="AU245" s="113">
        <v>80.783600000000007</v>
      </c>
      <c r="AV245" s="113">
        <v>2938.2741999999998</v>
      </c>
      <c r="AW245" s="113">
        <v>37.125</v>
      </c>
      <c r="AX245" s="113">
        <v>8.7273999999999994</v>
      </c>
      <c r="AY245" s="113">
        <v>4.2226999999999997</v>
      </c>
      <c r="AZ245" s="113">
        <v>149.476</v>
      </c>
      <c r="BA245" s="113">
        <v>11.879099999999999</v>
      </c>
      <c r="BB245" s="113">
        <v>4.6498999999999997</v>
      </c>
      <c r="BC245" s="113">
        <v>251.10730000000001</v>
      </c>
      <c r="BD245" s="113">
        <v>3.8481999999999998</v>
      </c>
      <c r="BE245" s="113">
        <v>0.47660000000000002</v>
      </c>
      <c r="BF245" s="113">
        <v>8.6742000000000008</v>
      </c>
      <c r="BG245" s="113">
        <v>0.3871</v>
      </c>
      <c r="BH245" s="113">
        <v>36.753799999999998</v>
      </c>
      <c r="BI245" s="113">
        <v>50.975499999999997</v>
      </c>
    </row>
    <row r="246" spans="1:61" ht="15.75" customHeight="1">
      <c r="A246" s="22">
        <v>245</v>
      </c>
      <c r="B246" s="25">
        <v>44712</v>
      </c>
      <c r="C246" s="113">
        <v>1.262</v>
      </c>
      <c r="D246" s="113">
        <v>1.5943000000000001</v>
      </c>
      <c r="E246" s="114"/>
      <c r="F246" s="114"/>
      <c r="G246" s="113">
        <v>1.2092000000000001</v>
      </c>
      <c r="H246" s="113"/>
      <c r="I246" s="113">
        <v>1.7559</v>
      </c>
      <c r="J246" s="113">
        <v>1.9359999999999999</v>
      </c>
      <c r="K246" s="113"/>
      <c r="L246" s="113">
        <v>12.327199999999999</v>
      </c>
      <c r="M246" s="113">
        <v>9.9024999999999999</v>
      </c>
      <c r="N246" s="113">
        <v>1.7283999999999999</v>
      </c>
      <c r="O246" s="113">
        <v>19.6815</v>
      </c>
      <c r="P246" s="113">
        <v>97.878399999999999</v>
      </c>
      <c r="Q246" s="113">
        <v>151.6609</v>
      </c>
      <c r="R246" s="113">
        <v>5.9795999999999996</v>
      </c>
      <c r="S246" s="113">
        <v>1.1758</v>
      </c>
      <c r="T246" s="113">
        <v>162.21100000000001</v>
      </c>
      <c r="U246" s="113">
        <v>466.91399999999999</v>
      </c>
      <c r="V246" s="113">
        <v>4.6287000000000003</v>
      </c>
      <c r="W246" s="113">
        <v>160.3672</v>
      </c>
      <c r="X246" s="113">
        <v>8.4036000000000008</v>
      </c>
      <c r="Y246" s="113">
        <v>29.063300000000002</v>
      </c>
      <c r="Z246" s="113">
        <v>2.2997000000000001</v>
      </c>
      <c r="AA246" s="113">
        <v>43.2498</v>
      </c>
      <c r="AB246" s="113">
        <v>8.8676999999999992</v>
      </c>
      <c r="AC246" s="113">
        <v>5.3913000000000002</v>
      </c>
      <c r="AD246" s="113">
        <v>5.5254000000000003</v>
      </c>
      <c r="AE246" s="113">
        <v>1562.9926</v>
      </c>
      <c r="AF246" s="113">
        <v>1038.5389</v>
      </c>
      <c r="AG246" s="113">
        <v>4763.4823999999999</v>
      </c>
      <c r="AH246" s="113">
        <v>23.482600000000001</v>
      </c>
      <c r="AI246" s="113">
        <v>18377.46</v>
      </c>
      <c r="AJ246" s="113">
        <v>24.863700000000001</v>
      </c>
      <c r="AK246" s="113">
        <v>66.036699999999996</v>
      </c>
      <c r="AL246" s="113">
        <v>5.8131000000000004</v>
      </c>
      <c r="AM246" s="113">
        <v>79.269300000000001</v>
      </c>
      <c r="AN246" s="113">
        <v>20.818000000000001</v>
      </c>
      <c r="AO246" s="113">
        <v>4.6189</v>
      </c>
      <c r="AP246" s="113">
        <v>4.7331000000000003</v>
      </c>
      <c r="AQ246" s="113">
        <v>0.89359999999999995</v>
      </c>
      <c r="AR246" s="113">
        <v>526.17290000000003</v>
      </c>
      <c r="AS246" s="113">
        <v>4.4452999999999996</v>
      </c>
      <c r="AT246" s="113">
        <v>29272</v>
      </c>
      <c r="AU246" s="113">
        <v>80.591899999999995</v>
      </c>
      <c r="AV246" s="113">
        <v>2935.0243999999998</v>
      </c>
      <c r="AW246" s="113">
        <v>37.4026</v>
      </c>
      <c r="AX246" s="113">
        <v>8.7477999999999998</v>
      </c>
      <c r="AY246" s="113">
        <v>4.1905999999999999</v>
      </c>
      <c r="AZ246" s="113">
        <v>149.1069</v>
      </c>
      <c r="BA246" s="113">
        <v>11.8164</v>
      </c>
      <c r="BB246" s="113">
        <v>4.6801000000000004</v>
      </c>
      <c r="BC246" s="113">
        <v>250.08250000000001</v>
      </c>
      <c r="BD246" s="113">
        <v>3.8393000000000002</v>
      </c>
      <c r="BE246" s="113">
        <v>0.47549999999999998</v>
      </c>
      <c r="BF246" s="113">
        <v>8.6324000000000005</v>
      </c>
      <c r="BG246" s="113">
        <v>0.3861</v>
      </c>
      <c r="BH246" s="113">
        <v>36.633299999999998</v>
      </c>
      <c r="BI246" s="113">
        <v>50.348599999999998</v>
      </c>
    </row>
    <row r="247" spans="1:61" ht="15.75" customHeight="1">
      <c r="A247" s="22">
        <v>246</v>
      </c>
      <c r="B247" s="25">
        <v>44713</v>
      </c>
      <c r="C247" s="113">
        <v>1.2487999999999999</v>
      </c>
      <c r="D247" s="113">
        <v>1.5728</v>
      </c>
      <c r="E247" s="114"/>
      <c r="F247" s="114"/>
      <c r="G247" s="113">
        <v>1.2018</v>
      </c>
      <c r="H247" s="113"/>
      <c r="I247" s="113">
        <v>1.7326999999999999</v>
      </c>
      <c r="J247" s="113">
        <v>1.9184000000000001</v>
      </c>
      <c r="K247" s="113"/>
      <c r="L247" s="113">
        <v>12.199299999999999</v>
      </c>
      <c r="M247" s="113">
        <v>9.7970000000000006</v>
      </c>
      <c r="N247" s="113">
        <v>1.7186999999999999</v>
      </c>
      <c r="O247" s="113">
        <v>19.419</v>
      </c>
      <c r="P247" s="113">
        <v>97.619799999999998</v>
      </c>
      <c r="Q247" s="113">
        <v>150.72620000000001</v>
      </c>
      <c r="R247" s="113">
        <v>5.9641000000000002</v>
      </c>
      <c r="S247" s="113">
        <v>1.1652</v>
      </c>
      <c r="T247" s="113">
        <v>163.42699999999999</v>
      </c>
      <c r="U247" s="113">
        <v>456.75200000000001</v>
      </c>
      <c r="V247" s="113">
        <v>4.5875000000000004</v>
      </c>
      <c r="W247" s="113">
        <v>161.12649999999999</v>
      </c>
      <c r="X247" s="113">
        <v>8.3591999999999995</v>
      </c>
      <c r="Y247" s="113">
        <v>28.736999999999998</v>
      </c>
      <c r="Z247" s="113">
        <v>2.2747000000000002</v>
      </c>
      <c r="AA247" s="113">
        <v>42.910400000000003</v>
      </c>
      <c r="AB247" s="113">
        <v>8.7603000000000009</v>
      </c>
      <c r="AC247" s="113">
        <v>5.3509000000000002</v>
      </c>
      <c r="AD247" s="113">
        <v>5.5189000000000004</v>
      </c>
      <c r="AE247" s="113">
        <v>1551.7383</v>
      </c>
      <c r="AF247" s="113">
        <v>1013.7324</v>
      </c>
      <c r="AG247" s="113">
        <v>4718.5059000000001</v>
      </c>
      <c r="AH247" s="113">
        <v>23.273399999999999</v>
      </c>
      <c r="AI247" s="113">
        <v>18156.61</v>
      </c>
      <c r="AJ247" s="113">
        <v>24.427800000000001</v>
      </c>
      <c r="AK247" s="113">
        <v>66.494500000000002</v>
      </c>
      <c r="AL247" s="113">
        <v>5.7614999999999998</v>
      </c>
      <c r="AM247" s="113">
        <v>79.132999999999996</v>
      </c>
      <c r="AN247" s="113">
        <v>20.527100000000001</v>
      </c>
      <c r="AO247" s="113">
        <v>4.5805999999999996</v>
      </c>
      <c r="AP247" s="113">
        <v>4.6848999999999998</v>
      </c>
      <c r="AQ247" s="113">
        <v>0.88570000000000004</v>
      </c>
      <c r="AR247" s="113">
        <v>519.34500000000003</v>
      </c>
      <c r="AS247" s="113">
        <v>4.4172000000000002</v>
      </c>
      <c r="AT247" s="113">
        <v>29093</v>
      </c>
      <c r="AU247" s="113">
        <v>79.933099999999996</v>
      </c>
      <c r="AV247" s="113">
        <v>2909.4668000000001</v>
      </c>
      <c r="AW247" s="113">
        <v>36.833799999999997</v>
      </c>
      <c r="AX247" s="113">
        <v>8.6663999999999994</v>
      </c>
      <c r="AY247" s="113">
        <v>4.1622000000000003</v>
      </c>
      <c r="AZ247" s="113">
        <v>147.9161</v>
      </c>
      <c r="BA247" s="113">
        <v>11.7849</v>
      </c>
      <c r="BB247" s="113">
        <v>4.6332000000000004</v>
      </c>
      <c r="BC247" s="113">
        <v>248.13310000000001</v>
      </c>
      <c r="BD247" s="113">
        <v>3.8079000000000001</v>
      </c>
      <c r="BE247" s="113">
        <v>0.47089999999999999</v>
      </c>
      <c r="BF247" s="113">
        <v>8.5993999999999993</v>
      </c>
      <c r="BG247" s="113">
        <v>0.38229999999999997</v>
      </c>
      <c r="BH247" s="113">
        <v>36.901400000000002</v>
      </c>
      <c r="BI247" s="113">
        <v>49.818600000000004</v>
      </c>
    </row>
    <row r="248" spans="1:61" ht="15.75" customHeight="1">
      <c r="A248" s="22">
        <v>247</v>
      </c>
      <c r="B248" s="25">
        <v>44714</v>
      </c>
      <c r="C248" s="113">
        <v>1.2487999999999999</v>
      </c>
      <c r="D248" s="113">
        <v>1.5728</v>
      </c>
      <c r="E248" s="114"/>
      <c r="F248" s="114"/>
      <c r="G248" s="113">
        <v>1.2018</v>
      </c>
      <c r="H248" s="113"/>
      <c r="I248" s="113">
        <v>1.7326999999999999</v>
      </c>
      <c r="J248" s="113">
        <v>1.9184000000000001</v>
      </c>
      <c r="K248" s="113"/>
      <c r="L248" s="113">
        <v>12.199299999999999</v>
      </c>
      <c r="M248" s="113">
        <v>9.7970000000000006</v>
      </c>
      <c r="N248" s="113">
        <v>1.7186999999999999</v>
      </c>
      <c r="O248" s="113">
        <v>19.419</v>
      </c>
      <c r="P248" s="113">
        <v>97.619799999999998</v>
      </c>
      <c r="Q248" s="113">
        <v>150.72620000000001</v>
      </c>
      <c r="R248" s="113">
        <v>5.9641000000000002</v>
      </c>
      <c r="S248" s="113">
        <v>1.1652</v>
      </c>
      <c r="T248" s="113">
        <v>163.42699999999999</v>
      </c>
      <c r="U248" s="113">
        <v>456.75200000000001</v>
      </c>
      <c r="V248" s="113">
        <v>4.5875000000000004</v>
      </c>
      <c r="W248" s="113">
        <v>161.12649999999999</v>
      </c>
      <c r="X248" s="113">
        <v>8.3591999999999995</v>
      </c>
      <c r="Y248" s="113">
        <v>28.736999999999998</v>
      </c>
      <c r="Z248" s="113">
        <v>2.2747000000000002</v>
      </c>
      <c r="AA248" s="113">
        <v>42.910400000000003</v>
      </c>
      <c r="AB248" s="113">
        <v>8.7603000000000009</v>
      </c>
      <c r="AC248" s="113">
        <v>5.3509000000000002</v>
      </c>
      <c r="AD248" s="113">
        <v>5.5189000000000004</v>
      </c>
      <c r="AE248" s="113">
        <v>1551.7383</v>
      </c>
      <c r="AF248" s="113">
        <v>1013.7324</v>
      </c>
      <c r="AG248" s="113">
        <v>4718.5059000000001</v>
      </c>
      <c r="AH248" s="113">
        <v>23.273399999999999</v>
      </c>
      <c r="AI248" s="113">
        <v>18156.61</v>
      </c>
      <c r="AJ248" s="113">
        <v>24.427800000000001</v>
      </c>
      <c r="AK248" s="113">
        <v>66.494500000000002</v>
      </c>
      <c r="AL248" s="113">
        <v>5.7614999999999998</v>
      </c>
      <c r="AM248" s="113">
        <v>79.132999999999996</v>
      </c>
      <c r="AN248" s="113">
        <v>20.527100000000001</v>
      </c>
      <c r="AO248" s="113">
        <v>4.5805999999999996</v>
      </c>
      <c r="AP248" s="113">
        <v>4.6848999999999998</v>
      </c>
      <c r="AQ248" s="113">
        <v>0.88570000000000004</v>
      </c>
      <c r="AR248" s="113">
        <v>519.34500000000003</v>
      </c>
      <c r="AS248" s="113">
        <v>4.4172000000000002</v>
      </c>
      <c r="AT248" s="113">
        <v>29093</v>
      </c>
      <c r="AU248" s="113">
        <v>79.933099999999996</v>
      </c>
      <c r="AV248" s="113">
        <v>2909.4668000000001</v>
      </c>
      <c r="AW248" s="113">
        <v>36.833799999999997</v>
      </c>
      <c r="AX248" s="113">
        <v>8.6663999999999994</v>
      </c>
      <c r="AY248" s="113">
        <v>4.1622000000000003</v>
      </c>
      <c r="AZ248" s="113">
        <v>147.9161</v>
      </c>
      <c r="BA248" s="113">
        <v>11.7849</v>
      </c>
      <c r="BB248" s="113">
        <v>4.6332000000000004</v>
      </c>
      <c r="BC248" s="113">
        <v>248.13310000000001</v>
      </c>
      <c r="BD248" s="113">
        <v>3.8079000000000001</v>
      </c>
      <c r="BE248" s="113">
        <v>0.47089999999999999</v>
      </c>
      <c r="BF248" s="113">
        <v>8.5993999999999993</v>
      </c>
      <c r="BG248" s="113">
        <v>0.38229999999999997</v>
      </c>
      <c r="BH248" s="113">
        <v>36.901400000000002</v>
      </c>
      <c r="BI248" s="113">
        <v>49.818600000000004</v>
      </c>
    </row>
    <row r="249" spans="1:61" ht="15.75" customHeight="1">
      <c r="A249" s="22">
        <v>248</v>
      </c>
      <c r="B249" s="25">
        <v>44715</v>
      </c>
      <c r="C249" s="113">
        <v>1.2487999999999999</v>
      </c>
      <c r="D249" s="113">
        <v>1.5728</v>
      </c>
      <c r="E249" s="114"/>
      <c r="F249" s="114"/>
      <c r="G249" s="113">
        <v>1.2018</v>
      </c>
      <c r="H249" s="113"/>
      <c r="I249" s="113">
        <v>1.7326999999999999</v>
      </c>
      <c r="J249" s="113">
        <v>1.9184000000000001</v>
      </c>
      <c r="K249" s="113"/>
      <c r="L249" s="113">
        <v>12.199299999999999</v>
      </c>
      <c r="M249" s="113">
        <v>9.7970000000000006</v>
      </c>
      <c r="N249" s="113">
        <v>1.7186999999999999</v>
      </c>
      <c r="O249" s="113">
        <v>19.419</v>
      </c>
      <c r="P249" s="113">
        <v>97.619799999999998</v>
      </c>
      <c r="Q249" s="113">
        <v>150.72620000000001</v>
      </c>
      <c r="R249" s="113">
        <v>5.9641000000000002</v>
      </c>
      <c r="S249" s="113">
        <v>1.1652</v>
      </c>
      <c r="T249" s="113">
        <v>163.42699999999999</v>
      </c>
      <c r="U249" s="113">
        <v>456.75200000000001</v>
      </c>
      <c r="V249" s="113">
        <v>4.5875000000000004</v>
      </c>
      <c r="W249" s="113">
        <v>161.12649999999999</v>
      </c>
      <c r="X249" s="113">
        <v>8.3591999999999995</v>
      </c>
      <c r="Y249" s="113">
        <v>28.736999999999998</v>
      </c>
      <c r="Z249" s="113">
        <v>2.2747000000000002</v>
      </c>
      <c r="AA249" s="113">
        <v>42.910400000000003</v>
      </c>
      <c r="AB249" s="113">
        <v>8.7603000000000009</v>
      </c>
      <c r="AC249" s="113">
        <v>5.3509000000000002</v>
      </c>
      <c r="AD249" s="113">
        <v>5.5189000000000004</v>
      </c>
      <c r="AE249" s="113">
        <v>1551.7383</v>
      </c>
      <c r="AF249" s="113">
        <v>1013.7324</v>
      </c>
      <c r="AG249" s="113">
        <v>4718.5059000000001</v>
      </c>
      <c r="AH249" s="113">
        <v>23.273399999999999</v>
      </c>
      <c r="AI249" s="113">
        <v>18156.61</v>
      </c>
      <c r="AJ249" s="113">
        <v>24.427800000000001</v>
      </c>
      <c r="AK249" s="113">
        <v>66.494500000000002</v>
      </c>
      <c r="AL249" s="113">
        <v>5.7614999999999998</v>
      </c>
      <c r="AM249" s="113">
        <v>79.132999999999996</v>
      </c>
      <c r="AN249" s="113">
        <v>20.527100000000001</v>
      </c>
      <c r="AO249" s="113">
        <v>4.5805999999999996</v>
      </c>
      <c r="AP249" s="113">
        <v>4.6848999999999998</v>
      </c>
      <c r="AQ249" s="113">
        <v>0.88570000000000004</v>
      </c>
      <c r="AR249" s="113">
        <v>519.34500000000003</v>
      </c>
      <c r="AS249" s="113">
        <v>4.4172000000000002</v>
      </c>
      <c r="AT249" s="113">
        <v>29093</v>
      </c>
      <c r="AU249" s="113">
        <v>79.933099999999996</v>
      </c>
      <c r="AV249" s="113">
        <v>2909.4668000000001</v>
      </c>
      <c r="AW249" s="113">
        <v>36.833799999999997</v>
      </c>
      <c r="AX249" s="113">
        <v>8.6663999999999994</v>
      </c>
      <c r="AY249" s="113">
        <v>4.1622000000000003</v>
      </c>
      <c r="AZ249" s="113">
        <v>147.9161</v>
      </c>
      <c r="BA249" s="113">
        <v>11.7849</v>
      </c>
      <c r="BB249" s="113">
        <v>4.6332000000000004</v>
      </c>
      <c r="BC249" s="113">
        <v>248.13310000000001</v>
      </c>
      <c r="BD249" s="113">
        <v>3.8079000000000001</v>
      </c>
      <c r="BE249" s="113">
        <v>0.47089999999999999</v>
      </c>
      <c r="BF249" s="113">
        <v>8.5993999999999993</v>
      </c>
      <c r="BG249" s="113">
        <v>0.38229999999999997</v>
      </c>
      <c r="BH249" s="113">
        <v>36.901400000000002</v>
      </c>
      <c r="BI249" s="113">
        <v>49.818600000000004</v>
      </c>
    </row>
    <row r="250" spans="1:61" ht="15.75" customHeight="1">
      <c r="A250" s="22">
        <v>249</v>
      </c>
      <c r="B250" s="25">
        <v>44716</v>
      </c>
      <c r="C250" s="113">
        <v>1.2487999999999999</v>
      </c>
      <c r="D250" s="113">
        <v>1.5728</v>
      </c>
      <c r="E250" s="114"/>
      <c r="F250" s="114"/>
      <c r="G250" s="113">
        <v>1.2018</v>
      </c>
      <c r="H250" s="113"/>
      <c r="I250" s="113">
        <v>1.7326999999999999</v>
      </c>
      <c r="J250" s="113">
        <v>1.9184000000000001</v>
      </c>
      <c r="K250" s="113"/>
      <c r="L250" s="113">
        <v>12.199299999999999</v>
      </c>
      <c r="M250" s="113">
        <v>9.7970000000000006</v>
      </c>
      <c r="N250" s="113">
        <v>1.7186999999999999</v>
      </c>
      <c r="O250" s="113">
        <v>19.419</v>
      </c>
      <c r="P250" s="113">
        <v>97.619799999999998</v>
      </c>
      <c r="Q250" s="113">
        <v>150.72620000000001</v>
      </c>
      <c r="R250" s="113">
        <v>5.9641000000000002</v>
      </c>
      <c r="S250" s="113">
        <v>1.1652</v>
      </c>
      <c r="T250" s="113">
        <v>163.42699999999999</v>
      </c>
      <c r="U250" s="113">
        <v>456.75200000000001</v>
      </c>
      <c r="V250" s="113">
        <v>4.5875000000000004</v>
      </c>
      <c r="W250" s="113">
        <v>161.12649999999999</v>
      </c>
      <c r="X250" s="113">
        <v>8.3591999999999995</v>
      </c>
      <c r="Y250" s="113">
        <v>28.736999999999998</v>
      </c>
      <c r="Z250" s="113">
        <v>2.2747000000000002</v>
      </c>
      <c r="AA250" s="113">
        <v>42.910400000000003</v>
      </c>
      <c r="AB250" s="113">
        <v>8.7603000000000009</v>
      </c>
      <c r="AC250" s="113">
        <v>5.3509000000000002</v>
      </c>
      <c r="AD250" s="113">
        <v>5.5189000000000004</v>
      </c>
      <c r="AE250" s="113">
        <v>1551.7383</v>
      </c>
      <c r="AF250" s="113">
        <v>1013.7324</v>
      </c>
      <c r="AG250" s="113">
        <v>4718.5059000000001</v>
      </c>
      <c r="AH250" s="113">
        <v>23.273399999999999</v>
      </c>
      <c r="AI250" s="113">
        <v>18156.61</v>
      </c>
      <c r="AJ250" s="113">
        <v>24.427800000000001</v>
      </c>
      <c r="AK250" s="113">
        <v>66.494500000000002</v>
      </c>
      <c r="AL250" s="113">
        <v>5.7614999999999998</v>
      </c>
      <c r="AM250" s="113">
        <v>79.132999999999996</v>
      </c>
      <c r="AN250" s="113">
        <v>20.527100000000001</v>
      </c>
      <c r="AO250" s="113">
        <v>4.5805999999999996</v>
      </c>
      <c r="AP250" s="113">
        <v>4.6848999999999998</v>
      </c>
      <c r="AQ250" s="113">
        <v>0.88570000000000004</v>
      </c>
      <c r="AR250" s="113">
        <v>519.34500000000003</v>
      </c>
      <c r="AS250" s="113">
        <v>4.4172000000000002</v>
      </c>
      <c r="AT250" s="113">
        <v>29093</v>
      </c>
      <c r="AU250" s="113">
        <v>79.933099999999996</v>
      </c>
      <c r="AV250" s="113">
        <v>2909.4668000000001</v>
      </c>
      <c r="AW250" s="113">
        <v>36.833799999999997</v>
      </c>
      <c r="AX250" s="113">
        <v>8.6663999999999994</v>
      </c>
      <c r="AY250" s="113">
        <v>4.1622000000000003</v>
      </c>
      <c r="AZ250" s="113">
        <v>147.9161</v>
      </c>
      <c r="BA250" s="113">
        <v>11.7849</v>
      </c>
      <c r="BB250" s="113">
        <v>4.6332000000000004</v>
      </c>
      <c r="BC250" s="113">
        <v>248.13310000000001</v>
      </c>
      <c r="BD250" s="113">
        <v>3.8079000000000001</v>
      </c>
      <c r="BE250" s="113">
        <v>0.47089999999999999</v>
      </c>
      <c r="BF250" s="113">
        <v>8.5993999999999993</v>
      </c>
      <c r="BG250" s="113">
        <v>0.38229999999999997</v>
      </c>
      <c r="BH250" s="113">
        <v>36.901400000000002</v>
      </c>
      <c r="BI250" s="113">
        <v>49.818600000000004</v>
      </c>
    </row>
    <row r="251" spans="1:61" ht="15.75" customHeight="1">
      <c r="A251" s="22">
        <v>250</v>
      </c>
      <c r="B251" s="25">
        <v>44717</v>
      </c>
      <c r="C251" s="113">
        <v>1.2487999999999999</v>
      </c>
      <c r="D251" s="113">
        <v>1.5728</v>
      </c>
      <c r="E251" s="114"/>
      <c r="F251" s="114"/>
      <c r="G251" s="113">
        <v>1.2018</v>
      </c>
      <c r="H251" s="113"/>
      <c r="I251" s="113">
        <v>1.7326999999999999</v>
      </c>
      <c r="J251" s="113">
        <v>1.9184000000000001</v>
      </c>
      <c r="K251" s="113"/>
      <c r="L251" s="113">
        <v>12.199299999999999</v>
      </c>
      <c r="M251" s="113">
        <v>9.7970000000000006</v>
      </c>
      <c r="N251" s="113">
        <v>1.7186999999999999</v>
      </c>
      <c r="O251" s="113">
        <v>19.419</v>
      </c>
      <c r="P251" s="113">
        <v>97.619799999999998</v>
      </c>
      <c r="Q251" s="113">
        <v>150.72620000000001</v>
      </c>
      <c r="R251" s="113">
        <v>5.9641000000000002</v>
      </c>
      <c r="S251" s="113">
        <v>1.1652</v>
      </c>
      <c r="T251" s="113">
        <v>163.42699999999999</v>
      </c>
      <c r="U251" s="113">
        <v>456.75200000000001</v>
      </c>
      <c r="V251" s="113">
        <v>4.5875000000000004</v>
      </c>
      <c r="W251" s="113">
        <v>161.12649999999999</v>
      </c>
      <c r="X251" s="113">
        <v>8.3591999999999995</v>
      </c>
      <c r="Y251" s="113">
        <v>28.736999999999998</v>
      </c>
      <c r="Z251" s="113">
        <v>2.2747000000000002</v>
      </c>
      <c r="AA251" s="113">
        <v>42.910400000000003</v>
      </c>
      <c r="AB251" s="113">
        <v>8.7603000000000009</v>
      </c>
      <c r="AC251" s="113">
        <v>5.3509000000000002</v>
      </c>
      <c r="AD251" s="113">
        <v>5.5189000000000004</v>
      </c>
      <c r="AE251" s="113">
        <v>1551.7383</v>
      </c>
      <c r="AF251" s="113">
        <v>1013.7324</v>
      </c>
      <c r="AG251" s="113">
        <v>4718.5059000000001</v>
      </c>
      <c r="AH251" s="113">
        <v>23.273399999999999</v>
      </c>
      <c r="AI251" s="113">
        <v>18156.61</v>
      </c>
      <c r="AJ251" s="113">
        <v>24.427800000000001</v>
      </c>
      <c r="AK251" s="113">
        <v>66.494500000000002</v>
      </c>
      <c r="AL251" s="113">
        <v>5.7614999999999998</v>
      </c>
      <c r="AM251" s="113">
        <v>79.132999999999996</v>
      </c>
      <c r="AN251" s="113">
        <v>20.527100000000001</v>
      </c>
      <c r="AO251" s="113">
        <v>4.5805999999999996</v>
      </c>
      <c r="AP251" s="113">
        <v>4.6848999999999998</v>
      </c>
      <c r="AQ251" s="113">
        <v>0.88570000000000004</v>
      </c>
      <c r="AR251" s="113">
        <v>519.34500000000003</v>
      </c>
      <c r="AS251" s="113">
        <v>4.4172000000000002</v>
      </c>
      <c r="AT251" s="113">
        <v>29093</v>
      </c>
      <c r="AU251" s="113">
        <v>79.933099999999996</v>
      </c>
      <c r="AV251" s="113">
        <v>2909.4668000000001</v>
      </c>
      <c r="AW251" s="113">
        <v>36.833799999999997</v>
      </c>
      <c r="AX251" s="113">
        <v>8.6663999999999994</v>
      </c>
      <c r="AY251" s="113">
        <v>4.1622000000000003</v>
      </c>
      <c r="AZ251" s="113">
        <v>147.9161</v>
      </c>
      <c r="BA251" s="113">
        <v>11.7849</v>
      </c>
      <c r="BB251" s="113">
        <v>4.6332000000000004</v>
      </c>
      <c r="BC251" s="113">
        <v>248.13310000000001</v>
      </c>
      <c r="BD251" s="113">
        <v>3.8079000000000001</v>
      </c>
      <c r="BE251" s="113">
        <v>0.47089999999999999</v>
      </c>
      <c r="BF251" s="113">
        <v>8.5993999999999993</v>
      </c>
      <c r="BG251" s="113">
        <v>0.38229999999999997</v>
      </c>
      <c r="BH251" s="113">
        <v>36.901400000000002</v>
      </c>
      <c r="BI251" s="113">
        <v>49.818600000000004</v>
      </c>
    </row>
    <row r="252" spans="1:61" ht="15.75" customHeight="1">
      <c r="A252" s="22">
        <v>251</v>
      </c>
      <c r="B252" s="25">
        <v>44718</v>
      </c>
      <c r="C252" s="113">
        <v>1.254</v>
      </c>
      <c r="D252" s="113">
        <v>1.5765</v>
      </c>
      <c r="E252" s="114"/>
      <c r="F252" s="114"/>
      <c r="G252" s="113">
        <v>1.2159</v>
      </c>
      <c r="H252" s="113"/>
      <c r="I252" s="113">
        <v>1.7412000000000001</v>
      </c>
      <c r="J252" s="113">
        <v>1.9303999999999999</v>
      </c>
      <c r="K252" s="113"/>
      <c r="L252" s="113">
        <v>12.2676</v>
      </c>
      <c r="M252" s="113">
        <v>9.8385999999999996</v>
      </c>
      <c r="N252" s="113">
        <v>1.7253000000000001</v>
      </c>
      <c r="O252" s="113">
        <v>19.368600000000001</v>
      </c>
      <c r="P252" s="113">
        <v>97.541399999999996</v>
      </c>
      <c r="Q252" s="113">
        <v>151.87780000000001</v>
      </c>
      <c r="R252" s="113">
        <v>6.0197000000000003</v>
      </c>
      <c r="S252" s="113">
        <v>1.1718999999999999</v>
      </c>
      <c r="T252" s="113">
        <v>165.11699999999999</v>
      </c>
      <c r="U252" s="113">
        <v>454.72699999999998</v>
      </c>
      <c r="V252" s="113">
        <v>4.6067999999999998</v>
      </c>
      <c r="W252" s="113">
        <v>162.0421</v>
      </c>
      <c r="X252" s="113">
        <v>8.3369999999999997</v>
      </c>
      <c r="Y252" s="113">
        <v>28.978899999999999</v>
      </c>
      <c r="Z252" s="113">
        <v>2.2919</v>
      </c>
      <c r="AA252" s="113">
        <v>43.122199999999999</v>
      </c>
      <c r="AB252" s="113">
        <v>8.8164999999999996</v>
      </c>
      <c r="AC252" s="113">
        <v>5.3777999999999997</v>
      </c>
      <c r="AD252" s="113">
        <v>5.5189000000000004</v>
      </c>
      <c r="AE252" s="113">
        <v>1572.2778000000001</v>
      </c>
      <c r="AF252" s="113">
        <v>1027.694</v>
      </c>
      <c r="AG252" s="113">
        <v>4762.4434000000001</v>
      </c>
      <c r="AH252" s="113">
        <v>23.389700000000001</v>
      </c>
      <c r="AI252" s="113">
        <v>18153.37</v>
      </c>
      <c r="AJ252" s="113">
        <v>24.574000000000002</v>
      </c>
      <c r="AK252" s="113">
        <v>66.326899999999995</v>
      </c>
      <c r="AL252" s="113">
        <v>5.7927</v>
      </c>
      <c r="AM252" s="113">
        <v>76.186099999999996</v>
      </c>
      <c r="AN252" s="113">
        <v>20.8215</v>
      </c>
      <c r="AO252" s="113">
        <v>4.5929000000000002</v>
      </c>
      <c r="AP252" s="113">
        <v>4.7041000000000004</v>
      </c>
      <c r="AQ252" s="113">
        <v>0.88919999999999999</v>
      </c>
      <c r="AR252" s="113">
        <v>524.69669999999996</v>
      </c>
      <c r="AS252" s="113">
        <v>4.4169999999999998</v>
      </c>
      <c r="AT252" s="113">
        <v>29095</v>
      </c>
      <c r="AU252" s="113">
        <v>80.084100000000007</v>
      </c>
      <c r="AV252" s="113">
        <v>2914.1997000000001</v>
      </c>
      <c r="AW252" s="113">
        <v>37.1858</v>
      </c>
      <c r="AX252" s="113">
        <v>8.7178000000000004</v>
      </c>
      <c r="AY252" s="113">
        <v>4.1684000000000001</v>
      </c>
      <c r="AZ252" s="113">
        <v>148.18270000000001</v>
      </c>
      <c r="BA252" s="113">
        <v>11.8104</v>
      </c>
      <c r="BB252" s="113">
        <v>4.6805000000000003</v>
      </c>
      <c r="BC252" s="113">
        <v>251.4547</v>
      </c>
      <c r="BD252" s="113">
        <v>3.8268</v>
      </c>
      <c r="BE252" s="113">
        <v>0.47289999999999999</v>
      </c>
      <c r="BF252" s="113">
        <v>8.6455000000000002</v>
      </c>
      <c r="BG252" s="113">
        <v>0.38390000000000002</v>
      </c>
      <c r="BH252" s="113">
        <v>36.8645</v>
      </c>
      <c r="BI252" s="113">
        <v>49.845399999999998</v>
      </c>
    </row>
    <row r="253" spans="1:61" ht="15.75" customHeight="1">
      <c r="A253" s="22">
        <v>252</v>
      </c>
      <c r="B253" s="25">
        <v>44719</v>
      </c>
      <c r="C253" s="113">
        <v>1.2593000000000001</v>
      </c>
      <c r="D253" s="113">
        <v>1.5789</v>
      </c>
      <c r="E253" s="114"/>
      <c r="F253" s="114"/>
      <c r="G253" s="113">
        <v>1.2257</v>
      </c>
      <c r="H253" s="113"/>
      <c r="I253" s="113">
        <v>1.744</v>
      </c>
      <c r="J253" s="113">
        <v>1.9444999999999999</v>
      </c>
      <c r="K253" s="113"/>
      <c r="L253" s="113">
        <v>12.337899999999999</v>
      </c>
      <c r="M253" s="113">
        <v>9.8811</v>
      </c>
      <c r="N253" s="113">
        <v>1.7310000000000001</v>
      </c>
      <c r="O253" s="113">
        <v>19.379100000000001</v>
      </c>
      <c r="P253" s="113">
        <v>97.166300000000007</v>
      </c>
      <c r="Q253" s="113">
        <v>152.71440000000001</v>
      </c>
      <c r="R253" s="113">
        <v>6.1276999999999999</v>
      </c>
      <c r="S253" s="113">
        <v>1.1768000000000001</v>
      </c>
      <c r="T253" s="113">
        <v>166.97499999999999</v>
      </c>
      <c r="U253" s="113">
        <v>457.49</v>
      </c>
      <c r="V253" s="113">
        <v>4.6252000000000004</v>
      </c>
      <c r="W253" s="113">
        <v>163.45070000000001</v>
      </c>
      <c r="X253" s="113">
        <v>8.3940000000000001</v>
      </c>
      <c r="Y253" s="113">
        <v>29.130299999999998</v>
      </c>
      <c r="Z253" s="113">
        <v>2.3016999999999999</v>
      </c>
      <c r="AA253" s="113">
        <v>43.354799999999997</v>
      </c>
      <c r="AB253" s="113">
        <v>8.8530999999999995</v>
      </c>
      <c r="AC253" s="113">
        <v>5.3925000000000001</v>
      </c>
      <c r="AD253" s="113">
        <v>5.4920999999999998</v>
      </c>
      <c r="AE253" s="113">
        <v>1583.9728</v>
      </c>
      <c r="AF253" s="113">
        <v>1047.4883</v>
      </c>
      <c r="AG253" s="113">
        <v>4771.6133</v>
      </c>
      <c r="AH253" s="113">
        <v>23.531400000000001</v>
      </c>
      <c r="AI253" s="113">
        <v>18063.38</v>
      </c>
      <c r="AJ253" s="113">
        <v>24.680199999999999</v>
      </c>
      <c r="AK253" s="113">
        <v>66.102800000000002</v>
      </c>
      <c r="AL253" s="113">
        <v>5.8179999999999996</v>
      </c>
      <c r="AM253" s="113">
        <v>78.163499999999999</v>
      </c>
      <c r="AN253" s="113">
        <v>21.167400000000001</v>
      </c>
      <c r="AO253" s="113">
        <v>4.6054000000000004</v>
      </c>
      <c r="AP253" s="113">
        <v>4.7243000000000004</v>
      </c>
      <c r="AQ253" s="113">
        <v>0.89170000000000005</v>
      </c>
      <c r="AR253" s="113">
        <v>523.89840000000004</v>
      </c>
      <c r="AS253" s="113">
        <v>4.4574999999999996</v>
      </c>
      <c r="AT253" s="113">
        <v>29184</v>
      </c>
      <c r="AU253" s="113">
        <v>80.465699999999998</v>
      </c>
      <c r="AV253" s="113">
        <v>2929.0468999999998</v>
      </c>
      <c r="AW253" s="113">
        <v>36.940199999999997</v>
      </c>
      <c r="AX253" s="113">
        <v>8.7538</v>
      </c>
      <c r="AY253" s="113">
        <v>4.2096</v>
      </c>
      <c r="AZ253" s="113">
        <v>149.19569999999999</v>
      </c>
      <c r="BA253" s="113">
        <v>11.932600000000001</v>
      </c>
      <c r="BB253" s="113">
        <v>4.7312000000000003</v>
      </c>
      <c r="BC253" s="113">
        <v>252.3751</v>
      </c>
      <c r="BD253" s="113">
        <v>3.8408000000000002</v>
      </c>
      <c r="BE253" s="113">
        <v>0.4748</v>
      </c>
      <c r="BF253" s="113">
        <v>8.6240000000000006</v>
      </c>
      <c r="BG253" s="113">
        <v>0.38590000000000002</v>
      </c>
      <c r="BH253" s="113">
        <v>37.155799999999999</v>
      </c>
      <c r="BI253" s="113">
        <v>49.891500000000001</v>
      </c>
    </row>
    <row r="254" spans="1:61" ht="15.75" customHeight="1">
      <c r="A254" s="22">
        <v>253</v>
      </c>
      <c r="B254" s="25">
        <v>44720</v>
      </c>
      <c r="C254" s="113">
        <v>1.2547999999999999</v>
      </c>
      <c r="D254" s="113">
        <v>1.5727</v>
      </c>
      <c r="E254" s="114"/>
      <c r="F254" s="114"/>
      <c r="G254" s="113">
        <v>1.2242999999999999</v>
      </c>
      <c r="H254" s="113"/>
      <c r="I254" s="113">
        <v>1.7412000000000001</v>
      </c>
      <c r="J254" s="113">
        <v>1.9427000000000001</v>
      </c>
      <c r="K254" s="113"/>
      <c r="L254" s="113">
        <v>12.2919</v>
      </c>
      <c r="M254" s="113">
        <v>9.8472000000000008</v>
      </c>
      <c r="N254" s="113">
        <v>1.7258</v>
      </c>
      <c r="O254" s="113">
        <v>19.155200000000001</v>
      </c>
      <c r="P254" s="113">
        <v>97.423000000000002</v>
      </c>
      <c r="Q254" s="113">
        <v>152.40270000000001</v>
      </c>
      <c r="R254" s="113">
        <v>6.1379000000000001</v>
      </c>
      <c r="S254" s="113">
        <v>1.1695</v>
      </c>
      <c r="T254" s="113">
        <v>168.20699999999999</v>
      </c>
      <c r="U254" s="113">
        <v>462.81</v>
      </c>
      <c r="V254" s="113">
        <v>4.6109</v>
      </c>
      <c r="W254" s="113">
        <v>162.45249999999999</v>
      </c>
      <c r="X254" s="113">
        <v>8.3904999999999994</v>
      </c>
      <c r="Y254" s="113">
        <v>28.8903</v>
      </c>
      <c r="Z254" s="113">
        <v>2.2869000000000002</v>
      </c>
      <c r="AA254" s="113">
        <v>43.313000000000002</v>
      </c>
      <c r="AB254" s="113">
        <v>8.7965999999999998</v>
      </c>
      <c r="AC254" s="113">
        <v>5.3638000000000003</v>
      </c>
      <c r="AD254" s="113">
        <v>5.5011999999999999</v>
      </c>
      <c r="AE254" s="113">
        <v>1572.8668</v>
      </c>
      <c r="AF254" s="113">
        <v>1031.4987000000001</v>
      </c>
      <c r="AG254" s="113">
        <v>4761.375</v>
      </c>
      <c r="AH254" s="113">
        <v>23.450299999999999</v>
      </c>
      <c r="AI254" s="113">
        <v>18144.62</v>
      </c>
      <c r="AJ254" s="113">
        <v>24.5703</v>
      </c>
      <c r="AK254" s="113">
        <v>66.429699999999997</v>
      </c>
      <c r="AL254" s="113">
        <v>5.7823000000000002</v>
      </c>
      <c r="AM254" s="113">
        <v>76.132800000000003</v>
      </c>
      <c r="AN254" s="113">
        <v>21.545000000000002</v>
      </c>
      <c r="AO254" s="113">
        <v>4.6006999999999998</v>
      </c>
      <c r="AP254" s="113">
        <v>4.7073999999999998</v>
      </c>
      <c r="AQ254" s="113">
        <v>0.88929999999999998</v>
      </c>
      <c r="AR254" s="113">
        <v>521.9008</v>
      </c>
      <c r="AS254" s="113">
        <v>4.4195000000000002</v>
      </c>
      <c r="AT254" s="113">
        <v>29096</v>
      </c>
      <c r="AU254" s="113">
        <v>80.160700000000006</v>
      </c>
      <c r="AV254" s="113">
        <v>2918.4364999999998</v>
      </c>
      <c r="AW254" s="113">
        <v>36.996499999999997</v>
      </c>
      <c r="AX254" s="113">
        <v>8.7001000000000008</v>
      </c>
      <c r="AY254" s="113">
        <v>4.1817000000000002</v>
      </c>
      <c r="AZ254" s="113">
        <v>148.71619999999999</v>
      </c>
      <c r="BA254" s="113">
        <v>11.851699999999999</v>
      </c>
      <c r="BB254" s="113">
        <v>4.7130000000000001</v>
      </c>
      <c r="BC254" s="113">
        <v>251.0034</v>
      </c>
      <c r="BD254" s="113">
        <v>3.8321000000000001</v>
      </c>
      <c r="BE254" s="113">
        <v>0.4733</v>
      </c>
      <c r="BF254" s="113">
        <v>8.6687999999999992</v>
      </c>
      <c r="BG254" s="113">
        <v>0.3846</v>
      </c>
      <c r="BH254" s="113">
        <v>37.030299999999997</v>
      </c>
      <c r="BI254" s="113">
        <v>49.543799999999997</v>
      </c>
    </row>
    <row r="255" spans="1:61" ht="15.75" customHeight="1">
      <c r="A255" s="22">
        <v>254</v>
      </c>
      <c r="B255" s="25">
        <v>44721</v>
      </c>
      <c r="C255" s="113">
        <v>1.2515000000000001</v>
      </c>
      <c r="D255" s="113">
        <v>1.5839000000000001</v>
      </c>
      <c r="E255" s="114"/>
      <c r="F255" s="114"/>
      <c r="G255" s="113">
        <v>1.224</v>
      </c>
      <c r="H255" s="113"/>
      <c r="I255" s="113">
        <v>1.7575000000000001</v>
      </c>
      <c r="J255" s="113">
        <v>1.9542999999999999</v>
      </c>
      <c r="K255" s="113"/>
      <c r="L255" s="113">
        <v>12.369</v>
      </c>
      <c r="M255" s="113">
        <v>9.8238000000000003</v>
      </c>
      <c r="N255" s="113">
        <v>1.7278</v>
      </c>
      <c r="O255" s="113">
        <v>19.316199999999998</v>
      </c>
      <c r="P255" s="113">
        <v>97.368799999999993</v>
      </c>
      <c r="Q255" s="113">
        <v>152.2165</v>
      </c>
      <c r="R255" s="113">
        <v>6.1174999999999997</v>
      </c>
      <c r="S255" s="113">
        <v>1.1748000000000001</v>
      </c>
      <c r="T255" s="113">
        <v>167.89500000000001</v>
      </c>
      <c r="U255" s="113">
        <v>463.75400000000002</v>
      </c>
      <c r="V255" s="113">
        <v>4.5965999999999996</v>
      </c>
      <c r="W255" s="113">
        <v>161.7621</v>
      </c>
      <c r="X255" s="113">
        <v>8.3809000000000005</v>
      </c>
      <c r="Y255" s="113">
        <v>29.013500000000001</v>
      </c>
      <c r="Z255" s="113">
        <v>2.2978999999999998</v>
      </c>
      <c r="AA255" s="113">
        <v>43.241700000000002</v>
      </c>
      <c r="AB255" s="113">
        <v>8.8346999999999998</v>
      </c>
      <c r="AC255" s="113">
        <v>5.4015000000000004</v>
      </c>
      <c r="AD255" s="113">
        <v>5.5027999999999997</v>
      </c>
      <c r="AE255" s="113">
        <v>1572.6581000000001</v>
      </c>
      <c r="AF255" s="113">
        <v>1034.3223</v>
      </c>
      <c r="AG255" s="113">
        <v>4824.2109</v>
      </c>
      <c r="AH255" s="113">
        <v>23.410399999999999</v>
      </c>
      <c r="AI255" s="113">
        <v>18235.25</v>
      </c>
      <c r="AJ255" s="113">
        <v>24.552299999999999</v>
      </c>
      <c r="AK255" s="113">
        <v>66.175899999999999</v>
      </c>
      <c r="AL255" s="113">
        <v>5.8078000000000003</v>
      </c>
      <c r="AM255" s="113">
        <v>71.812600000000003</v>
      </c>
      <c r="AN255" s="113">
        <v>21.212700000000002</v>
      </c>
      <c r="AO255" s="113">
        <v>4.5880999999999998</v>
      </c>
      <c r="AP255" s="113">
        <v>4.6947000000000001</v>
      </c>
      <c r="AQ255" s="113">
        <v>0.88790000000000002</v>
      </c>
      <c r="AR255" s="113">
        <v>524.06230000000005</v>
      </c>
      <c r="AS255" s="113">
        <v>4.4081999999999999</v>
      </c>
      <c r="AT255" s="113">
        <v>29032</v>
      </c>
      <c r="AU255" s="113">
        <v>79.965000000000003</v>
      </c>
      <c r="AV255" s="113">
        <v>2914.2343999999998</v>
      </c>
      <c r="AW255" s="113">
        <v>36.936900000000001</v>
      </c>
      <c r="AX255" s="113">
        <v>8.7395999999999994</v>
      </c>
      <c r="AY255" s="113">
        <v>4.1954000000000002</v>
      </c>
      <c r="AZ255" s="113">
        <v>148.3623</v>
      </c>
      <c r="BA255" s="113">
        <v>11.9587</v>
      </c>
      <c r="BB255" s="113">
        <v>4.6932999999999998</v>
      </c>
      <c r="BC255" s="113">
        <v>250.57490000000001</v>
      </c>
      <c r="BD255" s="113">
        <v>3.8340000000000001</v>
      </c>
      <c r="BE255" s="113">
        <v>0.47299999999999998</v>
      </c>
      <c r="BF255" s="113">
        <v>8.6085999999999991</v>
      </c>
      <c r="BG255" s="113">
        <v>0.38340000000000002</v>
      </c>
      <c r="BH255" s="113">
        <v>36.955300000000001</v>
      </c>
      <c r="BI255" s="113">
        <v>49.245399999999997</v>
      </c>
    </row>
    <row r="256" spans="1:61" ht="15.75" customHeight="1">
      <c r="A256" s="22">
        <v>255</v>
      </c>
      <c r="B256" s="25">
        <v>44722</v>
      </c>
      <c r="C256" s="113">
        <v>1.2315</v>
      </c>
      <c r="D256" s="113">
        <v>1.573</v>
      </c>
      <c r="E256" s="114"/>
      <c r="F256" s="114"/>
      <c r="G256" s="113">
        <v>1.2168000000000001</v>
      </c>
      <c r="H256" s="113"/>
      <c r="I256" s="113">
        <v>1.7412000000000001</v>
      </c>
      <c r="J256" s="113">
        <v>1.9335</v>
      </c>
      <c r="K256" s="113"/>
      <c r="L256" s="113">
        <v>12.353</v>
      </c>
      <c r="M256" s="113">
        <v>9.6671999999999993</v>
      </c>
      <c r="N256" s="113">
        <v>1.7092000000000001</v>
      </c>
      <c r="O256" s="113">
        <v>19.524999999999999</v>
      </c>
      <c r="P256" s="113">
        <v>96.953599999999994</v>
      </c>
      <c r="Q256" s="113">
        <v>150.00810000000001</v>
      </c>
      <c r="R256" s="113">
        <v>6.1402000000000001</v>
      </c>
      <c r="S256" s="113">
        <v>1.1707000000000001</v>
      </c>
      <c r="T256" s="113">
        <v>165.56</v>
      </c>
      <c r="U256" s="113">
        <v>466.12799999999999</v>
      </c>
      <c r="V256" s="113">
        <v>4.5237999999999996</v>
      </c>
      <c r="W256" s="113">
        <v>162.40459999999999</v>
      </c>
      <c r="X256" s="113">
        <v>8.2791999999999994</v>
      </c>
      <c r="Y256" s="113">
        <v>28.917400000000001</v>
      </c>
      <c r="Z256" s="113">
        <v>2.2887</v>
      </c>
      <c r="AA256" s="113">
        <v>42.721800000000002</v>
      </c>
      <c r="AB256" s="113">
        <v>8.8072999999999997</v>
      </c>
      <c r="AC256" s="113">
        <v>5.3963999999999999</v>
      </c>
      <c r="AD256" s="113">
        <v>5.4945000000000004</v>
      </c>
      <c r="AE256" s="113">
        <v>1562.0988</v>
      </c>
      <c r="AF256" s="113">
        <v>1040.8208</v>
      </c>
      <c r="AG256" s="113">
        <v>4847.5370999999996</v>
      </c>
      <c r="AH256" s="113">
        <v>23.045999999999999</v>
      </c>
      <c r="AI256" s="113">
        <v>18167.97</v>
      </c>
      <c r="AJ256" s="113">
        <v>24.586200000000002</v>
      </c>
      <c r="AK256" s="113">
        <v>66.076499999999996</v>
      </c>
      <c r="AL256" s="113">
        <v>5.7877999999999998</v>
      </c>
      <c r="AM256" s="113">
        <v>71.695599999999999</v>
      </c>
      <c r="AN256" s="113">
        <v>21.094200000000001</v>
      </c>
      <c r="AO256" s="113">
        <v>4.5053999999999998</v>
      </c>
      <c r="AP256" s="113">
        <v>4.6204999999999998</v>
      </c>
      <c r="AQ256" s="113">
        <v>0.87690000000000001</v>
      </c>
      <c r="AR256" s="113">
        <v>513.50599999999997</v>
      </c>
      <c r="AS256" s="113">
        <v>4.3379000000000003</v>
      </c>
      <c r="AT256" s="113">
        <v>28670</v>
      </c>
      <c r="AU256" s="113">
        <v>79.728800000000007</v>
      </c>
      <c r="AV256" s="113">
        <v>2864.6493999999998</v>
      </c>
      <c r="AW256" s="113">
        <v>36.8553</v>
      </c>
      <c r="AX256" s="113">
        <v>8.7103000000000002</v>
      </c>
      <c r="AY256" s="113">
        <v>4.1776999999999997</v>
      </c>
      <c r="AZ256" s="113">
        <v>145.97810000000001</v>
      </c>
      <c r="BA256" s="113">
        <v>11.9551</v>
      </c>
      <c r="BB256" s="113">
        <v>4.6330999999999998</v>
      </c>
      <c r="BC256" s="113">
        <v>251.3809</v>
      </c>
      <c r="BD256" s="113">
        <v>3.7936000000000001</v>
      </c>
      <c r="BE256" s="113">
        <v>0.46450000000000002</v>
      </c>
      <c r="BF256" s="113">
        <v>8.4336000000000002</v>
      </c>
      <c r="BG256" s="113">
        <v>0.37759999999999999</v>
      </c>
      <c r="BH256" s="113">
        <v>36.567</v>
      </c>
      <c r="BI256" s="113">
        <v>48.714100000000002</v>
      </c>
    </row>
    <row r="257" spans="1:61" ht="15.75" customHeight="1">
      <c r="A257" s="22">
        <v>256</v>
      </c>
      <c r="B257" s="25">
        <v>44723</v>
      </c>
      <c r="C257" s="113">
        <v>1.2315</v>
      </c>
      <c r="D257" s="113">
        <v>1.573</v>
      </c>
      <c r="E257" s="114"/>
      <c r="F257" s="114"/>
      <c r="G257" s="113">
        <v>1.2168000000000001</v>
      </c>
      <c r="H257" s="113"/>
      <c r="I257" s="113">
        <v>1.7412000000000001</v>
      </c>
      <c r="J257" s="113">
        <v>1.9335</v>
      </c>
      <c r="K257" s="113"/>
      <c r="L257" s="113">
        <v>12.353</v>
      </c>
      <c r="M257" s="113">
        <v>9.6671999999999993</v>
      </c>
      <c r="N257" s="113">
        <v>1.7092000000000001</v>
      </c>
      <c r="O257" s="113">
        <v>19.524999999999999</v>
      </c>
      <c r="P257" s="113">
        <v>96.953599999999994</v>
      </c>
      <c r="Q257" s="113">
        <v>150.00810000000001</v>
      </c>
      <c r="R257" s="113">
        <v>6.1402000000000001</v>
      </c>
      <c r="S257" s="113">
        <v>1.1707000000000001</v>
      </c>
      <c r="T257" s="113">
        <v>165.56</v>
      </c>
      <c r="U257" s="113">
        <v>466.12799999999999</v>
      </c>
      <c r="V257" s="113">
        <v>4.5237999999999996</v>
      </c>
      <c r="W257" s="113">
        <v>162.40459999999999</v>
      </c>
      <c r="X257" s="113">
        <v>8.2791999999999994</v>
      </c>
      <c r="Y257" s="113">
        <v>28.917400000000001</v>
      </c>
      <c r="Z257" s="113">
        <v>2.2887</v>
      </c>
      <c r="AA257" s="113">
        <v>42.721800000000002</v>
      </c>
      <c r="AB257" s="113">
        <v>8.8072999999999997</v>
      </c>
      <c r="AC257" s="113">
        <v>5.3963999999999999</v>
      </c>
      <c r="AD257" s="113">
        <v>5.4945000000000004</v>
      </c>
      <c r="AE257" s="113">
        <v>1562.0988</v>
      </c>
      <c r="AF257" s="113">
        <v>1040.8208</v>
      </c>
      <c r="AG257" s="113">
        <v>4847.5370999999996</v>
      </c>
      <c r="AH257" s="113">
        <v>23.045999999999999</v>
      </c>
      <c r="AI257" s="113">
        <v>18167.97</v>
      </c>
      <c r="AJ257" s="113">
        <v>24.586200000000002</v>
      </c>
      <c r="AK257" s="113">
        <v>66.076499999999996</v>
      </c>
      <c r="AL257" s="113">
        <v>5.7877999999999998</v>
      </c>
      <c r="AM257" s="113">
        <v>71.695599999999999</v>
      </c>
      <c r="AN257" s="113">
        <v>21.094200000000001</v>
      </c>
      <c r="AO257" s="113">
        <v>4.5053999999999998</v>
      </c>
      <c r="AP257" s="113">
        <v>4.6204999999999998</v>
      </c>
      <c r="AQ257" s="113">
        <v>0.87690000000000001</v>
      </c>
      <c r="AR257" s="113">
        <v>513.50599999999997</v>
      </c>
      <c r="AS257" s="113">
        <v>4.3379000000000003</v>
      </c>
      <c r="AT257" s="113">
        <v>28670</v>
      </c>
      <c r="AU257" s="113">
        <v>79.728800000000007</v>
      </c>
      <c r="AV257" s="113">
        <v>2864.6493999999998</v>
      </c>
      <c r="AW257" s="113">
        <v>36.8553</v>
      </c>
      <c r="AX257" s="113">
        <v>8.7103000000000002</v>
      </c>
      <c r="AY257" s="113">
        <v>4.1776999999999997</v>
      </c>
      <c r="AZ257" s="113">
        <v>145.97810000000001</v>
      </c>
      <c r="BA257" s="113">
        <v>11.9551</v>
      </c>
      <c r="BB257" s="113">
        <v>4.6330999999999998</v>
      </c>
      <c r="BC257" s="113">
        <v>251.3809</v>
      </c>
      <c r="BD257" s="113">
        <v>3.7936000000000001</v>
      </c>
      <c r="BE257" s="113">
        <v>0.46450000000000002</v>
      </c>
      <c r="BF257" s="113">
        <v>8.4336000000000002</v>
      </c>
      <c r="BG257" s="113">
        <v>0.37759999999999999</v>
      </c>
      <c r="BH257" s="113">
        <v>36.567</v>
      </c>
      <c r="BI257" s="113">
        <v>48.714100000000002</v>
      </c>
    </row>
    <row r="258" spans="1:61" ht="15.75" customHeight="1">
      <c r="A258" s="22">
        <v>257</v>
      </c>
      <c r="B258" s="25">
        <v>44724</v>
      </c>
      <c r="C258" s="113">
        <v>1.2315</v>
      </c>
      <c r="D258" s="113">
        <v>1.573</v>
      </c>
      <c r="E258" s="114"/>
      <c r="F258" s="114"/>
      <c r="G258" s="113">
        <v>1.2168000000000001</v>
      </c>
      <c r="H258" s="113"/>
      <c r="I258" s="113">
        <v>1.7412000000000001</v>
      </c>
      <c r="J258" s="113">
        <v>1.9335</v>
      </c>
      <c r="K258" s="113"/>
      <c r="L258" s="113">
        <v>12.353</v>
      </c>
      <c r="M258" s="113">
        <v>9.6671999999999993</v>
      </c>
      <c r="N258" s="113">
        <v>1.7092000000000001</v>
      </c>
      <c r="O258" s="113">
        <v>19.524999999999999</v>
      </c>
      <c r="P258" s="113">
        <v>96.953599999999994</v>
      </c>
      <c r="Q258" s="113">
        <v>150.00810000000001</v>
      </c>
      <c r="R258" s="113">
        <v>6.1402000000000001</v>
      </c>
      <c r="S258" s="113">
        <v>1.1707000000000001</v>
      </c>
      <c r="T258" s="113">
        <v>165.56</v>
      </c>
      <c r="U258" s="113">
        <v>466.12799999999999</v>
      </c>
      <c r="V258" s="113">
        <v>4.5237999999999996</v>
      </c>
      <c r="W258" s="113">
        <v>162.40459999999999</v>
      </c>
      <c r="X258" s="113">
        <v>8.2791999999999994</v>
      </c>
      <c r="Y258" s="113">
        <v>28.917400000000001</v>
      </c>
      <c r="Z258" s="113">
        <v>2.2887</v>
      </c>
      <c r="AA258" s="113">
        <v>42.721800000000002</v>
      </c>
      <c r="AB258" s="113">
        <v>8.8072999999999997</v>
      </c>
      <c r="AC258" s="113">
        <v>5.3963999999999999</v>
      </c>
      <c r="AD258" s="113">
        <v>5.4945000000000004</v>
      </c>
      <c r="AE258" s="113">
        <v>1562.0988</v>
      </c>
      <c r="AF258" s="113">
        <v>1040.8208</v>
      </c>
      <c r="AG258" s="113">
        <v>4847.5370999999996</v>
      </c>
      <c r="AH258" s="113">
        <v>23.045999999999999</v>
      </c>
      <c r="AI258" s="113">
        <v>18167.97</v>
      </c>
      <c r="AJ258" s="113">
        <v>24.586200000000002</v>
      </c>
      <c r="AK258" s="113">
        <v>66.076499999999996</v>
      </c>
      <c r="AL258" s="113">
        <v>5.7877999999999998</v>
      </c>
      <c r="AM258" s="113">
        <v>71.695599999999999</v>
      </c>
      <c r="AN258" s="113">
        <v>21.094200000000001</v>
      </c>
      <c r="AO258" s="113">
        <v>4.5053999999999998</v>
      </c>
      <c r="AP258" s="113">
        <v>4.6204999999999998</v>
      </c>
      <c r="AQ258" s="113">
        <v>0.87690000000000001</v>
      </c>
      <c r="AR258" s="113">
        <v>513.50599999999997</v>
      </c>
      <c r="AS258" s="113">
        <v>4.3379000000000003</v>
      </c>
      <c r="AT258" s="113">
        <v>28670</v>
      </c>
      <c r="AU258" s="113">
        <v>79.728800000000007</v>
      </c>
      <c r="AV258" s="113">
        <v>2864.6493999999998</v>
      </c>
      <c r="AW258" s="113">
        <v>36.8553</v>
      </c>
      <c r="AX258" s="113">
        <v>8.7103000000000002</v>
      </c>
      <c r="AY258" s="113">
        <v>4.1776999999999997</v>
      </c>
      <c r="AZ258" s="113">
        <v>145.97810000000001</v>
      </c>
      <c r="BA258" s="113">
        <v>11.9551</v>
      </c>
      <c r="BB258" s="113">
        <v>4.6330999999999998</v>
      </c>
      <c r="BC258" s="113">
        <v>251.3809</v>
      </c>
      <c r="BD258" s="113">
        <v>3.7936000000000001</v>
      </c>
      <c r="BE258" s="113">
        <v>0.46450000000000002</v>
      </c>
      <c r="BF258" s="113">
        <v>8.4336000000000002</v>
      </c>
      <c r="BG258" s="113">
        <v>0.37759999999999999</v>
      </c>
      <c r="BH258" s="113">
        <v>36.567</v>
      </c>
      <c r="BI258" s="113">
        <v>48.714100000000002</v>
      </c>
    </row>
    <row r="259" spans="1:61" ht="15.75" customHeight="1">
      <c r="A259" s="22">
        <v>258</v>
      </c>
      <c r="B259" s="25">
        <v>44725</v>
      </c>
      <c r="C259" s="113">
        <v>1.2174</v>
      </c>
      <c r="D259" s="113">
        <v>1.5656000000000001</v>
      </c>
      <c r="E259" s="114"/>
      <c r="F259" s="114"/>
      <c r="G259" s="113">
        <v>1.2122999999999999</v>
      </c>
      <c r="H259" s="113"/>
      <c r="I259" s="113">
        <v>1.7545999999999999</v>
      </c>
      <c r="J259" s="113">
        <v>1.9418</v>
      </c>
      <c r="K259" s="113"/>
      <c r="L259" s="113">
        <v>12.3843</v>
      </c>
      <c r="M259" s="113">
        <v>9.5565999999999995</v>
      </c>
      <c r="N259" s="113">
        <v>1.6953</v>
      </c>
      <c r="O259" s="113">
        <v>19.613399999999999</v>
      </c>
      <c r="P259" s="113">
        <v>95.209699999999998</v>
      </c>
      <c r="Q259" s="113">
        <v>148.88720000000001</v>
      </c>
      <c r="R259" s="113">
        <v>6.2186000000000003</v>
      </c>
      <c r="S259" s="113">
        <v>1.1664000000000001</v>
      </c>
      <c r="T259" s="113">
        <v>163.35900000000001</v>
      </c>
      <c r="U259" s="113">
        <v>468.79300000000001</v>
      </c>
      <c r="V259" s="113">
        <v>4.4744999999999999</v>
      </c>
      <c r="W259" s="113">
        <v>161.5556</v>
      </c>
      <c r="X259" s="113">
        <v>8.2142999999999997</v>
      </c>
      <c r="Y259" s="113">
        <v>28.855499999999999</v>
      </c>
      <c r="Z259" s="113">
        <v>2.2818999999999998</v>
      </c>
      <c r="AA259" s="113">
        <v>42.512900000000002</v>
      </c>
      <c r="AB259" s="113">
        <v>8.7736000000000001</v>
      </c>
      <c r="AC259" s="113">
        <v>5.4253999999999998</v>
      </c>
      <c r="AD259" s="113">
        <v>5.4001999999999999</v>
      </c>
      <c r="AE259" s="113">
        <v>1563.7671</v>
      </c>
      <c r="AF259" s="113">
        <v>1047.7858000000001</v>
      </c>
      <c r="AG259" s="113">
        <v>4869.4296999999997</v>
      </c>
      <c r="AH259" s="113">
        <v>22.779399999999999</v>
      </c>
      <c r="AI259" s="113">
        <v>17869.37</v>
      </c>
      <c r="AJ259" s="113">
        <v>24.8703</v>
      </c>
      <c r="AK259" s="113">
        <v>65.213499999999996</v>
      </c>
      <c r="AL259" s="113">
        <v>5.7877999999999998</v>
      </c>
      <c r="AM259" s="113">
        <v>69.680199999999999</v>
      </c>
      <c r="AN259" s="113">
        <v>21.042100000000001</v>
      </c>
      <c r="AO259" s="113">
        <v>4.4546000000000001</v>
      </c>
      <c r="AP259" s="113">
        <v>4.5673000000000004</v>
      </c>
      <c r="AQ259" s="113">
        <v>0.8619</v>
      </c>
      <c r="AR259" s="113">
        <v>507.62180000000001</v>
      </c>
      <c r="AS259" s="113">
        <v>4.2906000000000004</v>
      </c>
      <c r="AT259" s="113">
        <v>28152</v>
      </c>
      <c r="AU259" s="113">
        <v>77.784000000000006</v>
      </c>
      <c r="AV259" s="113">
        <v>2834.0598</v>
      </c>
      <c r="AW259" s="113">
        <v>35.666899999999998</v>
      </c>
      <c r="AX259" s="113">
        <v>8.6784999999999997</v>
      </c>
      <c r="AY259" s="113">
        <v>4.2061999999999999</v>
      </c>
      <c r="AZ259" s="113">
        <v>144.39089999999999</v>
      </c>
      <c r="BA259" s="113">
        <v>12.0374</v>
      </c>
      <c r="BB259" s="113">
        <v>4.5984999999999996</v>
      </c>
      <c r="BC259" s="113">
        <v>248.80330000000001</v>
      </c>
      <c r="BD259" s="113">
        <v>3.7822</v>
      </c>
      <c r="BE259" s="113">
        <v>0.45860000000000001</v>
      </c>
      <c r="BF259" s="113">
        <v>8.3925999999999998</v>
      </c>
      <c r="BG259" s="113">
        <v>0.37359999999999999</v>
      </c>
      <c r="BH259" s="113">
        <v>36.203099999999999</v>
      </c>
      <c r="BI259" s="113">
        <v>48.758899999999997</v>
      </c>
    </row>
    <row r="260" spans="1:61" ht="15.75" customHeight="1">
      <c r="A260" s="22">
        <v>259</v>
      </c>
      <c r="B260" s="25">
        <v>44726</v>
      </c>
      <c r="C260" s="113">
        <v>1.1995</v>
      </c>
      <c r="D260" s="113">
        <v>1.5537000000000001</v>
      </c>
      <c r="E260" s="114"/>
      <c r="F260" s="114"/>
      <c r="G260" s="113">
        <v>1.2025999999999999</v>
      </c>
      <c r="H260" s="113"/>
      <c r="I260" s="113">
        <v>1.746</v>
      </c>
      <c r="J260" s="113">
        <v>1.9318</v>
      </c>
      <c r="K260" s="113"/>
      <c r="L260" s="113">
        <v>12.249700000000001</v>
      </c>
      <c r="M260" s="113">
        <v>9.4164999999999992</v>
      </c>
      <c r="N260" s="113">
        <v>1.6713</v>
      </c>
      <c r="O260" s="113">
        <v>19.265699999999999</v>
      </c>
      <c r="P260" s="113">
        <v>94.436800000000005</v>
      </c>
      <c r="Q260" s="113">
        <v>146.9298</v>
      </c>
      <c r="R260" s="113">
        <v>6.1661999999999999</v>
      </c>
      <c r="S260" s="113">
        <v>1.1511</v>
      </c>
      <c r="T260" s="113">
        <v>161.91</v>
      </c>
      <c r="U260" s="113">
        <v>462.76900000000001</v>
      </c>
      <c r="V260" s="113">
        <v>4.4074999999999998</v>
      </c>
      <c r="W260" s="113">
        <v>158.5326</v>
      </c>
      <c r="X260" s="113">
        <v>8.0998999999999999</v>
      </c>
      <c r="Y260" s="113">
        <v>28.485600000000002</v>
      </c>
      <c r="Z260" s="113">
        <v>2.2511999999999999</v>
      </c>
      <c r="AA260" s="113">
        <v>42.020299999999999</v>
      </c>
      <c r="AB260" s="113">
        <v>8.6623000000000001</v>
      </c>
      <c r="AC260" s="113">
        <v>5.3646000000000003</v>
      </c>
      <c r="AD260" s="113">
        <v>5.3756000000000004</v>
      </c>
      <c r="AE260" s="113">
        <v>1543.0591999999999</v>
      </c>
      <c r="AF260" s="113">
        <v>1040.6867999999999</v>
      </c>
      <c r="AG260" s="113">
        <v>4762.5370999999996</v>
      </c>
      <c r="AH260" s="113">
        <v>22.481300000000001</v>
      </c>
      <c r="AI260" s="113">
        <v>17851.57</v>
      </c>
      <c r="AJ260" s="113">
        <v>24.738700000000001</v>
      </c>
      <c r="AK260" s="113">
        <v>64.862899999999996</v>
      </c>
      <c r="AL260" s="113">
        <v>5.6916000000000002</v>
      </c>
      <c r="AM260" s="113">
        <v>70.4392</v>
      </c>
      <c r="AN260" s="113">
        <v>20.740200000000002</v>
      </c>
      <c r="AO260" s="113">
        <v>4.4047999999999998</v>
      </c>
      <c r="AP260" s="113">
        <v>4.5006000000000004</v>
      </c>
      <c r="AQ260" s="113">
        <v>0.85219999999999996</v>
      </c>
      <c r="AR260" s="113">
        <v>501.73270000000002</v>
      </c>
      <c r="AS260" s="113">
        <v>4.2251000000000003</v>
      </c>
      <c r="AT260" s="113">
        <v>28112</v>
      </c>
      <c r="AU260" s="113">
        <v>76.673900000000003</v>
      </c>
      <c r="AV260" s="113">
        <v>2787.1547999999998</v>
      </c>
      <c r="AW260" s="113">
        <v>35.364400000000003</v>
      </c>
      <c r="AX260" s="113">
        <v>8.5631000000000004</v>
      </c>
      <c r="AY260" s="113">
        <v>4.1616</v>
      </c>
      <c r="AZ260" s="113">
        <v>140.6977</v>
      </c>
      <c r="BA260" s="113">
        <v>12.022</v>
      </c>
      <c r="BB260" s="113">
        <v>4.4970999999999997</v>
      </c>
      <c r="BC260" s="113">
        <v>248.9539</v>
      </c>
      <c r="BD260" s="113">
        <v>3.7313000000000001</v>
      </c>
      <c r="BE260" s="113">
        <v>0.45250000000000001</v>
      </c>
      <c r="BF260" s="113">
        <v>8.2683999999999997</v>
      </c>
      <c r="BG260" s="113">
        <v>0.36870000000000003</v>
      </c>
      <c r="BH260" s="113">
        <v>35.612200000000001</v>
      </c>
      <c r="BI260" s="113">
        <v>48.051000000000002</v>
      </c>
    </row>
    <row r="261" spans="1:61" ht="15.75" customHeight="1">
      <c r="A261" s="22">
        <v>260</v>
      </c>
      <c r="B261" s="25">
        <v>44727</v>
      </c>
      <c r="C261" s="113">
        <v>1.2063999999999999</v>
      </c>
      <c r="D261" s="113">
        <v>1.5651999999999999</v>
      </c>
      <c r="E261" s="114"/>
      <c r="F261" s="114"/>
      <c r="G261" s="113">
        <v>1.2099</v>
      </c>
      <c r="H261" s="113"/>
      <c r="I261" s="113">
        <v>1.7367999999999999</v>
      </c>
      <c r="J261" s="113">
        <v>1.9337</v>
      </c>
      <c r="K261" s="113"/>
      <c r="L261" s="113">
        <v>12.4072</v>
      </c>
      <c r="M261" s="113">
        <v>9.4704999999999995</v>
      </c>
      <c r="N261" s="113">
        <v>1.6808000000000001</v>
      </c>
      <c r="O261" s="113">
        <v>19.2927</v>
      </c>
      <c r="P261" s="113">
        <v>94.384500000000003</v>
      </c>
      <c r="Q261" s="113">
        <v>148.02770000000001</v>
      </c>
      <c r="R261" s="113">
        <v>6.1662999999999997</v>
      </c>
      <c r="S261" s="113">
        <v>1.1620999999999999</v>
      </c>
      <c r="T261" s="113">
        <v>162.238</v>
      </c>
      <c r="U261" s="113">
        <v>463.59199999999998</v>
      </c>
      <c r="V261" s="113">
        <v>4.4314999999999998</v>
      </c>
      <c r="W261" s="113">
        <v>159.8065</v>
      </c>
      <c r="X261" s="113">
        <v>8.0978999999999992</v>
      </c>
      <c r="Y261" s="113">
        <v>28.746200000000002</v>
      </c>
      <c r="Z261" s="113">
        <v>2.2723</v>
      </c>
      <c r="AA261" s="113">
        <v>42.193100000000001</v>
      </c>
      <c r="AB261" s="113">
        <v>8.7444000000000006</v>
      </c>
      <c r="AC261" s="113">
        <v>5.4390000000000001</v>
      </c>
      <c r="AD261" s="113">
        <v>5.3407</v>
      </c>
      <c r="AE261" s="113">
        <v>1557.0027</v>
      </c>
      <c r="AF261" s="113">
        <v>1040.0246999999999</v>
      </c>
      <c r="AG261" s="113">
        <v>4720.6054999999997</v>
      </c>
      <c r="AH261" s="113">
        <v>22.6343</v>
      </c>
      <c r="AI261" s="113">
        <v>17804.21</v>
      </c>
      <c r="AJ261" s="113">
        <v>24.933399999999999</v>
      </c>
      <c r="AK261" s="113">
        <v>64.333699999999993</v>
      </c>
      <c r="AL261" s="113">
        <v>5.7427000000000001</v>
      </c>
      <c r="AM261" s="113">
        <v>69.374799999999993</v>
      </c>
      <c r="AN261" s="113">
        <v>20.8415</v>
      </c>
      <c r="AO261" s="113">
        <v>4.43</v>
      </c>
      <c r="AP261" s="113">
        <v>4.5270000000000001</v>
      </c>
      <c r="AQ261" s="113">
        <v>0.85499999999999998</v>
      </c>
      <c r="AR261" s="113">
        <v>505.11660000000001</v>
      </c>
      <c r="AS261" s="113">
        <v>4.2493999999999996</v>
      </c>
      <c r="AT261" s="113">
        <v>28014</v>
      </c>
      <c r="AU261" s="113">
        <v>77.077799999999996</v>
      </c>
      <c r="AV261" s="113">
        <v>2808.7728999999999</v>
      </c>
      <c r="AW261" s="113">
        <v>35.519100000000002</v>
      </c>
      <c r="AX261" s="113">
        <v>8.6439000000000004</v>
      </c>
      <c r="AY261" s="113">
        <v>4.1643999999999997</v>
      </c>
      <c r="AZ261" s="113">
        <v>141.64240000000001</v>
      </c>
      <c r="BA261" s="113">
        <v>12.1098</v>
      </c>
      <c r="BB261" s="113">
        <v>4.4922000000000004</v>
      </c>
      <c r="BC261" s="113">
        <v>249.91810000000001</v>
      </c>
      <c r="BD261" s="113">
        <v>3.7578999999999998</v>
      </c>
      <c r="BE261" s="113">
        <v>0.4546</v>
      </c>
      <c r="BF261" s="113">
        <v>8.2746999999999993</v>
      </c>
      <c r="BG261" s="113">
        <v>0.37059999999999998</v>
      </c>
      <c r="BH261" s="113">
        <v>35.845799999999997</v>
      </c>
      <c r="BI261" s="113">
        <v>48.288200000000003</v>
      </c>
    </row>
    <row r="262" spans="1:61" ht="15.75" customHeight="1">
      <c r="A262" s="22">
        <v>261</v>
      </c>
      <c r="B262" s="25">
        <v>44728</v>
      </c>
      <c r="C262" s="113">
        <v>1.238</v>
      </c>
      <c r="D262" s="113">
        <v>1.5974999999999999</v>
      </c>
      <c r="E262" s="114"/>
      <c r="F262" s="114"/>
      <c r="G262" s="113">
        <v>1.1953</v>
      </c>
      <c r="H262" s="113"/>
      <c r="I262" s="113">
        <v>1.7586999999999999</v>
      </c>
      <c r="J262" s="113">
        <v>1.9430000000000001</v>
      </c>
      <c r="K262" s="113"/>
      <c r="L262" s="113">
        <v>12.553900000000001</v>
      </c>
      <c r="M262" s="113">
        <v>9.7169000000000008</v>
      </c>
      <c r="N262" s="113">
        <v>1.7126999999999999</v>
      </c>
      <c r="O262" s="113">
        <v>19.750399999999999</v>
      </c>
      <c r="P262" s="113">
        <v>94.747900000000001</v>
      </c>
      <c r="Q262" s="113">
        <v>152.1463</v>
      </c>
      <c r="R262" s="113">
        <v>6.2568999999999999</v>
      </c>
      <c r="S262" s="113">
        <v>1.1724000000000001</v>
      </c>
      <c r="T262" s="113">
        <v>163.196</v>
      </c>
      <c r="U262" s="113">
        <v>468.06099999999998</v>
      </c>
      <c r="V262" s="113">
        <v>4.5370999999999997</v>
      </c>
      <c r="W262" s="113">
        <v>161.46549999999999</v>
      </c>
      <c r="X262" s="113">
        <v>8.2615999999999996</v>
      </c>
      <c r="Y262" s="113">
        <v>29.010200000000001</v>
      </c>
      <c r="Z262" s="113">
        <v>2.2953999999999999</v>
      </c>
      <c r="AA262" s="113">
        <v>43.316899999999997</v>
      </c>
      <c r="AB262" s="113">
        <v>8.8224</v>
      </c>
      <c r="AC262" s="113">
        <v>5.5439999999999996</v>
      </c>
      <c r="AD262" s="113">
        <v>5.3400999999999996</v>
      </c>
      <c r="AE262" s="113">
        <v>1593.1822999999999</v>
      </c>
      <c r="AF262" s="113">
        <v>1074.9766999999999</v>
      </c>
      <c r="AG262" s="113">
        <v>4826.2012000000004</v>
      </c>
      <c r="AH262" s="113">
        <v>23.209800000000001</v>
      </c>
      <c r="AI262" s="113">
        <v>17899.439999999999</v>
      </c>
      <c r="AJ262" s="113">
        <v>25.293500000000002</v>
      </c>
      <c r="AK262" s="113">
        <v>64.661600000000007</v>
      </c>
      <c r="AL262" s="113">
        <v>5.8007999999999997</v>
      </c>
      <c r="AM262" s="113">
        <v>71.520700000000005</v>
      </c>
      <c r="AN262" s="113">
        <v>21.4648</v>
      </c>
      <c r="AO262" s="113">
        <v>4.5373000000000001</v>
      </c>
      <c r="AP262" s="113">
        <v>4.6452</v>
      </c>
      <c r="AQ262" s="113">
        <v>0.87339999999999995</v>
      </c>
      <c r="AR262" s="113">
        <v>518.32119999999998</v>
      </c>
      <c r="AS262" s="113">
        <v>4.3601999999999999</v>
      </c>
      <c r="AT262" s="113">
        <v>28131</v>
      </c>
      <c r="AU262" s="113">
        <v>79.090500000000006</v>
      </c>
      <c r="AV262" s="113">
        <v>2884.0228999999999</v>
      </c>
      <c r="AW262" s="113">
        <v>36.181699999999999</v>
      </c>
      <c r="AX262" s="113">
        <v>8.7207000000000008</v>
      </c>
      <c r="AY262" s="113">
        <v>4.2724000000000002</v>
      </c>
      <c r="AZ262" s="113">
        <v>147.078</v>
      </c>
      <c r="BA262" s="113">
        <v>12.317600000000001</v>
      </c>
      <c r="BB262" s="113">
        <v>4.6062000000000003</v>
      </c>
      <c r="BC262" s="113">
        <v>253.88210000000001</v>
      </c>
      <c r="BD262" s="113">
        <v>3.8227000000000002</v>
      </c>
      <c r="BE262" s="113">
        <v>0.46450000000000002</v>
      </c>
      <c r="BF262" s="113">
        <v>8.5228000000000002</v>
      </c>
      <c r="BG262" s="113">
        <v>0.38019999999999998</v>
      </c>
      <c r="BH262" s="113">
        <v>36.818199999999997</v>
      </c>
      <c r="BI262" s="113">
        <v>49.574800000000003</v>
      </c>
    </row>
    <row r="263" spans="1:61" ht="15.75" customHeight="1">
      <c r="A263" s="22">
        <v>262</v>
      </c>
      <c r="B263" s="25">
        <v>44729</v>
      </c>
      <c r="C263" s="113">
        <v>1.2241</v>
      </c>
      <c r="D263" s="113">
        <v>1.5931</v>
      </c>
      <c r="E263" s="114"/>
      <c r="F263" s="114"/>
      <c r="G263" s="113">
        <v>1.1863999999999999</v>
      </c>
      <c r="H263" s="113"/>
      <c r="I263" s="113">
        <v>1.7662</v>
      </c>
      <c r="J263" s="113">
        <v>1.9389000000000001</v>
      </c>
      <c r="K263" s="113"/>
      <c r="L263" s="113">
        <v>12.436299999999999</v>
      </c>
      <c r="M263" s="113">
        <v>9.5943000000000005</v>
      </c>
      <c r="N263" s="113">
        <v>1.6997</v>
      </c>
      <c r="O263" s="113">
        <v>19.5853</v>
      </c>
      <c r="P263" s="113">
        <v>96.037800000000004</v>
      </c>
      <c r="Q263" s="113">
        <v>150.16200000000001</v>
      </c>
      <c r="R263" s="113">
        <v>6.2994000000000003</v>
      </c>
      <c r="S263" s="113">
        <v>1.1644000000000001</v>
      </c>
      <c r="T263" s="113">
        <v>165.30600000000001</v>
      </c>
      <c r="U263" s="113">
        <v>465.69099999999997</v>
      </c>
      <c r="V263" s="113">
        <v>4.4890999999999996</v>
      </c>
      <c r="W263" s="113">
        <v>160.4057</v>
      </c>
      <c r="X263" s="113">
        <v>8.1989000000000001</v>
      </c>
      <c r="Y263" s="113">
        <v>28.8109</v>
      </c>
      <c r="Z263" s="113">
        <v>2.2801</v>
      </c>
      <c r="AA263" s="113">
        <v>43.107999999999997</v>
      </c>
      <c r="AB263" s="113">
        <v>8.7588000000000008</v>
      </c>
      <c r="AC263" s="113">
        <v>5.4482999999999997</v>
      </c>
      <c r="AD263" s="113">
        <v>5.4207000000000001</v>
      </c>
      <c r="AE263" s="113">
        <v>1574.1632999999999</v>
      </c>
      <c r="AF263" s="113">
        <v>1070.2841000000001</v>
      </c>
      <c r="AG263" s="113">
        <v>4770.0097999999998</v>
      </c>
      <c r="AH263" s="113">
        <v>22.913699999999999</v>
      </c>
      <c r="AI263" s="113">
        <v>18212.560000000001</v>
      </c>
      <c r="AJ263" s="113">
        <v>24.883900000000001</v>
      </c>
      <c r="AK263" s="113">
        <v>66.0929</v>
      </c>
      <c r="AL263" s="113">
        <v>5.7569999999999997</v>
      </c>
      <c r="AM263" s="113">
        <v>70.275099999999995</v>
      </c>
      <c r="AN263" s="113">
        <v>21.1815</v>
      </c>
      <c r="AO263" s="113">
        <v>4.4809999999999999</v>
      </c>
      <c r="AP263" s="113">
        <v>4.5857000000000001</v>
      </c>
      <c r="AQ263" s="113">
        <v>0.86429999999999996</v>
      </c>
      <c r="AR263" s="113">
        <v>510.733</v>
      </c>
      <c r="AS263" s="113">
        <v>4.3048999999999999</v>
      </c>
      <c r="AT263" s="113">
        <v>28362</v>
      </c>
      <c r="AU263" s="113">
        <v>77.885199999999998</v>
      </c>
      <c r="AV263" s="113">
        <v>2849.2226999999998</v>
      </c>
      <c r="AW263" s="113">
        <v>36.3065</v>
      </c>
      <c r="AX263" s="113">
        <v>8.6694999999999993</v>
      </c>
      <c r="AY263" s="113">
        <v>4.2234999999999996</v>
      </c>
      <c r="AZ263" s="113">
        <v>145.31309999999999</v>
      </c>
      <c r="BA263" s="113">
        <v>12.2211</v>
      </c>
      <c r="BB263" s="113">
        <v>4.5472000000000001</v>
      </c>
      <c r="BC263" s="113">
        <v>256.70100000000002</v>
      </c>
      <c r="BD263" s="113">
        <v>3.7991000000000001</v>
      </c>
      <c r="BE263" s="113">
        <v>0.46060000000000001</v>
      </c>
      <c r="BF263" s="113">
        <v>8.3819999999999997</v>
      </c>
      <c r="BG263" s="113">
        <v>0.37509999999999999</v>
      </c>
      <c r="BH263" s="113">
        <v>36.573999999999998</v>
      </c>
      <c r="BI263" s="113">
        <v>49.012599999999999</v>
      </c>
    </row>
    <row r="264" spans="1:61" ht="15.75" customHeight="1">
      <c r="A264" s="22">
        <v>263</v>
      </c>
      <c r="B264" s="25">
        <v>44730</v>
      </c>
      <c r="C264" s="113">
        <v>1.2241</v>
      </c>
      <c r="D264" s="113">
        <v>1.5931</v>
      </c>
      <c r="E264" s="114"/>
      <c r="F264" s="114"/>
      <c r="G264" s="113">
        <v>1.1863999999999999</v>
      </c>
      <c r="H264" s="113"/>
      <c r="I264" s="113">
        <v>1.7662</v>
      </c>
      <c r="J264" s="113">
        <v>1.9389000000000001</v>
      </c>
      <c r="K264" s="113"/>
      <c r="L264" s="113">
        <v>12.436299999999999</v>
      </c>
      <c r="M264" s="113">
        <v>9.5943000000000005</v>
      </c>
      <c r="N264" s="113">
        <v>1.6997</v>
      </c>
      <c r="O264" s="113">
        <v>19.5853</v>
      </c>
      <c r="P264" s="113">
        <v>96.037800000000004</v>
      </c>
      <c r="Q264" s="113">
        <v>150.16200000000001</v>
      </c>
      <c r="R264" s="113">
        <v>6.2994000000000003</v>
      </c>
      <c r="S264" s="113">
        <v>1.1644000000000001</v>
      </c>
      <c r="T264" s="113">
        <v>165.30600000000001</v>
      </c>
      <c r="U264" s="113">
        <v>465.69099999999997</v>
      </c>
      <c r="V264" s="113">
        <v>4.4890999999999996</v>
      </c>
      <c r="W264" s="113">
        <v>160.4057</v>
      </c>
      <c r="X264" s="113">
        <v>8.1989000000000001</v>
      </c>
      <c r="Y264" s="113">
        <v>28.8109</v>
      </c>
      <c r="Z264" s="113">
        <v>2.2801</v>
      </c>
      <c r="AA264" s="113">
        <v>43.107999999999997</v>
      </c>
      <c r="AB264" s="113">
        <v>8.7588000000000008</v>
      </c>
      <c r="AC264" s="113">
        <v>5.4482999999999997</v>
      </c>
      <c r="AD264" s="113">
        <v>5.4207000000000001</v>
      </c>
      <c r="AE264" s="113">
        <v>1574.1632999999999</v>
      </c>
      <c r="AF264" s="113">
        <v>1070.2841000000001</v>
      </c>
      <c r="AG264" s="113">
        <v>4770.0097999999998</v>
      </c>
      <c r="AH264" s="113">
        <v>22.913699999999999</v>
      </c>
      <c r="AI264" s="113">
        <v>18212.560000000001</v>
      </c>
      <c r="AJ264" s="113">
        <v>24.883900000000001</v>
      </c>
      <c r="AK264" s="113">
        <v>66.0929</v>
      </c>
      <c r="AL264" s="113">
        <v>5.7569999999999997</v>
      </c>
      <c r="AM264" s="113">
        <v>70.275099999999995</v>
      </c>
      <c r="AN264" s="113">
        <v>21.1815</v>
      </c>
      <c r="AO264" s="113">
        <v>4.4809999999999999</v>
      </c>
      <c r="AP264" s="113">
        <v>4.5857000000000001</v>
      </c>
      <c r="AQ264" s="113">
        <v>0.86429999999999996</v>
      </c>
      <c r="AR264" s="113">
        <v>510.733</v>
      </c>
      <c r="AS264" s="113">
        <v>4.3048999999999999</v>
      </c>
      <c r="AT264" s="113">
        <v>28362</v>
      </c>
      <c r="AU264" s="113">
        <v>77.885199999999998</v>
      </c>
      <c r="AV264" s="113">
        <v>2849.2226999999998</v>
      </c>
      <c r="AW264" s="113">
        <v>36.3065</v>
      </c>
      <c r="AX264" s="113">
        <v>8.6694999999999993</v>
      </c>
      <c r="AY264" s="113">
        <v>4.2234999999999996</v>
      </c>
      <c r="AZ264" s="113">
        <v>145.31309999999999</v>
      </c>
      <c r="BA264" s="113">
        <v>12.2211</v>
      </c>
      <c r="BB264" s="113">
        <v>4.5472000000000001</v>
      </c>
      <c r="BC264" s="113">
        <v>256.70100000000002</v>
      </c>
      <c r="BD264" s="113">
        <v>3.7991000000000001</v>
      </c>
      <c r="BE264" s="113">
        <v>0.46060000000000001</v>
      </c>
      <c r="BF264" s="113">
        <v>8.3819999999999997</v>
      </c>
      <c r="BG264" s="113">
        <v>0.37509999999999999</v>
      </c>
      <c r="BH264" s="113">
        <v>36.573999999999998</v>
      </c>
      <c r="BI264" s="113">
        <v>49.012599999999999</v>
      </c>
    </row>
    <row r="265" spans="1:61" ht="15.75" customHeight="1">
      <c r="A265" s="22">
        <v>264</v>
      </c>
      <c r="B265" s="25">
        <v>44731</v>
      </c>
      <c r="C265" s="113">
        <v>1.2241</v>
      </c>
      <c r="D265" s="113">
        <v>1.5931</v>
      </c>
      <c r="E265" s="114"/>
      <c r="F265" s="114"/>
      <c r="G265" s="113">
        <v>1.1863999999999999</v>
      </c>
      <c r="H265" s="113"/>
      <c r="I265" s="113">
        <v>1.7662</v>
      </c>
      <c r="J265" s="113">
        <v>1.9389000000000001</v>
      </c>
      <c r="K265" s="113"/>
      <c r="L265" s="113">
        <v>12.436299999999999</v>
      </c>
      <c r="M265" s="113">
        <v>9.5943000000000005</v>
      </c>
      <c r="N265" s="113">
        <v>1.6997</v>
      </c>
      <c r="O265" s="113">
        <v>19.5853</v>
      </c>
      <c r="P265" s="113">
        <v>96.037800000000004</v>
      </c>
      <c r="Q265" s="113">
        <v>150.16200000000001</v>
      </c>
      <c r="R265" s="113">
        <v>6.2994000000000003</v>
      </c>
      <c r="S265" s="113">
        <v>1.1644000000000001</v>
      </c>
      <c r="T265" s="113">
        <v>165.30600000000001</v>
      </c>
      <c r="U265" s="113">
        <v>465.69099999999997</v>
      </c>
      <c r="V265" s="113">
        <v>4.4890999999999996</v>
      </c>
      <c r="W265" s="113">
        <v>160.4057</v>
      </c>
      <c r="X265" s="113">
        <v>8.1989000000000001</v>
      </c>
      <c r="Y265" s="113">
        <v>28.8109</v>
      </c>
      <c r="Z265" s="113">
        <v>2.2801</v>
      </c>
      <c r="AA265" s="113">
        <v>43.107999999999997</v>
      </c>
      <c r="AB265" s="113">
        <v>8.7588000000000008</v>
      </c>
      <c r="AC265" s="113">
        <v>5.4482999999999997</v>
      </c>
      <c r="AD265" s="113">
        <v>5.4207000000000001</v>
      </c>
      <c r="AE265" s="113">
        <v>1574.1632999999999</v>
      </c>
      <c r="AF265" s="113">
        <v>1070.2841000000001</v>
      </c>
      <c r="AG265" s="113">
        <v>4770.0097999999998</v>
      </c>
      <c r="AH265" s="113">
        <v>22.913699999999999</v>
      </c>
      <c r="AI265" s="113">
        <v>18212.560000000001</v>
      </c>
      <c r="AJ265" s="113">
        <v>24.883900000000001</v>
      </c>
      <c r="AK265" s="113">
        <v>66.0929</v>
      </c>
      <c r="AL265" s="113">
        <v>5.7569999999999997</v>
      </c>
      <c r="AM265" s="113">
        <v>70.275099999999995</v>
      </c>
      <c r="AN265" s="113">
        <v>21.1815</v>
      </c>
      <c r="AO265" s="113">
        <v>4.4809999999999999</v>
      </c>
      <c r="AP265" s="113">
        <v>4.5857000000000001</v>
      </c>
      <c r="AQ265" s="113">
        <v>0.86429999999999996</v>
      </c>
      <c r="AR265" s="113">
        <v>510.733</v>
      </c>
      <c r="AS265" s="113">
        <v>4.3048999999999999</v>
      </c>
      <c r="AT265" s="113">
        <v>28362</v>
      </c>
      <c r="AU265" s="113">
        <v>77.885199999999998</v>
      </c>
      <c r="AV265" s="113">
        <v>2849.2226999999998</v>
      </c>
      <c r="AW265" s="113">
        <v>36.3065</v>
      </c>
      <c r="AX265" s="113">
        <v>8.6694999999999993</v>
      </c>
      <c r="AY265" s="113">
        <v>4.2234999999999996</v>
      </c>
      <c r="AZ265" s="113">
        <v>145.31309999999999</v>
      </c>
      <c r="BA265" s="113">
        <v>12.2211</v>
      </c>
      <c r="BB265" s="113">
        <v>4.5472000000000001</v>
      </c>
      <c r="BC265" s="113">
        <v>256.70100000000002</v>
      </c>
      <c r="BD265" s="113">
        <v>3.7991000000000001</v>
      </c>
      <c r="BE265" s="113">
        <v>0.46060000000000001</v>
      </c>
      <c r="BF265" s="113">
        <v>8.3819999999999997</v>
      </c>
      <c r="BG265" s="113">
        <v>0.37509999999999999</v>
      </c>
      <c r="BH265" s="113">
        <v>36.573999999999998</v>
      </c>
      <c r="BI265" s="113">
        <v>49.012599999999999</v>
      </c>
    </row>
    <row r="266" spans="1:61" ht="15.75" customHeight="1">
      <c r="A266" s="22">
        <v>265</v>
      </c>
      <c r="B266" s="25">
        <v>44732</v>
      </c>
      <c r="C266" s="113">
        <v>1.2254</v>
      </c>
      <c r="D266" s="113">
        <v>1.5916999999999999</v>
      </c>
      <c r="E266" s="114"/>
      <c r="F266" s="114"/>
      <c r="G266" s="113">
        <v>1.1854</v>
      </c>
      <c r="H266" s="113"/>
      <c r="I266" s="113">
        <v>1.7597</v>
      </c>
      <c r="J266" s="113">
        <v>1.9337</v>
      </c>
      <c r="K266" s="113"/>
      <c r="L266" s="113">
        <v>12.3965</v>
      </c>
      <c r="M266" s="113">
        <v>9.6210000000000004</v>
      </c>
      <c r="N266" s="113">
        <v>1.7005999999999999</v>
      </c>
      <c r="O266" s="113">
        <v>19.6645</v>
      </c>
      <c r="P266" s="113">
        <v>95.487399999999994</v>
      </c>
      <c r="Q266" s="113">
        <v>150.5848</v>
      </c>
      <c r="R266" s="113">
        <v>6.3121</v>
      </c>
      <c r="S266" s="113">
        <v>1.1645000000000001</v>
      </c>
      <c r="T266" s="113">
        <v>165.50899999999999</v>
      </c>
      <c r="U266" s="113">
        <v>462.97399999999999</v>
      </c>
      <c r="V266" s="113">
        <v>4.4999000000000002</v>
      </c>
      <c r="W266" s="113">
        <v>160.3759</v>
      </c>
      <c r="X266" s="113">
        <v>8.1940000000000008</v>
      </c>
      <c r="Y266" s="113">
        <v>28.765599999999999</v>
      </c>
      <c r="Z266" s="113">
        <v>2.2776000000000001</v>
      </c>
      <c r="AA266" s="113">
        <v>43.3065</v>
      </c>
      <c r="AB266" s="113">
        <v>8.7558000000000007</v>
      </c>
      <c r="AC266" s="113">
        <v>5.4195000000000002</v>
      </c>
      <c r="AD266" s="113">
        <v>5.3893000000000004</v>
      </c>
      <c r="AE266" s="113">
        <v>1583.0848000000001</v>
      </c>
      <c r="AF266" s="113">
        <v>1082.9896000000001</v>
      </c>
      <c r="AG266" s="113">
        <v>4904.9647999999997</v>
      </c>
      <c r="AH266" s="113">
        <v>23.001000000000001</v>
      </c>
      <c r="AI266" s="113">
        <v>18157.849999999999</v>
      </c>
      <c r="AJ266" s="113">
        <v>24.819199999999999</v>
      </c>
      <c r="AK266" s="113">
        <v>66.112899999999996</v>
      </c>
      <c r="AL266" s="113">
        <v>5.7590000000000003</v>
      </c>
      <c r="AM266" s="113">
        <v>67.850099999999998</v>
      </c>
      <c r="AN266" s="113">
        <v>21.244700000000002</v>
      </c>
      <c r="AO266" s="113">
        <v>4.4893000000000001</v>
      </c>
      <c r="AP266" s="113">
        <v>4.5984999999999996</v>
      </c>
      <c r="AQ266" s="113">
        <v>0.86860000000000004</v>
      </c>
      <c r="AR266" s="113">
        <v>512.12670000000003</v>
      </c>
      <c r="AS266" s="113">
        <v>4.3167</v>
      </c>
      <c r="AT266" s="113">
        <v>28439</v>
      </c>
      <c r="AU266" s="113">
        <v>78.249799999999993</v>
      </c>
      <c r="AV266" s="113">
        <v>2836.7820000000002</v>
      </c>
      <c r="AW266" s="113">
        <v>35.992600000000003</v>
      </c>
      <c r="AX266" s="113">
        <v>8.6624999999999996</v>
      </c>
      <c r="AY266" s="113">
        <v>4.2218</v>
      </c>
      <c r="AZ266" s="113">
        <v>145.88050000000001</v>
      </c>
      <c r="BA266" s="113">
        <v>12.123100000000001</v>
      </c>
      <c r="BB266" s="113">
        <v>4.5598999999999998</v>
      </c>
      <c r="BC266" s="113">
        <v>257.7645</v>
      </c>
      <c r="BD266" s="113">
        <v>3.7900999999999998</v>
      </c>
      <c r="BE266" s="113">
        <v>0.46210000000000001</v>
      </c>
      <c r="BF266" s="113">
        <v>8.4426000000000005</v>
      </c>
      <c r="BG266" s="113">
        <v>0.37619999999999998</v>
      </c>
      <c r="BH266" s="113">
        <v>36.450699999999998</v>
      </c>
      <c r="BI266" s="113">
        <v>49.122100000000003</v>
      </c>
    </row>
    <row r="267" spans="1:61" ht="15.75" customHeight="1">
      <c r="A267" s="22">
        <v>266</v>
      </c>
      <c r="B267" s="25">
        <v>44733</v>
      </c>
      <c r="C267" s="113">
        <v>1.2272000000000001</v>
      </c>
      <c r="D267" s="113">
        <v>1.5851999999999999</v>
      </c>
      <c r="E267" s="114"/>
      <c r="F267" s="114"/>
      <c r="G267" s="113">
        <v>1.1855</v>
      </c>
      <c r="H267" s="113"/>
      <c r="I267" s="113">
        <v>1.7585</v>
      </c>
      <c r="J267" s="113">
        <v>1.9357</v>
      </c>
      <c r="K267" s="113"/>
      <c r="L267" s="113">
        <v>12.3935</v>
      </c>
      <c r="M267" s="113">
        <v>9.6339000000000006</v>
      </c>
      <c r="N267" s="113">
        <v>1.6998</v>
      </c>
      <c r="O267" s="113">
        <v>19.5228</v>
      </c>
      <c r="P267" s="113">
        <v>95.996300000000005</v>
      </c>
      <c r="Q267" s="113">
        <v>151.7868</v>
      </c>
      <c r="R267" s="113">
        <v>6.2995000000000001</v>
      </c>
      <c r="S267" s="113">
        <v>1.1649</v>
      </c>
      <c r="T267" s="113">
        <v>167.376</v>
      </c>
      <c r="U267" s="113">
        <v>459.42899999999997</v>
      </c>
      <c r="V267" s="113">
        <v>4.508</v>
      </c>
      <c r="W267" s="113">
        <v>161.57320000000001</v>
      </c>
      <c r="X267" s="113">
        <v>8.2140000000000004</v>
      </c>
      <c r="Y267" s="113">
        <v>28.776900000000001</v>
      </c>
      <c r="Z267" s="113">
        <v>2.2776999999999998</v>
      </c>
      <c r="AA267" s="113">
        <v>43.3673</v>
      </c>
      <c r="AB267" s="113">
        <v>8.7600999999999996</v>
      </c>
      <c r="AC267" s="113">
        <v>5.4032999999999998</v>
      </c>
      <c r="AD267" s="113">
        <v>5.4141000000000004</v>
      </c>
      <c r="AE267" s="113">
        <v>1587.3087</v>
      </c>
      <c r="AF267" s="113">
        <v>1080.0599</v>
      </c>
      <c r="AG267" s="113">
        <v>4925.3594000000003</v>
      </c>
      <c r="AH267" s="113">
        <v>23.010899999999999</v>
      </c>
      <c r="AI267" s="113">
        <v>18232.09</v>
      </c>
      <c r="AJ267" s="113">
        <v>24.792000000000002</v>
      </c>
      <c r="AK267" s="113">
        <v>66.7119</v>
      </c>
      <c r="AL267" s="113">
        <v>5.7624000000000004</v>
      </c>
      <c r="AM267" s="113">
        <v>66.685299999999998</v>
      </c>
      <c r="AN267" s="113">
        <v>21.284800000000001</v>
      </c>
      <c r="AO267" s="113">
        <v>4.5034000000000001</v>
      </c>
      <c r="AP267" s="113">
        <v>4.6047000000000002</v>
      </c>
      <c r="AQ267" s="113">
        <v>0.87</v>
      </c>
      <c r="AR267" s="113">
        <v>512.70320000000004</v>
      </c>
      <c r="AS267" s="113">
        <v>4.3226000000000004</v>
      </c>
      <c r="AT267" s="113">
        <v>28503</v>
      </c>
      <c r="AU267" s="113">
        <v>78.369200000000006</v>
      </c>
      <c r="AV267" s="113">
        <v>2858.1122999999998</v>
      </c>
      <c r="AW267" s="113">
        <v>36.039099999999998</v>
      </c>
      <c r="AX267" s="113">
        <v>8.6649999999999991</v>
      </c>
      <c r="AY267" s="113">
        <v>4.2309999999999999</v>
      </c>
      <c r="AZ267" s="113">
        <v>146.42930000000001</v>
      </c>
      <c r="BA267" s="113">
        <v>12.0914</v>
      </c>
      <c r="BB267" s="113">
        <v>4.5678000000000001</v>
      </c>
      <c r="BC267" s="113">
        <v>260.44139999999999</v>
      </c>
      <c r="BD267" s="113">
        <v>3.8052000000000001</v>
      </c>
      <c r="BE267" s="113">
        <v>0.46279999999999999</v>
      </c>
      <c r="BF267" s="113">
        <v>8.4537999999999993</v>
      </c>
      <c r="BG267" s="113">
        <v>0.37680000000000002</v>
      </c>
      <c r="BH267" s="113">
        <v>36.468499999999999</v>
      </c>
      <c r="BI267" s="113">
        <v>48.967300000000002</v>
      </c>
    </row>
    <row r="268" spans="1:61" ht="15.75" customHeight="1">
      <c r="A268" s="22">
        <v>267</v>
      </c>
      <c r="B268" s="25">
        <v>44734</v>
      </c>
      <c r="C268" s="113">
        <v>1.2264999999999999</v>
      </c>
      <c r="D268" s="113">
        <v>1.5875999999999999</v>
      </c>
      <c r="E268" s="114"/>
      <c r="F268" s="114"/>
      <c r="G268" s="113">
        <v>1.1802999999999999</v>
      </c>
      <c r="H268" s="113"/>
      <c r="I268" s="113">
        <v>1.7692000000000001</v>
      </c>
      <c r="J268" s="113">
        <v>1.9512</v>
      </c>
      <c r="K268" s="113"/>
      <c r="L268" s="113">
        <v>12.3652</v>
      </c>
      <c r="M268" s="113">
        <v>9.6280000000000001</v>
      </c>
      <c r="N268" s="113">
        <v>1.7018</v>
      </c>
      <c r="O268" s="113">
        <v>19.513100000000001</v>
      </c>
      <c r="P268" s="113">
        <v>96.050799999999995</v>
      </c>
      <c r="Q268" s="113">
        <v>151.9323</v>
      </c>
      <c r="R268" s="113">
        <v>6.3296999999999999</v>
      </c>
      <c r="S268" s="113">
        <v>1.1598999999999999</v>
      </c>
      <c r="T268" s="113">
        <v>167.10300000000001</v>
      </c>
      <c r="U268" s="113">
        <v>459.66199999999998</v>
      </c>
      <c r="V268" s="113">
        <v>4.5050999999999997</v>
      </c>
      <c r="W268" s="113">
        <v>161.07140000000001</v>
      </c>
      <c r="X268" s="113">
        <v>8.2475000000000005</v>
      </c>
      <c r="Y268" s="113">
        <v>28.690300000000001</v>
      </c>
      <c r="Z268" s="113">
        <v>2.2675000000000001</v>
      </c>
      <c r="AA268" s="113">
        <v>43.335900000000002</v>
      </c>
      <c r="AB268" s="113">
        <v>8.7210000000000001</v>
      </c>
      <c r="AC268" s="113">
        <v>5.4485999999999999</v>
      </c>
      <c r="AD268" s="113">
        <v>5.3818000000000001</v>
      </c>
      <c r="AE268" s="113">
        <v>1592.1937</v>
      </c>
      <c r="AF268" s="113">
        <v>1089.5369000000001</v>
      </c>
      <c r="AG268" s="113">
        <v>4940.8301000000001</v>
      </c>
      <c r="AH268" s="113">
        <v>23.011199999999999</v>
      </c>
      <c r="AI268" s="113">
        <v>18126.349999999999</v>
      </c>
      <c r="AJ268" s="113">
        <v>24.584199999999999</v>
      </c>
      <c r="AK268" s="113">
        <v>66.441000000000003</v>
      </c>
      <c r="AL268" s="113">
        <v>5.7375999999999996</v>
      </c>
      <c r="AM268" s="113">
        <v>66.981999999999999</v>
      </c>
      <c r="AN268" s="113">
        <v>21.282299999999999</v>
      </c>
      <c r="AO268" s="113">
        <v>4.5029000000000003</v>
      </c>
      <c r="AP268" s="113">
        <v>4.6035000000000004</v>
      </c>
      <c r="AQ268" s="113">
        <v>0.86909999999999998</v>
      </c>
      <c r="AR268" s="113">
        <v>511.46660000000003</v>
      </c>
      <c r="AS268" s="113">
        <v>4.32</v>
      </c>
      <c r="AT268" s="113">
        <v>28429</v>
      </c>
      <c r="AU268" s="113">
        <v>78.380099999999999</v>
      </c>
      <c r="AV268" s="113">
        <v>2856.1696999999999</v>
      </c>
      <c r="AW268" s="113">
        <v>36.170200000000001</v>
      </c>
      <c r="AX268" s="113">
        <v>8.6268999999999991</v>
      </c>
      <c r="AY268" s="113">
        <v>4.2297000000000002</v>
      </c>
      <c r="AZ268" s="113">
        <v>146.48439999999999</v>
      </c>
      <c r="BA268" s="113">
        <v>12.1462</v>
      </c>
      <c r="BB268" s="113">
        <v>4.577</v>
      </c>
      <c r="BC268" s="113">
        <v>259.52289999999999</v>
      </c>
      <c r="BD268" s="113">
        <v>3.7839</v>
      </c>
      <c r="BE268" s="113">
        <v>0.46300000000000002</v>
      </c>
      <c r="BF268" s="113">
        <v>8.4448000000000008</v>
      </c>
      <c r="BG268" s="113">
        <v>0.3765</v>
      </c>
      <c r="BH268" s="113">
        <v>36.555100000000003</v>
      </c>
      <c r="BI268" s="113">
        <v>48.853200000000001</v>
      </c>
    </row>
    <row r="269" spans="1:61" ht="15.75" customHeight="1">
      <c r="A269" s="22">
        <v>268</v>
      </c>
      <c r="B269" s="25">
        <v>44735</v>
      </c>
      <c r="C269" s="113">
        <v>1.2228000000000001</v>
      </c>
      <c r="D269" s="113">
        <v>1.5902000000000001</v>
      </c>
      <c r="E269" s="114"/>
      <c r="F269" s="114"/>
      <c r="G269" s="113">
        <v>1.1747000000000001</v>
      </c>
      <c r="H269" s="113"/>
      <c r="I269" s="113">
        <v>1.7770999999999999</v>
      </c>
      <c r="J269" s="113">
        <v>1.9510000000000001</v>
      </c>
      <c r="K269" s="113"/>
      <c r="L269" s="113">
        <v>12.4802</v>
      </c>
      <c r="M269" s="113">
        <v>9.5976999999999997</v>
      </c>
      <c r="N269" s="113">
        <v>1.6998</v>
      </c>
      <c r="O269" s="113">
        <v>19.563700000000001</v>
      </c>
      <c r="P269" s="113">
        <v>95.531000000000006</v>
      </c>
      <c r="Q269" s="113">
        <v>151.66399999999999</v>
      </c>
      <c r="R269" s="113">
        <v>6.3662999999999998</v>
      </c>
      <c r="S269" s="113">
        <v>1.1637</v>
      </c>
      <c r="T269" s="113">
        <v>164.803</v>
      </c>
      <c r="U269" s="113">
        <v>465.41699999999997</v>
      </c>
      <c r="V269" s="113">
        <v>4.4981</v>
      </c>
      <c r="W269" s="113">
        <v>162.59630000000001</v>
      </c>
      <c r="X269" s="113">
        <v>8.2139000000000006</v>
      </c>
      <c r="Y269" s="113">
        <v>28.802900000000001</v>
      </c>
      <c r="Z269" s="113">
        <v>2.2759</v>
      </c>
      <c r="AA269" s="113">
        <v>43.398499999999999</v>
      </c>
      <c r="AB269" s="113">
        <v>8.7617999999999991</v>
      </c>
      <c r="AC269" s="113">
        <v>5.4791999999999996</v>
      </c>
      <c r="AD269" s="113">
        <v>5.3764000000000003</v>
      </c>
      <c r="AE269" s="113">
        <v>1591.2746999999999</v>
      </c>
      <c r="AF269" s="113">
        <v>1101.8442</v>
      </c>
      <c r="AG269" s="113">
        <v>5010.7754000000004</v>
      </c>
      <c r="AH269" s="113">
        <v>22.9587</v>
      </c>
      <c r="AI269" s="113">
        <v>18103.84</v>
      </c>
      <c r="AJ269" s="113">
        <v>24.4514</v>
      </c>
      <c r="AK269" s="113">
        <v>66.525599999999997</v>
      </c>
      <c r="AL269" s="113">
        <v>5.7572000000000001</v>
      </c>
      <c r="AM269" s="113">
        <v>66.940899999999999</v>
      </c>
      <c r="AN269" s="113">
        <v>21.242799999999999</v>
      </c>
      <c r="AO269" s="113">
        <v>4.4999000000000002</v>
      </c>
      <c r="AP269" s="113">
        <v>4.5887000000000002</v>
      </c>
      <c r="AQ269" s="113">
        <v>0.86739999999999995</v>
      </c>
      <c r="AR269" s="113">
        <v>510.74880000000002</v>
      </c>
      <c r="AS269" s="113">
        <v>4.3066000000000004</v>
      </c>
      <c r="AT269" s="113">
        <v>28343</v>
      </c>
      <c r="AU269" s="113">
        <v>78.185000000000002</v>
      </c>
      <c r="AV269" s="113">
        <v>2848.7085000000002</v>
      </c>
      <c r="AW269" s="113">
        <v>36.018300000000004</v>
      </c>
      <c r="AX269" s="113">
        <v>8.6568000000000005</v>
      </c>
      <c r="AY269" s="113">
        <v>4.2286999999999999</v>
      </c>
      <c r="AZ269" s="113">
        <v>146.2328</v>
      </c>
      <c r="BA269" s="113">
        <v>12.2285</v>
      </c>
      <c r="BB269" s="113">
        <v>4.5914000000000001</v>
      </c>
      <c r="BC269" s="113">
        <v>254.0753</v>
      </c>
      <c r="BD269" s="113">
        <v>3.7967</v>
      </c>
      <c r="BE269" s="113">
        <v>0.46110000000000001</v>
      </c>
      <c r="BF269" s="113">
        <v>8.4138000000000002</v>
      </c>
      <c r="BG269" s="113">
        <v>0.37509999999999999</v>
      </c>
      <c r="BH269" s="113">
        <v>36.439799999999998</v>
      </c>
      <c r="BI269" s="113">
        <v>48.614400000000003</v>
      </c>
    </row>
    <row r="270" spans="1:61" ht="15.75" customHeight="1">
      <c r="A270" s="22">
        <v>269</v>
      </c>
      <c r="B270" s="25">
        <v>44736</v>
      </c>
      <c r="C270" s="113">
        <v>1.2267999999999999</v>
      </c>
      <c r="D270" s="113">
        <v>1.5825</v>
      </c>
      <c r="E270" s="114"/>
      <c r="F270" s="114"/>
      <c r="G270" s="113">
        <v>1.1763999999999999</v>
      </c>
      <c r="H270" s="113"/>
      <c r="I270" s="113">
        <v>1.7664</v>
      </c>
      <c r="J270" s="113">
        <v>1.9417</v>
      </c>
      <c r="K270" s="113"/>
      <c r="L270" s="113">
        <v>12.432499999999999</v>
      </c>
      <c r="M270" s="113">
        <v>9.6349999999999998</v>
      </c>
      <c r="N270" s="113">
        <v>1.7011000000000001</v>
      </c>
      <c r="O270" s="113">
        <v>19.3993</v>
      </c>
      <c r="P270" s="113">
        <v>96.350399999999993</v>
      </c>
      <c r="Q270" s="113">
        <v>152.51939999999999</v>
      </c>
      <c r="R270" s="113">
        <v>6.4366000000000003</v>
      </c>
      <c r="S270" s="113">
        <v>1.1627000000000001</v>
      </c>
      <c r="T270" s="113">
        <v>165.81899999999999</v>
      </c>
      <c r="U270" s="113">
        <v>466.90199999999999</v>
      </c>
      <c r="V270" s="113">
        <v>4.508</v>
      </c>
      <c r="W270" s="113">
        <v>162.4007</v>
      </c>
      <c r="X270" s="113">
        <v>8.2184000000000008</v>
      </c>
      <c r="Y270" s="113">
        <v>28.759699999999999</v>
      </c>
      <c r="Z270" s="113">
        <v>2.2726000000000002</v>
      </c>
      <c r="AA270" s="113">
        <v>43.532400000000003</v>
      </c>
      <c r="AB270" s="113">
        <v>8.7504000000000008</v>
      </c>
      <c r="AC270" s="113">
        <v>5.4497</v>
      </c>
      <c r="AD270" s="113">
        <v>5.4077999999999999</v>
      </c>
      <c r="AE270" s="113">
        <v>1594.0632000000001</v>
      </c>
      <c r="AF270" s="113">
        <v>1126.6682000000001</v>
      </c>
      <c r="AG270" s="113">
        <v>5077.9570000000003</v>
      </c>
      <c r="AH270" s="113">
        <v>23.024699999999999</v>
      </c>
      <c r="AI270" s="113">
        <v>18213.79</v>
      </c>
      <c r="AJ270" s="113">
        <v>24.373200000000001</v>
      </c>
      <c r="AK270" s="113">
        <v>67.450900000000004</v>
      </c>
      <c r="AL270" s="113">
        <v>5.7470999999999997</v>
      </c>
      <c r="AM270" s="113">
        <v>66.1768</v>
      </c>
      <c r="AN270" s="113">
        <v>20.761600000000001</v>
      </c>
      <c r="AO270" s="113">
        <v>4.5002000000000004</v>
      </c>
      <c r="AP270" s="113">
        <v>4.6060999999999996</v>
      </c>
      <c r="AQ270" s="113">
        <v>0.87139999999999995</v>
      </c>
      <c r="AR270" s="113">
        <v>511.71440000000001</v>
      </c>
      <c r="AS270" s="113">
        <v>4.3480999999999996</v>
      </c>
      <c r="AT270" s="113">
        <v>28493</v>
      </c>
      <c r="AU270" s="113">
        <v>78.308199999999999</v>
      </c>
      <c r="AV270" s="113">
        <v>2858.9238</v>
      </c>
      <c r="AW270" s="113">
        <v>36.236199999999997</v>
      </c>
      <c r="AX270" s="113">
        <v>8.6560000000000006</v>
      </c>
      <c r="AY270" s="113">
        <v>4.1858000000000004</v>
      </c>
      <c r="AZ270" s="113">
        <v>144.29679999999999</v>
      </c>
      <c r="BA270" s="113">
        <v>12.0945</v>
      </c>
      <c r="BB270" s="113">
        <v>4.6496000000000004</v>
      </c>
      <c r="BC270" s="113">
        <v>254.6129</v>
      </c>
      <c r="BD270" s="113">
        <v>3.8043999999999998</v>
      </c>
      <c r="BE270" s="113">
        <v>0.46279999999999999</v>
      </c>
      <c r="BF270" s="113">
        <v>8.4050999999999991</v>
      </c>
      <c r="BG270" s="113">
        <v>0.37630000000000002</v>
      </c>
      <c r="BH270" s="113">
        <v>36.498199999999997</v>
      </c>
      <c r="BI270" s="113">
        <v>48.7239</v>
      </c>
    </row>
    <row r="271" spans="1:61" ht="15.75" customHeight="1">
      <c r="A271" s="22">
        <v>270</v>
      </c>
      <c r="B271" s="25">
        <v>44737</v>
      </c>
      <c r="C271" s="113">
        <v>1.2267999999999999</v>
      </c>
      <c r="D271" s="113">
        <v>1.5825</v>
      </c>
      <c r="E271" s="114"/>
      <c r="F271" s="114"/>
      <c r="G271" s="113">
        <v>1.1763999999999999</v>
      </c>
      <c r="H271" s="113"/>
      <c r="I271" s="113">
        <v>1.7664</v>
      </c>
      <c r="J271" s="113">
        <v>1.9417</v>
      </c>
      <c r="K271" s="113"/>
      <c r="L271" s="113">
        <v>12.432499999999999</v>
      </c>
      <c r="M271" s="113">
        <v>9.6349999999999998</v>
      </c>
      <c r="N271" s="113">
        <v>1.7011000000000001</v>
      </c>
      <c r="O271" s="113">
        <v>19.3993</v>
      </c>
      <c r="P271" s="113">
        <v>96.350399999999993</v>
      </c>
      <c r="Q271" s="113">
        <v>152.51939999999999</v>
      </c>
      <c r="R271" s="113">
        <v>6.4366000000000003</v>
      </c>
      <c r="S271" s="113">
        <v>1.1627000000000001</v>
      </c>
      <c r="T271" s="113">
        <v>165.81899999999999</v>
      </c>
      <c r="U271" s="113">
        <v>466.90199999999999</v>
      </c>
      <c r="V271" s="113">
        <v>4.508</v>
      </c>
      <c r="W271" s="113">
        <v>162.4007</v>
      </c>
      <c r="X271" s="113">
        <v>8.2184000000000008</v>
      </c>
      <c r="Y271" s="113">
        <v>28.759699999999999</v>
      </c>
      <c r="Z271" s="113">
        <v>2.2726000000000002</v>
      </c>
      <c r="AA271" s="113">
        <v>43.532400000000003</v>
      </c>
      <c r="AB271" s="113">
        <v>8.7504000000000008</v>
      </c>
      <c r="AC271" s="113">
        <v>5.4497</v>
      </c>
      <c r="AD271" s="113">
        <v>5.4077999999999999</v>
      </c>
      <c r="AE271" s="113">
        <v>1594.0632000000001</v>
      </c>
      <c r="AF271" s="113">
        <v>1126.6682000000001</v>
      </c>
      <c r="AG271" s="113">
        <v>5077.9570000000003</v>
      </c>
      <c r="AH271" s="113">
        <v>23.024699999999999</v>
      </c>
      <c r="AI271" s="113">
        <v>18213.79</v>
      </c>
      <c r="AJ271" s="113">
        <v>24.373200000000001</v>
      </c>
      <c r="AK271" s="113">
        <v>67.450900000000004</v>
      </c>
      <c r="AL271" s="113">
        <v>5.7470999999999997</v>
      </c>
      <c r="AM271" s="113">
        <v>66.1768</v>
      </c>
      <c r="AN271" s="113">
        <v>20.761600000000001</v>
      </c>
      <c r="AO271" s="113">
        <v>4.5002000000000004</v>
      </c>
      <c r="AP271" s="113">
        <v>4.6060999999999996</v>
      </c>
      <c r="AQ271" s="113">
        <v>0.87139999999999995</v>
      </c>
      <c r="AR271" s="113">
        <v>511.71440000000001</v>
      </c>
      <c r="AS271" s="113">
        <v>4.3480999999999996</v>
      </c>
      <c r="AT271" s="113">
        <v>28493</v>
      </c>
      <c r="AU271" s="113">
        <v>78.308199999999999</v>
      </c>
      <c r="AV271" s="113">
        <v>2858.9238</v>
      </c>
      <c r="AW271" s="113">
        <v>36.236199999999997</v>
      </c>
      <c r="AX271" s="113">
        <v>8.6560000000000006</v>
      </c>
      <c r="AY271" s="113">
        <v>4.1858000000000004</v>
      </c>
      <c r="AZ271" s="113">
        <v>144.29679999999999</v>
      </c>
      <c r="BA271" s="113">
        <v>12.0945</v>
      </c>
      <c r="BB271" s="113">
        <v>4.6496000000000004</v>
      </c>
      <c r="BC271" s="113">
        <v>254.6129</v>
      </c>
      <c r="BD271" s="113">
        <v>3.8043999999999998</v>
      </c>
      <c r="BE271" s="113">
        <v>0.46279999999999999</v>
      </c>
      <c r="BF271" s="113">
        <v>8.4050999999999991</v>
      </c>
      <c r="BG271" s="113">
        <v>0.37630000000000002</v>
      </c>
      <c r="BH271" s="113">
        <v>36.498199999999997</v>
      </c>
      <c r="BI271" s="113">
        <v>48.7239</v>
      </c>
    </row>
    <row r="272" spans="1:61" ht="15.75" customHeight="1">
      <c r="A272" s="22">
        <v>271</v>
      </c>
      <c r="B272" s="25">
        <v>44738</v>
      </c>
      <c r="C272" s="113">
        <v>1.2267999999999999</v>
      </c>
      <c r="D272" s="113">
        <v>1.5825</v>
      </c>
      <c r="E272" s="114"/>
      <c r="F272" s="114"/>
      <c r="G272" s="113">
        <v>1.1763999999999999</v>
      </c>
      <c r="H272" s="113"/>
      <c r="I272" s="113">
        <v>1.7664</v>
      </c>
      <c r="J272" s="113">
        <v>1.9417</v>
      </c>
      <c r="K272" s="113"/>
      <c r="L272" s="113">
        <v>12.432499999999999</v>
      </c>
      <c r="M272" s="113">
        <v>9.6349999999999998</v>
      </c>
      <c r="N272" s="113">
        <v>1.7011000000000001</v>
      </c>
      <c r="O272" s="113">
        <v>19.3993</v>
      </c>
      <c r="P272" s="113">
        <v>96.350399999999993</v>
      </c>
      <c r="Q272" s="113">
        <v>152.51939999999999</v>
      </c>
      <c r="R272" s="113">
        <v>6.4366000000000003</v>
      </c>
      <c r="S272" s="113">
        <v>1.1627000000000001</v>
      </c>
      <c r="T272" s="113">
        <v>165.81899999999999</v>
      </c>
      <c r="U272" s="113">
        <v>466.90199999999999</v>
      </c>
      <c r="V272" s="113">
        <v>4.508</v>
      </c>
      <c r="W272" s="113">
        <v>162.4007</v>
      </c>
      <c r="X272" s="113">
        <v>8.2184000000000008</v>
      </c>
      <c r="Y272" s="113">
        <v>28.759699999999999</v>
      </c>
      <c r="Z272" s="113">
        <v>2.2726000000000002</v>
      </c>
      <c r="AA272" s="113">
        <v>43.532400000000003</v>
      </c>
      <c r="AB272" s="113">
        <v>8.7504000000000008</v>
      </c>
      <c r="AC272" s="113">
        <v>5.4497</v>
      </c>
      <c r="AD272" s="113">
        <v>5.4077999999999999</v>
      </c>
      <c r="AE272" s="113">
        <v>1594.0632000000001</v>
      </c>
      <c r="AF272" s="113">
        <v>1126.6682000000001</v>
      </c>
      <c r="AG272" s="113">
        <v>5077.9570000000003</v>
      </c>
      <c r="AH272" s="113">
        <v>23.024699999999999</v>
      </c>
      <c r="AI272" s="113">
        <v>18213.79</v>
      </c>
      <c r="AJ272" s="113">
        <v>24.373200000000001</v>
      </c>
      <c r="AK272" s="113">
        <v>67.450900000000004</v>
      </c>
      <c r="AL272" s="113">
        <v>5.7470999999999997</v>
      </c>
      <c r="AM272" s="113">
        <v>66.1768</v>
      </c>
      <c r="AN272" s="113">
        <v>20.761600000000001</v>
      </c>
      <c r="AO272" s="113">
        <v>4.5002000000000004</v>
      </c>
      <c r="AP272" s="113">
        <v>4.6060999999999996</v>
      </c>
      <c r="AQ272" s="113">
        <v>0.87139999999999995</v>
      </c>
      <c r="AR272" s="113">
        <v>511.71440000000001</v>
      </c>
      <c r="AS272" s="113">
        <v>4.3480999999999996</v>
      </c>
      <c r="AT272" s="113">
        <v>28493</v>
      </c>
      <c r="AU272" s="113">
        <v>78.308199999999999</v>
      </c>
      <c r="AV272" s="113">
        <v>2858.9238</v>
      </c>
      <c r="AW272" s="113">
        <v>36.236199999999997</v>
      </c>
      <c r="AX272" s="113">
        <v>8.6560000000000006</v>
      </c>
      <c r="AY272" s="113">
        <v>4.1858000000000004</v>
      </c>
      <c r="AZ272" s="113">
        <v>144.29679999999999</v>
      </c>
      <c r="BA272" s="113">
        <v>12.0945</v>
      </c>
      <c r="BB272" s="113">
        <v>4.6496000000000004</v>
      </c>
      <c r="BC272" s="113">
        <v>254.6129</v>
      </c>
      <c r="BD272" s="113">
        <v>3.8043999999999998</v>
      </c>
      <c r="BE272" s="113">
        <v>0.46279999999999999</v>
      </c>
      <c r="BF272" s="113">
        <v>8.4050999999999991</v>
      </c>
      <c r="BG272" s="113">
        <v>0.37630000000000002</v>
      </c>
      <c r="BH272" s="113">
        <v>36.498199999999997</v>
      </c>
      <c r="BI272" s="113">
        <v>48.7239</v>
      </c>
    </row>
    <row r="273" spans="1:61" ht="15.75" customHeight="1">
      <c r="A273" s="22">
        <v>272</v>
      </c>
      <c r="B273" s="25">
        <v>44739</v>
      </c>
      <c r="C273" s="113">
        <v>1.2291000000000001</v>
      </c>
      <c r="D273" s="113">
        <v>1.5819000000000001</v>
      </c>
      <c r="E273" s="114"/>
      <c r="F273" s="114"/>
      <c r="G273" s="113">
        <v>1.1738</v>
      </c>
      <c r="H273" s="113"/>
      <c r="I273" s="113">
        <v>1.7725</v>
      </c>
      <c r="J273" s="113">
        <v>1.9484999999999999</v>
      </c>
      <c r="K273" s="113"/>
      <c r="L273" s="113">
        <v>12.3787</v>
      </c>
      <c r="M273" s="113">
        <v>9.6425999999999998</v>
      </c>
      <c r="N273" s="113">
        <v>1.7019</v>
      </c>
      <c r="O273" s="113">
        <v>19.464700000000001</v>
      </c>
      <c r="P273" s="113">
        <v>96.200500000000005</v>
      </c>
      <c r="Q273" s="113">
        <v>153.2749</v>
      </c>
      <c r="R273" s="113">
        <v>6.4042000000000003</v>
      </c>
      <c r="S273" s="113">
        <v>1.1597999999999999</v>
      </c>
      <c r="T273" s="113">
        <v>166.36699999999999</v>
      </c>
      <c r="U273" s="113">
        <v>466.488</v>
      </c>
      <c r="V273" s="113">
        <v>4.5141999999999998</v>
      </c>
      <c r="W273" s="113">
        <v>162.03790000000001</v>
      </c>
      <c r="X273" s="113">
        <v>8.2335999999999991</v>
      </c>
      <c r="Y273" s="113">
        <v>28.677900000000001</v>
      </c>
      <c r="Z273" s="113">
        <v>2.2683</v>
      </c>
      <c r="AA273" s="113">
        <v>43.48</v>
      </c>
      <c r="AB273" s="113">
        <v>8.7340999999999998</v>
      </c>
      <c r="AC273" s="113">
        <v>5.4339000000000004</v>
      </c>
      <c r="AD273" s="113">
        <v>5.4256000000000002</v>
      </c>
      <c r="AE273" s="113">
        <v>1581.0315000000001</v>
      </c>
      <c r="AF273" s="113">
        <v>1130.5417</v>
      </c>
      <c r="AG273" s="113">
        <v>5085.8516</v>
      </c>
      <c r="AH273" s="113">
        <v>23.058800000000002</v>
      </c>
      <c r="AI273" s="113">
        <v>18222.73</v>
      </c>
      <c r="AJ273" s="113">
        <v>24.4526</v>
      </c>
      <c r="AK273" s="113">
        <v>67.545599999999993</v>
      </c>
      <c r="AL273" s="113">
        <v>5.7347000000000001</v>
      </c>
      <c r="AM273" s="113">
        <v>66.040800000000004</v>
      </c>
      <c r="AN273" s="113">
        <v>20.357099999999999</v>
      </c>
      <c r="AO273" s="113">
        <v>4.5179</v>
      </c>
      <c r="AP273" s="113">
        <v>4.6132</v>
      </c>
      <c r="AQ273" s="113">
        <v>0.87260000000000004</v>
      </c>
      <c r="AR273" s="113">
        <v>514.71389999999997</v>
      </c>
      <c r="AS273" s="113">
        <v>4.3289999999999997</v>
      </c>
      <c r="AT273" s="113">
        <v>28582</v>
      </c>
      <c r="AU273" s="113">
        <v>78.531199999999998</v>
      </c>
      <c r="AV273" s="113">
        <v>2856.9027999999998</v>
      </c>
      <c r="AW273" s="113">
        <v>36.520699999999998</v>
      </c>
      <c r="AX273" s="113">
        <v>8.6293000000000006</v>
      </c>
      <c r="AY273" s="113">
        <v>4.202</v>
      </c>
      <c r="AZ273" s="113">
        <v>147.09559999999999</v>
      </c>
      <c r="BA273" s="113">
        <v>12.031000000000001</v>
      </c>
      <c r="BB273" s="113">
        <v>4.6619000000000002</v>
      </c>
      <c r="BC273" s="113">
        <v>254.59610000000001</v>
      </c>
      <c r="BD273" s="113">
        <v>3.7726999999999999</v>
      </c>
      <c r="BE273" s="113">
        <v>0.46329999999999999</v>
      </c>
      <c r="BF273" s="113">
        <v>8.4642999999999997</v>
      </c>
      <c r="BG273" s="113">
        <v>0.37680000000000002</v>
      </c>
      <c r="BH273" s="113">
        <v>36.393500000000003</v>
      </c>
      <c r="BI273" s="113">
        <v>48.547499999999999</v>
      </c>
    </row>
    <row r="274" spans="1:61" ht="15.75" customHeight="1">
      <c r="A274" s="22">
        <v>273</v>
      </c>
      <c r="B274" s="25">
        <v>44740</v>
      </c>
      <c r="C274" s="113">
        <v>1.2194</v>
      </c>
      <c r="D274" s="113">
        <v>1.5685</v>
      </c>
      <c r="E274" s="114"/>
      <c r="F274" s="114"/>
      <c r="G274" s="113">
        <v>1.1664000000000001</v>
      </c>
      <c r="H274" s="113"/>
      <c r="I274" s="113">
        <v>1.7614000000000001</v>
      </c>
      <c r="J274" s="113">
        <v>1.9494</v>
      </c>
      <c r="K274" s="113"/>
      <c r="L274" s="113">
        <v>12.3551</v>
      </c>
      <c r="M274" s="113">
        <v>9.5707000000000004</v>
      </c>
      <c r="N274" s="113">
        <v>1.6916</v>
      </c>
      <c r="O274" s="113">
        <v>19.583100000000002</v>
      </c>
      <c r="P274" s="113">
        <v>96.636399999999995</v>
      </c>
      <c r="Q274" s="113">
        <v>152.28639999999999</v>
      </c>
      <c r="R274" s="113">
        <v>6.4161000000000001</v>
      </c>
      <c r="S274" s="113">
        <v>1.1587000000000001</v>
      </c>
      <c r="T274" s="113">
        <v>166.07599999999999</v>
      </c>
      <c r="U274" s="113">
        <v>460.392</v>
      </c>
      <c r="V274" s="113">
        <v>4.4793000000000003</v>
      </c>
      <c r="W274" s="113">
        <v>162.11369999999999</v>
      </c>
      <c r="X274" s="113">
        <v>8.1751000000000005</v>
      </c>
      <c r="Y274" s="113">
        <v>28.654699999999998</v>
      </c>
      <c r="Z274" s="113">
        <v>2.266</v>
      </c>
      <c r="AA274" s="113">
        <v>42.887599999999999</v>
      </c>
      <c r="AB274" s="113">
        <v>8.7289999999999992</v>
      </c>
      <c r="AC274" s="113">
        <v>5.4305000000000003</v>
      </c>
      <c r="AD274" s="113">
        <v>5.4005000000000001</v>
      </c>
      <c r="AE274" s="113">
        <v>1565.3653999999999</v>
      </c>
      <c r="AF274" s="113">
        <v>1110.7665999999999</v>
      </c>
      <c r="AG274" s="113">
        <v>5015.8008</v>
      </c>
      <c r="AH274" s="113">
        <v>22.896000000000001</v>
      </c>
      <c r="AI274" s="113">
        <v>18211.73</v>
      </c>
      <c r="AJ274" s="113">
        <v>24.396799999999999</v>
      </c>
      <c r="AK274" s="113">
        <v>67.2042</v>
      </c>
      <c r="AL274" s="113">
        <v>5.7290000000000001</v>
      </c>
      <c r="AM274" s="113">
        <v>65.787800000000004</v>
      </c>
      <c r="AN274" s="113">
        <v>20.321000000000002</v>
      </c>
      <c r="AO274" s="113">
        <v>4.4833999999999996</v>
      </c>
      <c r="AP274" s="113">
        <v>4.5766999999999998</v>
      </c>
      <c r="AQ274" s="113">
        <v>0.86509999999999998</v>
      </c>
      <c r="AR274" s="113">
        <v>511.048</v>
      </c>
      <c r="AS274" s="113">
        <v>4.2948000000000004</v>
      </c>
      <c r="AT274" s="113">
        <v>28518</v>
      </c>
      <c r="AU274" s="113">
        <v>78.182199999999995</v>
      </c>
      <c r="AV274" s="113">
        <v>2836.9351000000001</v>
      </c>
      <c r="AW274" s="113">
        <v>36.203699999999998</v>
      </c>
      <c r="AX274" s="113">
        <v>8.6196999999999999</v>
      </c>
      <c r="AY274" s="113">
        <v>4.1936999999999998</v>
      </c>
      <c r="AZ274" s="113">
        <v>145.9607</v>
      </c>
      <c r="BA274" s="113">
        <v>11.981299999999999</v>
      </c>
      <c r="BB274" s="113">
        <v>4.6180000000000003</v>
      </c>
      <c r="BC274" s="113">
        <v>252.61279999999999</v>
      </c>
      <c r="BD274" s="113">
        <v>3.7664</v>
      </c>
      <c r="BE274" s="113">
        <v>0.4597</v>
      </c>
      <c r="BF274" s="113">
        <v>8.3914000000000009</v>
      </c>
      <c r="BG274" s="113">
        <v>0.37380000000000002</v>
      </c>
      <c r="BH274" s="113">
        <v>36.173099999999998</v>
      </c>
      <c r="BI274" s="113">
        <v>47.692700000000002</v>
      </c>
    </row>
    <row r="275" spans="1:61" ht="15.75" customHeight="1">
      <c r="A275" s="22">
        <v>274</v>
      </c>
      <c r="B275" s="25">
        <v>44741</v>
      </c>
      <c r="C275" s="113">
        <v>1.2121999999999999</v>
      </c>
      <c r="D275" s="113">
        <v>1.5621</v>
      </c>
      <c r="E275" s="114"/>
      <c r="F275" s="114"/>
      <c r="G275" s="113">
        <v>1.1576</v>
      </c>
      <c r="H275" s="113"/>
      <c r="I275" s="113">
        <v>1.7639</v>
      </c>
      <c r="J275" s="113">
        <v>1.9502999999999999</v>
      </c>
      <c r="K275" s="113"/>
      <c r="L275" s="113">
        <v>12.4078</v>
      </c>
      <c r="M275" s="113">
        <v>9.5123999999999995</v>
      </c>
      <c r="N275" s="113">
        <v>1.6890000000000001</v>
      </c>
      <c r="O275" s="113">
        <v>19.73</v>
      </c>
      <c r="P275" s="113">
        <v>95.981399999999994</v>
      </c>
      <c r="Q275" s="113">
        <v>151.61519999999999</v>
      </c>
      <c r="R275" s="113">
        <v>6.3301999999999996</v>
      </c>
      <c r="S275" s="113">
        <v>1.1605000000000001</v>
      </c>
      <c r="T275" s="113">
        <v>165.58</v>
      </c>
      <c r="U275" s="113">
        <v>457.37</v>
      </c>
      <c r="V275" s="113">
        <v>4.4527999999999999</v>
      </c>
      <c r="W275" s="113">
        <v>161.89660000000001</v>
      </c>
      <c r="X275" s="113">
        <v>8.1221999999999994</v>
      </c>
      <c r="Y275" s="113">
        <v>28.712599999999998</v>
      </c>
      <c r="Z275" s="113">
        <v>2.2669000000000001</v>
      </c>
      <c r="AA275" s="113">
        <v>42.703400000000002</v>
      </c>
      <c r="AB275" s="113">
        <v>8.7383000000000006</v>
      </c>
      <c r="AC275" s="113">
        <v>5.4275000000000002</v>
      </c>
      <c r="AD275" s="113">
        <v>5.3579999999999997</v>
      </c>
      <c r="AE275" s="113">
        <v>1575.1735000000001</v>
      </c>
      <c r="AF275" s="113">
        <v>1120.7654</v>
      </c>
      <c r="AG275" s="113">
        <v>5003.5604999999996</v>
      </c>
      <c r="AH275" s="113">
        <v>22.8078</v>
      </c>
      <c r="AI275" s="113">
        <v>18081.36</v>
      </c>
      <c r="AJ275" s="113">
        <v>24.445699999999999</v>
      </c>
      <c r="AK275" s="113">
        <v>67.181200000000004</v>
      </c>
      <c r="AL275" s="113">
        <v>5.7356999999999996</v>
      </c>
      <c r="AM275" s="113">
        <v>64.220500000000001</v>
      </c>
      <c r="AN275" s="113">
        <v>20.154800000000002</v>
      </c>
      <c r="AO275" s="113">
        <v>4.4542999999999999</v>
      </c>
      <c r="AP275" s="113">
        <v>4.5488</v>
      </c>
      <c r="AQ275" s="113">
        <v>0.86040000000000005</v>
      </c>
      <c r="AR275" s="113">
        <v>506.29629999999997</v>
      </c>
      <c r="AS275" s="113">
        <v>4.2694999999999999</v>
      </c>
      <c r="AT275" s="113">
        <v>28341</v>
      </c>
      <c r="AU275" s="113">
        <v>77.369100000000003</v>
      </c>
      <c r="AV275" s="113">
        <v>2823.4580000000001</v>
      </c>
      <c r="AW275" s="113">
        <v>35.980899999999998</v>
      </c>
      <c r="AX275" s="113">
        <v>8.6340000000000003</v>
      </c>
      <c r="AY275" s="113">
        <v>4.1905000000000001</v>
      </c>
      <c r="AZ275" s="113">
        <v>144.86750000000001</v>
      </c>
      <c r="BA275" s="113">
        <v>11.9857</v>
      </c>
      <c r="BB275" s="113">
        <v>4.5907</v>
      </c>
      <c r="BC275" s="113">
        <v>249.24780000000001</v>
      </c>
      <c r="BD275" s="113">
        <v>3.7671000000000001</v>
      </c>
      <c r="BE275" s="113">
        <v>0.4577</v>
      </c>
      <c r="BF275" s="113">
        <v>8.3455999999999992</v>
      </c>
      <c r="BG275" s="113">
        <v>0.3725</v>
      </c>
      <c r="BH275" s="113">
        <v>35.974299999999999</v>
      </c>
      <c r="BI275" s="113">
        <v>47.805399999999999</v>
      </c>
    </row>
    <row r="276" spans="1:61" ht="15.75" customHeight="1">
      <c r="A276" s="22">
        <v>275</v>
      </c>
      <c r="B276" s="25">
        <v>44742</v>
      </c>
      <c r="C276" s="113">
        <v>1.2177</v>
      </c>
      <c r="D276" s="113">
        <v>1.5673999999999999</v>
      </c>
      <c r="E276" s="114"/>
      <c r="F276" s="114"/>
      <c r="G276" s="113">
        <v>1.1614</v>
      </c>
      <c r="H276" s="113"/>
      <c r="I276" s="113">
        <v>1.7617</v>
      </c>
      <c r="J276" s="113">
        <v>1.9480999999999999</v>
      </c>
      <c r="K276" s="113"/>
      <c r="L276" s="113">
        <v>12.4434</v>
      </c>
      <c r="M276" s="113">
        <v>9.5561000000000007</v>
      </c>
      <c r="N276" s="113">
        <v>1.6916</v>
      </c>
      <c r="O276" s="113">
        <v>19.808599999999998</v>
      </c>
      <c r="P276" s="113">
        <v>95.8399</v>
      </c>
      <c r="Q276" s="113">
        <v>152.4682</v>
      </c>
      <c r="R276" s="113">
        <v>6.3240999999999996</v>
      </c>
      <c r="S276" s="113">
        <v>1.1617</v>
      </c>
      <c r="T276" s="113">
        <v>165.209</v>
      </c>
      <c r="U276" s="113">
        <v>460.77800000000002</v>
      </c>
      <c r="V276" s="113">
        <v>4.4726999999999997</v>
      </c>
      <c r="W276" s="113">
        <v>161.15700000000001</v>
      </c>
      <c r="X276" s="113">
        <v>8.1420999999999992</v>
      </c>
      <c r="Y276" s="113">
        <v>28.745000000000001</v>
      </c>
      <c r="Z276" s="113">
        <v>2.2743000000000002</v>
      </c>
      <c r="AA276" s="113">
        <v>42.997300000000003</v>
      </c>
      <c r="AB276" s="113">
        <v>8.7540999999999993</v>
      </c>
      <c r="AC276" s="113">
        <v>5.4612999999999996</v>
      </c>
      <c r="AD276" s="113">
        <v>5.3532999999999999</v>
      </c>
      <c r="AE276" s="113">
        <v>1581.7944</v>
      </c>
      <c r="AF276" s="113">
        <v>1126.9668999999999</v>
      </c>
      <c r="AG276" s="113">
        <v>5052.3301000000001</v>
      </c>
      <c r="AH276" s="113">
        <v>22.8931</v>
      </c>
      <c r="AI276" s="113">
        <v>18084.25</v>
      </c>
      <c r="AJ276" s="113">
        <v>24.452999999999999</v>
      </c>
      <c r="AK276" s="113">
        <v>66.703699999999998</v>
      </c>
      <c r="AL276" s="113">
        <v>5.7468000000000004</v>
      </c>
      <c r="AM276" s="113">
        <v>66.617099999999994</v>
      </c>
      <c r="AN276" s="113">
        <v>20.350999999999999</v>
      </c>
      <c r="AO276" s="113">
        <v>4.4561000000000002</v>
      </c>
      <c r="AP276" s="113">
        <v>4.5689000000000002</v>
      </c>
      <c r="AQ276" s="113">
        <v>0.86270000000000002</v>
      </c>
      <c r="AR276" s="113">
        <v>512.52660000000003</v>
      </c>
      <c r="AS276" s="113">
        <v>4.2889999999999997</v>
      </c>
      <c r="AT276" s="113">
        <v>28184</v>
      </c>
      <c r="AU276" s="113">
        <v>77.448999999999998</v>
      </c>
      <c r="AV276" s="113">
        <v>2837.0596</v>
      </c>
      <c r="AW276" s="113">
        <v>35.690600000000003</v>
      </c>
      <c r="AX276" s="113">
        <v>8.6399000000000008</v>
      </c>
      <c r="AY276" s="113">
        <v>4.2428999999999997</v>
      </c>
      <c r="AZ276" s="113">
        <v>143.56379999999999</v>
      </c>
      <c r="BA276" s="113">
        <v>11.981999999999999</v>
      </c>
      <c r="BB276" s="113">
        <v>4.6657999999999999</v>
      </c>
      <c r="BC276" s="113">
        <v>247.14709999999999</v>
      </c>
      <c r="BD276" s="113">
        <v>3.7709000000000001</v>
      </c>
      <c r="BE276" s="113">
        <v>0.45900000000000002</v>
      </c>
      <c r="BF276" s="113">
        <v>8.3384999999999998</v>
      </c>
      <c r="BG276" s="113">
        <v>0.37380000000000002</v>
      </c>
      <c r="BH276" s="113">
        <v>36.205100000000002</v>
      </c>
      <c r="BI276" s="113">
        <v>48.383899999999997</v>
      </c>
    </row>
    <row r="277" spans="1:61" ht="15.75" customHeight="1">
      <c r="A277" s="22">
        <v>276</v>
      </c>
      <c r="B277" s="25">
        <v>44743</v>
      </c>
      <c r="C277" s="113">
        <v>1.2095</v>
      </c>
      <c r="D277" s="113">
        <v>1.5601</v>
      </c>
      <c r="E277" s="114"/>
      <c r="F277" s="114"/>
      <c r="G277" s="113">
        <v>1.1608000000000001</v>
      </c>
      <c r="H277" s="113"/>
      <c r="I277" s="113">
        <v>1.7753000000000001</v>
      </c>
      <c r="J277" s="113">
        <v>1.9531000000000001</v>
      </c>
      <c r="K277" s="113"/>
      <c r="L277" s="113">
        <v>12.5075</v>
      </c>
      <c r="M277" s="113">
        <v>9.4944000000000006</v>
      </c>
      <c r="N277" s="113">
        <v>1.6888000000000001</v>
      </c>
      <c r="O277" s="113">
        <v>19.8187</v>
      </c>
      <c r="P277" s="113">
        <v>95.370599999999996</v>
      </c>
      <c r="Q277" s="113">
        <v>151.7731</v>
      </c>
      <c r="R277" s="113">
        <v>6.4531999999999998</v>
      </c>
      <c r="S277" s="113">
        <v>1.1603000000000001</v>
      </c>
      <c r="T277" s="113">
        <v>163.583</v>
      </c>
      <c r="U277" s="113">
        <v>464.101</v>
      </c>
      <c r="V277" s="113">
        <v>4.4433999999999996</v>
      </c>
      <c r="W277" s="113">
        <v>161.6052</v>
      </c>
      <c r="X277" s="113">
        <v>8.0611999999999995</v>
      </c>
      <c r="Y277" s="113">
        <v>28.711200000000002</v>
      </c>
      <c r="Z277" s="113">
        <v>2.2766000000000002</v>
      </c>
      <c r="AA277" s="113">
        <v>43.058500000000002</v>
      </c>
      <c r="AB277" s="113">
        <v>8.74</v>
      </c>
      <c r="AC277" s="113">
        <v>5.4414999999999996</v>
      </c>
      <c r="AD277" s="113">
        <v>5.3387000000000002</v>
      </c>
      <c r="AE277" s="113">
        <v>1568.3193000000001</v>
      </c>
      <c r="AF277" s="113">
        <v>1127.0558000000001</v>
      </c>
      <c r="AG277" s="113">
        <v>5077.3027000000002</v>
      </c>
      <c r="AH277" s="113">
        <v>22.649100000000001</v>
      </c>
      <c r="AI277" s="113">
        <v>18071.86</v>
      </c>
      <c r="AJ277" s="113">
        <v>24.502099999999999</v>
      </c>
      <c r="AK277" s="113">
        <v>66.699200000000005</v>
      </c>
      <c r="AL277" s="113">
        <v>5.74</v>
      </c>
      <c r="AM277" s="113">
        <v>66.424000000000007</v>
      </c>
      <c r="AN277" s="113">
        <v>20.275700000000001</v>
      </c>
      <c r="AO277" s="113">
        <v>4.4058000000000002</v>
      </c>
      <c r="AP277" s="113">
        <v>4.5395000000000003</v>
      </c>
      <c r="AQ277" s="113">
        <v>0.85099999999999998</v>
      </c>
      <c r="AR277" s="113">
        <v>505.89879999999999</v>
      </c>
      <c r="AS277" s="113">
        <v>4.2621000000000002</v>
      </c>
      <c r="AT277" s="113">
        <v>27955</v>
      </c>
      <c r="AU277" s="113">
        <v>77.655799999999999</v>
      </c>
      <c r="AV277" s="113">
        <v>2802.8463999999999</v>
      </c>
      <c r="AW277" s="113">
        <v>35.286700000000003</v>
      </c>
      <c r="AX277" s="113">
        <v>8.6331000000000007</v>
      </c>
      <c r="AY277" s="113">
        <v>4.2648999999999999</v>
      </c>
      <c r="AZ277" s="113">
        <v>145.26429999999999</v>
      </c>
      <c r="BA277" s="113">
        <v>12.055999999999999</v>
      </c>
      <c r="BB277" s="113">
        <v>4.6494</v>
      </c>
      <c r="BC277" s="113">
        <v>247.14709999999999</v>
      </c>
      <c r="BD277" s="113">
        <v>3.7633000000000001</v>
      </c>
      <c r="BE277" s="113">
        <v>0.45610000000000001</v>
      </c>
      <c r="BF277" s="113">
        <v>8.2535000000000007</v>
      </c>
      <c r="BG277" s="113">
        <v>0.37130000000000002</v>
      </c>
      <c r="BH277" s="113">
        <v>36.018799999999999</v>
      </c>
      <c r="BI277" s="113">
        <v>48.3386</v>
      </c>
    </row>
    <row r="278" spans="1:61" ht="15.75" customHeight="1">
      <c r="A278" s="22">
        <v>277</v>
      </c>
      <c r="B278" s="25">
        <v>44744</v>
      </c>
      <c r="C278" s="113">
        <v>1.2095</v>
      </c>
      <c r="D278" s="113">
        <v>1.5601</v>
      </c>
      <c r="E278" s="114"/>
      <c r="F278" s="114"/>
      <c r="G278" s="113">
        <v>1.1608000000000001</v>
      </c>
      <c r="H278" s="113"/>
      <c r="I278" s="113">
        <v>1.7753000000000001</v>
      </c>
      <c r="J278" s="113">
        <v>1.9531000000000001</v>
      </c>
      <c r="K278" s="113"/>
      <c r="L278" s="113">
        <v>12.5075</v>
      </c>
      <c r="M278" s="113">
        <v>9.4944000000000006</v>
      </c>
      <c r="N278" s="113">
        <v>1.6888000000000001</v>
      </c>
      <c r="O278" s="113">
        <v>19.8187</v>
      </c>
      <c r="P278" s="113">
        <v>95.370599999999996</v>
      </c>
      <c r="Q278" s="113">
        <v>151.7731</v>
      </c>
      <c r="R278" s="113">
        <v>6.4531999999999998</v>
      </c>
      <c r="S278" s="113">
        <v>1.1603000000000001</v>
      </c>
      <c r="T278" s="113">
        <v>163.583</v>
      </c>
      <c r="U278" s="113">
        <v>464.101</v>
      </c>
      <c r="V278" s="113">
        <v>4.4433999999999996</v>
      </c>
      <c r="W278" s="113">
        <v>161.6052</v>
      </c>
      <c r="X278" s="113">
        <v>8.0611999999999995</v>
      </c>
      <c r="Y278" s="113">
        <v>28.711200000000002</v>
      </c>
      <c r="Z278" s="113">
        <v>2.2766000000000002</v>
      </c>
      <c r="AA278" s="113">
        <v>43.058500000000002</v>
      </c>
      <c r="AB278" s="113">
        <v>8.74</v>
      </c>
      <c r="AC278" s="113">
        <v>5.4414999999999996</v>
      </c>
      <c r="AD278" s="113">
        <v>5.3387000000000002</v>
      </c>
      <c r="AE278" s="113">
        <v>1568.3193000000001</v>
      </c>
      <c r="AF278" s="113">
        <v>1127.0558000000001</v>
      </c>
      <c r="AG278" s="113">
        <v>5077.3027000000002</v>
      </c>
      <c r="AH278" s="113">
        <v>22.649100000000001</v>
      </c>
      <c r="AI278" s="113">
        <v>18071.86</v>
      </c>
      <c r="AJ278" s="113">
        <v>24.502099999999999</v>
      </c>
      <c r="AK278" s="113">
        <v>66.699200000000005</v>
      </c>
      <c r="AL278" s="113">
        <v>5.74</v>
      </c>
      <c r="AM278" s="113">
        <v>66.424000000000007</v>
      </c>
      <c r="AN278" s="113">
        <v>20.275700000000001</v>
      </c>
      <c r="AO278" s="113">
        <v>4.4058000000000002</v>
      </c>
      <c r="AP278" s="113">
        <v>4.5395000000000003</v>
      </c>
      <c r="AQ278" s="113">
        <v>0.85099999999999998</v>
      </c>
      <c r="AR278" s="113">
        <v>505.89879999999999</v>
      </c>
      <c r="AS278" s="113">
        <v>4.2621000000000002</v>
      </c>
      <c r="AT278" s="113">
        <v>27955</v>
      </c>
      <c r="AU278" s="113">
        <v>77.655799999999999</v>
      </c>
      <c r="AV278" s="113">
        <v>2802.8463999999999</v>
      </c>
      <c r="AW278" s="113">
        <v>35.286700000000003</v>
      </c>
      <c r="AX278" s="113">
        <v>8.6331000000000007</v>
      </c>
      <c r="AY278" s="113">
        <v>4.2648999999999999</v>
      </c>
      <c r="AZ278" s="113">
        <v>145.26429999999999</v>
      </c>
      <c r="BA278" s="113">
        <v>12.055999999999999</v>
      </c>
      <c r="BB278" s="113">
        <v>4.6494</v>
      </c>
      <c r="BC278" s="113">
        <v>247.14709999999999</v>
      </c>
      <c r="BD278" s="113">
        <v>3.7633000000000001</v>
      </c>
      <c r="BE278" s="113">
        <v>0.45610000000000001</v>
      </c>
      <c r="BF278" s="113">
        <v>8.2535000000000007</v>
      </c>
      <c r="BG278" s="113">
        <v>0.37130000000000002</v>
      </c>
      <c r="BH278" s="113">
        <v>36.018799999999999</v>
      </c>
      <c r="BI278" s="113">
        <v>48.3386</v>
      </c>
    </row>
    <row r="279" spans="1:61" ht="15.75" customHeight="1">
      <c r="A279" s="22">
        <v>278</v>
      </c>
      <c r="B279" s="25">
        <v>44745</v>
      </c>
      <c r="C279" s="113">
        <v>1.2095</v>
      </c>
      <c r="D279" s="113">
        <v>1.5601</v>
      </c>
      <c r="E279" s="114"/>
      <c r="F279" s="114"/>
      <c r="G279" s="113">
        <v>1.1608000000000001</v>
      </c>
      <c r="H279" s="113"/>
      <c r="I279" s="113">
        <v>1.7753000000000001</v>
      </c>
      <c r="J279" s="113">
        <v>1.9531000000000001</v>
      </c>
      <c r="K279" s="113"/>
      <c r="L279" s="113">
        <v>12.5075</v>
      </c>
      <c r="M279" s="113">
        <v>9.4944000000000006</v>
      </c>
      <c r="N279" s="113">
        <v>1.6888000000000001</v>
      </c>
      <c r="O279" s="113">
        <v>19.8187</v>
      </c>
      <c r="P279" s="113">
        <v>95.370599999999996</v>
      </c>
      <c r="Q279" s="113">
        <v>151.7731</v>
      </c>
      <c r="R279" s="113">
        <v>6.4531999999999998</v>
      </c>
      <c r="S279" s="113">
        <v>1.1603000000000001</v>
      </c>
      <c r="T279" s="113">
        <v>163.583</v>
      </c>
      <c r="U279" s="113">
        <v>464.101</v>
      </c>
      <c r="V279" s="113">
        <v>4.4433999999999996</v>
      </c>
      <c r="W279" s="113">
        <v>161.6052</v>
      </c>
      <c r="X279" s="113">
        <v>8.0611999999999995</v>
      </c>
      <c r="Y279" s="113">
        <v>28.711200000000002</v>
      </c>
      <c r="Z279" s="113">
        <v>2.2766000000000002</v>
      </c>
      <c r="AA279" s="113">
        <v>43.058500000000002</v>
      </c>
      <c r="AB279" s="113">
        <v>8.74</v>
      </c>
      <c r="AC279" s="113">
        <v>5.4414999999999996</v>
      </c>
      <c r="AD279" s="113">
        <v>5.3387000000000002</v>
      </c>
      <c r="AE279" s="113">
        <v>1568.3193000000001</v>
      </c>
      <c r="AF279" s="113">
        <v>1127.0558000000001</v>
      </c>
      <c r="AG279" s="113">
        <v>5077.3027000000002</v>
      </c>
      <c r="AH279" s="113">
        <v>22.649100000000001</v>
      </c>
      <c r="AI279" s="113">
        <v>18071.86</v>
      </c>
      <c r="AJ279" s="113">
        <v>24.502099999999999</v>
      </c>
      <c r="AK279" s="113">
        <v>66.699200000000005</v>
      </c>
      <c r="AL279" s="113">
        <v>5.74</v>
      </c>
      <c r="AM279" s="113">
        <v>66.424000000000007</v>
      </c>
      <c r="AN279" s="113">
        <v>20.275700000000001</v>
      </c>
      <c r="AO279" s="113">
        <v>4.4058000000000002</v>
      </c>
      <c r="AP279" s="113">
        <v>4.5395000000000003</v>
      </c>
      <c r="AQ279" s="113">
        <v>0.85099999999999998</v>
      </c>
      <c r="AR279" s="113">
        <v>505.89879999999999</v>
      </c>
      <c r="AS279" s="113">
        <v>4.2621000000000002</v>
      </c>
      <c r="AT279" s="113">
        <v>27955</v>
      </c>
      <c r="AU279" s="113">
        <v>77.655799999999999</v>
      </c>
      <c r="AV279" s="113">
        <v>2802.8463999999999</v>
      </c>
      <c r="AW279" s="113">
        <v>35.286700000000003</v>
      </c>
      <c r="AX279" s="113">
        <v>8.6331000000000007</v>
      </c>
      <c r="AY279" s="113">
        <v>4.2648999999999999</v>
      </c>
      <c r="AZ279" s="113">
        <v>145.26429999999999</v>
      </c>
      <c r="BA279" s="113">
        <v>12.055999999999999</v>
      </c>
      <c r="BB279" s="113">
        <v>4.6494</v>
      </c>
      <c r="BC279" s="113">
        <v>247.14709999999999</v>
      </c>
      <c r="BD279" s="113">
        <v>3.7633000000000001</v>
      </c>
      <c r="BE279" s="113">
        <v>0.45610000000000001</v>
      </c>
      <c r="BF279" s="113">
        <v>8.2535000000000007</v>
      </c>
      <c r="BG279" s="113">
        <v>0.37130000000000002</v>
      </c>
      <c r="BH279" s="113">
        <v>36.018799999999999</v>
      </c>
      <c r="BI279" s="113">
        <v>48.3386</v>
      </c>
    </row>
    <row r="280" spans="1:61" ht="15.75" customHeight="1">
      <c r="A280" s="22">
        <v>279</v>
      </c>
      <c r="B280" s="25">
        <v>44746</v>
      </c>
      <c r="C280" s="113">
        <v>1.2111000000000001</v>
      </c>
      <c r="D280" s="113">
        <v>1.5586</v>
      </c>
      <c r="E280" s="114"/>
      <c r="F280" s="114"/>
      <c r="G280" s="113">
        <v>1.1640999999999999</v>
      </c>
      <c r="H280" s="113"/>
      <c r="I280" s="113">
        <v>1.7636000000000001</v>
      </c>
      <c r="J280" s="113">
        <v>1.9484999999999999</v>
      </c>
      <c r="K280" s="113"/>
      <c r="L280" s="113">
        <v>12.5303</v>
      </c>
      <c r="M280" s="113">
        <v>9.5025999999999993</v>
      </c>
      <c r="N280" s="113">
        <v>1.6909000000000001</v>
      </c>
      <c r="O280" s="113">
        <v>19.808199999999999</v>
      </c>
      <c r="P280" s="113">
        <v>95.696299999999994</v>
      </c>
      <c r="Q280" s="113">
        <v>152.56880000000001</v>
      </c>
      <c r="R280" s="113">
        <v>6.42</v>
      </c>
      <c r="S280" s="113">
        <v>1.1618999999999999</v>
      </c>
      <c r="T280" s="113">
        <v>164.351</v>
      </c>
      <c r="U280" s="113">
        <v>467.66500000000002</v>
      </c>
      <c r="V280" s="113">
        <v>4.4457000000000004</v>
      </c>
      <c r="W280" s="113">
        <v>162.0883</v>
      </c>
      <c r="X280" s="113">
        <v>8.1136999999999997</v>
      </c>
      <c r="Y280" s="113">
        <v>28.7484</v>
      </c>
      <c r="Z280" s="113">
        <v>2.2721</v>
      </c>
      <c r="AA280" s="113">
        <v>43.254399999999997</v>
      </c>
      <c r="AB280" s="113">
        <v>8.7481000000000009</v>
      </c>
      <c r="AC280" s="113">
        <v>5.4783999999999997</v>
      </c>
      <c r="AD280" s="113">
        <v>5.3495999999999997</v>
      </c>
      <c r="AE280" s="113">
        <v>1570.4351999999999</v>
      </c>
      <c r="AF280" s="113">
        <v>1122.4456</v>
      </c>
      <c r="AG280" s="113">
        <v>5072.3671999999997</v>
      </c>
      <c r="AH280" s="113">
        <v>22.862200000000001</v>
      </c>
      <c r="AI280" s="113">
        <v>18140.75</v>
      </c>
      <c r="AJ280" s="113">
        <v>24.569199999999999</v>
      </c>
      <c r="AK280" s="113">
        <v>66.776300000000006</v>
      </c>
      <c r="AL280" s="113">
        <v>5.7446999999999999</v>
      </c>
      <c r="AM280" s="113">
        <v>67.990300000000005</v>
      </c>
      <c r="AN280" s="113">
        <v>20.340399999999999</v>
      </c>
      <c r="AO280" s="113">
        <v>4.4447999999999999</v>
      </c>
      <c r="AP280" s="113">
        <v>4.5449000000000002</v>
      </c>
      <c r="AQ280" s="113">
        <v>0.8599</v>
      </c>
      <c r="AR280" s="113">
        <v>506.66379999999998</v>
      </c>
      <c r="AS280" s="113">
        <v>4.266</v>
      </c>
      <c r="AT280" s="113">
        <v>28226</v>
      </c>
      <c r="AU280" s="113">
        <v>77.331100000000006</v>
      </c>
      <c r="AV280" s="113">
        <v>2812.1320999999998</v>
      </c>
      <c r="AW280" s="113">
        <v>35.742899999999999</v>
      </c>
      <c r="AX280" s="113">
        <v>8.6443999999999992</v>
      </c>
      <c r="AY280" s="113">
        <v>4.2442000000000002</v>
      </c>
      <c r="AZ280" s="113">
        <v>145.09049999999999</v>
      </c>
      <c r="BA280" s="113">
        <v>11.9399</v>
      </c>
      <c r="BB280" s="113">
        <v>4.6367000000000003</v>
      </c>
      <c r="BC280" s="113">
        <v>248.44550000000001</v>
      </c>
      <c r="BD280" s="113">
        <v>3.7719999999999998</v>
      </c>
      <c r="BE280" s="113">
        <v>0.45669999999999999</v>
      </c>
      <c r="BF280" s="113">
        <v>8.3449000000000009</v>
      </c>
      <c r="BG280" s="113">
        <v>0.3715</v>
      </c>
      <c r="BH280" s="113">
        <v>36.034799999999997</v>
      </c>
      <c r="BI280" s="113">
        <v>48.355200000000004</v>
      </c>
    </row>
    <row r="281" spans="1:61" ht="15.75" customHeight="1">
      <c r="A281" s="22">
        <v>280</v>
      </c>
      <c r="B281" s="25">
        <v>44747</v>
      </c>
      <c r="C281" s="113">
        <v>1.1923999999999999</v>
      </c>
      <c r="D281" s="113">
        <v>1.5588</v>
      </c>
      <c r="E281" s="114"/>
      <c r="F281" s="114"/>
      <c r="G281" s="113">
        <v>1.1560999999999999</v>
      </c>
      <c r="H281" s="113"/>
      <c r="I281" s="113">
        <v>1.7627999999999999</v>
      </c>
      <c r="J281" s="113">
        <v>1.9428000000000001</v>
      </c>
      <c r="K281" s="113"/>
      <c r="L281" s="113">
        <v>12.5625</v>
      </c>
      <c r="M281" s="113">
        <v>9.3577999999999992</v>
      </c>
      <c r="N281" s="113">
        <v>1.6775</v>
      </c>
      <c r="O281" s="113">
        <v>19.784199999999998</v>
      </c>
      <c r="P281" s="113">
        <v>95.501400000000004</v>
      </c>
      <c r="Q281" s="113">
        <v>150.47020000000001</v>
      </c>
      <c r="R281" s="113">
        <v>6.4389000000000003</v>
      </c>
      <c r="S281" s="113">
        <v>1.1638999999999999</v>
      </c>
      <c r="T281" s="113">
        <v>161.86099999999999</v>
      </c>
      <c r="U281" s="113">
        <v>474.25900000000001</v>
      </c>
      <c r="V281" s="113">
        <v>4.3799000000000001</v>
      </c>
      <c r="W281" s="113">
        <v>161.2371</v>
      </c>
      <c r="X281" s="113">
        <v>7.9996</v>
      </c>
      <c r="Y281" s="113">
        <v>28.814800000000002</v>
      </c>
      <c r="Z281" s="113">
        <v>2.2761</v>
      </c>
      <c r="AA281" s="113">
        <v>42.889400000000002</v>
      </c>
      <c r="AB281" s="113">
        <v>8.7573000000000008</v>
      </c>
      <c r="AC281" s="113">
        <v>5.5434000000000001</v>
      </c>
      <c r="AD281" s="113">
        <v>5.3220999999999998</v>
      </c>
      <c r="AE281" s="113">
        <v>1550.1565000000001</v>
      </c>
      <c r="AF281" s="113">
        <v>1132.7079000000001</v>
      </c>
      <c r="AG281" s="113">
        <v>5092.7089999999998</v>
      </c>
      <c r="AH281" s="113">
        <v>22.529599999999999</v>
      </c>
      <c r="AI281" s="113">
        <v>18050.05</v>
      </c>
      <c r="AJ281" s="113">
        <v>24.5535</v>
      </c>
      <c r="AK281" s="113">
        <v>66.733900000000006</v>
      </c>
      <c r="AL281" s="113">
        <v>5.7541000000000002</v>
      </c>
      <c r="AM281" s="113">
        <v>76.922700000000006</v>
      </c>
      <c r="AN281" s="113">
        <v>20.214099999999998</v>
      </c>
      <c r="AO281" s="113">
        <v>4.3800999999999997</v>
      </c>
      <c r="AP281" s="113">
        <v>4.4766000000000004</v>
      </c>
      <c r="AQ281" s="113">
        <v>0.84609999999999996</v>
      </c>
      <c r="AR281" s="113">
        <v>502.05160000000001</v>
      </c>
      <c r="AS281" s="113">
        <v>4.2004000000000001</v>
      </c>
      <c r="AT281" s="113">
        <v>27827</v>
      </c>
      <c r="AU281" s="113">
        <v>76.191500000000005</v>
      </c>
      <c r="AV281" s="113">
        <v>2777.6504</v>
      </c>
      <c r="AW281" s="113">
        <v>35.315899999999999</v>
      </c>
      <c r="AX281" s="113">
        <v>8.6592000000000002</v>
      </c>
      <c r="AY281" s="113">
        <v>4.2005999999999997</v>
      </c>
      <c r="AZ281" s="113">
        <v>140.7979</v>
      </c>
      <c r="BA281" s="113">
        <v>12.056699999999999</v>
      </c>
      <c r="BB281" s="113">
        <v>4.5998999999999999</v>
      </c>
      <c r="BC281" s="113">
        <v>246.37970000000001</v>
      </c>
      <c r="BD281" s="113">
        <v>3.7397</v>
      </c>
      <c r="BE281" s="113">
        <v>0.44940000000000002</v>
      </c>
      <c r="BF281" s="113">
        <v>8.2065999999999999</v>
      </c>
      <c r="BG281" s="113">
        <v>0.36609999999999998</v>
      </c>
      <c r="BH281" s="113">
        <v>35.517099999999999</v>
      </c>
      <c r="BI281" s="113">
        <v>47.719799999999999</v>
      </c>
    </row>
    <row r="282" spans="1:61" ht="15.75" customHeight="1">
      <c r="A282" s="22">
        <v>281</v>
      </c>
      <c r="B282" s="25">
        <v>44748</v>
      </c>
      <c r="C282" s="113">
        <v>1.1909000000000001</v>
      </c>
      <c r="D282" s="113">
        <v>1.5559000000000001</v>
      </c>
      <c r="E282" s="114"/>
      <c r="F282" s="114"/>
      <c r="G282" s="113">
        <v>1.1569</v>
      </c>
      <c r="H282" s="113"/>
      <c r="I282" s="113">
        <v>1.7583</v>
      </c>
      <c r="J282" s="113">
        <v>1.9402999999999999</v>
      </c>
      <c r="K282" s="113"/>
      <c r="L282" s="113">
        <v>12.5722</v>
      </c>
      <c r="M282" s="113">
        <v>9.3452999999999999</v>
      </c>
      <c r="N282" s="113">
        <v>1.6744000000000001</v>
      </c>
      <c r="O282" s="113">
        <v>19.997900000000001</v>
      </c>
      <c r="P282" s="113">
        <v>94.655000000000001</v>
      </c>
      <c r="Q282" s="113">
        <v>150.50380000000001</v>
      </c>
      <c r="R282" s="113">
        <v>6.4828000000000001</v>
      </c>
      <c r="S282" s="113">
        <v>1.1707000000000001</v>
      </c>
      <c r="T282" s="113">
        <v>161.66900000000001</v>
      </c>
      <c r="U282" s="113">
        <v>480.60500000000002</v>
      </c>
      <c r="V282" s="113">
        <v>4.3724999999999996</v>
      </c>
      <c r="W282" s="113">
        <v>161.67660000000001</v>
      </c>
      <c r="X282" s="113">
        <v>7.9848999999999997</v>
      </c>
      <c r="Y282" s="113">
        <v>29.003499999999999</v>
      </c>
      <c r="Z282" s="113">
        <v>2.2902</v>
      </c>
      <c r="AA282" s="113">
        <v>43.146000000000001</v>
      </c>
      <c r="AB282" s="113">
        <v>8.8041</v>
      </c>
      <c r="AC282" s="113">
        <v>5.6105</v>
      </c>
      <c r="AD282" s="113">
        <v>5.2915999999999999</v>
      </c>
      <c r="AE282" s="113">
        <v>1556.5477000000001</v>
      </c>
      <c r="AF282" s="113">
        <v>1164.1333</v>
      </c>
      <c r="AG282" s="113">
        <v>5232.2929999999997</v>
      </c>
      <c r="AH282" s="113">
        <v>22.480699999999999</v>
      </c>
      <c r="AI282" s="113">
        <v>17946.72</v>
      </c>
      <c r="AJ282" s="113">
        <v>24.650200000000002</v>
      </c>
      <c r="AK282" s="113">
        <v>66.635599999999997</v>
      </c>
      <c r="AL282" s="113">
        <v>5.7872000000000003</v>
      </c>
      <c r="AM282" s="113">
        <v>75.475899999999996</v>
      </c>
      <c r="AN282" s="113">
        <v>20.5334</v>
      </c>
      <c r="AO282" s="113">
        <v>4.3695000000000004</v>
      </c>
      <c r="AP282" s="113">
        <v>4.4709000000000003</v>
      </c>
      <c r="AQ282" s="113">
        <v>0.84389999999999998</v>
      </c>
      <c r="AR282" s="113">
        <v>507.9547</v>
      </c>
      <c r="AS282" s="113">
        <v>4.1947999999999999</v>
      </c>
      <c r="AT282" s="113">
        <v>27828</v>
      </c>
      <c r="AU282" s="113">
        <v>76.096199999999996</v>
      </c>
      <c r="AV282" s="113">
        <v>2772.4094</v>
      </c>
      <c r="AW282" s="113">
        <v>35.073799999999999</v>
      </c>
      <c r="AX282" s="113">
        <v>8.7114999999999991</v>
      </c>
      <c r="AY282" s="113">
        <v>4.1637000000000004</v>
      </c>
      <c r="AZ282" s="113">
        <v>142.85059999999999</v>
      </c>
      <c r="BA282" s="113">
        <v>12.0974</v>
      </c>
      <c r="BB282" s="113">
        <v>4.63</v>
      </c>
      <c r="BC282" s="113">
        <v>247.53020000000001</v>
      </c>
      <c r="BD282" s="113">
        <v>3.7515000000000001</v>
      </c>
      <c r="BE282" s="113">
        <v>0.4486</v>
      </c>
      <c r="BF282" s="113">
        <v>8.1941000000000006</v>
      </c>
      <c r="BG282" s="113">
        <v>0.36580000000000001</v>
      </c>
      <c r="BH282" s="113">
        <v>35.510199999999998</v>
      </c>
      <c r="BI282" s="113">
        <v>47.898899999999998</v>
      </c>
    </row>
    <row r="283" spans="1:61" ht="15.75" customHeight="1">
      <c r="A283" s="22">
        <v>282</v>
      </c>
      <c r="B283" s="25">
        <v>44749</v>
      </c>
      <c r="C283" s="113">
        <v>1.2008000000000001</v>
      </c>
      <c r="D283" s="113">
        <v>1.5591999999999999</v>
      </c>
      <c r="E283" s="114"/>
      <c r="F283" s="114"/>
      <c r="G283" s="113">
        <v>1.1696</v>
      </c>
      <c r="H283" s="113"/>
      <c r="I283" s="113">
        <v>1.7565</v>
      </c>
      <c r="J283" s="113">
        <v>1.9454</v>
      </c>
      <c r="K283" s="113"/>
      <c r="L283" s="113">
        <v>12.6767</v>
      </c>
      <c r="M283" s="113">
        <v>9.4238</v>
      </c>
      <c r="N283" s="113">
        <v>1.6813</v>
      </c>
      <c r="O283" s="113">
        <v>20.104900000000001</v>
      </c>
      <c r="P283" s="113">
        <v>94.997200000000007</v>
      </c>
      <c r="Q283" s="113">
        <v>151.97929999999999</v>
      </c>
      <c r="R283" s="113">
        <v>6.4131</v>
      </c>
      <c r="S283" s="113">
        <v>1.1825000000000001</v>
      </c>
      <c r="T283" s="113">
        <v>163.35400000000001</v>
      </c>
      <c r="U283" s="113">
        <v>476.27699999999999</v>
      </c>
      <c r="V283" s="113">
        <v>4.4090999999999996</v>
      </c>
      <c r="W283" s="113">
        <v>164.68879999999999</v>
      </c>
      <c r="X283" s="113">
        <v>8.0440000000000005</v>
      </c>
      <c r="Y283" s="113">
        <v>29.284199999999998</v>
      </c>
      <c r="Z283" s="113">
        <v>2.3126000000000002</v>
      </c>
      <c r="AA283" s="113">
        <v>43.301499999999997</v>
      </c>
      <c r="AB283" s="113">
        <v>8.8894000000000002</v>
      </c>
      <c r="AC283" s="113">
        <v>5.6544999999999996</v>
      </c>
      <c r="AD283" s="113">
        <v>5.3000999999999996</v>
      </c>
      <c r="AE283" s="113">
        <v>1560.991</v>
      </c>
      <c r="AF283" s="113">
        <v>1140.3524</v>
      </c>
      <c r="AG283" s="113">
        <v>5259.4823999999999</v>
      </c>
      <c r="AH283" s="113">
        <v>22.667200000000001</v>
      </c>
      <c r="AI283" s="113">
        <v>17939.72</v>
      </c>
      <c r="AJ283" s="113">
        <v>24.687200000000001</v>
      </c>
      <c r="AK283" s="113">
        <v>66.922799999999995</v>
      </c>
      <c r="AL283" s="113">
        <v>5.8455000000000004</v>
      </c>
      <c r="AM283" s="113">
        <v>76.356200000000001</v>
      </c>
      <c r="AN283" s="113">
        <v>20.801600000000001</v>
      </c>
      <c r="AO283" s="113">
        <v>4.4082999999999997</v>
      </c>
      <c r="AP283" s="113">
        <v>4.5077999999999996</v>
      </c>
      <c r="AQ283" s="113">
        <v>0.85099999999999998</v>
      </c>
      <c r="AR283" s="113">
        <v>508.80160000000001</v>
      </c>
      <c r="AS283" s="113">
        <v>4.2297000000000002</v>
      </c>
      <c r="AT283" s="113">
        <v>27924</v>
      </c>
      <c r="AU283" s="113">
        <v>76.724100000000007</v>
      </c>
      <c r="AV283" s="113">
        <v>2793.6819</v>
      </c>
      <c r="AW283" s="113">
        <v>35.373399999999997</v>
      </c>
      <c r="AX283" s="113">
        <v>8.7988</v>
      </c>
      <c r="AY283" s="113">
        <v>4.1677999999999997</v>
      </c>
      <c r="AZ283" s="113">
        <v>144.1122</v>
      </c>
      <c r="BA283" s="113">
        <v>12.1167</v>
      </c>
      <c r="BB283" s="113">
        <v>4.6688999999999998</v>
      </c>
      <c r="BC283" s="113">
        <v>248.24770000000001</v>
      </c>
      <c r="BD283" s="113">
        <v>3.7905000000000002</v>
      </c>
      <c r="BE283" s="113">
        <v>0.45229999999999998</v>
      </c>
      <c r="BF283" s="113">
        <v>8.2091999999999992</v>
      </c>
      <c r="BG283" s="113">
        <v>0.36870000000000003</v>
      </c>
      <c r="BH283" s="113">
        <v>35.7697</v>
      </c>
      <c r="BI283" s="113">
        <v>48.374299999999998</v>
      </c>
    </row>
    <row r="284" spans="1:61" ht="15.75" customHeight="1">
      <c r="A284" s="22">
        <v>283</v>
      </c>
      <c r="B284" s="25">
        <v>44750</v>
      </c>
      <c r="C284" s="113">
        <v>1.2033</v>
      </c>
      <c r="D284" s="113">
        <v>1.5569999999999999</v>
      </c>
      <c r="E284" s="114"/>
      <c r="F284" s="114"/>
      <c r="G284" s="113">
        <v>1.1755</v>
      </c>
      <c r="H284" s="113"/>
      <c r="I284" s="113">
        <v>1.7543</v>
      </c>
      <c r="J284" s="113">
        <v>1.9431</v>
      </c>
      <c r="K284" s="113"/>
      <c r="L284" s="113">
        <v>12.641999999999999</v>
      </c>
      <c r="M284" s="113">
        <v>9.4451999999999998</v>
      </c>
      <c r="N284" s="113">
        <v>1.6823999999999999</v>
      </c>
      <c r="O284" s="113">
        <v>20.308599999999998</v>
      </c>
      <c r="P284" s="113">
        <v>94.702799999999996</v>
      </c>
      <c r="Q284" s="113">
        <v>152.5444</v>
      </c>
      <c r="R284" s="113">
        <v>6.3254000000000001</v>
      </c>
      <c r="S284" s="113">
        <v>1.1816</v>
      </c>
      <c r="T284" s="113">
        <v>163.76400000000001</v>
      </c>
      <c r="U284" s="113">
        <v>478.38299999999998</v>
      </c>
      <c r="V284" s="113">
        <v>4.4203999999999999</v>
      </c>
      <c r="W284" s="113">
        <v>164.83760000000001</v>
      </c>
      <c r="X284" s="113">
        <v>8.0571999999999999</v>
      </c>
      <c r="Y284" s="113">
        <v>29.110600000000002</v>
      </c>
      <c r="Z284" s="113">
        <v>2.3115999999999999</v>
      </c>
      <c r="AA284" s="113">
        <v>43.189300000000003</v>
      </c>
      <c r="AB284" s="113">
        <v>8.8818000000000001</v>
      </c>
      <c r="AC284" s="113">
        <v>5.6405000000000003</v>
      </c>
      <c r="AD284" s="113">
        <v>5.2846000000000002</v>
      </c>
      <c r="AE284" s="113">
        <v>1564.8043</v>
      </c>
      <c r="AF284" s="113">
        <v>1167.8311000000001</v>
      </c>
      <c r="AG284" s="113">
        <v>5317.2617</v>
      </c>
      <c r="AH284" s="113">
        <v>22.6966</v>
      </c>
      <c r="AI284" s="113">
        <v>17860.46</v>
      </c>
      <c r="AJ284" s="113">
        <v>24.612100000000002</v>
      </c>
      <c r="AK284" s="113">
        <v>66.818600000000004</v>
      </c>
      <c r="AL284" s="113">
        <v>5.8388</v>
      </c>
      <c r="AM284" s="113">
        <v>77.488399999999999</v>
      </c>
      <c r="AN284" s="113">
        <v>20.776900000000001</v>
      </c>
      <c r="AO284" s="113">
        <v>4.4219999999999997</v>
      </c>
      <c r="AP284" s="113">
        <v>4.5175999999999998</v>
      </c>
      <c r="AQ284" s="113">
        <v>0.85219999999999996</v>
      </c>
      <c r="AR284" s="113">
        <v>511.19749999999999</v>
      </c>
      <c r="AS284" s="113">
        <v>4.2389000000000001</v>
      </c>
      <c r="AT284" s="113">
        <v>28109</v>
      </c>
      <c r="AU284" s="113">
        <v>76.968800000000002</v>
      </c>
      <c r="AV284" s="113">
        <v>2802.3341999999998</v>
      </c>
      <c r="AW284" s="113">
        <v>35.258000000000003</v>
      </c>
      <c r="AX284" s="113">
        <v>8.7925000000000004</v>
      </c>
      <c r="AY284" s="113">
        <v>4.1715</v>
      </c>
      <c r="AZ284" s="113">
        <v>144.32419999999999</v>
      </c>
      <c r="BA284" s="113">
        <v>12.154199999999999</v>
      </c>
      <c r="BB284" s="113">
        <v>4.7016999999999998</v>
      </c>
      <c r="BC284" s="113">
        <v>249.06309999999999</v>
      </c>
      <c r="BD284" s="113">
        <v>3.7970000000000002</v>
      </c>
      <c r="BE284" s="113">
        <v>0.45369999999999999</v>
      </c>
      <c r="BF284" s="113">
        <v>8.2812999999999999</v>
      </c>
      <c r="BG284" s="113">
        <v>0.37019999999999997</v>
      </c>
      <c r="BH284" s="113">
        <v>35.732500000000002</v>
      </c>
      <c r="BI284" s="113">
        <v>48.523200000000003</v>
      </c>
    </row>
    <row r="285" spans="1:61" ht="15.75" customHeight="1">
      <c r="A285" s="22">
        <v>284</v>
      </c>
      <c r="B285" s="25">
        <v>44751</v>
      </c>
      <c r="C285" s="113">
        <v>1.2033</v>
      </c>
      <c r="D285" s="113">
        <v>1.5569999999999999</v>
      </c>
      <c r="E285" s="114"/>
      <c r="F285" s="114"/>
      <c r="G285" s="113">
        <v>1.1755</v>
      </c>
      <c r="H285" s="113"/>
      <c r="I285" s="113">
        <v>1.7543</v>
      </c>
      <c r="J285" s="113">
        <v>1.9431</v>
      </c>
      <c r="K285" s="113"/>
      <c r="L285" s="113">
        <v>12.641999999999999</v>
      </c>
      <c r="M285" s="113">
        <v>9.4451999999999998</v>
      </c>
      <c r="N285" s="113">
        <v>1.6823999999999999</v>
      </c>
      <c r="O285" s="113">
        <v>20.308599999999998</v>
      </c>
      <c r="P285" s="113">
        <v>94.702799999999996</v>
      </c>
      <c r="Q285" s="113">
        <v>152.5444</v>
      </c>
      <c r="R285" s="113">
        <v>6.3254000000000001</v>
      </c>
      <c r="S285" s="113">
        <v>1.1816</v>
      </c>
      <c r="T285" s="113">
        <v>163.76400000000001</v>
      </c>
      <c r="U285" s="113">
        <v>478.38299999999998</v>
      </c>
      <c r="V285" s="113">
        <v>4.4203999999999999</v>
      </c>
      <c r="W285" s="113">
        <v>164.83760000000001</v>
      </c>
      <c r="X285" s="113">
        <v>8.0571999999999999</v>
      </c>
      <c r="Y285" s="113">
        <v>29.110600000000002</v>
      </c>
      <c r="Z285" s="113">
        <v>2.3115999999999999</v>
      </c>
      <c r="AA285" s="113">
        <v>43.189300000000003</v>
      </c>
      <c r="AB285" s="113">
        <v>8.8818000000000001</v>
      </c>
      <c r="AC285" s="113">
        <v>5.6405000000000003</v>
      </c>
      <c r="AD285" s="113">
        <v>5.2846000000000002</v>
      </c>
      <c r="AE285" s="113">
        <v>1564.8043</v>
      </c>
      <c r="AF285" s="113">
        <v>1167.8311000000001</v>
      </c>
      <c r="AG285" s="113">
        <v>5317.2617</v>
      </c>
      <c r="AH285" s="113">
        <v>22.6966</v>
      </c>
      <c r="AI285" s="113">
        <v>17860.46</v>
      </c>
      <c r="AJ285" s="113">
        <v>24.612100000000002</v>
      </c>
      <c r="AK285" s="113">
        <v>66.818600000000004</v>
      </c>
      <c r="AL285" s="113">
        <v>5.8388</v>
      </c>
      <c r="AM285" s="113">
        <v>77.488399999999999</v>
      </c>
      <c r="AN285" s="113">
        <v>20.776900000000001</v>
      </c>
      <c r="AO285" s="113">
        <v>4.4219999999999997</v>
      </c>
      <c r="AP285" s="113">
        <v>4.5175999999999998</v>
      </c>
      <c r="AQ285" s="113">
        <v>0.85219999999999996</v>
      </c>
      <c r="AR285" s="113">
        <v>511.19749999999999</v>
      </c>
      <c r="AS285" s="113">
        <v>4.2389000000000001</v>
      </c>
      <c r="AT285" s="113">
        <v>28109</v>
      </c>
      <c r="AU285" s="113">
        <v>76.968800000000002</v>
      </c>
      <c r="AV285" s="113">
        <v>2802.3341999999998</v>
      </c>
      <c r="AW285" s="113">
        <v>35.258000000000003</v>
      </c>
      <c r="AX285" s="113">
        <v>8.7925000000000004</v>
      </c>
      <c r="AY285" s="113">
        <v>4.1715</v>
      </c>
      <c r="AZ285" s="113">
        <v>144.32419999999999</v>
      </c>
      <c r="BA285" s="113">
        <v>12.154199999999999</v>
      </c>
      <c r="BB285" s="113">
        <v>4.7016999999999998</v>
      </c>
      <c r="BC285" s="113">
        <v>249.06309999999999</v>
      </c>
      <c r="BD285" s="113">
        <v>3.7970000000000002</v>
      </c>
      <c r="BE285" s="113">
        <v>0.45369999999999999</v>
      </c>
      <c r="BF285" s="113">
        <v>8.2812999999999999</v>
      </c>
      <c r="BG285" s="113">
        <v>0.37019999999999997</v>
      </c>
      <c r="BH285" s="113">
        <v>35.732500000000002</v>
      </c>
      <c r="BI285" s="113">
        <v>48.523200000000003</v>
      </c>
    </row>
    <row r="286" spans="1:61" ht="15.75" customHeight="1">
      <c r="A286" s="22">
        <v>285</v>
      </c>
      <c r="B286" s="25">
        <v>44752</v>
      </c>
      <c r="C286" s="113">
        <v>1.2033</v>
      </c>
      <c r="D286" s="113">
        <v>1.5569999999999999</v>
      </c>
      <c r="E286" s="114"/>
      <c r="F286" s="114"/>
      <c r="G286" s="113">
        <v>1.1755</v>
      </c>
      <c r="H286" s="113"/>
      <c r="I286" s="113">
        <v>1.7543</v>
      </c>
      <c r="J286" s="113">
        <v>1.9431</v>
      </c>
      <c r="K286" s="113"/>
      <c r="L286" s="113">
        <v>12.641999999999999</v>
      </c>
      <c r="M286" s="113">
        <v>9.4451999999999998</v>
      </c>
      <c r="N286" s="113">
        <v>1.6823999999999999</v>
      </c>
      <c r="O286" s="113">
        <v>20.308599999999998</v>
      </c>
      <c r="P286" s="113">
        <v>94.702799999999996</v>
      </c>
      <c r="Q286" s="113">
        <v>152.5444</v>
      </c>
      <c r="R286" s="113">
        <v>6.3254000000000001</v>
      </c>
      <c r="S286" s="113">
        <v>1.1816</v>
      </c>
      <c r="T286" s="113">
        <v>163.76400000000001</v>
      </c>
      <c r="U286" s="113">
        <v>478.38299999999998</v>
      </c>
      <c r="V286" s="113">
        <v>4.4203999999999999</v>
      </c>
      <c r="W286" s="113">
        <v>164.83760000000001</v>
      </c>
      <c r="X286" s="113">
        <v>8.0571999999999999</v>
      </c>
      <c r="Y286" s="113">
        <v>29.110600000000002</v>
      </c>
      <c r="Z286" s="113">
        <v>2.3115999999999999</v>
      </c>
      <c r="AA286" s="113">
        <v>43.189300000000003</v>
      </c>
      <c r="AB286" s="113">
        <v>8.8818000000000001</v>
      </c>
      <c r="AC286" s="113">
        <v>5.6405000000000003</v>
      </c>
      <c r="AD286" s="113">
        <v>5.2846000000000002</v>
      </c>
      <c r="AE286" s="113">
        <v>1564.8043</v>
      </c>
      <c r="AF286" s="113">
        <v>1167.8311000000001</v>
      </c>
      <c r="AG286" s="113">
        <v>5317.2617</v>
      </c>
      <c r="AH286" s="113">
        <v>22.6966</v>
      </c>
      <c r="AI286" s="113">
        <v>17860.46</v>
      </c>
      <c r="AJ286" s="113">
        <v>24.612100000000002</v>
      </c>
      <c r="AK286" s="113">
        <v>66.818600000000004</v>
      </c>
      <c r="AL286" s="113">
        <v>5.8388</v>
      </c>
      <c r="AM286" s="113">
        <v>77.488399999999999</v>
      </c>
      <c r="AN286" s="113">
        <v>20.776900000000001</v>
      </c>
      <c r="AO286" s="113">
        <v>4.4219999999999997</v>
      </c>
      <c r="AP286" s="113">
        <v>4.5175999999999998</v>
      </c>
      <c r="AQ286" s="113">
        <v>0.85219999999999996</v>
      </c>
      <c r="AR286" s="113">
        <v>511.19749999999999</v>
      </c>
      <c r="AS286" s="113">
        <v>4.2389000000000001</v>
      </c>
      <c r="AT286" s="113">
        <v>28109</v>
      </c>
      <c r="AU286" s="113">
        <v>76.968800000000002</v>
      </c>
      <c r="AV286" s="113">
        <v>2802.3341999999998</v>
      </c>
      <c r="AW286" s="113">
        <v>35.258000000000003</v>
      </c>
      <c r="AX286" s="113">
        <v>8.7925000000000004</v>
      </c>
      <c r="AY286" s="113">
        <v>4.1715</v>
      </c>
      <c r="AZ286" s="113">
        <v>144.32419999999999</v>
      </c>
      <c r="BA286" s="113">
        <v>12.154199999999999</v>
      </c>
      <c r="BB286" s="113">
        <v>4.7016999999999998</v>
      </c>
      <c r="BC286" s="113">
        <v>249.06309999999999</v>
      </c>
      <c r="BD286" s="113">
        <v>3.7970000000000002</v>
      </c>
      <c r="BE286" s="113">
        <v>0.45369999999999999</v>
      </c>
      <c r="BF286" s="113">
        <v>8.2812999999999999</v>
      </c>
      <c r="BG286" s="113">
        <v>0.37019999999999997</v>
      </c>
      <c r="BH286" s="113">
        <v>35.732500000000002</v>
      </c>
      <c r="BI286" s="113">
        <v>48.523200000000003</v>
      </c>
    </row>
    <row r="287" spans="1:61" ht="15.75" customHeight="1">
      <c r="A287" s="22">
        <v>286</v>
      </c>
      <c r="B287" s="25">
        <v>44753</v>
      </c>
      <c r="C287" s="113">
        <v>1.1882999999999999</v>
      </c>
      <c r="D287" s="113">
        <v>1.5438000000000001</v>
      </c>
      <c r="E287" s="114"/>
      <c r="F287" s="114"/>
      <c r="G287" s="113">
        <v>1.1647000000000001</v>
      </c>
      <c r="H287" s="113"/>
      <c r="I287" s="113">
        <v>1.7629999999999999</v>
      </c>
      <c r="J287" s="113">
        <v>1.9416</v>
      </c>
      <c r="K287" s="113"/>
      <c r="L287" s="113">
        <v>12.6106</v>
      </c>
      <c r="M287" s="113">
        <v>9.3291000000000004</v>
      </c>
      <c r="N287" s="113">
        <v>1.67</v>
      </c>
      <c r="O287" s="113">
        <v>20.284400000000002</v>
      </c>
      <c r="P287" s="113">
        <v>94.891099999999994</v>
      </c>
      <c r="Q287" s="113">
        <v>151.36439999999999</v>
      </c>
      <c r="R287" s="113">
        <v>6.3597000000000001</v>
      </c>
      <c r="S287" s="113">
        <v>1.1808000000000001</v>
      </c>
      <c r="T287" s="113">
        <v>163.279</v>
      </c>
      <c r="U287" s="113">
        <v>480.12599999999998</v>
      </c>
      <c r="V287" s="113">
        <v>4.3666</v>
      </c>
      <c r="W287" s="113">
        <v>164.27760000000001</v>
      </c>
      <c r="X287" s="113">
        <v>7.9863</v>
      </c>
      <c r="Y287" s="113">
        <v>29.052900000000001</v>
      </c>
      <c r="Z287" s="113">
        <v>2.3090999999999999</v>
      </c>
      <c r="AA287" s="113">
        <v>43.072899999999997</v>
      </c>
      <c r="AB287" s="113">
        <v>8.8742999999999999</v>
      </c>
      <c r="AC287" s="113">
        <v>5.6745999999999999</v>
      </c>
      <c r="AD287" s="113">
        <v>5.2986000000000004</v>
      </c>
      <c r="AE287" s="113">
        <v>1549.9639999999999</v>
      </c>
      <c r="AF287" s="113">
        <v>1183.8805</v>
      </c>
      <c r="AG287" s="113">
        <v>5364.3495999999996</v>
      </c>
      <c r="AH287" s="113">
        <v>22.442599999999999</v>
      </c>
      <c r="AI287" s="113">
        <v>17915.2</v>
      </c>
      <c r="AJ287" s="113">
        <v>24.674299999999999</v>
      </c>
      <c r="AK287" s="113">
        <v>66.954499999999996</v>
      </c>
      <c r="AL287" s="113">
        <v>5.8356000000000003</v>
      </c>
      <c r="AM287" s="113">
        <v>74.066000000000003</v>
      </c>
      <c r="AN287" s="113">
        <v>20.651399999999999</v>
      </c>
      <c r="AO287" s="113">
        <v>4.3651</v>
      </c>
      <c r="AP287" s="113">
        <v>4.4615999999999998</v>
      </c>
      <c r="AQ287" s="113">
        <v>0.84319999999999995</v>
      </c>
      <c r="AR287" s="113">
        <v>504.63589999999999</v>
      </c>
      <c r="AS287" s="113">
        <v>4.1859999999999999</v>
      </c>
      <c r="AT287" s="113">
        <v>27778</v>
      </c>
      <c r="AU287" s="113">
        <v>75.931299999999993</v>
      </c>
      <c r="AV287" s="113">
        <v>2765.6401000000001</v>
      </c>
      <c r="AW287" s="113">
        <v>34.907400000000003</v>
      </c>
      <c r="AX287" s="113">
        <v>8.7851999999999997</v>
      </c>
      <c r="AY287" s="113">
        <v>4.1338999999999997</v>
      </c>
      <c r="AZ287" s="113">
        <v>142.58959999999999</v>
      </c>
      <c r="BA287" s="113">
        <v>12.102600000000001</v>
      </c>
      <c r="BB287" s="113">
        <v>4.6952999999999996</v>
      </c>
      <c r="BC287" s="113">
        <v>246.86959999999999</v>
      </c>
      <c r="BD287" s="113">
        <v>3.7751000000000001</v>
      </c>
      <c r="BE287" s="113">
        <v>0.44819999999999999</v>
      </c>
      <c r="BF287" s="113">
        <v>8.1903000000000006</v>
      </c>
      <c r="BG287" s="113">
        <v>0.36630000000000001</v>
      </c>
      <c r="BH287" s="113">
        <v>35.450099999999999</v>
      </c>
      <c r="BI287" s="113">
        <v>48.203499999999998</v>
      </c>
    </row>
    <row r="288" spans="1:61" ht="15.75" customHeight="1">
      <c r="A288" s="22">
        <v>287</v>
      </c>
      <c r="B288" s="25">
        <v>44754</v>
      </c>
      <c r="C288" s="113">
        <v>1.1911</v>
      </c>
      <c r="D288" s="113">
        <v>1.5478000000000001</v>
      </c>
      <c r="E288" s="114"/>
      <c r="F288" s="114"/>
      <c r="G288" s="113">
        <v>1.1689000000000001</v>
      </c>
      <c r="H288" s="113"/>
      <c r="I288" s="113">
        <v>1.7586999999999999</v>
      </c>
      <c r="J288" s="113">
        <v>1.9398</v>
      </c>
      <c r="K288" s="113"/>
      <c r="L288" s="113">
        <v>12.5639</v>
      </c>
      <c r="M288" s="113">
        <v>9.3504000000000005</v>
      </c>
      <c r="N288" s="113">
        <v>1.6747000000000001</v>
      </c>
      <c r="O288" s="113">
        <v>20.198699999999999</v>
      </c>
      <c r="P288" s="113">
        <v>94.205600000000004</v>
      </c>
      <c r="Q288" s="113">
        <v>151.94800000000001</v>
      </c>
      <c r="R288" s="113">
        <v>6.4511000000000003</v>
      </c>
      <c r="S288" s="113">
        <v>1.1837</v>
      </c>
      <c r="T288" s="113">
        <v>162.80000000000001</v>
      </c>
      <c r="U288" s="113">
        <v>480.411</v>
      </c>
      <c r="V288" s="113">
        <v>4.3754999999999997</v>
      </c>
      <c r="W288" s="113">
        <v>163.93979999999999</v>
      </c>
      <c r="X288" s="113">
        <v>8.0085999999999995</v>
      </c>
      <c r="Y288" s="113">
        <v>28.9085</v>
      </c>
      <c r="Z288" s="113">
        <v>2.3155000000000001</v>
      </c>
      <c r="AA288" s="113">
        <v>43.106299999999997</v>
      </c>
      <c r="AB288" s="113">
        <v>8.8966999999999992</v>
      </c>
      <c r="AC288" s="113">
        <v>5.7050000000000001</v>
      </c>
      <c r="AD288" s="113">
        <v>5.25</v>
      </c>
      <c r="AE288" s="113">
        <v>1563.4441999999999</v>
      </c>
      <c r="AF288" s="113">
        <v>1174.6259</v>
      </c>
      <c r="AG288" s="113">
        <v>5510.8887000000004</v>
      </c>
      <c r="AH288" s="113">
        <v>22.492000000000001</v>
      </c>
      <c r="AI288" s="113">
        <v>17915.2</v>
      </c>
      <c r="AJ288" s="113">
        <v>24.717600000000001</v>
      </c>
      <c r="AK288" s="113">
        <v>66.763599999999997</v>
      </c>
      <c r="AL288" s="113">
        <v>5.8513000000000002</v>
      </c>
      <c r="AM288" s="113">
        <v>71.779899999999998</v>
      </c>
      <c r="AN288" s="113">
        <v>20.628499999999999</v>
      </c>
      <c r="AO288" s="113">
        <v>4.3715000000000002</v>
      </c>
      <c r="AP288" s="113">
        <v>4.4714</v>
      </c>
      <c r="AQ288" s="113">
        <v>0.84419999999999995</v>
      </c>
      <c r="AR288" s="113">
        <v>505.76229999999998</v>
      </c>
      <c r="AS288" s="113">
        <v>4.1962000000000002</v>
      </c>
      <c r="AT288" s="113">
        <v>27611</v>
      </c>
      <c r="AU288" s="113">
        <v>76.048400000000001</v>
      </c>
      <c r="AV288" s="113">
        <v>2777.3027000000002</v>
      </c>
      <c r="AW288" s="113">
        <v>35.011899999999997</v>
      </c>
      <c r="AX288" s="113">
        <v>8.8069000000000006</v>
      </c>
      <c r="AY288" s="113">
        <v>4.1474000000000002</v>
      </c>
      <c r="AZ288" s="113">
        <v>142.90989999999999</v>
      </c>
      <c r="BA288" s="113">
        <v>12.160399999999999</v>
      </c>
      <c r="BB288" s="113">
        <v>4.7411000000000003</v>
      </c>
      <c r="BC288" s="113">
        <v>246.0574</v>
      </c>
      <c r="BD288" s="113">
        <v>3.7896999999999998</v>
      </c>
      <c r="BE288" s="113">
        <v>0.4491</v>
      </c>
      <c r="BF288" s="113">
        <v>8.1503999999999994</v>
      </c>
      <c r="BG288" s="113">
        <v>0.36670000000000003</v>
      </c>
      <c r="BH288" s="113">
        <v>35.616500000000002</v>
      </c>
      <c r="BI288" s="113">
        <v>48.845399999999998</v>
      </c>
    </row>
    <row r="289" spans="1:61" ht="15.75" customHeight="1">
      <c r="A289" s="22">
        <v>288</v>
      </c>
      <c r="B289" s="25">
        <v>44755</v>
      </c>
      <c r="C289" s="113">
        <v>1.1921999999999999</v>
      </c>
      <c r="D289" s="113">
        <v>1.5437000000000001</v>
      </c>
      <c r="E289" s="114"/>
      <c r="F289" s="114"/>
      <c r="G289" s="113">
        <v>1.1652</v>
      </c>
      <c r="H289" s="113"/>
      <c r="I289" s="113">
        <v>1.7571000000000001</v>
      </c>
      <c r="J289" s="113">
        <v>1.9380999999999999</v>
      </c>
      <c r="K289" s="113"/>
      <c r="L289" s="113">
        <v>12.540800000000001</v>
      </c>
      <c r="M289" s="113">
        <v>9.3583999999999996</v>
      </c>
      <c r="N289" s="113">
        <v>1.6740999999999999</v>
      </c>
      <c r="O289" s="113">
        <v>20.152799999999999</v>
      </c>
      <c r="P289" s="113">
        <v>94.713899999999995</v>
      </c>
      <c r="Q289" s="113">
        <v>152.32550000000001</v>
      </c>
      <c r="R289" s="113">
        <v>6.4078999999999997</v>
      </c>
      <c r="S289" s="113">
        <v>1.1823999999999999</v>
      </c>
      <c r="T289" s="113">
        <v>163.589</v>
      </c>
      <c r="U289" s="113">
        <v>483.48</v>
      </c>
      <c r="V289" s="113">
        <v>4.3771000000000004</v>
      </c>
      <c r="W289" s="113">
        <v>163.50489999999999</v>
      </c>
      <c r="X289" s="113">
        <v>8.0093999999999994</v>
      </c>
      <c r="Y289" s="113">
        <v>28.7925</v>
      </c>
      <c r="Z289" s="113">
        <v>2.3123999999999998</v>
      </c>
      <c r="AA289" s="113">
        <v>43.120100000000001</v>
      </c>
      <c r="AB289" s="113">
        <v>8.8788999999999998</v>
      </c>
      <c r="AC289" s="113">
        <v>5.7046999999999999</v>
      </c>
      <c r="AD289" s="113">
        <v>5.2732999999999999</v>
      </c>
      <c r="AE289" s="113">
        <v>1557.7</v>
      </c>
      <c r="AF289" s="113">
        <v>1201.8844999999999</v>
      </c>
      <c r="AG289" s="113">
        <v>5395.0234</v>
      </c>
      <c r="AH289" s="113">
        <v>22.5002</v>
      </c>
      <c r="AI289" s="113">
        <v>17817.830000000002</v>
      </c>
      <c r="AJ289" s="113">
        <v>24.667899999999999</v>
      </c>
      <c r="AK289" s="113">
        <v>66.979799999999997</v>
      </c>
      <c r="AL289" s="113">
        <v>5.8404999999999996</v>
      </c>
      <c r="AM289" s="113">
        <v>70.640600000000006</v>
      </c>
      <c r="AN289" s="113">
        <v>20.8033</v>
      </c>
      <c r="AO289" s="113">
        <v>4.3853999999999997</v>
      </c>
      <c r="AP289" s="113">
        <v>4.4739000000000004</v>
      </c>
      <c r="AQ289" s="113">
        <v>0.84619999999999995</v>
      </c>
      <c r="AR289" s="113">
        <v>506.36939999999998</v>
      </c>
      <c r="AS289" s="113">
        <v>4.1989999999999998</v>
      </c>
      <c r="AT289" s="113">
        <v>27725</v>
      </c>
      <c r="AU289" s="113">
        <v>76.256699999999995</v>
      </c>
      <c r="AV289" s="113">
        <v>2777.8391000000001</v>
      </c>
      <c r="AW289" s="113">
        <v>34.851500000000001</v>
      </c>
      <c r="AX289" s="113">
        <v>8.7998999999999992</v>
      </c>
      <c r="AY289" s="113">
        <v>4.1258999999999997</v>
      </c>
      <c r="AZ289" s="113">
        <v>143.05709999999999</v>
      </c>
      <c r="BA289" s="113">
        <v>12.125299999999999</v>
      </c>
      <c r="BB289" s="113">
        <v>4.7324000000000002</v>
      </c>
      <c r="BC289" s="113">
        <v>249.8775</v>
      </c>
      <c r="BD289" s="113">
        <v>3.7938999999999998</v>
      </c>
      <c r="BE289" s="113">
        <v>0.4496</v>
      </c>
      <c r="BF289" s="113">
        <v>8.1692999999999998</v>
      </c>
      <c r="BG289" s="113">
        <v>0.36670000000000003</v>
      </c>
      <c r="BH289" s="113">
        <v>35.564799999999998</v>
      </c>
      <c r="BI289" s="113">
        <v>48.8782</v>
      </c>
    </row>
    <row r="290" spans="1:61" ht="15.75" customHeight="1">
      <c r="A290" s="22">
        <v>289</v>
      </c>
      <c r="B290" s="25">
        <v>44756</v>
      </c>
      <c r="C290" s="113">
        <v>1.1779999999999999</v>
      </c>
      <c r="D290" s="113">
        <v>1.5471999999999999</v>
      </c>
      <c r="E290" s="114"/>
      <c r="F290" s="114"/>
      <c r="G290" s="113">
        <v>1.1606000000000001</v>
      </c>
      <c r="H290" s="113"/>
      <c r="I290" s="113">
        <v>1.7532000000000001</v>
      </c>
      <c r="J290" s="113">
        <v>1.9308000000000001</v>
      </c>
      <c r="K290" s="113"/>
      <c r="L290" s="113">
        <v>12.5084</v>
      </c>
      <c r="M290" s="113">
        <v>9.2463999999999995</v>
      </c>
      <c r="N290" s="113">
        <v>1.6554</v>
      </c>
      <c r="O290" s="113">
        <v>20.2331</v>
      </c>
      <c r="P290" s="113">
        <v>94.802599999999998</v>
      </c>
      <c r="Q290" s="113">
        <v>150.7801</v>
      </c>
      <c r="R290" s="113">
        <v>6.4081999999999999</v>
      </c>
      <c r="S290" s="113">
        <v>1.1791</v>
      </c>
      <c r="T290" s="113">
        <v>163.678</v>
      </c>
      <c r="U290" s="113">
        <v>478.81</v>
      </c>
      <c r="V290" s="113">
        <v>4.3261000000000003</v>
      </c>
      <c r="W290" s="113">
        <v>164.0301</v>
      </c>
      <c r="X290" s="113">
        <v>7.9737999999999998</v>
      </c>
      <c r="Y290" s="113">
        <v>28.840800000000002</v>
      </c>
      <c r="Z290" s="113">
        <v>2.3043</v>
      </c>
      <c r="AA290" s="113">
        <v>43.109400000000001</v>
      </c>
      <c r="AB290" s="113">
        <v>8.8588000000000005</v>
      </c>
      <c r="AC290" s="113">
        <v>5.6765999999999996</v>
      </c>
      <c r="AD290" s="113">
        <v>5.2636000000000003</v>
      </c>
      <c r="AE290" s="113">
        <v>1544.8927000000001</v>
      </c>
      <c r="AF290" s="113">
        <v>1192.7666999999999</v>
      </c>
      <c r="AG290" s="113">
        <v>5310.0565999999999</v>
      </c>
      <c r="AH290" s="113">
        <v>22.2255</v>
      </c>
      <c r="AI290" s="113">
        <v>17759.21</v>
      </c>
      <c r="AJ290" s="113">
        <v>24.618400000000001</v>
      </c>
      <c r="AK290" s="113">
        <v>66.614199999999997</v>
      </c>
      <c r="AL290" s="113">
        <v>5.8277999999999999</v>
      </c>
      <c r="AM290" s="113">
        <v>69.911600000000007</v>
      </c>
      <c r="AN290" s="113">
        <v>20.551500000000001</v>
      </c>
      <c r="AO290" s="113">
        <v>4.3394000000000004</v>
      </c>
      <c r="AP290" s="113">
        <v>4.4218999999999999</v>
      </c>
      <c r="AQ290" s="113">
        <v>0.83609999999999995</v>
      </c>
      <c r="AR290" s="113">
        <v>501.54939999999999</v>
      </c>
      <c r="AS290" s="113">
        <v>4.1487999999999996</v>
      </c>
      <c r="AT290" s="113">
        <v>27733</v>
      </c>
      <c r="AU290" s="113">
        <v>75.249700000000004</v>
      </c>
      <c r="AV290" s="113">
        <v>2743.9398999999999</v>
      </c>
      <c r="AW290" s="113">
        <v>34.718800000000002</v>
      </c>
      <c r="AX290" s="113">
        <v>8.7754999999999992</v>
      </c>
      <c r="AY290" s="113">
        <v>4.1185</v>
      </c>
      <c r="AZ290" s="113">
        <v>141.7878</v>
      </c>
      <c r="BA290" s="113">
        <v>12.129300000000001</v>
      </c>
      <c r="BB290" s="113">
        <v>4.6529999999999996</v>
      </c>
      <c r="BC290" s="113">
        <v>248.12450000000001</v>
      </c>
      <c r="BD290" s="113">
        <v>3.7532000000000001</v>
      </c>
      <c r="BE290" s="113">
        <v>0.44400000000000001</v>
      </c>
      <c r="BF290" s="113">
        <v>8.0655999999999999</v>
      </c>
      <c r="BG290" s="113">
        <v>0.36430000000000001</v>
      </c>
      <c r="BH290" s="113">
        <v>35.284300000000002</v>
      </c>
      <c r="BI290" s="113">
        <v>49.384</v>
      </c>
    </row>
    <row r="291" spans="1:61" ht="15.75" customHeight="1">
      <c r="A291" s="22">
        <v>290</v>
      </c>
      <c r="B291" s="25">
        <v>44757</v>
      </c>
      <c r="C291" s="113">
        <v>1.1855</v>
      </c>
      <c r="D291" s="113">
        <v>1.5463</v>
      </c>
      <c r="E291" s="114"/>
      <c r="F291" s="114"/>
      <c r="G291" s="113">
        <v>1.1584000000000001</v>
      </c>
      <c r="H291" s="113"/>
      <c r="I291" s="113">
        <v>1.7458</v>
      </c>
      <c r="J291" s="113">
        <v>1.9231</v>
      </c>
      <c r="K291" s="113"/>
      <c r="L291" s="113">
        <v>12.442299999999999</v>
      </c>
      <c r="M291" s="113">
        <v>9.3163999999999998</v>
      </c>
      <c r="N291" s="113">
        <v>1.6608000000000001</v>
      </c>
      <c r="O291" s="113">
        <v>20.2621</v>
      </c>
      <c r="P291" s="113">
        <v>94.531099999999995</v>
      </c>
      <c r="Q291" s="113">
        <v>152.17619999999999</v>
      </c>
      <c r="R291" s="113">
        <v>6.4183000000000003</v>
      </c>
      <c r="S291" s="113">
        <v>1.1763999999999999</v>
      </c>
      <c r="T291" s="113">
        <v>164.32</v>
      </c>
      <c r="U291" s="113">
        <v>471.88299999999998</v>
      </c>
      <c r="V291" s="113">
        <v>4.3593000000000002</v>
      </c>
      <c r="W291" s="113">
        <v>163.34389999999999</v>
      </c>
      <c r="X291" s="113">
        <v>8.0211000000000006</v>
      </c>
      <c r="Y291" s="113">
        <v>28.819600000000001</v>
      </c>
      <c r="Z291" s="113">
        <v>2.3012000000000001</v>
      </c>
      <c r="AA291" s="113">
        <v>43.446399999999997</v>
      </c>
      <c r="AB291" s="113">
        <v>8.8408999999999995</v>
      </c>
      <c r="AC291" s="113">
        <v>5.6265000000000001</v>
      </c>
      <c r="AD291" s="113">
        <v>5.2632000000000003</v>
      </c>
      <c r="AE291" s="113">
        <v>1573.9186</v>
      </c>
      <c r="AF291" s="113">
        <v>1158.7919999999999</v>
      </c>
      <c r="AG291" s="113">
        <v>5187.6426000000001</v>
      </c>
      <c r="AH291" s="113">
        <v>22.4085</v>
      </c>
      <c r="AI291" s="113">
        <v>17710.849999999999</v>
      </c>
      <c r="AJ291" s="113">
        <v>24.334599999999998</v>
      </c>
      <c r="AK291" s="113">
        <v>66.732200000000006</v>
      </c>
      <c r="AL291" s="113">
        <v>5.8097000000000003</v>
      </c>
      <c r="AM291" s="113">
        <v>67.6404</v>
      </c>
      <c r="AN291" s="113">
        <v>20.609100000000002</v>
      </c>
      <c r="AO291" s="113">
        <v>4.37</v>
      </c>
      <c r="AP291" s="113">
        <v>4.4561999999999999</v>
      </c>
      <c r="AQ291" s="113">
        <v>0.84079999999999999</v>
      </c>
      <c r="AR291" s="113">
        <v>502.06380000000001</v>
      </c>
      <c r="AS291" s="113">
        <v>4.1802000000000001</v>
      </c>
      <c r="AT291" s="113">
        <v>27683</v>
      </c>
      <c r="AU291" s="113">
        <v>75.764099999999999</v>
      </c>
      <c r="AV291" s="113">
        <v>2761.0645</v>
      </c>
      <c r="AW291" s="113">
        <v>34.8626</v>
      </c>
      <c r="AX291" s="113">
        <v>8.7568000000000001</v>
      </c>
      <c r="AY291" s="113">
        <v>4.1139000000000001</v>
      </c>
      <c r="AZ291" s="113">
        <v>142.88480000000001</v>
      </c>
      <c r="BA291" s="113">
        <v>12.070600000000001</v>
      </c>
      <c r="BB291" s="113">
        <v>4.6329000000000002</v>
      </c>
      <c r="BC291" s="113">
        <v>249.7433</v>
      </c>
      <c r="BD291" s="113">
        <v>3.7772000000000001</v>
      </c>
      <c r="BE291" s="113">
        <v>0.44669999999999999</v>
      </c>
      <c r="BF291" s="113">
        <v>8.1113999999999997</v>
      </c>
      <c r="BG291" s="113">
        <v>0.36559999999999998</v>
      </c>
      <c r="BH291" s="113">
        <v>35.460900000000002</v>
      </c>
      <c r="BI291" s="113">
        <v>50.034399999999998</v>
      </c>
    </row>
    <row r="292" spans="1:61" ht="15.75" customHeight="1">
      <c r="A292" s="22">
        <v>291</v>
      </c>
      <c r="B292" s="25">
        <v>44758</v>
      </c>
      <c r="C292" s="113">
        <v>1.1855</v>
      </c>
      <c r="D292" s="113">
        <v>1.5463</v>
      </c>
      <c r="E292" s="114"/>
      <c r="F292" s="114"/>
      <c r="G292" s="113">
        <v>1.1584000000000001</v>
      </c>
      <c r="H292" s="113"/>
      <c r="I292" s="113">
        <v>1.7458</v>
      </c>
      <c r="J292" s="113">
        <v>1.9231</v>
      </c>
      <c r="K292" s="113"/>
      <c r="L292" s="113">
        <v>12.442299999999999</v>
      </c>
      <c r="M292" s="113">
        <v>9.3163999999999998</v>
      </c>
      <c r="N292" s="113">
        <v>1.6608000000000001</v>
      </c>
      <c r="O292" s="113">
        <v>20.2621</v>
      </c>
      <c r="P292" s="113">
        <v>94.531099999999995</v>
      </c>
      <c r="Q292" s="113">
        <v>152.17619999999999</v>
      </c>
      <c r="R292" s="113">
        <v>6.4183000000000003</v>
      </c>
      <c r="S292" s="113">
        <v>1.1763999999999999</v>
      </c>
      <c r="T292" s="113">
        <v>164.32</v>
      </c>
      <c r="U292" s="113">
        <v>471.88299999999998</v>
      </c>
      <c r="V292" s="113">
        <v>4.3593000000000002</v>
      </c>
      <c r="W292" s="113">
        <v>163.34389999999999</v>
      </c>
      <c r="X292" s="113">
        <v>8.0211000000000006</v>
      </c>
      <c r="Y292" s="113">
        <v>28.819600000000001</v>
      </c>
      <c r="Z292" s="113">
        <v>2.3012000000000001</v>
      </c>
      <c r="AA292" s="113">
        <v>43.446399999999997</v>
      </c>
      <c r="AB292" s="113">
        <v>8.8408999999999995</v>
      </c>
      <c r="AC292" s="113">
        <v>5.6265000000000001</v>
      </c>
      <c r="AD292" s="113">
        <v>5.2632000000000003</v>
      </c>
      <c r="AE292" s="113">
        <v>1573.9186</v>
      </c>
      <c r="AF292" s="113">
        <v>1158.7919999999999</v>
      </c>
      <c r="AG292" s="113">
        <v>5187.6426000000001</v>
      </c>
      <c r="AH292" s="113">
        <v>22.4085</v>
      </c>
      <c r="AI292" s="113">
        <v>17710.849999999999</v>
      </c>
      <c r="AJ292" s="113">
        <v>24.334599999999998</v>
      </c>
      <c r="AK292" s="113">
        <v>66.732200000000006</v>
      </c>
      <c r="AL292" s="113">
        <v>5.8097000000000003</v>
      </c>
      <c r="AM292" s="113">
        <v>67.6404</v>
      </c>
      <c r="AN292" s="113">
        <v>20.609100000000002</v>
      </c>
      <c r="AO292" s="113">
        <v>4.37</v>
      </c>
      <c r="AP292" s="113">
        <v>4.4561999999999999</v>
      </c>
      <c r="AQ292" s="113">
        <v>0.84079999999999999</v>
      </c>
      <c r="AR292" s="113">
        <v>502.06380000000001</v>
      </c>
      <c r="AS292" s="113">
        <v>4.1802000000000001</v>
      </c>
      <c r="AT292" s="113">
        <v>27683</v>
      </c>
      <c r="AU292" s="113">
        <v>75.764099999999999</v>
      </c>
      <c r="AV292" s="113">
        <v>2761.0645</v>
      </c>
      <c r="AW292" s="113">
        <v>34.8626</v>
      </c>
      <c r="AX292" s="113">
        <v>8.7568000000000001</v>
      </c>
      <c r="AY292" s="113">
        <v>4.1139000000000001</v>
      </c>
      <c r="AZ292" s="113">
        <v>142.88480000000001</v>
      </c>
      <c r="BA292" s="113">
        <v>12.070600000000001</v>
      </c>
      <c r="BB292" s="113">
        <v>4.6329000000000002</v>
      </c>
      <c r="BC292" s="113">
        <v>249.7433</v>
      </c>
      <c r="BD292" s="113">
        <v>3.7772000000000001</v>
      </c>
      <c r="BE292" s="113">
        <v>0.44669999999999999</v>
      </c>
      <c r="BF292" s="113">
        <v>8.1113999999999997</v>
      </c>
      <c r="BG292" s="113">
        <v>0.36559999999999998</v>
      </c>
      <c r="BH292" s="113">
        <v>35.460900000000002</v>
      </c>
      <c r="BI292" s="113">
        <v>50.034399999999998</v>
      </c>
    </row>
    <row r="293" spans="1:61" ht="15.75" customHeight="1">
      <c r="A293" s="22">
        <v>292</v>
      </c>
      <c r="B293" s="25">
        <v>44759</v>
      </c>
      <c r="C293" s="113">
        <v>1.1855</v>
      </c>
      <c r="D293" s="113">
        <v>1.5463</v>
      </c>
      <c r="E293" s="114"/>
      <c r="F293" s="114"/>
      <c r="G293" s="113">
        <v>1.1584000000000001</v>
      </c>
      <c r="H293" s="113"/>
      <c r="I293" s="113">
        <v>1.7458</v>
      </c>
      <c r="J293" s="113">
        <v>1.9231</v>
      </c>
      <c r="K293" s="113"/>
      <c r="L293" s="113">
        <v>12.442299999999999</v>
      </c>
      <c r="M293" s="113">
        <v>9.3163999999999998</v>
      </c>
      <c r="N293" s="113">
        <v>1.6608000000000001</v>
      </c>
      <c r="O293" s="113">
        <v>20.2621</v>
      </c>
      <c r="P293" s="113">
        <v>94.531099999999995</v>
      </c>
      <c r="Q293" s="113">
        <v>152.17619999999999</v>
      </c>
      <c r="R293" s="113">
        <v>6.4183000000000003</v>
      </c>
      <c r="S293" s="113">
        <v>1.1763999999999999</v>
      </c>
      <c r="T293" s="113">
        <v>164.32</v>
      </c>
      <c r="U293" s="113">
        <v>471.88299999999998</v>
      </c>
      <c r="V293" s="113">
        <v>4.3593000000000002</v>
      </c>
      <c r="W293" s="113">
        <v>163.34389999999999</v>
      </c>
      <c r="X293" s="113">
        <v>8.0211000000000006</v>
      </c>
      <c r="Y293" s="113">
        <v>28.819600000000001</v>
      </c>
      <c r="Z293" s="113">
        <v>2.3012000000000001</v>
      </c>
      <c r="AA293" s="113">
        <v>43.446399999999997</v>
      </c>
      <c r="AB293" s="113">
        <v>8.8408999999999995</v>
      </c>
      <c r="AC293" s="113">
        <v>5.6265000000000001</v>
      </c>
      <c r="AD293" s="113">
        <v>5.2632000000000003</v>
      </c>
      <c r="AE293" s="113">
        <v>1573.9186</v>
      </c>
      <c r="AF293" s="113">
        <v>1158.7919999999999</v>
      </c>
      <c r="AG293" s="113">
        <v>5187.6426000000001</v>
      </c>
      <c r="AH293" s="113">
        <v>22.4085</v>
      </c>
      <c r="AI293" s="113">
        <v>17710.849999999999</v>
      </c>
      <c r="AJ293" s="113">
        <v>24.334599999999998</v>
      </c>
      <c r="AK293" s="113">
        <v>66.732200000000006</v>
      </c>
      <c r="AL293" s="113">
        <v>5.8097000000000003</v>
      </c>
      <c r="AM293" s="113">
        <v>67.6404</v>
      </c>
      <c r="AN293" s="113">
        <v>20.609100000000002</v>
      </c>
      <c r="AO293" s="113">
        <v>4.37</v>
      </c>
      <c r="AP293" s="113">
        <v>4.4561999999999999</v>
      </c>
      <c r="AQ293" s="113">
        <v>0.84079999999999999</v>
      </c>
      <c r="AR293" s="113">
        <v>502.06380000000001</v>
      </c>
      <c r="AS293" s="113">
        <v>4.1802000000000001</v>
      </c>
      <c r="AT293" s="113">
        <v>27683</v>
      </c>
      <c r="AU293" s="113">
        <v>75.764099999999999</v>
      </c>
      <c r="AV293" s="113">
        <v>2761.0645</v>
      </c>
      <c r="AW293" s="113">
        <v>34.8626</v>
      </c>
      <c r="AX293" s="113">
        <v>8.7568000000000001</v>
      </c>
      <c r="AY293" s="113">
        <v>4.1139000000000001</v>
      </c>
      <c r="AZ293" s="113">
        <v>142.88480000000001</v>
      </c>
      <c r="BA293" s="113">
        <v>12.070600000000001</v>
      </c>
      <c r="BB293" s="113">
        <v>4.6329000000000002</v>
      </c>
      <c r="BC293" s="113">
        <v>249.7433</v>
      </c>
      <c r="BD293" s="113">
        <v>3.7772000000000001</v>
      </c>
      <c r="BE293" s="113">
        <v>0.44669999999999999</v>
      </c>
      <c r="BF293" s="113">
        <v>8.1113999999999997</v>
      </c>
      <c r="BG293" s="113">
        <v>0.36559999999999998</v>
      </c>
      <c r="BH293" s="113">
        <v>35.460900000000002</v>
      </c>
      <c r="BI293" s="113">
        <v>50.034399999999998</v>
      </c>
    </row>
    <row r="294" spans="1:61" ht="15.75" customHeight="1">
      <c r="A294" s="22">
        <v>293</v>
      </c>
      <c r="B294" s="25">
        <v>44760</v>
      </c>
      <c r="C294" s="113">
        <v>1.1977</v>
      </c>
      <c r="D294" s="113">
        <v>1.5505</v>
      </c>
      <c r="E294" s="114"/>
      <c r="F294" s="114"/>
      <c r="G294" s="113">
        <v>1.1693</v>
      </c>
      <c r="H294" s="113"/>
      <c r="I294" s="113">
        <v>1.7527999999999999</v>
      </c>
      <c r="J294" s="113">
        <v>1.9414</v>
      </c>
      <c r="K294" s="113"/>
      <c r="L294" s="113">
        <v>12.405900000000001</v>
      </c>
      <c r="M294" s="113">
        <v>9.4018999999999995</v>
      </c>
      <c r="N294" s="113">
        <v>1.6718999999999999</v>
      </c>
      <c r="O294" s="113">
        <v>20.4575</v>
      </c>
      <c r="P294" s="113">
        <v>95.802099999999996</v>
      </c>
      <c r="Q294" s="113">
        <v>154.3913</v>
      </c>
      <c r="R294" s="113">
        <v>6.4372999999999996</v>
      </c>
      <c r="S294" s="113">
        <v>1.1779999999999999</v>
      </c>
      <c r="T294" s="113">
        <v>165.363</v>
      </c>
      <c r="U294" s="113">
        <v>471.84399999999999</v>
      </c>
      <c r="V294" s="113">
        <v>4.3992000000000004</v>
      </c>
      <c r="W294" s="113">
        <v>163.63749999999999</v>
      </c>
      <c r="X294" s="113">
        <v>8.0858000000000008</v>
      </c>
      <c r="Y294" s="113">
        <v>28.908000000000001</v>
      </c>
      <c r="Z294" s="113">
        <v>2.3039000000000001</v>
      </c>
      <c r="AA294" s="113">
        <v>43.861600000000003</v>
      </c>
      <c r="AB294" s="113">
        <v>8.8514999999999997</v>
      </c>
      <c r="AC294" s="113">
        <v>5.6355000000000004</v>
      </c>
      <c r="AD294" s="113">
        <v>5.3208000000000002</v>
      </c>
      <c r="AE294" s="113">
        <v>1577.5864999999999</v>
      </c>
      <c r="AF294" s="113">
        <v>1125.3471999999999</v>
      </c>
      <c r="AG294" s="113">
        <v>5162.4979999999996</v>
      </c>
      <c r="AH294" s="113">
        <v>22.657900000000001</v>
      </c>
      <c r="AI294" s="113">
        <v>17897.8</v>
      </c>
      <c r="AJ294" s="113">
        <v>24.410599999999999</v>
      </c>
      <c r="AK294" s="113">
        <v>67.347499999999997</v>
      </c>
      <c r="AL294" s="113">
        <v>5.8178000000000001</v>
      </c>
      <c r="AM294" s="113">
        <v>69.278700000000001</v>
      </c>
      <c r="AN294" s="113">
        <v>20.933399999999999</v>
      </c>
      <c r="AO294" s="113">
        <v>4.4146000000000001</v>
      </c>
      <c r="AP294" s="113">
        <v>4.4969999999999999</v>
      </c>
      <c r="AQ294" s="113">
        <v>0.85060000000000002</v>
      </c>
      <c r="AR294" s="113">
        <v>507.17259999999999</v>
      </c>
      <c r="AS294" s="113">
        <v>4.2186000000000003</v>
      </c>
      <c r="AT294" s="113">
        <v>28032</v>
      </c>
      <c r="AU294" s="113">
        <v>76.663200000000003</v>
      </c>
      <c r="AV294" s="113">
        <v>2784.9312</v>
      </c>
      <c r="AW294" s="113">
        <v>35.290700000000001</v>
      </c>
      <c r="AX294" s="113">
        <v>8.7690000000000001</v>
      </c>
      <c r="AY294" s="113">
        <v>4.1242999999999999</v>
      </c>
      <c r="AZ294" s="113">
        <v>144.27709999999999</v>
      </c>
      <c r="BA294" s="113">
        <v>12.050800000000001</v>
      </c>
      <c r="BB294" s="113">
        <v>4.6547999999999998</v>
      </c>
      <c r="BC294" s="113">
        <v>258.33909999999997</v>
      </c>
      <c r="BD294" s="113">
        <v>3.8003</v>
      </c>
      <c r="BE294" s="113">
        <v>0.45200000000000001</v>
      </c>
      <c r="BF294" s="113">
        <v>8.2462</v>
      </c>
      <c r="BG294" s="113">
        <v>0.36909999999999998</v>
      </c>
      <c r="BH294" s="113">
        <v>35.825899999999997</v>
      </c>
      <c r="BI294" s="113">
        <v>50.034399999999998</v>
      </c>
    </row>
    <row r="295" spans="1:61" ht="15.75" customHeight="1">
      <c r="A295" s="22">
        <v>294</v>
      </c>
      <c r="B295" s="25">
        <v>44761</v>
      </c>
      <c r="C295" s="113">
        <v>1.2007000000000001</v>
      </c>
      <c r="D295" s="113">
        <v>1.5471999999999999</v>
      </c>
      <c r="E295" s="114"/>
      <c r="F295" s="114"/>
      <c r="G295" s="113">
        <v>1.1628000000000001</v>
      </c>
      <c r="H295" s="113"/>
      <c r="I295" s="113">
        <v>1.7387999999999999</v>
      </c>
      <c r="J295" s="113">
        <v>1.9276</v>
      </c>
      <c r="K295" s="113"/>
      <c r="L295" s="113">
        <v>12.271699999999999</v>
      </c>
      <c r="M295" s="113">
        <v>9.4258000000000006</v>
      </c>
      <c r="N295" s="113">
        <v>1.6706000000000001</v>
      </c>
      <c r="O295" s="113">
        <v>20.464600000000001</v>
      </c>
      <c r="P295" s="113">
        <v>96.076899999999995</v>
      </c>
      <c r="Q295" s="113">
        <v>155.0513</v>
      </c>
      <c r="R295" s="113">
        <v>6.4509999999999996</v>
      </c>
      <c r="S295" s="113">
        <v>1.1726000000000001</v>
      </c>
      <c r="T295" s="113">
        <v>165.755</v>
      </c>
      <c r="U295" s="113">
        <v>466.21899999999999</v>
      </c>
      <c r="V295" s="113">
        <v>4.4108999999999998</v>
      </c>
      <c r="W295" s="113">
        <v>163.10390000000001</v>
      </c>
      <c r="X295" s="113">
        <v>8.1094000000000008</v>
      </c>
      <c r="Y295" s="113">
        <v>28.728100000000001</v>
      </c>
      <c r="Z295" s="113">
        <v>2.2932999999999999</v>
      </c>
      <c r="AA295" s="113">
        <v>43.988199999999999</v>
      </c>
      <c r="AB295" s="113">
        <v>8.8062000000000005</v>
      </c>
      <c r="AC295" s="113">
        <v>5.5735999999999999</v>
      </c>
      <c r="AD295" s="113">
        <v>5.3487999999999998</v>
      </c>
      <c r="AE295" s="113">
        <v>1577.2092</v>
      </c>
      <c r="AF295" s="113">
        <v>1112.3088</v>
      </c>
      <c r="AG295" s="113">
        <v>5205.3905999999997</v>
      </c>
      <c r="AH295" s="113">
        <v>22.707899999999999</v>
      </c>
      <c r="AI295" s="113">
        <v>17999.05</v>
      </c>
      <c r="AJ295" s="113">
        <v>24.562999999999999</v>
      </c>
      <c r="AK295" s="113">
        <v>67.565899999999999</v>
      </c>
      <c r="AL295" s="113">
        <v>5.7934000000000001</v>
      </c>
      <c r="AM295" s="113">
        <v>67.758499999999998</v>
      </c>
      <c r="AN295" s="113">
        <v>21.079000000000001</v>
      </c>
      <c r="AO295" s="113">
        <v>4.423</v>
      </c>
      <c r="AP295" s="113">
        <v>4.5095999999999998</v>
      </c>
      <c r="AQ295" s="113">
        <v>0.85150000000000003</v>
      </c>
      <c r="AR295" s="113">
        <v>507.37700000000001</v>
      </c>
      <c r="AS295" s="113">
        <v>4.2282999999999999</v>
      </c>
      <c r="AT295" s="113">
        <v>28171</v>
      </c>
      <c r="AU295" s="113">
        <v>76.783600000000007</v>
      </c>
      <c r="AV295" s="113">
        <v>2800.5715</v>
      </c>
      <c r="AW295" s="113">
        <v>35.338099999999997</v>
      </c>
      <c r="AX295" s="113">
        <v>8.7294</v>
      </c>
      <c r="AY295" s="113">
        <v>4.1275000000000004</v>
      </c>
      <c r="AZ295" s="113">
        <v>144.654</v>
      </c>
      <c r="BA295" s="113">
        <v>11.901999999999999</v>
      </c>
      <c r="BB295" s="113">
        <v>4.6596000000000002</v>
      </c>
      <c r="BC295" s="113">
        <v>266.50720000000001</v>
      </c>
      <c r="BD295" s="113">
        <v>3.7799</v>
      </c>
      <c r="BE295" s="113">
        <v>0.45269999999999999</v>
      </c>
      <c r="BF295" s="113">
        <v>8.2286000000000001</v>
      </c>
      <c r="BG295" s="113">
        <v>0.36919999999999997</v>
      </c>
      <c r="BH295" s="113">
        <v>35.898099999999999</v>
      </c>
      <c r="BI295" s="113">
        <v>50.392499999999998</v>
      </c>
    </row>
    <row r="296" spans="1:61" ht="15.75" customHeight="1">
      <c r="A296" s="22">
        <v>295</v>
      </c>
      <c r="B296" s="25">
        <v>44762</v>
      </c>
      <c r="C296" s="113">
        <v>1.1972</v>
      </c>
      <c r="D296" s="113">
        <v>1.5418000000000001</v>
      </c>
      <c r="E296" s="114"/>
      <c r="F296" s="114"/>
      <c r="G296" s="113">
        <v>1.165</v>
      </c>
      <c r="H296" s="113"/>
      <c r="I296" s="113">
        <v>1.7393000000000001</v>
      </c>
      <c r="J296" s="113">
        <v>1.9229000000000001</v>
      </c>
      <c r="K296" s="113"/>
      <c r="L296" s="113">
        <v>12.2636</v>
      </c>
      <c r="M296" s="113">
        <v>9.3971999999999998</v>
      </c>
      <c r="N296" s="113">
        <v>1.6678999999999999</v>
      </c>
      <c r="O296" s="113">
        <v>20.5183</v>
      </c>
      <c r="P296" s="113">
        <v>96.192999999999998</v>
      </c>
      <c r="Q296" s="113">
        <v>154.90029999999999</v>
      </c>
      <c r="R296" s="113">
        <v>6.5247000000000002</v>
      </c>
      <c r="S296" s="113">
        <v>1.1748000000000001</v>
      </c>
      <c r="T296" s="113">
        <v>165.52</v>
      </c>
      <c r="U296" s="113">
        <v>469.06</v>
      </c>
      <c r="V296" s="113">
        <v>4.3981000000000003</v>
      </c>
      <c r="W296" s="113">
        <v>164.119</v>
      </c>
      <c r="X296" s="113">
        <v>8.0930999999999997</v>
      </c>
      <c r="Y296" s="113">
        <v>28.833300000000001</v>
      </c>
      <c r="Z296" s="113">
        <v>2.2949999999999999</v>
      </c>
      <c r="AA296" s="113">
        <v>43.917900000000003</v>
      </c>
      <c r="AB296" s="113">
        <v>8.8277000000000001</v>
      </c>
      <c r="AC296" s="113">
        <v>5.6074000000000002</v>
      </c>
      <c r="AD296" s="113">
        <v>5.3449999999999998</v>
      </c>
      <c r="AE296" s="113">
        <v>1571.4751000000001</v>
      </c>
      <c r="AF296" s="113">
        <v>1102.5956000000001</v>
      </c>
      <c r="AG296" s="113">
        <v>5197.4237999999996</v>
      </c>
      <c r="AH296" s="113">
        <v>22.662500000000001</v>
      </c>
      <c r="AI296" s="113">
        <v>17988.2</v>
      </c>
      <c r="AJ296" s="113">
        <v>24.5764</v>
      </c>
      <c r="AK296" s="113">
        <v>67.549199999999999</v>
      </c>
      <c r="AL296" s="113">
        <v>5.8005000000000004</v>
      </c>
      <c r="AM296" s="113">
        <v>65.847099999999998</v>
      </c>
      <c r="AN296" s="113">
        <v>21.065799999999999</v>
      </c>
      <c r="AO296" s="113">
        <v>4.4135</v>
      </c>
      <c r="AP296" s="113">
        <v>4.4968000000000004</v>
      </c>
      <c r="AQ296" s="113">
        <v>0.84899999999999998</v>
      </c>
      <c r="AR296" s="113">
        <v>505.51429999999999</v>
      </c>
      <c r="AS296" s="113">
        <v>4.2199</v>
      </c>
      <c r="AT296" s="113">
        <v>28038</v>
      </c>
      <c r="AU296" s="113">
        <v>76.527199999999993</v>
      </c>
      <c r="AV296" s="113">
        <v>2788.7891</v>
      </c>
      <c r="AW296" s="113">
        <v>35.251800000000003</v>
      </c>
      <c r="AX296" s="113">
        <v>8.7462</v>
      </c>
      <c r="AY296" s="113">
        <v>4.1184000000000003</v>
      </c>
      <c r="AZ296" s="113">
        <v>144.2672</v>
      </c>
      <c r="BA296" s="113">
        <v>11.928800000000001</v>
      </c>
      <c r="BB296" s="113">
        <v>4.6516000000000002</v>
      </c>
      <c r="BC296" s="113">
        <v>269.6123</v>
      </c>
      <c r="BD296" s="113">
        <v>3.7799</v>
      </c>
      <c r="BE296" s="113">
        <v>0.45219999999999999</v>
      </c>
      <c r="BF296" s="113">
        <v>8.2011000000000003</v>
      </c>
      <c r="BG296" s="113">
        <v>0.36870000000000003</v>
      </c>
      <c r="BH296" s="113">
        <v>35.808</v>
      </c>
      <c r="BI296" s="113">
        <v>50.057099999999998</v>
      </c>
    </row>
    <row r="297" spans="1:61" ht="15.75" customHeight="1">
      <c r="A297" s="22">
        <v>296</v>
      </c>
      <c r="B297" s="25">
        <v>44763</v>
      </c>
      <c r="C297" s="113">
        <v>1.1952</v>
      </c>
      <c r="D297" s="113">
        <v>1.5395000000000001</v>
      </c>
      <c r="E297" s="114"/>
      <c r="F297" s="114"/>
      <c r="G297" s="113">
        <v>1.1589</v>
      </c>
      <c r="H297" s="113"/>
      <c r="I297" s="113">
        <v>1.7330000000000001</v>
      </c>
      <c r="J297" s="113">
        <v>1.9235</v>
      </c>
      <c r="K297" s="113"/>
      <c r="L297" s="113">
        <v>12.238099999999999</v>
      </c>
      <c r="M297" s="113">
        <v>9.3811</v>
      </c>
      <c r="N297" s="113">
        <v>1.6644000000000001</v>
      </c>
      <c r="O297" s="113">
        <v>20.429600000000001</v>
      </c>
      <c r="P297" s="113">
        <v>95.500799999999998</v>
      </c>
      <c r="Q297" s="113">
        <v>154.9152</v>
      </c>
      <c r="R297" s="113">
        <v>6.5765000000000002</v>
      </c>
      <c r="S297" s="113">
        <v>1.1738999999999999</v>
      </c>
      <c r="T297" s="113">
        <v>164.86500000000001</v>
      </c>
      <c r="U297" s="113">
        <v>466.33699999999999</v>
      </c>
      <c r="V297" s="113">
        <v>4.3898000000000001</v>
      </c>
      <c r="W297" s="113">
        <v>163.7654</v>
      </c>
      <c r="X297" s="113">
        <v>8.1013000000000002</v>
      </c>
      <c r="Y297" s="113">
        <v>28.776800000000001</v>
      </c>
      <c r="Z297" s="113">
        <v>2.2953000000000001</v>
      </c>
      <c r="AA297" s="113">
        <v>43.973999999999997</v>
      </c>
      <c r="AB297" s="113">
        <v>8.8321000000000005</v>
      </c>
      <c r="AC297" s="113">
        <v>5.5845000000000002</v>
      </c>
      <c r="AD297" s="113">
        <v>5.3220999999999998</v>
      </c>
      <c r="AE297" s="113">
        <v>1562.8145</v>
      </c>
      <c r="AF297" s="113">
        <v>1107.9221</v>
      </c>
      <c r="AG297" s="113">
        <v>5284.0879000000004</v>
      </c>
      <c r="AH297" s="113">
        <v>22.637</v>
      </c>
      <c r="AI297" s="113">
        <v>17941.349999999999</v>
      </c>
      <c r="AJ297" s="113">
        <v>24.7257</v>
      </c>
      <c r="AK297" s="113">
        <v>67.305899999999994</v>
      </c>
      <c r="AL297" s="113">
        <v>5.7946999999999997</v>
      </c>
      <c r="AM297" s="113">
        <v>69.208100000000002</v>
      </c>
      <c r="AN297" s="113">
        <v>21.198499999999999</v>
      </c>
      <c r="AO297" s="113">
        <v>4.4004000000000003</v>
      </c>
      <c r="AP297" s="113">
        <v>4.4911000000000003</v>
      </c>
      <c r="AQ297" s="113">
        <v>0.84709999999999996</v>
      </c>
      <c r="AR297" s="113">
        <v>507.18040000000002</v>
      </c>
      <c r="AS297" s="113">
        <v>4.2202000000000002</v>
      </c>
      <c r="AT297" s="113">
        <v>27951</v>
      </c>
      <c r="AU297" s="113">
        <v>76.367500000000007</v>
      </c>
      <c r="AV297" s="113">
        <v>2787.2743999999998</v>
      </c>
      <c r="AW297" s="113">
        <v>43.919899999999998</v>
      </c>
      <c r="AX297" s="113">
        <v>8.7393999999999998</v>
      </c>
      <c r="AY297" s="113">
        <v>4.1163999999999996</v>
      </c>
      <c r="AZ297" s="113">
        <v>144.03</v>
      </c>
      <c r="BA297" s="113">
        <v>11.9345</v>
      </c>
      <c r="BB297" s="113">
        <v>4.6744000000000003</v>
      </c>
      <c r="BC297" s="113">
        <v>272.65879999999999</v>
      </c>
      <c r="BD297" s="113">
        <v>3.7749000000000001</v>
      </c>
      <c r="BE297" s="113">
        <v>0.45050000000000001</v>
      </c>
      <c r="BF297" s="113">
        <v>8.1770999999999994</v>
      </c>
      <c r="BG297" s="113">
        <v>0.36770000000000003</v>
      </c>
      <c r="BH297" s="113">
        <v>35.7408</v>
      </c>
      <c r="BI297" s="113">
        <v>49.861600000000003</v>
      </c>
    </row>
    <row r="298" spans="1:61" ht="15.75" customHeight="1">
      <c r="A298" s="22">
        <v>297</v>
      </c>
      <c r="B298" s="25">
        <v>44764</v>
      </c>
      <c r="C298" s="113">
        <v>1.1999</v>
      </c>
      <c r="D298" s="113">
        <v>1.5497000000000001</v>
      </c>
      <c r="E298" s="114"/>
      <c r="F298" s="114"/>
      <c r="G298" s="113">
        <v>1.1541999999999999</v>
      </c>
      <c r="H298" s="113"/>
      <c r="I298" s="113">
        <v>1.732</v>
      </c>
      <c r="J298" s="113">
        <v>1.9155</v>
      </c>
      <c r="K298" s="113"/>
      <c r="L298" s="113">
        <v>12.2773</v>
      </c>
      <c r="M298" s="113">
        <v>9.4209999999999994</v>
      </c>
      <c r="N298" s="113">
        <v>1.6661999999999999</v>
      </c>
      <c r="O298" s="113">
        <v>20.204699999999999</v>
      </c>
      <c r="P298" s="113">
        <v>95.4512</v>
      </c>
      <c r="Q298" s="113">
        <v>155.77850000000001</v>
      </c>
      <c r="R298" s="113">
        <v>6.6012000000000004</v>
      </c>
      <c r="S298" s="113">
        <v>1.1749000000000001</v>
      </c>
      <c r="T298" s="113">
        <v>163.43600000000001</v>
      </c>
      <c r="U298" s="113">
        <v>466.83100000000002</v>
      </c>
      <c r="V298" s="113">
        <v>4.4101999999999997</v>
      </c>
      <c r="W298" s="113">
        <v>163.94470000000001</v>
      </c>
      <c r="X298" s="113">
        <v>8.1199999999999992</v>
      </c>
      <c r="Y298" s="113">
        <v>28.9026</v>
      </c>
      <c r="Z298" s="113">
        <v>2.2991000000000001</v>
      </c>
      <c r="AA298" s="113">
        <v>43.980200000000004</v>
      </c>
      <c r="AB298" s="113">
        <v>8.8412000000000006</v>
      </c>
      <c r="AC298" s="113">
        <v>5.5709999999999997</v>
      </c>
      <c r="AD298" s="113">
        <v>5.3261000000000003</v>
      </c>
      <c r="AE298" s="113">
        <v>1576.4408000000001</v>
      </c>
      <c r="AF298" s="113">
        <v>1145.4028000000001</v>
      </c>
      <c r="AG298" s="113">
        <v>5357.4530999999997</v>
      </c>
      <c r="AH298" s="113">
        <v>22.788</v>
      </c>
      <c r="AI298" s="113">
        <v>17952.400000000001</v>
      </c>
      <c r="AJ298" s="113">
        <v>24.636900000000001</v>
      </c>
      <c r="AK298" s="113">
        <v>67.170500000000004</v>
      </c>
      <c r="AL298" s="113">
        <v>5.7961</v>
      </c>
      <c r="AM298" s="113">
        <v>69.816100000000006</v>
      </c>
      <c r="AN298" s="113">
        <v>21.290600000000001</v>
      </c>
      <c r="AO298" s="113">
        <v>4.4297000000000004</v>
      </c>
      <c r="AP298" s="113">
        <v>4.51</v>
      </c>
      <c r="AQ298" s="113">
        <v>0.84940000000000004</v>
      </c>
      <c r="AR298" s="113">
        <v>508.46969999999999</v>
      </c>
      <c r="AS298" s="113">
        <v>4.2172999999999998</v>
      </c>
      <c r="AT298" s="113">
        <v>28017</v>
      </c>
      <c r="AU298" s="113">
        <v>76.831500000000005</v>
      </c>
      <c r="AV298" s="113">
        <v>2800.6594</v>
      </c>
      <c r="AW298" s="113">
        <v>44.127400000000002</v>
      </c>
      <c r="AX298" s="113">
        <v>8.7426999999999992</v>
      </c>
      <c r="AY298" s="113">
        <v>4.1302000000000003</v>
      </c>
      <c r="AZ298" s="113">
        <v>144.3725</v>
      </c>
      <c r="BA298" s="113">
        <v>11.9091</v>
      </c>
      <c r="BB298" s="113">
        <v>4.7007000000000003</v>
      </c>
      <c r="BC298" s="113">
        <v>273.48180000000002</v>
      </c>
      <c r="BD298" s="113">
        <v>3.7879999999999998</v>
      </c>
      <c r="BE298" s="113">
        <v>0.45400000000000001</v>
      </c>
      <c r="BF298" s="113">
        <v>8.2670999999999992</v>
      </c>
      <c r="BG298" s="113">
        <v>0.36919999999999997</v>
      </c>
      <c r="BH298" s="113">
        <v>35.878100000000003</v>
      </c>
      <c r="BI298" s="113">
        <v>50.104799999999997</v>
      </c>
    </row>
    <row r="299" spans="1:61" ht="15.75" customHeight="1">
      <c r="A299" s="22">
        <v>298</v>
      </c>
      <c r="B299" s="25">
        <v>44765</v>
      </c>
      <c r="C299" s="113">
        <v>1.1999</v>
      </c>
      <c r="D299" s="113">
        <v>1.5497000000000001</v>
      </c>
      <c r="E299" s="114"/>
      <c r="F299" s="114"/>
      <c r="G299" s="113">
        <v>1.1541999999999999</v>
      </c>
      <c r="H299" s="113"/>
      <c r="I299" s="113">
        <v>1.732</v>
      </c>
      <c r="J299" s="113">
        <v>1.9155</v>
      </c>
      <c r="K299" s="113"/>
      <c r="L299" s="113">
        <v>12.2773</v>
      </c>
      <c r="M299" s="113">
        <v>9.4209999999999994</v>
      </c>
      <c r="N299" s="113">
        <v>1.6661999999999999</v>
      </c>
      <c r="O299" s="113">
        <v>20.204699999999999</v>
      </c>
      <c r="P299" s="113">
        <v>95.4512</v>
      </c>
      <c r="Q299" s="113">
        <v>155.77850000000001</v>
      </c>
      <c r="R299" s="113">
        <v>6.6012000000000004</v>
      </c>
      <c r="S299" s="113">
        <v>1.1749000000000001</v>
      </c>
      <c r="T299" s="113">
        <v>163.43600000000001</v>
      </c>
      <c r="U299" s="113">
        <v>466.83100000000002</v>
      </c>
      <c r="V299" s="113">
        <v>4.4101999999999997</v>
      </c>
      <c r="W299" s="113">
        <v>163.94470000000001</v>
      </c>
      <c r="X299" s="113">
        <v>8.1199999999999992</v>
      </c>
      <c r="Y299" s="113">
        <v>28.9026</v>
      </c>
      <c r="Z299" s="113">
        <v>2.2991000000000001</v>
      </c>
      <c r="AA299" s="113">
        <v>43.980200000000004</v>
      </c>
      <c r="AB299" s="113">
        <v>8.8412000000000006</v>
      </c>
      <c r="AC299" s="113">
        <v>5.5709999999999997</v>
      </c>
      <c r="AD299" s="113">
        <v>5.3261000000000003</v>
      </c>
      <c r="AE299" s="113">
        <v>1576.4408000000001</v>
      </c>
      <c r="AF299" s="113">
        <v>1145.4028000000001</v>
      </c>
      <c r="AG299" s="113">
        <v>5357.4530999999997</v>
      </c>
      <c r="AH299" s="113">
        <v>22.788</v>
      </c>
      <c r="AI299" s="113">
        <v>17952.400000000001</v>
      </c>
      <c r="AJ299" s="113">
        <v>24.636900000000001</v>
      </c>
      <c r="AK299" s="113">
        <v>67.170500000000004</v>
      </c>
      <c r="AL299" s="113">
        <v>5.7961</v>
      </c>
      <c r="AM299" s="113">
        <v>69.816100000000006</v>
      </c>
      <c r="AN299" s="113">
        <v>21.290600000000001</v>
      </c>
      <c r="AO299" s="113">
        <v>4.4297000000000004</v>
      </c>
      <c r="AP299" s="113">
        <v>4.51</v>
      </c>
      <c r="AQ299" s="113">
        <v>0.84940000000000004</v>
      </c>
      <c r="AR299" s="113">
        <v>508.46969999999999</v>
      </c>
      <c r="AS299" s="113">
        <v>4.2172999999999998</v>
      </c>
      <c r="AT299" s="113">
        <v>28017</v>
      </c>
      <c r="AU299" s="113">
        <v>76.831500000000005</v>
      </c>
      <c r="AV299" s="113">
        <v>2800.6594</v>
      </c>
      <c r="AW299" s="113">
        <v>44.127400000000002</v>
      </c>
      <c r="AX299" s="113">
        <v>8.7426999999999992</v>
      </c>
      <c r="AY299" s="113">
        <v>4.1302000000000003</v>
      </c>
      <c r="AZ299" s="113">
        <v>144.3725</v>
      </c>
      <c r="BA299" s="113">
        <v>11.9091</v>
      </c>
      <c r="BB299" s="113">
        <v>4.7007000000000003</v>
      </c>
      <c r="BC299" s="113">
        <v>273.48180000000002</v>
      </c>
      <c r="BD299" s="113">
        <v>3.7879999999999998</v>
      </c>
      <c r="BE299" s="113">
        <v>0.45400000000000001</v>
      </c>
      <c r="BF299" s="113">
        <v>8.2670999999999992</v>
      </c>
      <c r="BG299" s="113">
        <v>0.36919999999999997</v>
      </c>
      <c r="BH299" s="113">
        <v>35.878100000000003</v>
      </c>
      <c r="BI299" s="113">
        <v>50.104799999999997</v>
      </c>
    </row>
    <row r="300" spans="1:61" ht="15.75" customHeight="1">
      <c r="A300" s="22">
        <v>299</v>
      </c>
      <c r="B300" s="25">
        <v>44766</v>
      </c>
      <c r="C300" s="113">
        <v>1.1999</v>
      </c>
      <c r="D300" s="113">
        <v>1.5497000000000001</v>
      </c>
      <c r="E300" s="114"/>
      <c r="F300" s="114"/>
      <c r="G300" s="113">
        <v>1.1541999999999999</v>
      </c>
      <c r="H300" s="113"/>
      <c r="I300" s="113">
        <v>1.732</v>
      </c>
      <c r="J300" s="113">
        <v>1.9155</v>
      </c>
      <c r="K300" s="113"/>
      <c r="L300" s="113">
        <v>12.2773</v>
      </c>
      <c r="M300" s="113">
        <v>9.4209999999999994</v>
      </c>
      <c r="N300" s="113">
        <v>1.6661999999999999</v>
      </c>
      <c r="O300" s="113">
        <v>20.204699999999999</v>
      </c>
      <c r="P300" s="113">
        <v>95.4512</v>
      </c>
      <c r="Q300" s="113">
        <v>155.77850000000001</v>
      </c>
      <c r="R300" s="113">
        <v>6.6012000000000004</v>
      </c>
      <c r="S300" s="113">
        <v>1.1749000000000001</v>
      </c>
      <c r="T300" s="113">
        <v>163.43600000000001</v>
      </c>
      <c r="U300" s="113">
        <v>466.83100000000002</v>
      </c>
      <c r="V300" s="113">
        <v>4.4101999999999997</v>
      </c>
      <c r="W300" s="113">
        <v>163.94470000000001</v>
      </c>
      <c r="X300" s="113">
        <v>8.1199999999999992</v>
      </c>
      <c r="Y300" s="113">
        <v>28.9026</v>
      </c>
      <c r="Z300" s="113">
        <v>2.2991000000000001</v>
      </c>
      <c r="AA300" s="113">
        <v>43.980200000000004</v>
      </c>
      <c r="AB300" s="113">
        <v>8.8412000000000006</v>
      </c>
      <c r="AC300" s="113">
        <v>5.5709999999999997</v>
      </c>
      <c r="AD300" s="113">
        <v>5.3261000000000003</v>
      </c>
      <c r="AE300" s="113">
        <v>1576.4408000000001</v>
      </c>
      <c r="AF300" s="113">
        <v>1145.4028000000001</v>
      </c>
      <c r="AG300" s="113">
        <v>5357.4530999999997</v>
      </c>
      <c r="AH300" s="113">
        <v>22.788</v>
      </c>
      <c r="AI300" s="113">
        <v>17952.400000000001</v>
      </c>
      <c r="AJ300" s="113">
        <v>24.636900000000001</v>
      </c>
      <c r="AK300" s="113">
        <v>67.170500000000004</v>
      </c>
      <c r="AL300" s="113">
        <v>5.7961</v>
      </c>
      <c r="AM300" s="113">
        <v>69.816100000000006</v>
      </c>
      <c r="AN300" s="113">
        <v>21.290600000000001</v>
      </c>
      <c r="AO300" s="113">
        <v>4.4297000000000004</v>
      </c>
      <c r="AP300" s="113">
        <v>4.51</v>
      </c>
      <c r="AQ300" s="113">
        <v>0.84940000000000004</v>
      </c>
      <c r="AR300" s="113">
        <v>508.46969999999999</v>
      </c>
      <c r="AS300" s="113">
        <v>4.2172999999999998</v>
      </c>
      <c r="AT300" s="113">
        <v>28017</v>
      </c>
      <c r="AU300" s="113">
        <v>76.831500000000005</v>
      </c>
      <c r="AV300" s="113">
        <v>2800.6594</v>
      </c>
      <c r="AW300" s="113">
        <v>44.127400000000002</v>
      </c>
      <c r="AX300" s="113">
        <v>8.7426999999999992</v>
      </c>
      <c r="AY300" s="113">
        <v>4.1302000000000003</v>
      </c>
      <c r="AZ300" s="113">
        <v>144.3725</v>
      </c>
      <c r="BA300" s="113">
        <v>11.9091</v>
      </c>
      <c r="BB300" s="113">
        <v>4.7007000000000003</v>
      </c>
      <c r="BC300" s="113">
        <v>273.48180000000002</v>
      </c>
      <c r="BD300" s="113">
        <v>3.7879999999999998</v>
      </c>
      <c r="BE300" s="113">
        <v>0.45400000000000001</v>
      </c>
      <c r="BF300" s="113">
        <v>8.2670999999999992</v>
      </c>
      <c r="BG300" s="113">
        <v>0.36919999999999997</v>
      </c>
      <c r="BH300" s="113">
        <v>35.878100000000003</v>
      </c>
      <c r="BI300" s="113">
        <v>50.104799999999997</v>
      </c>
    </row>
    <row r="301" spans="1:61" ht="15.75" customHeight="1">
      <c r="A301" s="22">
        <v>300</v>
      </c>
      <c r="B301" s="25">
        <v>44767</v>
      </c>
      <c r="C301" s="113">
        <v>1.2051000000000001</v>
      </c>
      <c r="D301" s="113">
        <v>1.5491999999999999</v>
      </c>
      <c r="E301" s="114"/>
      <c r="F301" s="114"/>
      <c r="G301" s="113">
        <v>1.1632</v>
      </c>
      <c r="H301" s="113"/>
      <c r="I301" s="113">
        <v>1.7319</v>
      </c>
      <c r="J301" s="113">
        <v>1.9236</v>
      </c>
      <c r="K301" s="113"/>
      <c r="L301" s="113">
        <v>12.277799999999999</v>
      </c>
      <c r="M301" s="113">
        <v>9.4585000000000008</v>
      </c>
      <c r="N301" s="113">
        <v>1.6707000000000001</v>
      </c>
      <c r="O301" s="113">
        <v>20.238499999999998</v>
      </c>
      <c r="P301" s="113">
        <v>96.074200000000005</v>
      </c>
      <c r="Q301" s="113">
        <v>157.13249999999999</v>
      </c>
      <c r="R301" s="113">
        <v>6.5086000000000004</v>
      </c>
      <c r="S301" s="113">
        <v>1.179</v>
      </c>
      <c r="T301" s="113">
        <v>164.74</v>
      </c>
      <c r="U301" s="113">
        <v>470.43799999999999</v>
      </c>
      <c r="V301" s="113">
        <v>4.4252000000000002</v>
      </c>
      <c r="W301" s="113">
        <v>164.48490000000001</v>
      </c>
      <c r="X301" s="113">
        <v>8.1267999999999994</v>
      </c>
      <c r="Y301" s="113">
        <v>29.0046</v>
      </c>
      <c r="Z301" s="113">
        <v>2.3071999999999999</v>
      </c>
      <c r="AA301" s="113">
        <v>44.250999999999998</v>
      </c>
      <c r="AB301" s="113">
        <v>8.8650000000000002</v>
      </c>
      <c r="AC301" s="113">
        <v>5.5639000000000003</v>
      </c>
      <c r="AD301" s="113">
        <v>5.3581000000000003</v>
      </c>
      <c r="AE301" s="113">
        <v>1582.4603</v>
      </c>
      <c r="AF301" s="113">
        <v>1130.2854</v>
      </c>
      <c r="AG301" s="113">
        <v>5380.6152000000002</v>
      </c>
      <c r="AH301" s="113">
        <v>22.8048</v>
      </c>
      <c r="AI301" s="113">
        <v>18032.93</v>
      </c>
      <c r="AJ301" s="113">
        <v>24.634899999999998</v>
      </c>
      <c r="AK301" s="113">
        <v>67.313900000000004</v>
      </c>
      <c r="AL301" s="113">
        <v>5.8158000000000003</v>
      </c>
      <c r="AM301" s="113">
        <v>70.9435</v>
      </c>
      <c r="AN301" s="113">
        <v>21.494499999999999</v>
      </c>
      <c r="AO301" s="113">
        <v>4.4294000000000002</v>
      </c>
      <c r="AP301" s="113">
        <v>4.5265000000000004</v>
      </c>
      <c r="AQ301" s="113">
        <v>0.85499999999999998</v>
      </c>
      <c r="AR301" s="113">
        <v>510.4744</v>
      </c>
      <c r="AS301" s="113">
        <v>4.2369000000000003</v>
      </c>
      <c r="AT301" s="113">
        <v>28203</v>
      </c>
      <c r="AU301" s="113">
        <v>76.997699999999995</v>
      </c>
      <c r="AV301" s="113">
        <v>2803.7323999999999</v>
      </c>
      <c r="AW301" s="113">
        <v>44.115400000000001</v>
      </c>
      <c r="AX301" s="113">
        <v>8.7767999999999997</v>
      </c>
      <c r="AY301" s="113">
        <v>4.1425999999999998</v>
      </c>
      <c r="AZ301" s="113">
        <v>145.0951</v>
      </c>
      <c r="BA301" s="113">
        <v>11.8535</v>
      </c>
      <c r="BB301" s="113">
        <v>4.7201000000000004</v>
      </c>
      <c r="BC301" s="113">
        <v>277.5856</v>
      </c>
      <c r="BD301" s="113">
        <v>3.8062999999999998</v>
      </c>
      <c r="BE301" s="113">
        <v>0.4541</v>
      </c>
      <c r="BF301" s="113">
        <v>8.2942</v>
      </c>
      <c r="BG301" s="113">
        <v>0.37</v>
      </c>
      <c r="BH301" s="113">
        <v>36.049199999999999</v>
      </c>
      <c r="BI301" s="113">
        <v>50.2898</v>
      </c>
    </row>
    <row r="302" spans="1:61" ht="15.75" customHeight="1">
      <c r="A302" s="22">
        <v>301</v>
      </c>
      <c r="B302" s="25">
        <v>44768</v>
      </c>
      <c r="C302" s="113">
        <v>1.2024999999999999</v>
      </c>
      <c r="D302" s="113">
        <v>1.5491999999999999</v>
      </c>
      <c r="E302" s="114"/>
      <c r="F302" s="114"/>
      <c r="G302" s="113">
        <v>1.1574</v>
      </c>
      <c r="H302" s="113"/>
      <c r="I302" s="113">
        <v>1.7323999999999999</v>
      </c>
      <c r="J302" s="113">
        <v>1.9285000000000001</v>
      </c>
      <c r="K302" s="113"/>
      <c r="L302" s="113">
        <v>12.4047</v>
      </c>
      <c r="M302" s="113">
        <v>9.4387000000000008</v>
      </c>
      <c r="N302" s="113">
        <v>1.6711</v>
      </c>
      <c r="O302" s="113">
        <v>20.354099999999999</v>
      </c>
      <c r="P302" s="113">
        <v>95.824799999999996</v>
      </c>
      <c r="Q302" s="113">
        <v>157.0702</v>
      </c>
      <c r="R302" s="113">
        <v>6.4481000000000002</v>
      </c>
      <c r="S302" s="113">
        <v>1.1874</v>
      </c>
      <c r="T302" s="113">
        <v>164.29400000000001</v>
      </c>
      <c r="U302" s="113">
        <v>475.36</v>
      </c>
      <c r="V302" s="113">
        <v>4.4166999999999996</v>
      </c>
      <c r="W302" s="113">
        <v>165.1729</v>
      </c>
      <c r="X302" s="113">
        <v>8.1344999999999992</v>
      </c>
      <c r="Y302" s="113">
        <v>29.216999999999999</v>
      </c>
      <c r="Z302" s="113">
        <v>2.3228</v>
      </c>
      <c r="AA302" s="113">
        <v>44.1708</v>
      </c>
      <c r="AB302" s="113">
        <v>8.9239999999999995</v>
      </c>
      <c r="AC302" s="113">
        <v>5.6589</v>
      </c>
      <c r="AD302" s="113">
        <v>5.3635999999999999</v>
      </c>
      <c r="AE302" s="113">
        <v>1572.9303</v>
      </c>
      <c r="AF302" s="113">
        <v>1106.2701</v>
      </c>
      <c r="AG302" s="113">
        <v>5350.1641</v>
      </c>
      <c r="AH302" s="113">
        <v>22.757899999999999</v>
      </c>
      <c r="AI302" s="113">
        <v>18047.39</v>
      </c>
      <c r="AJ302" s="113">
        <v>24.573899999999998</v>
      </c>
      <c r="AK302" s="113">
        <v>66.642499999999998</v>
      </c>
      <c r="AL302" s="113">
        <v>5.8559999999999999</v>
      </c>
      <c r="AM302" s="113">
        <v>72.214299999999994</v>
      </c>
      <c r="AN302" s="113">
        <v>21.511900000000001</v>
      </c>
      <c r="AO302" s="113">
        <v>4.4252000000000002</v>
      </c>
      <c r="AP302" s="113">
        <v>4.5171000000000001</v>
      </c>
      <c r="AQ302" s="113">
        <v>0.85329999999999995</v>
      </c>
      <c r="AR302" s="113">
        <v>510.34350000000001</v>
      </c>
      <c r="AS302" s="113">
        <v>4.2186000000000003</v>
      </c>
      <c r="AT302" s="113">
        <v>28058</v>
      </c>
      <c r="AU302" s="113">
        <v>76.864099999999993</v>
      </c>
      <c r="AV302" s="113">
        <v>2802.2905000000001</v>
      </c>
      <c r="AW302" s="113">
        <v>44.297699999999999</v>
      </c>
      <c r="AX302" s="113">
        <v>8.8384</v>
      </c>
      <c r="AY302" s="113">
        <v>4.1449999999999996</v>
      </c>
      <c r="AZ302" s="113">
        <v>144.7543</v>
      </c>
      <c r="BA302" s="113">
        <v>11.899900000000001</v>
      </c>
      <c r="BB302" s="113">
        <v>4.7118000000000002</v>
      </c>
      <c r="BC302" s="113">
        <v>279.59280000000001</v>
      </c>
      <c r="BD302" s="113">
        <v>3.8109999999999999</v>
      </c>
      <c r="BE302" s="113">
        <v>0.45350000000000001</v>
      </c>
      <c r="BF302" s="113">
        <v>8.2721999999999998</v>
      </c>
      <c r="BG302" s="113">
        <v>0.3695</v>
      </c>
      <c r="BH302" s="113">
        <v>35.988100000000003</v>
      </c>
      <c r="BI302" s="113">
        <v>50.0627</v>
      </c>
    </row>
    <row r="303" spans="1:61" ht="15.75" customHeight="1">
      <c r="A303" s="22">
        <v>302</v>
      </c>
      <c r="B303" s="25">
        <v>44769</v>
      </c>
      <c r="C303" s="113">
        <v>1.2039</v>
      </c>
      <c r="D303" s="113">
        <v>1.552</v>
      </c>
      <c r="E303" s="114"/>
      <c r="F303" s="114"/>
      <c r="G303" s="113">
        <v>1.1624000000000001</v>
      </c>
      <c r="H303" s="113"/>
      <c r="I303" s="113">
        <v>1.7390000000000001</v>
      </c>
      <c r="J303" s="113">
        <v>1.9423999999999999</v>
      </c>
      <c r="K303" s="113"/>
      <c r="L303" s="113">
        <v>12.454800000000001</v>
      </c>
      <c r="M303" s="113">
        <v>9.4498999999999995</v>
      </c>
      <c r="N303" s="113">
        <v>1.6714</v>
      </c>
      <c r="O303" s="113">
        <v>20.300999999999998</v>
      </c>
      <c r="P303" s="113">
        <v>96.435900000000004</v>
      </c>
      <c r="Q303" s="113">
        <v>157.59610000000001</v>
      </c>
      <c r="R303" s="113">
        <v>6.3871000000000002</v>
      </c>
      <c r="S303" s="113">
        <v>1.1907000000000001</v>
      </c>
      <c r="T303" s="113">
        <v>165.36199999999999</v>
      </c>
      <c r="U303" s="113">
        <v>482.40100000000001</v>
      </c>
      <c r="V303" s="113">
        <v>4.4211999999999998</v>
      </c>
      <c r="W303" s="113">
        <v>165.39179999999999</v>
      </c>
      <c r="X303" s="113">
        <v>8.1404999999999994</v>
      </c>
      <c r="Y303" s="113">
        <v>29.255199999999999</v>
      </c>
      <c r="Z303" s="113">
        <v>2.3279999999999998</v>
      </c>
      <c r="AA303" s="113">
        <v>44.400599999999997</v>
      </c>
      <c r="AB303" s="113">
        <v>8.9483999999999995</v>
      </c>
      <c r="AC303" s="113">
        <v>5.7093999999999996</v>
      </c>
      <c r="AD303" s="113">
        <v>5.3788</v>
      </c>
      <c r="AE303" s="113">
        <v>1581.5717</v>
      </c>
      <c r="AF303" s="113">
        <v>1110.1846</v>
      </c>
      <c r="AG303" s="113">
        <v>5330.9589999999998</v>
      </c>
      <c r="AH303" s="113">
        <v>22.7911</v>
      </c>
      <c r="AI303" s="113">
        <v>18094.55</v>
      </c>
      <c r="AJ303" s="113">
        <v>24.730899999999998</v>
      </c>
      <c r="AK303" s="113">
        <v>67.162400000000005</v>
      </c>
      <c r="AL303" s="113">
        <v>5.8719999999999999</v>
      </c>
      <c r="AM303" s="113">
        <v>72.287199999999999</v>
      </c>
      <c r="AN303" s="113">
        <v>21.5824</v>
      </c>
      <c r="AO303" s="113">
        <v>4.4269999999999996</v>
      </c>
      <c r="AP303" s="113">
        <v>4.5216000000000003</v>
      </c>
      <c r="AQ303" s="113">
        <v>0.85329999999999995</v>
      </c>
      <c r="AR303" s="113">
        <v>512.0548</v>
      </c>
      <c r="AS303" s="113">
        <v>4.2422000000000004</v>
      </c>
      <c r="AT303" s="113">
        <v>28180</v>
      </c>
      <c r="AU303" s="113">
        <v>76.976900000000001</v>
      </c>
      <c r="AV303" s="113">
        <v>2803.8164000000002</v>
      </c>
      <c r="AW303" s="113">
        <v>44.410699999999999</v>
      </c>
      <c r="AX303" s="113">
        <v>8.8645999999999994</v>
      </c>
      <c r="AY303" s="113">
        <v>4.1242999999999999</v>
      </c>
      <c r="AZ303" s="113">
        <v>143.09379999999999</v>
      </c>
      <c r="BA303" s="113">
        <v>11.8575</v>
      </c>
      <c r="BB303" s="113">
        <v>4.7214999999999998</v>
      </c>
      <c r="BC303" s="113">
        <v>284.87349999999998</v>
      </c>
      <c r="BD303" s="113">
        <v>3.8111999999999999</v>
      </c>
      <c r="BE303" s="113">
        <v>0.45379999999999998</v>
      </c>
      <c r="BF303" s="113">
        <v>8.2454000000000001</v>
      </c>
      <c r="BG303" s="113">
        <v>0.37</v>
      </c>
      <c r="BH303" s="113">
        <v>36.052300000000002</v>
      </c>
      <c r="BI303" s="113">
        <v>50.01</v>
      </c>
    </row>
    <row r="304" spans="1:61" ht="15.75" customHeight="1">
      <c r="A304" s="22">
        <v>303</v>
      </c>
      <c r="B304" s="25">
        <v>44770</v>
      </c>
      <c r="C304" s="113">
        <v>1.2130000000000001</v>
      </c>
      <c r="D304" s="113">
        <v>1.5575000000000001</v>
      </c>
      <c r="E304" s="114"/>
      <c r="F304" s="114"/>
      <c r="G304" s="113">
        <v>1.1603000000000001</v>
      </c>
      <c r="H304" s="113"/>
      <c r="I304" s="113">
        <v>1.7424999999999999</v>
      </c>
      <c r="J304" s="113">
        <v>1.9350000000000001</v>
      </c>
      <c r="K304" s="113"/>
      <c r="L304" s="113">
        <v>12.438000000000001</v>
      </c>
      <c r="M304" s="113">
        <v>9.5215999999999994</v>
      </c>
      <c r="N304" s="113">
        <v>1.6756</v>
      </c>
      <c r="O304" s="113">
        <v>20.0611</v>
      </c>
      <c r="P304" s="113">
        <v>96.7393</v>
      </c>
      <c r="Q304" s="113">
        <v>159.05350000000001</v>
      </c>
      <c r="R304" s="113">
        <v>6.3129999999999997</v>
      </c>
      <c r="S304" s="113">
        <v>1.1941999999999999</v>
      </c>
      <c r="T304" s="113">
        <v>163.15799999999999</v>
      </c>
      <c r="U304" s="113">
        <v>482.14499999999998</v>
      </c>
      <c r="V304" s="113">
        <v>4.4531999999999998</v>
      </c>
      <c r="W304" s="113">
        <v>165.4759</v>
      </c>
      <c r="X304" s="113">
        <v>8.1826000000000008</v>
      </c>
      <c r="Y304" s="113">
        <v>29.355599999999999</v>
      </c>
      <c r="Z304" s="113">
        <v>2.3361999999999998</v>
      </c>
      <c r="AA304" s="113">
        <v>44.261600000000001</v>
      </c>
      <c r="AB304" s="113">
        <v>8.9789999999999992</v>
      </c>
      <c r="AC304" s="113">
        <v>5.6844999999999999</v>
      </c>
      <c r="AD304" s="113">
        <v>5.4242999999999997</v>
      </c>
      <c r="AE304" s="113">
        <v>1575.7823000000001</v>
      </c>
      <c r="AF304" s="113">
        <v>1100.9038</v>
      </c>
      <c r="AG304" s="113">
        <v>5306.2070000000003</v>
      </c>
      <c r="AH304" s="113">
        <v>22.964099999999998</v>
      </c>
      <c r="AI304" s="113">
        <v>18189.25</v>
      </c>
      <c r="AJ304" s="113">
        <v>24.682700000000001</v>
      </c>
      <c r="AK304" s="113">
        <v>68.053899999999999</v>
      </c>
      <c r="AL304" s="113">
        <v>5.8916000000000004</v>
      </c>
      <c r="AM304" s="113">
        <v>74.639399999999995</v>
      </c>
      <c r="AN304" s="113">
        <v>21.766500000000001</v>
      </c>
      <c r="AO304" s="113">
        <v>4.4599000000000002</v>
      </c>
      <c r="AP304" s="113">
        <v>4.5553999999999997</v>
      </c>
      <c r="AQ304" s="113">
        <v>0.86009999999999998</v>
      </c>
      <c r="AR304" s="113">
        <v>517.3202</v>
      </c>
      <c r="AS304" s="113">
        <v>4.2709000000000001</v>
      </c>
      <c r="AT304" s="113">
        <v>28322</v>
      </c>
      <c r="AU304" s="113">
        <v>77.513499999999993</v>
      </c>
      <c r="AV304" s="113">
        <v>2825.0762</v>
      </c>
      <c r="AW304" s="113">
        <v>44.668399999999998</v>
      </c>
      <c r="AX304" s="113">
        <v>8.8887</v>
      </c>
      <c r="AY304" s="113">
        <v>4.1402999999999999</v>
      </c>
      <c r="AZ304" s="113">
        <v>146.36359999999999</v>
      </c>
      <c r="BA304" s="113">
        <v>11.8565</v>
      </c>
      <c r="BB304" s="113">
        <v>4.7698</v>
      </c>
      <c r="BC304" s="113">
        <v>289.36840000000001</v>
      </c>
      <c r="BD304" s="113">
        <v>3.8311999999999999</v>
      </c>
      <c r="BE304" s="113">
        <v>0.45669999999999999</v>
      </c>
      <c r="BF304" s="113">
        <v>8.3475000000000001</v>
      </c>
      <c r="BG304" s="113">
        <v>0.37240000000000001</v>
      </c>
      <c r="BH304" s="113">
        <v>36.309199999999997</v>
      </c>
      <c r="BI304" s="113">
        <v>49.994799999999998</v>
      </c>
    </row>
    <row r="305" spans="1:61" ht="15.75" customHeight="1">
      <c r="A305" s="22">
        <v>304</v>
      </c>
      <c r="B305" s="25">
        <v>44771</v>
      </c>
      <c r="C305" s="113">
        <v>1.2171000000000001</v>
      </c>
      <c r="D305" s="113">
        <v>1.5580000000000001</v>
      </c>
      <c r="E305" s="114"/>
      <c r="F305" s="114"/>
      <c r="G305" s="113">
        <v>1.1589</v>
      </c>
      <c r="H305" s="113"/>
      <c r="I305" s="113">
        <v>1.7423</v>
      </c>
      <c r="J305" s="113">
        <v>1.9373</v>
      </c>
      <c r="K305" s="113"/>
      <c r="L305" s="113">
        <v>12.355399999999999</v>
      </c>
      <c r="M305" s="113">
        <v>9.5617000000000001</v>
      </c>
      <c r="N305" s="113">
        <v>1.6816</v>
      </c>
      <c r="O305" s="113">
        <v>20.227900000000002</v>
      </c>
      <c r="P305" s="113">
        <v>96.301199999999994</v>
      </c>
      <c r="Q305" s="113">
        <v>159.8817</v>
      </c>
      <c r="R305" s="113">
        <v>6.2999000000000001</v>
      </c>
      <c r="S305" s="113">
        <v>1.1914</v>
      </c>
      <c r="T305" s="113">
        <v>162.19499999999999</v>
      </c>
      <c r="U305" s="113">
        <v>481.79599999999999</v>
      </c>
      <c r="V305" s="113">
        <v>4.4734999999999996</v>
      </c>
      <c r="W305" s="113">
        <v>165.20760000000001</v>
      </c>
      <c r="X305" s="113">
        <v>8.2110000000000003</v>
      </c>
      <c r="Y305" s="113">
        <v>29.298200000000001</v>
      </c>
      <c r="Z305" s="113">
        <v>2.3313999999999999</v>
      </c>
      <c r="AA305" s="113">
        <v>44.187899999999999</v>
      </c>
      <c r="AB305" s="113">
        <v>8.9632000000000005</v>
      </c>
      <c r="AC305" s="113">
        <v>5.6437999999999997</v>
      </c>
      <c r="AD305" s="113">
        <v>5.4165999999999999</v>
      </c>
      <c r="AE305" s="113">
        <v>1582.7322999999999</v>
      </c>
      <c r="AF305" s="113">
        <v>1097.4965</v>
      </c>
      <c r="AG305" s="113">
        <v>5231.7109</v>
      </c>
      <c r="AH305" s="113">
        <v>23.052499999999998</v>
      </c>
      <c r="AI305" s="113">
        <v>18056.150000000001</v>
      </c>
      <c r="AJ305" s="113">
        <v>24.779299999999999</v>
      </c>
      <c r="AK305" s="113">
        <v>67.332999999999998</v>
      </c>
      <c r="AL305" s="113">
        <v>5.8685999999999998</v>
      </c>
      <c r="AM305" s="113">
        <v>75.828900000000004</v>
      </c>
      <c r="AN305" s="113">
        <v>21.822399999999998</v>
      </c>
      <c r="AO305" s="113">
        <v>4.4840999999999998</v>
      </c>
      <c r="AP305" s="113">
        <v>4.5742000000000003</v>
      </c>
      <c r="AQ305" s="113">
        <v>0.86270000000000002</v>
      </c>
      <c r="AR305" s="113">
        <v>520.31449999999995</v>
      </c>
      <c r="AS305" s="113">
        <v>4.2685000000000004</v>
      </c>
      <c r="AT305" s="113">
        <v>28260</v>
      </c>
      <c r="AU305" s="113">
        <v>77.978999999999999</v>
      </c>
      <c r="AV305" s="113">
        <v>2833.7982999999999</v>
      </c>
      <c r="AW305" s="113">
        <v>44.566000000000003</v>
      </c>
      <c r="AX305" s="113">
        <v>8.8663000000000007</v>
      </c>
      <c r="AY305" s="113">
        <v>4.1417999999999999</v>
      </c>
      <c r="AZ305" s="113">
        <v>146.9605</v>
      </c>
      <c r="BA305" s="113">
        <v>11.7746</v>
      </c>
      <c r="BB305" s="113">
        <v>4.7797000000000001</v>
      </c>
      <c r="BC305" s="113">
        <v>290.38499999999999</v>
      </c>
      <c r="BD305" s="113">
        <v>3.8239000000000001</v>
      </c>
      <c r="BE305" s="113">
        <v>0.45889999999999997</v>
      </c>
      <c r="BF305" s="113">
        <v>8.3658999999999999</v>
      </c>
      <c r="BG305" s="113">
        <v>0.37340000000000001</v>
      </c>
      <c r="BH305" s="113">
        <v>36.368200000000002</v>
      </c>
      <c r="BI305" s="113">
        <v>49.9163</v>
      </c>
    </row>
    <row r="306" spans="1:61" ht="15.75" customHeight="1">
      <c r="A306" s="22">
        <v>305</v>
      </c>
      <c r="B306" s="25">
        <v>44772</v>
      </c>
      <c r="C306" s="113">
        <v>1.2171000000000001</v>
      </c>
      <c r="D306" s="113">
        <v>1.5580000000000001</v>
      </c>
      <c r="E306" s="114"/>
      <c r="F306" s="114"/>
      <c r="G306" s="113">
        <v>1.1589</v>
      </c>
      <c r="H306" s="113"/>
      <c r="I306" s="113">
        <v>1.7423</v>
      </c>
      <c r="J306" s="113">
        <v>1.9373</v>
      </c>
      <c r="K306" s="113"/>
      <c r="L306" s="113">
        <v>12.355399999999999</v>
      </c>
      <c r="M306" s="113">
        <v>9.5617000000000001</v>
      </c>
      <c r="N306" s="113">
        <v>1.6816</v>
      </c>
      <c r="O306" s="113">
        <v>20.227900000000002</v>
      </c>
      <c r="P306" s="113">
        <v>96.301199999999994</v>
      </c>
      <c r="Q306" s="113">
        <v>159.8817</v>
      </c>
      <c r="R306" s="113">
        <v>6.2999000000000001</v>
      </c>
      <c r="S306" s="113">
        <v>1.1914</v>
      </c>
      <c r="T306" s="113">
        <v>162.19499999999999</v>
      </c>
      <c r="U306" s="113">
        <v>481.79599999999999</v>
      </c>
      <c r="V306" s="113">
        <v>4.4734999999999996</v>
      </c>
      <c r="W306" s="113">
        <v>165.20760000000001</v>
      </c>
      <c r="X306" s="113">
        <v>8.2110000000000003</v>
      </c>
      <c r="Y306" s="113">
        <v>29.298200000000001</v>
      </c>
      <c r="Z306" s="113">
        <v>2.3313999999999999</v>
      </c>
      <c r="AA306" s="113">
        <v>44.187899999999999</v>
      </c>
      <c r="AB306" s="113">
        <v>8.9632000000000005</v>
      </c>
      <c r="AC306" s="113">
        <v>5.6437999999999997</v>
      </c>
      <c r="AD306" s="113">
        <v>5.4165999999999999</v>
      </c>
      <c r="AE306" s="113">
        <v>1582.7322999999999</v>
      </c>
      <c r="AF306" s="113">
        <v>1097.4965</v>
      </c>
      <c r="AG306" s="113">
        <v>5231.7109</v>
      </c>
      <c r="AH306" s="113">
        <v>23.052499999999998</v>
      </c>
      <c r="AI306" s="113">
        <v>18056.150000000001</v>
      </c>
      <c r="AJ306" s="113">
        <v>24.779299999999999</v>
      </c>
      <c r="AK306" s="113">
        <v>67.332999999999998</v>
      </c>
      <c r="AL306" s="113">
        <v>5.8685999999999998</v>
      </c>
      <c r="AM306" s="113">
        <v>75.828900000000004</v>
      </c>
      <c r="AN306" s="113">
        <v>21.822399999999998</v>
      </c>
      <c r="AO306" s="113">
        <v>4.4840999999999998</v>
      </c>
      <c r="AP306" s="113">
        <v>4.5742000000000003</v>
      </c>
      <c r="AQ306" s="113">
        <v>0.86270000000000002</v>
      </c>
      <c r="AR306" s="113">
        <v>520.31449999999995</v>
      </c>
      <c r="AS306" s="113">
        <v>4.2685000000000004</v>
      </c>
      <c r="AT306" s="113">
        <v>28260</v>
      </c>
      <c r="AU306" s="113">
        <v>77.978999999999999</v>
      </c>
      <c r="AV306" s="113">
        <v>2833.7982999999999</v>
      </c>
      <c r="AW306" s="113">
        <v>44.566000000000003</v>
      </c>
      <c r="AX306" s="113">
        <v>8.8663000000000007</v>
      </c>
      <c r="AY306" s="113">
        <v>4.1417999999999999</v>
      </c>
      <c r="AZ306" s="113">
        <v>146.9605</v>
      </c>
      <c r="BA306" s="113">
        <v>11.7746</v>
      </c>
      <c r="BB306" s="113">
        <v>4.7797000000000001</v>
      </c>
      <c r="BC306" s="113">
        <v>290.38499999999999</v>
      </c>
      <c r="BD306" s="113">
        <v>3.8239000000000001</v>
      </c>
      <c r="BE306" s="113">
        <v>0.45889999999999997</v>
      </c>
      <c r="BF306" s="113">
        <v>8.3658999999999999</v>
      </c>
      <c r="BG306" s="113">
        <v>0.37340000000000001</v>
      </c>
      <c r="BH306" s="113">
        <v>36.368200000000002</v>
      </c>
      <c r="BI306" s="113">
        <v>49.9163</v>
      </c>
    </row>
    <row r="307" spans="1:61" ht="15.75" customHeight="1">
      <c r="A307" s="22">
        <v>306</v>
      </c>
      <c r="B307" s="25">
        <v>44773</v>
      </c>
      <c r="C307" s="113">
        <v>1.2171000000000001</v>
      </c>
      <c r="D307" s="113">
        <v>1.5580000000000001</v>
      </c>
      <c r="E307" s="114"/>
      <c r="F307" s="114"/>
      <c r="G307" s="113">
        <v>1.1589</v>
      </c>
      <c r="H307" s="113"/>
      <c r="I307" s="113">
        <v>1.7423</v>
      </c>
      <c r="J307" s="113">
        <v>1.9373</v>
      </c>
      <c r="K307" s="113"/>
      <c r="L307" s="113">
        <v>12.355399999999999</v>
      </c>
      <c r="M307" s="113">
        <v>9.5617000000000001</v>
      </c>
      <c r="N307" s="113">
        <v>1.6816</v>
      </c>
      <c r="O307" s="113">
        <v>20.227900000000002</v>
      </c>
      <c r="P307" s="113">
        <v>96.301199999999994</v>
      </c>
      <c r="Q307" s="113">
        <v>159.8817</v>
      </c>
      <c r="R307" s="113">
        <v>6.2999000000000001</v>
      </c>
      <c r="S307" s="113">
        <v>1.1914</v>
      </c>
      <c r="T307" s="113">
        <v>162.19499999999999</v>
      </c>
      <c r="U307" s="113">
        <v>481.79599999999999</v>
      </c>
      <c r="V307" s="113">
        <v>4.4734999999999996</v>
      </c>
      <c r="W307" s="113">
        <v>165.20760000000001</v>
      </c>
      <c r="X307" s="113">
        <v>8.2110000000000003</v>
      </c>
      <c r="Y307" s="113">
        <v>29.298200000000001</v>
      </c>
      <c r="Z307" s="113">
        <v>2.3313999999999999</v>
      </c>
      <c r="AA307" s="113">
        <v>44.187899999999999</v>
      </c>
      <c r="AB307" s="113">
        <v>8.9632000000000005</v>
      </c>
      <c r="AC307" s="113">
        <v>5.6437999999999997</v>
      </c>
      <c r="AD307" s="113">
        <v>5.4165999999999999</v>
      </c>
      <c r="AE307" s="113">
        <v>1582.7322999999999</v>
      </c>
      <c r="AF307" s="113">
        <v>1097.4965</v>
      </c>
      <c r="AG307" s="113">
        <v>5231.7109</v>
      </c>
      <c r="AH307" s="113">
        <v>23.052499999999998</v>
      </c>
      <c r="AI307" s="113">
        <v>18056.150000000001</v>
      </c>
      <c r="AJ307" s="113">
        <v>24.779299999999999</v>
      </c>
      <c r="AK307" s="113">
        <v>67.332999999999998</v>
      </c>
      <c r="AL307" s="113">
        <v>5.8685999999999998</v>
      </c>
      <c r="AM307" s="113">
        <v>75.828900000000004</v>
      </c>
      <c r="AN307" s="113">
        <v>21.822399999999998</v>
      </c>
      <c r="AO307" s="113">
        <v>4.4840999999999998</v>
      </c>
      <c r="AP307" s="113">
        <v>4.5742000000000003</v>
      </c>
      <c r="AQ307" s="113">
        <v>0.86270000000000002</v>
      </c>
      <c r="AR307" s="113">
        <v>520.31449999999995</v>
      </c>
      <c r="AS307" s="113">
        <v>4.2685000000000004</v>
      </c>
      <c r="AT307" s="113">
        <v>28260</v>
      </c>
      <c r="AU307" s="113">
        <v>77.978999999999999</v>
      </c>
      <c r="AV307" s="113">
        <v>2833.7982999999999</v>
      </c>
      <c r="AW307" s="113">
        <v>44.566000000000003</v>
      </c>
      <c r="AX307" s="113">
        <v>8.8663000000000007</v>
      </c>
      <c r="AY307" s="113">
        <v>4.1417999999999999</v>
      </c>
      <c r="AZ307" s="113">
        <v>146.9605</v>
      </c>
      <c r="BA307" s="113">
        <v>11.7746</v>
      </c>
      <c r="BB307" s="113">
        <v>4.7797000000000001</v>
      </c>
      <c r="BC307" s="113">
        <v>290.38499999999999</v>
      </c>
      <c r="BD307" s="113">
        <v>3.8239000000000001</v>
      </c>
      <c r="BE307" s="113">
        <v>0.45889999999999997</v>
      </c>
      <c r="BF307" s="113">
        <v>8.3658999999999999</v>
      </c>
      <c r="BG307" s="113">
        <v>0.37340000000000001</v>
      </c>
      <c r="BH307" s="113">
        <v>36.368200000000002</v>
      </c>
      <c r="BI307" s="113">
        <v>49.9163</v>
      </c>
    </row>
    <row r="308" spans="1:61" ht="15.75" customHeight="1">
      <c r="A308" s="22">
        <v>307</v>
      </c>
      <c r="B308" s="25">
        <v>44774</v>
      </c>
      <c r="C308" s="113">
        <v>1.2277</v>
      </c>
      <c r="D308" s="113">
        <v>1.5742</v>
      </c>
      <c r="E308" s="114"/>
      <c r="F308" s="114"/>
      <c r="G308" s="113">
        <v>1.1657</v>
      </c>
      <c r="H308" s="113"/>
      <c r="I308" s="113">
        <v>1.7454000000000001</v>
      </c>
      <c r="J308" s="113">
        <v>1.9349000000000001</v>
      </c>
      <c r="K308" s="113"/>
      <c r="L308" s="113">
        <v>12.402100000000001</v>
      </c>
      <c r="M308" s="113">
        <v>9.6371000000000002</v>
      </c>
      <c r="N308" s="113">
        <v>1.6894</v>
      </c>
      <c r="O308" s="113">
        <v>20.218</v>
      </c>
      <c r="P308" s="113">
        <v>96.767600000000002</v>
      </c>
      <c r="Q308" s="113">
        <v>161.97130000000001</v>
      </c>
      <c r="R308" s="113">
        <v>6.3544999999999998</v>
      </c>
      <c r="S308" s="113">
        <v>1.1950000000000001</v>
      </c>
      <c r="T308" s="113">
        <v>161.768</v>
      </c>
      <c r="U308" s="113">
        <v>477.77800000000002</v>
      </c>
      <c r="V308" s="113">
        <v>4.5101000000000004</v>
      </c>
      <c r="W308" s="113">
        <v>165.77019999999999</v>
      </c>
      <c r="X308" s="113">
        <v>8.3089999999999993</v>
      </c>
      <c r="Y308" s="113">
        <v>29.434699999999999</v>
      </c>
      <c r="Z308" s="113">
        <v>2.3378000000000001</v>
      </c>
      <c r="AA308" s="113">
        <v>44.353099999999998</v>
      </c>
      <c r="AB308" s="113">
        <v>8.9857999999999993</v>
      </c>
      <c r="AC308" s="113">
        <v>5.6375999999999999</v>
      </c>
      <c r="AD308" s="113">
        <v>5.4461000000000004</v>
      </c>
      <c r="AE308" s="113">
        <v>1601.1863000000001</v>
      </c>
      <c r="AF308" s="113">
        <v>1099.8534999999999</v>
      </c>
      <c r="AG308" s="113">
        <v>5232.0293000000001</v>
      </c>
      <c r="AH308" s="113">
        <v>23.253399999999999</v>
      </c>
      <c r="AI308" s="113">
        <v>18190.43</v>
      </c>
      <c r="AJ308" s="113">
        <v>24.901</v>
      </c>
      <c r="AK308" s="113">
        <v>67.502399999999994</v>
      </c>
      <c r="AL308" s="113">
        <v>5.8886000000000003</v>
      </c>
      <c r="AM308" s="113">
        <v>76.730199999999996</v>
      </c>
      <c r="AN308" s="113">
        <v>21.9757</v>
      </c>
      <c r="AO308" s="113">
        <v>4.5243000000000002</v>
      </c>
      <c r="AP308" s="113">
        <v>4.6105</v>
      </c>
      <c r="AQ308" s="113">
        <v>0.87119999999999997</v>
      </c>
      <c r="AR308" s="113">
        <v>523.49130000000002</v>
      </c>
      <c r="AS308" s="113">
        <v>4.3129999999999997</v>
      </c>
      <c r="AT308" s="113">
        <v>28623</v>
      </c>
      <c r="AU308" s="113">
        <v>78.433899999999994</v>
      </c>
      <c r="AV308" s="113">
        <v>2858.6255000000001</v>
      </c>
      <c r="AW308" s="113">
        <v>44.921300000000002</v>
      </c>
      <c r="AX308" s="113">
        <v>8.8963999999999999</v>
      </c>
      <c r="AY308" s="113">
        <v>4.1322999999999999</v>
      </c>
      <c r="AZ308" s="113">
        <v>146.00739999999999</v>
      </c>
      <c r="BA308" s="113">
        <v>11.804</v>
      </c>
      <c r="BB308" s="113">
        <v>4.7666000000000004</v>
      </c>
      <c r="BC308" s="113">
        <v>292.25060000000002</v>
      </c>
      <c r="BD308" s="113">
        <v>3.8411</v>
      </c>
      <c r="BE308" s="113">
        <v>0.46300000000000002</v>
      </c>
      <c r="BF308" s="113">
        <v>8.4309999999999992</v>
      </c>
      <c r="BG308" s="113">
        <v>0.37659999999999999</v>
      </c>
      <c r="BH308" s="113">
        <v>36.819699999999997</v>
      </c>
      <c r="BI308" s="113">
        <v>50.154600000000002</v>
      </c>
    </row>
    <row r="309" spans="1:61" ht="15.75" customHeight="1">
      <c r="A309" s="22">
        <v>308</v>
      </c>
      <c r="B309" s="25">
        <v>44775</v>
      </c>
      <c r="C309" s="113">
        <v>1.2214</v>
      </c>
      <c r="D309" s="113">
        <v>1.5678000000000001</v>
      </c>
      <c r="E309" s="114"/>
      <c r="F309" s="114"/>
      <c r="G309" s="113">
        <v>1.1652</v>
      </c>
      <c r="H309" s="113"/>
      <c r="I309" s="113">
        <v>1.7573000000000001</v>
      </c>
      <c r="J309" s="113">
        <v>1.9422999999999999</v>
      </c>
      <c r="K309" s="113"/>
      <c r="L309" s="113">
        <v>12.459099999999999</v>
      </c>
      <c r="M309" s="113">
        <v>9.5894999999999992</v>
      </c>
      <c r="N309" s="113">
        <v>1.6855</v>
      </c>
      <c r="O309" s="113">
        <v>20.402100000000001</v>
      </c>
      <c r="P309" s="113">
        <v>96.179500000000004</v>
      </c>
      <c r="Q309" s="113">
        <v>161.4828</v>
      </c>
      <c r="R309" s="113">
        <v>6.3978999999999999</v>
      </c>
      <c r="S309" s="113">
        <v>1.1980999999999999</v>
      </c>
      <c r="T309" s="113">
        <v>161.54300000000001</v>
      </c>
      <c r="U309" s="113">
        <v>476.32</v>
      </c>
      <c r="V309" s="113">
        <v>4.4880000000000004</v>
      </c>
      <c r="W309" s="113">
        <v>166.88890000000001</v>
      </c>
      <c r="X309" s="113">
        <v>8.2570999999999994</v>
      </c>
      <c r="Y309" s="113">
        <v>29.530799999999999</v>
      </c>
      <c r="Z309" s="113">
        <v>2.3429000000000002</v>
      </c>
      <c r="AA309" s="113">
        <v>44.0989</v>
      </c>
      <c r="AB309" s="113">
        <v>9.0065000000000008</v>
      </c>
      <c r="AC309" s="113">
        <v>5.6521999999999997</v>
      </c>
      <c r="AD309" s="113">
        <v>5.4330999999999996</v>
      </c>
      <c r="AE309" s="113">
        <v>1594.4137000000001</v>
      </c>
      <c r="AF309" s="113">
        <v>1102.3719000000001</v>
      </c>
      <c r="AG309" s="113">
        <v>5262.9589999999998</v>
      </c>
      <c r="AH309" s="113">
        <v>23.244900000000001</v>
      </c>
      <c r="AI309" s="113">
        <v>18143.87</v>
      </c>
      <c r="AJ309" s="113">
        <v>25.132300000000001</v>
      </c>
      <c r="AK309" s="113">
        <v>67.613600000000005</v>
      </c>
      <c r="AL309" s="113">
        <v>5.9020999999999999</v>
      </c>
      <c r="AM309" s="113">
        <v>74.039900000000003</v>
      </c>
      <c r="AN309" s="113">
        <v>21.9283</v>
      </c>
      <c r="AO309" s="113">
        <v>4.5038</v>
      </c>
      <c r="AP309" s="113">
        <v>4.5881999999999996</v>
      </c>
      <c r="AQ309" s="113">
        <v>0.86680000000000001</v>
      </c>
      <c r="AR309" s="113">
        <v>521.35159999999996</v>
      </c>
      <c r="AS309" s="113">
        <v>4.3040000000000003</v>
      </c>
      <c r="AT309" s="113">
        <v>28541</v>
      </c>
      <c r="AU309" s="113">
        <v>78.028199999999998</v>
      </c>
      <c r="AV309" s="113">
        <v>2847.6167</v>
      </c>
      <c r="AW309" s="113">
        <v>44.6982</v>
      </c>
      <c r="AX309" s="113">
        <v>8.9181000000000008</v>
      </c>
      <c r="AY309" s="113">
        <v>4.1142000000000003</v>
      </c>
      <c r="AZ309" s="113">
        <v>147.49469999999999</v>
      </c>
      <c r="BA309" s="113">
        <v>11.8804</v>
      </c>
      <c r="BB309" s="113">
        <v>4.7934000000000001</v>
      </c>
      <c r="BC309" s="113">
        <v>290.86939999999998</v>
      </c>
      <c r="BD309" s="113">
        <v>3.8389000000000002</v>
      </c>
      <c r="BE309" s="113">
        <v>0.46060000000000001</v>
      </c>
      <c r="BF309" s="113">
        <v>8.3620999999999999</v>
      </c>
      <c r="BG309" s="113">
        <v>0.37459999999999999</v>
      </c>
      <c r="BH309" s="113">
        <v>36.6374</v>
      </c>
      <c r="BI309" s="113">
        <v>49.928199999999997</v>
      </c>
    </row>
    <row r="310" spans="1:61" ht="15.75" customHeight="1">
      <c r="A310" s="22">
        <v>309</v>
      </c>
      <c r="B310" s="25">
        <v>44776</v>
      </c>
      <c r="C310" s="113">
        <v>1.2142999999999999</v>
      </c>
      <c r="D310" s="113">
        <v>1.5609999999999999</v>
      </c>
      <c r="E310" s="114"/>
      <c r="F310" s="114"/>
      <c r="G310" s="113">
        <v>1.169</v>
      </c>
      <c r="H310" s="113"/>
      <c r="I310" s="113">
        <v>1.75</v>
      </c>
      <c r="J310" s="113">
        <v>1.9411</v>
      </c>
      <c r="K310" s="113"/>
      <c r="L310" s="113">
        <v>12.411899999999999</v>
      </c>
      <c r="M310" s="113">
        <v>9.5318000000000005</v>
      </c>
      <c r="N310" s="113">
        <v>1.6773</v>
      </c>
      <c r="O310" s="113">
        <v>20.414899999999999</v>
      </c>
      <c r="P310" s="113">
        <v>96.328299999999999</v>
      </c>
      <c r="Q310" s="113">
        <v>160.78630000000001</v>
      </c>
      <c r="R310" s="113">
        <v>6.3886000000000003</v>
      </c>
      <c r="S310" s="113">
        <v>1.1962999999999999</v>
      </c>
      <c r="T310" s="113">
        <v>162.86600000000001</v>
      </c>
      <c r="U310" s="113">
        <v>471.86700000000002</v>
      </c>
      <c r="V310" s="113">
        <v>4.4603000000000002</v>
      </c>
      <c r="W310" s="113">
        <v>166.63310000000001</v>
      </c>
      <c r="X310" s="113">
        <v>8.1887000000000008</v>
      </c>
      <c r="Y310" s="113">
        <v>29.485299999999999</v>
      </c>
      <c r="Z310" s="113">
        <v>2.3401000000000001</v>
      </c>
      <c r="AA310" s="113">
        <v>44.0032</v>
      </c>
      <c r="AB310" s="113">
        <v>8.9913000000000007</v>
      </c>
      <c r="AC310" s="113">
        <v>5.6199000000000003</v>
      </c>
      <c r="AD310" s="113">
        <v>5.4273999999999996</v>
      </c>
      <c r="AE310" s="113">
        <v>1591.6715999999999</v>
      </c>
      <c r="AF310" s="113">
        <v>1103.8382999999999</v>
      </c>
      <c r="AG310" s="113">
        <v>5241.9844000000003</v>
      </c>
      <c r="AH310" s="113">
        <v>23.172699999999999</v>
      </c>
      <c r="AI310" s="113">
        <v>18151.439999999999</v>
      </c>
      <c r="AJ310" s="113">
        <v>24.936399999999999</v>
      </c>
      <c r="AK310" s="113">
        <v>67.947100000000006</v>
      </c>
      <c r="AL310" s="113">
        <v>5.8918999999999997</v>
      </c>
      <c r="AM310" s="113">
        <v>73.9208</v>
      </c>
      <c r="AN310" s="113">
        <v>21.825099999999999</v>
      </c>
      <c r="AO310" s="113">
        <v>4.4722</v>
      </c>
      <c r="AP310" s="113">
        <v>4.5660999999999996</v>
      </c>
      <c r="AQ310" s="113">
        <v>0.85950000000000004</v>
      </c>
      <c r="AR310" s="113">
        <v>520.12440000000004</v>
      </c>
      <c r="AS310" s="113">
        <v>4.2819000000000003</v>
      </c>
      <c r="AT310" s="113">
        <v>28405</v>
      </c>
      <c r="AU310" s="113">
        <v>77.427800000000005</v>
      </c>
      <c r="AV310" s="113">
        <v>2829.2759000000001</v>
      </c>
      <c r="AW310" s="113">
        <v>44.429699999999997</v>
      </c>
      <c r="AX310" s="113">
        <v>8.9039000000000001</v>
      </c>
      <c r="AY310" s="113">
        <v>4.0789999999999997</v>
      </c>
      <c r="AZ310" s="113">
        <v>146.6568</v>
      </c>
      <c r="BA310" s="113">
        <v>11.808999999999999</v>
      </c>
      <c r="BB310" s="113">
        <v>4.7622999999999998</v>
      </c>
      <c r="BC310" s="113">
        <v>277.17090000000002</v>
      </c>
      <c r="BD310" s="113">
        <v>3.8294000000000001</v>
      </c>
      <c r="BE310" s="113">
        <v>0.45789999999999997</v>
      </c>
      <c r="BF310" s="113">
        <v>8.3442000000000007</v>
      </c>
      <c r="BG310" s="113">
        <v>0.3725</v>
      </c>
      <c r="BH310" s="113">
        <v>36.4377</v>
      </c>
      <c r="BI310" s="113">
        <v>49.681100000000001</v>
      </c>
    </row>
    <row r="311" spans="1:61" ht="15.75" customHeight="1">
      <c r="A311" s="22">
        <v>310</v>
      </c>
      <c r="B311" s="25">
        <v>44777</v>
      </c>
      <c r="C311" s="113">
        <v>1.2145999999999999</v>
      </c>
      <c r="D311" s="113">
        <v>1.5631999999999999</v>
      </c>
      <c r="E311" s="114"/>
      <c r="F311" s="114"/>
      <c r="G311" s="113">
        <v>1.1607000000000001</v>
      </c>
      <c r="H311" s="113"/>
      <c r="I311" s="113">
        <v>1.7438</v>
      </c>
      <c r="J311" s="113">
        <v>1.929</v>
      </c>
      <c r="K311" s="113"/>
      <c r="L311" s="113">
        <v>12.294499999999999</v>
      </c>
      <c r="M311" s="113">
        <v>9.5352999999999994</v>
      </c>
      <c r="N311" s="113">
        <v>1.6726000000000001</v>
      </c>
      <c r="O311" s="113">
        <v>20.230699999999999</v>
      </c>
      <c r="P311" s="113">
        <v>96.776499999999999</v>
      </c>
      <c r="Q311" s="113">
        <v>161.11070000000001</v>
      </c>
      <c r="R311" s="113">
        <v>6.3337000000000003</v>
      </c>
      <c r="S311" s="113">
        <v>1.1865000000000001</v>
      </c>
      <c r="T311" s="113">
        <v>161.648</v>
      </c>
      <c r="U311" s="113">
        <v>468.38200000000001</v>
      </c>
      <c r="V311" s="113">
        <v>4.4615999999999998</v>
      </c>
      <c r="W311" s="113">
        <v>164.58179999999999</v>
      </c>
      <c r="X311" s="113">
        <v>8.1966999999999999</v>
      </c>
      <c r="Y311" s="113">
        <v>29.1784</v>
      </c>
      <c r="Z311" s="113">
        <v>2.3212999999999999</v>
      </c>
      <c r="AA311" s="113">
        <v>43.5608</v>
      </c>
      <c r="AB311" s="113">
        <v>8.9151000000000007</v>
      </c>
      <c r="AC311" s="113">
        <v>5.5941999999999998</v>
      </c>
      <c r="AD311" s="113">
        <v>5.4240000000000004</v>
      </c>
      <c r="AE311" s="113">
        <v>1591.6695999999999</v>
      </c>
      <c r="AF311" s="113">
        <v>1094.424</v>
      </c>
      <c r="AG311" s="113">
        <v>5179.1777000000002</v>
      </c>
      <c r="AH311" s="113">
        <v>23.234999999999999</v>
      </c>
      <c r="AI311" s="113">
        <v>18165.64</v>
      </c>
      <c r="AJ311" s="113">
        <v>24.732700000000001</v>
      </c>
      <c r="AK311" s="113">
        <v>67.644000000000005</v>
      </c>
      <c r="AL311" s="113">
        <v>5.8467000000000002</v>
      </c>
      <c r="AM311" s="113">
        <v>75.235600000000005</v>
      </c>
      <c r="AN311" s="113">
        <v>21.814900000000002</v>
      </c>
      <c r="AO311" s="113">
        <v>4.4763000000000002</v>
      </c>
      <c r="AP311" s="113">
        <v>4.5639000000000003</v>
      </c>
      <c r="AQ311" s="113">
        <v>0.86019999999999996</v>
      </c>
      <c r="AR311" s="113">
        <v>517.49279999999999</v>
      </c>
      <c r="AS311" s="113">
        <v>4.2647000000000004</v>
      </c>
      <c r="AT311" s="113">
        <v>28424</v>
      </c>
      <c r="AU311" s="113">
        <v>77.589399999999998</v>
      </c>
      <c r="AV311" s="113">
        <v>2831.7624999999998</v>
      </c>
      <c r="AW311" s="113">
        <v>44.4435</v>
      </c>
      <c r="AX311" s="113">
        <v>8.8299000000000003</v>
      </c>
      <c r="AY311" s="113">
        <v>4.0595999999999997</v>
      </c>
      <c r="AZ311" s="113">
        <v>146.74600000000001</v>
      </c>
      <c r="BA311" s="113">
        <v>11.8216</v>
      </c>
      <c r="BB311" s="113">
        <v>4.7253999999999996</v>
      </c>
      <c r="BC311" s="113">
        <v>271.6431</v>
      </c>
      <c r="BD311" s="113">
        <v>3.8279000000000001</v>
      </c>
      <c r="BE311" s="113">
        <v>0.4577</v>
      </c>
      <c r="BF311" s="113">
        <v>8.3530999999999995</v>
      </c>
      <c r="BG311" s="113">
        <v>0.37230000000000002</v>
      </c>
      <c r="BH311" s="113">
        <v>36.442399999999999</v>
      </c>
      <c r="BI311" s="113">
        <v>49.586100000000002</v>
      </c>
    </row>
    <row r="312" spans="1:61" ht="15.75" customHeight="1">
      <c r="A312" s="22">
        <v>311</v>
      </c>
      <c r="B312" s="25">
        <v>44778</v>
      </c>
      <c r="C312" s="113">
        <v>1.2073</v>
      </c>
      <c r="D312" s="113">
        <v>1.5596000000000001</v>
      </c>
      <c r="E312" s="114"/>
      <c r="F312" s="114"/>
      <c r="G312" s="113">
        <v>1.1611</v>
      </c>
      <c r="H312" s="113"/>
      <c r="I312" s="113">
        <v>1.7468999999999999</v>
      </c>
      <c r="J312" s="113">
        <v>1.9376</v>
      </c>
      <c r="K312" s="113"/>
      <c r="L312" s="113">
        <v>12.345800000000001</v>
      </c>
      <c r="M312" s="113">
        <v>9.4748000000000001</v>
      </c>
      <c r="N312" s="113">
        <v>1.6677</v>
      </c>
      <c r="O312" s="113">
        <v>20.251100000000001</v>
      </c>
      <c r="P312" s="113">
        <v>96.195700000000002</v>
      </c>
      <c r="Q312" s="113">
        <v>160.3946</v>
      </c>
      <c r="R312" s="113">
        <v>6.2336</v>
      </c>
      <c r="S312" s="113">
        <v>1.1856</v>
      </c>
      <c r="T312" s="113">
        <v>163.00700000000001</v>
      </c>
      <c r="U312" s="113">
        <v>466.84399999999999</v>
      </c>
      <c r="V312" s="113">
        <v>4.4335000000000004</v>
      </c>
      <c r="W312" s="113">
        <v>165.4203</v>
      </c>
      <c r="X312" s="113">
        <v>8.1479999999999997</v>
      </c>
      <c r="Y312" s="113">
        <v>29.058599999999998</v>
      </c>
      <c r="Z312" s="113">
        <v>2.3208000000000002</v>
      </c>
      <c r="AA312" s="113">
        <v>43.228099999999998</v>
      </c>
      <c r="AB312" s="113">
        <v>8.9080999999999992</v>
      </c>
      <c r="AC312" s="113">
        <v>5.5805999999999996</v>
      </c>
      <c r="AD312" s="113">
        <v>5.4100999999999999</v>
      </c>
      <c r="AE312" s="113">
        <v>1567.0361</v>
      </c>
      <c r="AF312" s="113">
        <v>1107.0853999999999</v>
      </c>
      <c r="AG312" s="113">
        <v>5243.4668000000001</v>
      </c>
      <c r="AH312" s="113">
        <v>23.145299999999999</v>
      </c>
      <c r="AI312" s="113">
        <v>18087.55</v>
      </c>
      <c r="AJ312" s="113">
        <v>24.634699999999999</v>
      </c>
      <c r="AK312" s="113">
        <v>67.095600000000005</v>
      </c>
      <c r="AL312" s="113">
        <v>5.8394000000000004</v>
      </c>
      <c r="AM312" s="113">
        <v>73.346599999999995</v>
      </c>
      <c r="AN312" s="113">
        <v>21.636700000000001</v>
      </c>
      <c r="AO312" s="113">
        <v>4.4367000000000001</v>
      </c>
      <c r="AP312" s="113">
        <v>4.5336999999999996</v>
      </c>
      <c r="AQ312" s="113">
        <v>0.85580000000000001</v>
      </c>
      <c r="AR312" s="113">
        <v>511.81650000000002</v>
      </c>
      <c r="AS312" s="113">
        <v>4.2344999999999997</v>
      </c>
      <c r="AT312" s="113">
        <v>28226</v>
      </c>
      <c r="AU312" s="113">
        <v>77.265900000000002</v>
      </c>
      <c r="AV312" s="113">
        <v>2811.9906999999998</v>
      </c>
      <c r="AW312" s="113">
        <v>44.570999999999998</v>
      </c>
      <c r="AX312" s="113">
        <v>8.8193999999999999</v>
      </c>
      <c r="AY312" s="113">
        <v>4.0467000000000004</v>
      </c>
      <c r="AZ312" s="113">
        <v>145.9442</v>
      </c>
      <c r="BA312" s="113">
        <v>11.8253</v>
      </c>
      <c r="BB312" s="113">
        <v>4.7168999999999999</v>
      </c>
      <c r="BC312" s="113">
        <v>271.60469999999998</v>
      </c>
      <c r="BD312" s="113">
        <v>3.8117000000000001</v>
      </c>
      <c r="BE312" s="113">
        <v>0.45490000000000003</v>
      </c>
      <c r="BF312" s="113">
        <v>8.3024000000000004</v>
      </c>
      <c r="BG312" s="113">
        <v>0.37009999999999998</v>
      </c>
      <c r="BH312" s="113">
        <v>36.350700000000003</v>
      </c>
      <c r="BI312" s="113">
        <v>49.007199999999997</v>
      </c>
    </row>
    <row r="313" spans="1:61" ht="15.75" customHeight="1">
      <c r="A313" s="22">
        <v>312</v>
      </c>
      <c r="B313" s="25">
        <v>44779</v>
      </c>
      <c r="C313" s="113">
        <v>1.2073</v>
      </c>
      <c r="D313" s="113">
        <v>1.5596000000000001</v>
      </c>
      <c r="E313" s="114"/>
      <c r="F313" s="114"/>
      <c r="G313" s="113">
        <v>1.1611</v>
      </c>
      <c r="H313" s="113"/>
      <c r="I313" s="113">
        <v>1.7468999999999999</v>
      </c>
      <c r="J313" s="113">
        <v>1.9376</v>
      </c>
      <c r="K313" s="113"/>
      <c r="L313" s="113">
        <v>12.345800000000001</v>
      </c>
      <c r="M313" s="113">
        <v>9.4748000000000001</v>
      </c>
      <c r="N313" s="113">
        <v>1.6677</v>
      </c>
      <c r="O313" s="113">
        <v>20.251100000000001</v>
      </c>
      <c r="P313" s="113">
        <v>96.195700000000002</v>
      </c>
      <c r="Q313" s="113">
        <v>160.3946</v>
      </c>
      <c r="R313" s="113">
        <v>6.2336</v>
      </c>
      <c r="S313" s="113">
        <v>1.1856</v>
      </c>
      <c r="T313" s="113">
        <v>163.00700000000001</v>
      </c>
      <c r="U313" s="113">
        <v>466.84399999999999</v>
      </c>
      <c r="V313" s="113">
        <v>4.4335000000000004</v>
      </c>
      <c r="W313" s="113">
        <v>165.4203</v>
      </c>
      <c r="X313" s="113">
        <v>8.1479999999999997</v>
      </c>
      <c r="Y313" s="113">
        <v>29.058599999999998</v>
      </c>
      <c r="Z313" s="113">
        <v>2.3208000000000002</v>
      </c>
      <c r="AA313" s="113">
        <v>43.228099999999998</v>
      </c>
      <c r="AB313" s="113">
        <v>8.9080999999999992</v>
      </c>
      <c r="AC313" s="113">
        <v>5.5805999999999996</v>
      </c>
      <c r="AD313" s="113">
        <v>5.4100999999999999</v>
      </c>
      <c r="AE313" s="113">
        <v>1567.0361</v>
      </c>
      <c r="AF313" s="113">
        <v>1107.0853999999999</v>
      </c>
      <c r="AG313" s="113">
        <v>5243.4668000000001</v>
      </c>
      <c r="AH313" s="113">
        <v>23.145299999999999</v>
      </c>
      <c r="AI313" s="113">
        <v>18087.55</v>
      </c>
      <c r="AJ313" s="113">
        <v>24.634699999999999</v>
      </c>
      <c r="AK313" s="113">
        <v>67.095600000000005</v>
      </c>
      <c r="AL313" s="113">
        <v>5.8394000000000004</v>
      </c>
      <c r="AM313" s="113">
        <v>73.346599999999995</v>
      </c>
      <c r="AN313" s="113">
        <v>21.636700000000001</v>
      </c>
      <c r="AO313" s="113">
        <v>4.4367000000000001</v>
      </c>
      <c r="AP313" s="113">
        <v>4.5336999999999996</v>
      </c>
      <c r="AQ313" s="113">
        <v>0.85580000000000001</v>
      </c>
      <c r="AR313" s="113">
        <v>511.81650000000002</v>
      </c>
      <c r="AS313" s="113">
        <v>4.2344999999999997</v>
      </c>
      <c r="AT313" s="113">
        <v>28226</v>
      </c>
      <c r="AU313" s="113">
        <v>77.265900000000002</v>
      </c>
      <c r="AV313" s="113">
        <v>2811.9906999999998</v>
      </c>
      <c r="AW313" s="113">
        <v>44.570999999999998</v>
      </c>
      <c r="AX313" s="113">
        <v>8.8193999999999999</v>
      </c>
      <c r="AY313" s="113">
        <v>4.0467000000000004</v>
      </c>
      <c r="AZ313" s="113">
        <v>145.9442</v>
      </c>
      <c r="BA313" s="113">
        <v>11.8253</v>
      </c>
      <c r="BB313" s="113">
        <v>4.7168999999999999</v>
      </c>
      <c r="BC313" s="113">
        <v>271.60469999999998</v>
      </c>
      <c r="BD313" s="113">
        <v>3.8117000000000001</v>
      </c>
      <c r="BE313" s="113">
        <v>0.45490000000000003</v>
      </c>
      <c r="BF313" s="113">
        <v>8.3024000000000004</v>
      </c>
      <c r="BG313" s="113">
        <v>0.37009999999999998</v>
      </c>
      <c r="BH313" s="113">
        <v>36.350700000000003</v>
      </c>
      <c r="BI313" s="113">
        <v>49.007199999999997</v>
      </c>
    </row>
    <row r="314" spans="1:61" ht="15.75" customHeight="1">
      <c r="A314" s="22">
        <v>313</v>
      </c>
      <c r="B314" s="25">
        <v>44780</v>
      </c>
      <c r="C314" s="113">
        <v>1.2073</v>
      </c>
      <c r="D314" s="113">
        <v>1.5596000000000001</v>
      </c>
      <c r="E314" s="114"/>
      <c r="F314" s="114"/>
      <c r="G314" s="113">
        <v>1.1611</v>
      </c>
      <c r="H314" s="113"/>
      <c r="I314" s="113">
        <v>1.7468999999999999</v>
      </c>
      <c r="J314" s="113">
        <v>1.9376</v>
      </c>
      <c r="K314" s="113"/>
      <c r="L314" s="113">
        <v>12.345800000000001</v>
      </c>
      <c r="M314" s="113">
        <v>9.4748000000000001</v>
      </c>
      <c r="N314" s="113">
        <v>1.6677</v>
      </c>
      <c r="O314" s="113">
        <v>20.251100000000001</v>
      </c>
      <c r="P314" s="113">
        <v>96.195700000000002</v>
      </c>
      <c r="Q314" s="113">
        <v>160.3946</v>
      </c>
      <c r="R314" s="113">
        <v>6.2336</v>
      </c>
      <c r="S314" s="113">
        <v>1.1856</v>
      </c>
      <c r="T314" s="113">
        <v>163.00700000000001</v>
      </c>
      <c r="U314" s="113">
        <v>466.84399999999999</v>
      </c>
      <c r="V314" s="113">
        <v>4.4335000000000004</v>
      </c>
      <c r="W314" s="113">
        <v>165.4203</v>
      </c>
      <c r="X314" s="113">
        <v>8.1479999999999997</v>
      </c>
      <c r="Y314" s="113">
        <v>29.058599999999998</v>
      </c>
      <c r="Z314" s="113">
        <v>2.3208000000000002</v>
      </c>
      <c r="AA314" s="113">
        <v>43.228099999999998</v>
      </c>
      <c r="AB314" s="113">
        <v>8.9080999999999992</v>
      </c>
      <c r="AC314" s="113">
        <v>5.5805999999999996</v>
      </c>
      <c r="AD314" s="113">
        <v>5.4100999999999999</v>
      </c>
      <c r="AE314" s="113">
        <v>1567.0361</v>
      </c>
      <c r="AF314" s="113">
        <v>1107.0853999999999</v>
      </c>
      <c r="AG314" s="113">
        <v>5243.4668000000001</v>
      </c>
      <c r="AH314" s="113">
        <v>23.145299999999999</v>
      </c>
      <c r="AI314" s="113">
        <v>18087.55</v>
      </c>
      <c r="AJ314" s="113">
        <v>24.634699999999999</v>
      </c>
      <c r="AK314" s="113">
        <v>67.095600000000005</v>
      </c>
      <c r="AL314" s="113">
        <v>5.8394000000000004</v>
      </c>
      <c r="AM314" s="113">
        <v>73.346599999999995</v>
      </c>
      <c r="AN314" s="113">
        <v>21.636700000000001</v>
      </c>
      <c r="AO314" s="113">
        <v>4.4367000000000001</v>
      </c>
      <c r="AP314" s="113">
        <v>4.5336999999999996</v>
      </c>
      <c r="AQ314" s="113">
        <v>0.85580000000000001</v>
      </c>
      <c r="AR314" s="113">
        <v>511.81650000000002</v>
      </c>
      <c r="AS314" s="113">
        <v>4.2344999999999997</v>
      </c>
      <c r="AT314" s="113">
        <v>28226</v>
      </c>
      <c r="AU314" s="113">
        <v>77.265900000000002</v>
      </c>
      <c r="AV314" s="113">
        <v>2811.9906999999998</v>
      </c>
      <c r="AW314" s="113">
        <v>44.570999999999998</v>
      </c>
      <c r="AX314" s="113">
        <v>8.8193999999999999</v>
      </c>
      <c r="AY314" s="113">
        <v>4.0467000000000004</v>
      </c>
      <c r="AZ314" s="113">
        <v>145.9442</v>
      </c>
      <c r="BA314" s="113">
        <v>11.8253</v>
      </c>
      <c r="BB314" s="113">
        <v>4.7168999999999999</v>
      </c>
      <c r="BC314" s="113">
        <v>271.60469999999998</v>
      </c>
      <c r="BD314" s="113">
        <v>3.8117000000000001</v>
      </c>
      <c r="BE314" s="113">
        <v>0.45490000000000003</v>
      </c>
      <c r="BF314" s="113">
        <v>8.3024000000000004</v>
      </c>
      <c r="BG314" s="113">
        <v>0.37009999999999998</v>
      </c>
      <c r="BH314" s="113">
        <v>36.350700000000003</v>
      </c>
      <c r="BI314" s="113">
        <v>49.007199999999997</v>
      </c>
    </row>
    <row r="315" spans="1:61" ht="15.75" customHeight="1">
      <c r="A315" s="22">
        <v>314</v>
      </c>
      <c r="B315" s="25">
        <v>44781</v>
      </c>
      <c r="C315" s="113">
        <v>1.2077</v>
      </c>
      <c r="D315" s="113">
        <v>1.552</v>
      </c>
      <c r="E315" s="114"/>
      <c r="F315" s="114"/>
      <c r="G315" s="113">
        <v>1.1536999999999999</v>
      </c>
      <c r="H315" s="113"/>
      <c r="I315" s="113">
        <v>1.7286999999999999</v>
      </c>
      <c r="J315" s="113">
        <v>1.9222999999999999</v>
      </c>
      <c r="K315" s="113"/>
      <c r="L315" s="113">
        <v>12.276</v>
      </c>
      <c r="M315" s="113">
        <v>9.4803999999999995</v>
      </c>
      <c r="N315" s="113">
        <v>1.665</v>
      </c>
      <c r="O315" s="113">
        <v>20.085000000000001</v>
      </c>
      <c r="P315" s="113">
        <v>96.268799999999999</v>
      </c>
      <c r="Q315" s="113">
        <v>161.32169999999999</v>
      </c>
      <c r="R315" s="113">
        <v>6.1862000000000004</v>
      </c>
      <c r="S315" s="113">
        <v>1.1845000000000001</v>
      </c>
      <c r="T315" s="113">
        <v>162.589</v>
      </c>
      <c r="U315" s="113">
        <v>467.67700000000002</v>
      </c>
      <c r="V315" s="113">
        <v>4.4375</v>
      </c>
      <c r="W315" s="113">
        <v>166.17429999999999</v>
      </c>
      <c r="X315" s="113">
        <v>8.1781000000000006</v>
      </c>
      <c r="Y315" s="113">
        <v>29.060400000000001</v>
      </c>
      <c r="Z315" s="113">
        <v>2.3157000000000001</v>
      </c>
      <c r="AA315" s="113">
        <v>43.024799999999999</v>
      </c>
      <c r="AB315" s="113">
        <v>8.8965999999999994</v>
      </c>
      <c r="AC315" s="113">
        <v>5.5670999999999999</v>
      </c>
      <c r="AD315" s="113">
        <v>5.3891999999999998</v>
      </c>
      <c r="AE315" s="113">
        <v>1577.6668999999999</v>
      </c>
      <c r="AF315" s="113">
        <v>1090.6014</v>
      </c>
      <c r="AG315" s="113">
        <v>5200.8008</v>
      </c>
      <c r="AH315" s="113">
        <v>23.2118</v>
      </c>
      <c r="AI315" s="113">
        <v>17979.330000000002</v>
      </c>
      <c r="AJ315" s="113">
        <v>24.481999999999999</v>
      </c>
      <c r="AK315" s="113">
        <v>67.259200000000007</v>
      </c>
      <c r="AL315" s="113">
        <v>5.8032000000000004</v>
      </c>
      <c r="AM315" s="113">
        <v>74.758899999999997</v>
      </c>
      <c r="AN315" s="113">
        <v>21.683800000000002</v>
      </c>
      <c r="AO315" s="113">
        <v>4.4497</v>
      </c>
      <c r="AP315" s="113">
        <v>4.54</v>
      </c>
      <c r="AQ315" s="113">
        <v>0.85699999999999998</v>
      </c>
      <c r="AR315" s="113">
        <v>513.89729999999997</v>
      </c>
      <c r="AS315" s="113">
        <v>4.2693000000000003</v>
      </c>
      <c r="AT315" s="113">
        <v>28280</v>
      </c>
      <c r="AU315" s="113">
        <v>77.1845</v>
      </c>
      <c r="AV315" s="113">
        <v>2813.9612000000002</v>
      </c>
      <c r="AW315" s="113">
        <v>44.192500000000003</v>
      </c>
      <c r="AX315" s="113">
        <v>8.8142999999999994</v>
      </c>
      <c r="AY315" s="113">
        <v>4.0096999999999996</v>
      </c>
      <c r="AZ315" s="113">
        <v>145.65860000000001</v>
      </c>
      <c r="BA315" s="113">
        <v>11.762499999999999</v>
      </c>
      <c r="BB315" s="113">
        <v>4.7305999999999999</v>
      </c>
      <c r="BC315" s="113">
        <v>270.83969999999999</v>
      </c>
      <c r="BD315" s="113">
        <v>3.8014999999999999</v>
      </c>
      <c r="BE315" s="113">
        <v>0.45540000000000003</v>
      </c>
      <c r="BF315" s="113">
        <v>8.3134999999999994</v>
      </c>
      <c r="BG315" s="113">
        <v>0.37059999999999998</v>
      </c>
      <c r="BH315" s="113">
        <v>36.241399999999999</v>
      </c>
      <c r="BI315" s="113">
        <v>48.616500000000002</v>
      </c>
    </row>
    <row r="316" spans="1:61" ht="15.75" customHeight="1">
      <c r="A316" s="22">
        <v>315</v>
      </c>
      <c r="B316" s="25">
        <v>44782</v>
      </c>
      <c r="C316" s="113">
        <v>1.2082999999999999</v>
      </c>
      <c r="D316" s="113">
        <v>1.5581</v>
      </c>
      <c r="E316" s="114"/>
      <c r="F316" s="114"/>
      <c r="G316" s="113">
        <v>1.1521999999999999</v>
      </c>
      <c r="H316" s="113"/>
      <c r="I316" s="113">
        <v>1.7353000000000001</v>
      </c>
      <c r="J316" s="113">
        <v>1.9244000000000001</v>
      </c>
      <c r="K316" s="113"/>
      <c r="L316" s="113">
        <v>12.283300000000001</v>
      </c>
      <c r="M316" s="113">
        <v>9.4847000000000001</v>
      </c>
      <c r="N316" s="113">
        <v>1.6660999999999999</v>
      </c>
      <c r="O316" s="113">
        <v>20.064</v>
      </c>
      <c r="P316" s="113">
        <v>96.585700000000003</v>
      </c>
      <c r="Q316" s="113">
        <v>161.65960000000001</v>
      </c>
      <c r="R316" s="113">
        <v>6.1940999999999997</v>
      </c>
      <c r="S316" s="113">
        <v>1.1825000000000001</v>
      </c>
      <c r="T316" s="113">
        <v>163.16499999999999</v>
      </c>
      <c r="U316" s="113">
        <v>469.30099999999999</v>
      </c>
      <c r="V316" s="113">
        <v>4.4386000000000001</v>
      </c>
      <c r="W316" s="113">
        <v>165.62010000000001</v>
      </c>
      <c r="X316" s="113">
        <v>8.1636000000000006</v>
      </c>
      <c r="Y316" s="113">
        <v>28.966000000000001</v>
      </c>
      <c r="Z316" s="113">
        <v>2.3123999999999998</v>
      </c>
      <c r="AA316" s="113">
        <v>42.733199999999997</v>
      </c>
      <c r="AB316" s="113">
        <v>8.8862000000000005</v>
      </c>
      <c r="AC316" s="113">
        <v>5.5593000000000004</v>
      </c>
      <c r="AD316" s="113">
        <v>5.4009999999999998</v>
      </c>
      <c r="AE316" s="113">
        <v>1575.9109000000001</v>
      </c>
      <c r="AF316" s="113">
        <v>1092.5178000000001</v>
      </c>
      <c r="AG316" s="113">
        <v>5222.1854999999996</v>
      </c>
      <c r="AH316" s="113">
        <v>23.1373</v>
      </c>
      <c r="AI316" s="113">
        <v>17998.490000000002</v>
      </c>
      <c r="AJ316" s="113">
        <v>24.4955</v>
      </c>
      <c r="AK316" s="113">
        <v>67.209800000000001</v>
      </c>
      <c r="AL316" s="113">
        <v>5.7983000000000002</v>
      </c>
      <c r="AM316" s="113">
        <v>73.650999999999996</v>
      </c>
      <c r="AN316" s="113">
        <v>21.6128</v>
      </c>
      <c r="AO316" s="113">
        <v>4.4476000000000004</v>
      </c>
      <c r="AP316" s="113">
        <v>4.5420999999999996</v>
      </c>
      <c r="AQ316" s="113">
        <v>0.8569</v>
      </c>
      <c r="AR316" s="113">
        <v>515.48130000000003</v>
      </c>
      <c r="AS316" s="113">
        <v>4.2643000000000004</v>
      </c>
      <c r="AT316" s="113">
        <v>28258</v>
      </c>
      <c r="AU316" s="113">
        <v>77.267300000000006</v>
      </c>
      <c r="AV316" s="113">
        <v>2814.2467999999999</v>
      </c>
      <c r="AW316" s="113">
        <v>44.374200000000002</v>
      </c>
      <c r="AX316" s="113">
        <v>8.7981999999999996</v>
      </c>
      <c r="AY316" s="113">
        <v>4.0061</v>
      </c>
      <c r="AZ316" s="113">
        <v>145.87979999999999</v>
      </c>
      <c r="BA316" s="113">
        <v>11.7536</v>
      </c>
      <c r="BB316" s="113">
        <v>4.7523</v>
      </c>
      <c r="BC316" s="113">
        <v>271.59519999999998</v>
      </c>
      <c r="BD316" s="113">
        <v>3.8006000000000002</v>
      </c>
      <c r="BE316" s="113">
        <v>0.4556</v>
      </c>
      <c r="BF316" s="113">
        <v>8.3130000000000006</v>
      </c>
      <c r="BG316" s="113">
        <v>0.37080000000000002</v>
      </c>
      <c r="BH316" s="113">
        <v>36.249400000000001</v>
      </c>
      <c r="BI316" s="113">
        <v>48.5595</v>
      </c>
    </row>
    <row r="317" spans="1:61" ht="15.75" customHeight="1">
      <c r="A317" s="22">
        <v>316</v>
      </c>
      <c r="B317" s="25">
        <v>44783</v>
      </c>
      <c r="C317" s="113">
        <v>1.2248000000000001</v>
      </c>
      <c r="D317" s="113">
        <v>1.5632999999999999</v>
      </c>
      <c r="E317" s="114"/>
      <c r="F317" s="114"/>
      <c r="G317" s="113">
        <v>1.1520999999999999</v>
      </c>
      <c r="H317" s="113"/>
      <c r="I317" s="113">
        <v>1.7250000000000001</v>
      </c>
      <c r="J317" s="113">
        <v>1.9057999999999999</v>
      </c>
      <c r="K317" s="113"/>
      <c r="L317" s="113">
        <v>12.294499999999999</v>
      </c>
      <c r="M317" s="113">
        <v>9.6117000000000008</v>
      </c>
      <c r="N317" s="113">
        <v>1.6762999999999999</v>
      </c>
      <c r="O317" s="113">
        <v>19.821999999999999</v>
      </c>
      <c r="P317" s="113">
        <v>96.140699999999995</v>
      </c>
      <c r="Q317" s="113">
        <v>164.15559999999999</v>
      </c>
      <c r="R317" s="113">
        <v>6.1965000000000003</v>
      </c>
      <c r="S317" s="113">
        <v>1.1861999999999999</v>
      </c>
      <c r="T317" s="113">
        <v>162.346</v>
      </c>
      <c r="U317" s="113">
        <v>468.15100000000001</v>
      </c>
      <c r="V317" s="113">
        <v>4.4977</v>
      </c>
      <c r="W317" s="113">
        <v>166.1918</v>
      </c>
      <c r="X317" s="113">
        <v>8.2408000000000001</v>
      </c>
      <c r="Y317" s="113">
        <v>28.858899999999998</v>
      </c>
      <c r="Z317" s="113">
        <v>2.3189000000000002</v>
      </c>
      <c r="AA317" s="113">
        <v>43.190800000000003</v>
      </c>
      <c r="AB317" s="113">
        <v>8.9131</v>
      </c>
      <c r="AC317" s="113">
        <v>5.5438000000000001</v>
      </c>
      <c r="AD317" s="113">
        <v>5.3903999999999996</v>
      </c>
      <c r="AE317" s="113">
        <v>1604.7910999999999</v>
      </c>
      <c r="AF317" s="113">
        <v>1086.9105999999999</v>
      </c>
      <c r="AG317" s="113">
        <v>5231.2070000000003</v>
      </c>
      <c r="AH317" s="113">
        <v>23.4313</v>
      </c>
      <c r="AI317" s="113">
        <v>17987.03</v>
      </c>
      <c r="AJ317" s="113">
        <v>24.4634</v>
      </c>
      <c r="AK317" s="113">
        <v>67.305800000000005</v>
      </c>
      <c r="AL317" s="113">
        <v>5.8204000000000002</v>
      </c>
      <c r="AM317" s="113">
        <v>75.315200000000004</v>
      </c>
      <c r="AN317" s="113">
        <v>21.8749</v>
      </c>
      <c r="AO317" s="113">
        <v>4.5038</v>
      </c>
      <c r="AP317" s="113">
        <v>4.6040999999999999</v>
      </c>
      <c r="AQ317" s="113">
        <v>0.86829999999999996</v>
      </c>
      <c r="AR317" s="113">
        <v>525.54639999999995</v>
      </c>
      <c r="AS317" s="113">
        <v>4.3053999999999997</v>
      </c>
      <c r="AT317" s="113">
        <v>28700</v>
      </c>
      <c r="AU317" s="113">
        <v>78.261600000000001</v>
      </c>
      <c r="AV317" s="113">
        <v>2852.9146000000001</v>
      </c>
      <c r="AW317" s="113">
        <v>44.814599999999999</v>
      </c>
      <c r="AX317" s="113">
        <v>8.8260000000000005</v>
      </c>
      <c r="AY317" s="113">
        <v>3.9874000000000001</v>
      </c>
      <c r="AZ317" s="113">
        <v>148.0719</v>
      </c>
      <c r="BA317" s="113">
        <v>11.6393</v>
      </c>
      <c r="BB317" s="113">
        <v>4.7671000000000001</v>
      </c>
      <c r="BC317" s="113">
        <v>271.08589999999998</v>
      </c>
      <c r="BD317" s="113">
        <v>3.8279000000000001</v>
      </c>
      <c r="BE317" s="113">
        <v>0.46179999999999999</v>
      </c>
      <c r="BF317" s="113">
        <v>8.3704999999999998</v>
      </c>
      <c r="BG317" s="113">
        <v>0.37580000000000002</v>
      </c>
      <c r="BH317" s="113">
        <v>36.768999999999998</v>
      </c>
      <c r="BI317" s="113">
        <v>49.101500000000001</v>
      </c>
    </row>
    <row r="318" spans="1:61" ht="15.75" customHeight="1">
      <c r="A318" s="22">
        <v>317</v>
      </c>
      <c r="B318" s="25">
        <v>44784</v>
      </c>
      <c r="C318" s="113">
        <v>1.2223999999999999</v>
      </c>
      <c r="D318" s="113">
        <v>1.5570999999999999</v>
      </c>
      <c r="E318" s="114"/>
      <c r="F318" s="114"/>
      <c r="G318" s="113">
        <v>1.1485000000000001</v>
      </c>
      <c r="H318" s="113"/>
      <c r="I318" s="113">
        <v>1.7174</v>
      </c>
      <c r="J318" s="113">
        <v>1.897</v>
      </c>
      <c r="K318" s="113"/>
      <c r="L318" s="113">
        <v>12.2812</v>
      </c>
      <c r="M318" s="113">
        <v>9.5879999999999992</v>
      </c>
      <c r="N318" s="113">
        <v>1.673</v>
      </c>
      <c r="O318" s="113">
        <v>19.814299999999999</v>
      </c>
      <c r="P318" s="113">
        <v>97.318799999999996</v>
      </c>
      <c r="Q318" s="113">
        <v>164.1018</v>
      </c>
      <c r="R318" s="113">
        <v>6.2862</v>
      </c>
      <c r="S318" s="113">
        <v>1.1834</v>
      </c>
      <c r="T318" s="113">
        <v>162.31299999999999</v>
      </c>
      <c r="U318" s="113">
        <v>467.33699999999999</v>
      </c>
      <c r="V318" s="113">
        <v>4.4896000000000003</v>
      </c>
      <c r="W318" s="113">
        <v>165.79820000000001</v>
      </c>
      <c r="X318" s="113">
        <v>8.2349999999999994</v>
      </c>
      <c r="Y318" s="113">
        <v>28.805299999999999</v>
      </c>
      <c r="Z318" s="113">
        <v>2.3140999999999998</v>
      </c>
      <c r="AA318" s="113">
        <v>43</v>
      </c>
      <c r="AB318" s="113">
        <v>8.8945000000000007</v>
      </c>
      <c r="AC318" s="113">
        <v>5.5395000000000003</v>
      </c>
      <c r="AD318" s="113">
        <v>5.4409999999999998</v>
      </c>
      <c r="AE318" s="113">
        <v>1593.0707</v>
      </c>
      <c r="AF318" s="113">
        <v>1076.9844000000001</v>
      </c>
      <c r="AG318" s="113">
        <v>5172.9453000000003</v>
      </c>
      <c r="AH318" s="113">
        <v>23.376999999999999</v>
      </c>
      <c r="AI318" s="113">
        <v>18073.88</v>
      </c>
      <c r="AJ318" s="113">
        <v>24.348700000000001</v>
      </c>
      <c r="AK318" s="113">
        <v>67.667699999999996</v>
      </c>
      <c r="AL318" s="113">
        <v>5.7987000000000002</v>
      </c>
      <c r="AM318" s="113">
        <v>74.180899999999994</v>
      </c>
      <c r="AN318" s="113">
        <v>21.946100000000001</v>
      </c>
      <c r="AO318" s="113">
        <v>4.5000999999999998</v>
      </c>
      <c r="AP318" s="113">
        <v>4.5919999999999996</v>
      </c>
      <c r="AQ318" s="113">
        <v>0.86729999999999996</v>
      </c>
      <c r="AR318" s="113">
        <v>520.09799999999996</v>
      </c>
      <c r="AS318" s="113">
        <v>4.3033000000000001</v>
      </c>
      <c r="AT318" s="113">
        <v>28598</v>
      </c>
      <c r="AU318" s="113">
        <v>78.131</v>
      </c>
      <c r="AV318" s="113">
        <v>2847.5571</v>
      </c>
      <c r="AW318" s="113">
        <v>44.726900000000001</v>
      </c>
      <c r="AX318" s="113">
        <v>8.8043999999999993</v>
      </c>
      <c r="AY318" s="113">
        <v>3.9638</v>
      </c>
      <c r="AZ318" s="113">
        <v>147.8098</v>
      </c>
      <c r="BA318" s="113">
        <v>11.614599999999999</v>
      </c>
      <c r="BB318" s="113">
        <v>4.7428999999999997</v>
      </c>
      <c r="BC318" s="113">
        <v>265.42250000000001</v>
      </c>
      <c r="BD318" s="113">
        <v>3.8079999999999998</v>
      </c>
      <c r="BE318" s="113">
        <v>0.46010000000000001</v>
      </c>
      <c r="BF318" s="113">
        <v>8.4253999999999998</v>
      </c>
      <c r="BG318" s="113">
        <v>0.37440000000000001</v>
      </c>
      <c r="BH318" s="113">
        <v>36.611899999999999</v>
      </c>
      <c r="BI318" s="113">
        <v>49.016599999999997</v>
      </c>
    </row>
    <row r="319" spans="1:61" ht="15.75" customHeight="1">
      <c r="A319" s="22">
        <v>318</v>
      </c>
      <c r="B319" s="25">
        <v>44785</v>
      </c>
      <c r="C319" s="113">
        <v>1.2138</v>
      </c>
      <c r="D319" s="113">
        <v>1.5507</v>
      </c>
      <c r="E319" s="114"/>
      <c r="F319" s="114"/>
      <c r="G319" s="113">
        <v>1.1425000000000001</v>
      </c>
      <c r="H319" s="113"/>
      <c r="I319" s="113">
        <v>1.7036</v>
      </c>
      <c r="J319" s="113">
        <v>1.8809</v>
      </c>
      <c r="K319" s="113"/>
      <c r="L319" s="113">
        <v>12.378500000000001</v>
      </c>
      <c r="M319" s="113">
        <v>9.5108999999999995</v>
      </c>
      <c r="N319" s="113">
        <v>1.6640999999999999</v>
      </c>
      <c r="O319" s="113">
        <v>19.651199999999999</v>
      </c>
      <c r="P319" s="113">
        <v>96.7804</v>
      </c>
      <c r="Q319" s="113">
        <v>163.3426</v>
      </c>
      <c r="R319" s="113">
        <v>6.1593</v>
      </c>
      <c r="S319" s="113">
        <v>1.1829000000000001</v>
      </c>
      <c r="T319" s="113">
        <v>161.828</v>
      </c>
      <c r="U319" s="113">
        <v>464.71199999999999</v>
      </c>
      <c r="V319" s="113">
        <v>4.4572000000000003</v>
      </c>
      <c r="W319" s="113">
        <v>166.01990000000001</v>
      </c>
      <c r="X319" s="113">
        <v>8.1730999999999998</v>
      </c>
      <c r="Y319" s="113">
        <v>28.793700000000001</v>
      </c>
      <c r="Z319" s="113">
        <v>2.3140000000000001</v>
      </c>
      <c r="AA319" s="113">
        <v>42.8508</v>
      </c>
      <c r="AB319" s="113">
        <v>8.8871000000000002</v>
      </c>
      <c r="AC319" s="113">
        <v>5.5129000000000001</v>
      </c>
      <c r="AD319" s="113">
        <v>5.4134000000000002</v>
      </c>
      <c r="AE319" s="113">
        <v>1580.5327</v>
      </c>
      <c r="AF319" s="113">
        <v>1062.9757</v>
      </c>
      <c r="AG319" s="113">
        <v>5052.0331999999999</v>
      </c>
      <c r="AH319" s="113">
        <v>23.246200000000002</v>
      </c>
      <c r="AI319" s="113">
        <v>17867.46</v>
      </c>
      <c r="AJ319" s="113">
        <v>24.082599999999999</v>
      </c>
      <c r="AK319" s="113">
        <v>67.7928</v>
      </c>
      <c r="AL319" s="113">
        <v>5.7751999999999999</v>
      </c>
      <c r="AM319" s="113">
        <v>74.647999999999996</v>
      </c>
      <c r="AN319" s="113">
        <v>21.7669</v>
      </c>
      <c r="AO319" s="113">
        <v>4.4604999999999997</v>
      </c>
      <c r="AP319" s="113">
        <v>4.5571999999999999</v>
      </c>
      <c r="AQ319" s="113">
        <v>0.86080000000000001</v>
      </c>
      <c r="AR319" s="113">
        <v>519.30240000000003</v>
      </c>
      <c r="AS319" s="113">
        <v>4.2656000000000001</v>
      </c>
      <c r="AT319" s="113">
        <v>28392</v>
      </c>
      <c r="AU319" s="113">
        <v>77.515699999999995</v>
      </c>
      <c r="AV319" s="113">
        <v>2830.1187</v>
      </c>
      <c r="AW319" s="113">
        <v>44.395899999999997</v>
      </c>
      <c r="AX319" s="113">
        <v>8.8030000000000008</v>
      </c>
      <c r="AY319" s="113">
        <v>3.9253</v>
      </c>
      <c r="AZ319" s="113">
        <v>146.9178</v>
      </c>
      <c r="BA319" s="113">
        <v>11.611700000000001</v>
      </c>
      <c r="BB319" s="113">
        <v>4.6757999999999997</v>
      </c>
      <c r="BC319" s="113">
        <v>260.87290000000002</v>
      </c>
      <c r="BD319" s="113">
        <v>3.794</v>
      </c>
      <c r="BE319" s="113">
        <v>0.45750000000000002</v>
      </c>
      <c r="BF319" s="113">
        <v>8.3323</v>
      </c>
      <c r="BG319" s="113">
        <v>0.37209999999999999</v>
      </c>
      <c r="BH319" s="113">
        <v>36.384599999999999</v>
      </c>
      <c r="BI319" s="113">
        <v>48.716000000000001</v>
      </c>
    </row>
    <row r="320" spans="1:61" ht="15.75" customHeight="1">
      <c r="A320" s="22">
        <v>319</v>
      </c>
      <c r="B320" s="25">
        <v>44786</v>
      </c>
      <c r="C320" s="113">
        <v>1.2138</v>
      </c>
      <c r="D320" s="113">
        <v>1.5507</v>
      </c>
      <c r="E320" s="114"/>
      <c r="F320" s="114"/>
      <c r="G320" s="113">
        <v>1.1425000000000001</v>
      </c>
      <c r="H320" s="113"/>
      <c r="I320" s="113">
        <v>1.7036</v>
      </c>
      <c r="J320" s="113">
        <v>1.8809</v>
      </c>
      <c r="K320" s="113"/>
      <c r="L320" s="113">
        <v>12.378500000000001</v>
      </c>
      <c r="M320" s="113">
        <v>9.5108999999999995</v>
      </c>
      <c r="N320" s="113">
        <v>1.6640999999999999</v>
      </c>
      <c r="O320" s="113">
        <v>19.651199999999999</v>
      </c>
      <c r="P320" s="113">
        <v>96.7804</v>
      </c>
      <c r="Q320" s="113">
        <v>163.3426</v>
      </c>
      <c r="R320" s="113">
        <v>6.1593</v>
      </c>
      <c r="S320" s="113">
        <v>1.1829000000000001</v>
      </c>
      <c r="T320" s="113">
        <v>161.828</v>
      </c>
      <c r="U320" s="113">
        <v>464.71199999999999</v>
      </c>
      <c r="V320" s="113">
        <v>4.4572000000000003</v>
      </c>
      <c r="W320" s="113">
        <v>166.01990000000001</v>
      </c>
      <c r="X320" s="113">
        <v>8.1730999999999998</v>
      </c>
      <c r="Y320" s="113">
        <v>28.793700000000001</v>
      </c>
      <c r="Z320" s="113">
        <v>2.3140000000000001</v>
      </c>
      <c r="AA320" s="113">
        <v>42.8508</v>
      </c>
      <c r="AB320" s="113">
        <v>8.8871000000000002</v>
      </c>
      <c r="AC320" s="113">
        <v>5.5129000000000001</v>
      </c>
      <c r="AD320" s="113">
        <v>5.4134000000000002</v>
      </c>
      <c r="AE320" s="113">
        <v>1580.5327</v>
      </c>
      <c r="AF320" s="113">
        <v>1062.9757</v>
      </c>
      <c r="AG320" s="113">
        <v>5052.0331999999999</v>
      </c>
      <c r="AH320" s="113">
        <v>23.246200000000002</v>
      </c>
      <c r="AI320" s="113">
        <v>17867.46</v>
      </c>
      <c r="AJ320" s="113">
        <v>24.082599999999999</v>
      </c>
      <c r="AK320" s="113">
        <v>67.7928</v>
      </c>
      <c r="AL320" s="113">
        <v>5.7751999999999999</v>
      </c>
      <c r="AM320" s="113">
        <v>74.647999999999996</v>
      </c>
      <c r="AN320" s="113">
        <v>21.7669</v>
      </c>
      <c r="AO320" s="113">
        <v>4.4604999999999997</v>
      </c>
      <c r="AP320" s="113">
        <v>4.5571999999999999</v>
      </c>
      <c r="AQ320" s="113">
        <v>0.86080000000000001</v>
      </c>
      <c r="AR320" s="113">
        <v>519.30240000000003</v>
      </c>
      <c r="AS320" s="113">
        <v>4.2656000000000001</v>
      </c>
      <c r="AT320" s="113">
        <v>28392</v>
      </c>
      <c r="AU320" s="113">
        <v>77.515699999999995</v>
      </c>
      <c r="AV320" s="113">
        <v>2830.1187</v>
      </c>
      <c r="AW320" s="113">
        <v>44.395899999999997</v>
      </c>
      <c r="AX320" s="113">
        <v>8.8030000000000008</v>
      </c>
      <c r="AY320" s="113">
        <v>3.9253</v>
      </c>
      <c r="AZ320" s="113">
        <v>146.9178</v>
      </c>
      <c r="BA320" s="113">
        <v>11.611700000000001</v>
      </c>
      <c r="BB320" s="113">
        <v>4.6757999999999997</v>
      </c>
      <c r="BC320" s="113">
        <v>260.87290000000002</v>
      </c>
      <c r="BD320" s="113">
        <v>3.794</v>
      </c>
      <c r="BE320" s="113">
        <v>0.45750000000000002</v>
      </c>
      <c r="BF320" s="113">
        <v>8.3323</v>
      </c>
      <c r="BG320" s="113">
        <v>0.37209999999999999</v>
      </c>
      <c r="BH320" s="113">
        <v>36.384599999999999</v>
      </c>
      <c r="BI320" s="113">
        <v>48.716000000000001</v>
      </c>
    </row>
    <row r="321" spans="1:61" ht="15.75" customHeight="1">
      <c r="A321" s="22">
        <v>320</v>
      </c>
      <c r="B321" s="25">
        <v>44787</v>
      </c>
      <c r="C321" s="113">
        <v>1.2138</v>
      </c>
      <c r="D321" s="113">
        <v>1.5507</v>
      </c>
      <c r="E321" s="114"/>
      <c r="F321" s="114"/>
      <c r="G321" s="113">
        <v>1.1425000000000001</v>
      </c>
      <c r="H321" s="113"/>
      <c r="I321" s="113">
        <v>1.7036</v>
      </c>
      <c r="J321" s="113">
        <v>1.8809</v>
      </c>
      <c r="K321" s="113"/>
      <c r="L321" s="113">
        <v>12.378500000000001</v>
      </c>
      <c r="M321" s="113">
        <v>9.5108999999999995</v>
      </c>
      <c r="N321" s="113">
        <v>1.6640999999999999</v>
      </c>
      <c r="O321" s="113">
        <v>19.651199999999999</v>
      </c>
      <c r="P321" s="113">
        <v>96.7804</v>
      </c>
      <c r="Q321" s="113">
        <v>163.3426</v>
      </c>
      <c r="R321" s="113">
        <v>6.1593</v>
      </c>
      <c r="S321" s="113">
        <v>1.1829000000000001</v>
      </c>
      <c r="T321" s="113">
        <v>161.828</v>
      </c>
      <c r="U321" s="113">
        <v>464.71199999999999</v>
      </c>
      <c r="V321" s="113">
        <v>4.4572000000000003</v>
      </c>
      <c r="W321" s="113">
        <v>166.01990000000001</v>
      </c>
      <c r="X321" s="113">
        <v>8.1730999999999998</v>
      </c>
      <c r="Y321" s="113">
        <v>28.793700000000001</v>
      </c>
      <c r="Z321" s="113">
        <v>2.3140000000000001</v>
      </c>
      <c r="AA321" s="113">
        <v>42.8508</v>
      </c>
      <c r="AB321" s="113">
        <v>8.8871000000000002</v>
      </c>
      <c r="AC321" s="113">
        <v>5.5129000000000001</v>
      </c>
      <c r="AD321" s="113">
        <v>5.4134000000000002</v>
      </c>
      <c r="AE321" s="113">
        <v>1580.5327</v>
      </c>
      <c r="AF321" s="113">
        <v>1062.9757</v>
      </c>
      <c r="AG321" s="113">
        <v>5052.0331999999999</v>
      </c>
      <c r="AH321" s="113">
        <v>23.246200000000002</v>
      </c>
      <c r="AI321" s="113">
        <v>17867.46</v>
      </c>
      <c r="AJ321" s="113">
        <v>24.082599999999999</v>
      </c>
      <c r="AK321" s="113">
        <v>67.7928</v>
      </c>
      <c r="AL321" s="113">
        <v>5.7751999999999999</v>
      </c>
      <c r="AM321" s="113">
        <v>74.647999999999996</v>
      </c>
      <c r="AN321" s="113">
        <v>21.7669</v>
      </c>
      <c r="AO321" s="113">
        <v>4.4604999999999997</v>
      </c>
      <c r="AP321" s="113">
        <v>4.5571999999999999</v>
      </c>
      <c r="AQ321" s="113">
        <v>0.86080000000000001</v>
      </c>
      <c r="AR321" s="113">
        <v>519.30240000000003</v>
      </c>
      <c r="AS321" s="113">
        <v>4.2656000000000001</v>
      </c>
      <c r="AT321" s="113">
        <v>28392</v>
      </c>
      <c r="AU321" s="113">
        <v>77.515699999999995</v>
      </c>
      <c r="AV321" s="113">
        <v>2830.1187</v>
      </c>
      <c r="AW321" s="113">
        <v>44.395899999999997</v>
      </c>
      <c r="AX321" s="113">
        <v>8.8030000000000008</v>
      </c>
      <c r="AY321" s="113">
        <v>3.9253</v>
      </c>
      <c r="AZ321" s="113">
        <v>146.9178</v>
      </c>
      <c r="BA321" s="113">
        <v>11.611700000000001</v>
      </c>
      <c r="BB321" s="113">
        <v>4.6757999999999997</v>
      </c>
      <c r="BC321" s="113">
        <v>260.87290000000002</v>
      </c>
      <c r="BD321" s="113">
        <v>3.794</v>
      </c>
      <c r="BE321" s="113">
        <v>0.45750000000000002</v>
      </c>
      <c r="BF321" s="113">
        <v>8.3323</v>
      </c>
      <c r="BG321" s="113">
        <v>0.37209999999999999</v>
      </c>
      <c r="BH321" s="113">
        <v>36.384599999999999</v>
      </c>
      <c r="BI321" s="113">
        <v>48.716000000000001</v>
      </c>
    </row>
    <row r="322" spans="1:61" ht="15.75" customHeight="1">
      <c r="A322" s="22">
        <v>321</v>
      </c>
      <c r="B322" s="25">
        <v>44788</v>
      </c>
      <c r="C322" s="113">
        <v>1.2084999999999999</v>
      </c>
      <c r="D322" s="113">
        <v>1.5584</v>
      </c>
      <c r="E322" s="114"/>
      <c r="F322" s="114"/>
      <c r="G322" s="113">
        <v>1.1423000000000001</v>
      </c>
      <c r="H322" s="113"/>
      <c r="I322" s="113">
        <v>1.7175</v>
      </c>
      <c r="J322" s="113">
        <v>1.8958999999999999</v>
      </c>
      <c r="K322" s="113"/>
      <c r="L322" s="113">
        <v>12.4704</v>
      </c>
      <c r="M322" s="113">
        <v>9.4701000000000004</v>
      </c>
      <c r="N322" s="113">
        <v>1.6642999999999999</v>
      </c>
      <c r="O322" s="113">
        <v>19.820900000000002</v>
      </c>
      <c r="P322" s="113">
        <v>95.959800000000001</v>
      </c>
      <c r="Q322" s="113">
        <v>162.62119999999999</v>
      </c>
      <c r="R322" s="113">
        <v>6.1473000000000004</v>
      </c>
      <c r="S322" s="113">
        <v>1.1876</v>
      </c>
      <c r="T322" s="113">
        <v>160.89099999999999</v>
      </c>
      <c r="U322" s="113">
        <v>473.70400000000001</v>
      </c>
      <c r="V322" s="113">
        <v>4.4386999999999999</v>
      </c>
      <c r="W322" s="113">
        <v>166.61510000000001</v>
      </c>
      <c r="X322" s="113">
        <v>8.1812000000000005</v>
      </c>
      <c r="Y322" s="113">
        <v>29.056799999999999</v>
      </c>
      <c r="Z322" s="113">
        <v>2.3224</v>
      </c>
      <c r="AA322" s="113">
        <v>42.886499999999998</v>
      </c>
      <c r="AB322" s="113">
        <v>8.8939000000000004</v>
      </c>
      <c r="AC322" s="113">
        <v>5.5559000000000003</v>
      </c>
      <c r="AD322" s="113">
        <v>5.3825000000000003</v>
      </c>
      <c r="AE322" s="113">
        <v>1578.1256000000001</v>
      </c>
      <c r="AF322" s="113">
        <v>1063.3117999999999</v>
      </c>
      <c r="AG322" s="113">
        <v>5029.9375</v>
      </c>
      <c r="AH322" s="113">
        <v>23.136299999999999</v>
      </c>
      <c r="AI322" s="113">
        <v>17800.07</v>
      </c>
      <c r="AJ322" s="113">
        <v>23.965</v>
      </c>
      <c r="AK322" s="113">
        <v>67.598600000000005</v>
      </c>
      <c r="AL322" s="113">
        <v>5.7725999999999997</v>
      </c>
      <c r="AM322" s="113">
        <v>74.174599999999998</v>
      </c>
      <c r="AN322" s="113">
        <v>21.6996</v>
      </c>
      <c r="AO322" s="113">
        <v>4.4482999999999997</v>
      </c>
      <c r="AP322" s="113">
        <v>4.5376000000000003</v>
      </c>
      <c r="AQ322" s="113">
        <v>0.85709999999999997</v>
      </c>
      <c r="AR322" s="113">
        <v>517.03539999999998</v>
      </c>
      <c r="AS322" s="113">
        <v>4.2572999999999999</v>
      </c>
      <c r="AT322" s="113">
        <v>28287</v>
      </c>
      <c r="AU322" s="113">
        <v>77.233099999999993</v>
      </c>
      <c r="AV322" s="113">
        <v>2811.2446</v>
      </c>
      <c r="AW322" s="113">
        <v>44.218000000000004</v>
      </c>
      <c r="AX322" s="113">
        <v>8.8318999999999992</v>
      </c>
      <c r="AY322" s="113">
        <v>3.9466999999999999</v>
      </c>
      <c r="AZ322" s="113">
        <v>144.1283</v>
      </c>
      <c r="BA322" s="113">
        <v>11.7119</v>
      </c>
      <c r="BB322" s="113">
        <v>4.6440999999999999</v>
      </c>
      <c r="BC322" s="113">
        <v>258.6069</v>
      </c>
      <c r="BD322" s="113">
        <v>3.8012000000000001</v>
      </c>
      <c r="BE322" s="113">
        <v>0.4556</v>
      </c>
      <c r="BF322" s="113">
        <v>8.3455999999999992</v>
      </c>
      <c r="BG322" s="113">
        <v>0.37059999999999998</v>
      </c>
      <c r="BH322" s="113">
        <v>36.255499999999998</v>
      </c>
      <c r="BI322" s="113">
        <v>48.476900000000001</v>
      </c>
    </row>
    <row r="323" spans="1:61" ht="15.75" customHeight="1">
      <c r="A323" s="22">
        <v>322</v>
      </c>
      <c r="B323" s="25">
        <v>44789</v>
      </c>
      <c r="C323" s="113">
        <v>1.2081</v>
      </c>
      <c r="D323" s="113">
        <v>1.554</v>
      </c>
      <c r="E323" s="114"/>
      <c r="F323" s="114"/>
      <c r="G323" s="113">
        <v>1.1485000000000001</v>
      </c>
      <c r="H323" s="113"/>
      <c r="I323" s="113">
        <v>1.7230000000000001</v>
      </c>
      <c r="J323" s="113">
        <v>1.9067000000000001</v>
      </c>
      <c r="K323" s="113"/>
      <c r="L323" s="113">
        <v>12.5137</v>
      </c>
      <c r="M323" s="113">
        <v>9.4733000000000001</v>
      </c>
      <c r="N323" s="113">
        <v>1.6664000000000001</v>
      </c>
      <c r="O323" s="113">
        <v>19.8233</v>
      </c>
      <c r="P323" s="113">
        <v>95.459100000000007</v>
      </c>
      <c r="Q323" s="113">
        <v>163.53579999999999</v>
      </c>
      <c r="R323" s="113">
        <v>6.2229000000000001</v>
      </c>
      <c r="S323" s="113">
        <v>1.1883999999999999</v>
      </c>
      <c r="T323" s="113">
        <v>162.37799999999999</v>
      </c>
      <c r="U323" s="113">
        <v>479.82799999999997</v>
      </c>
      <c r="V323" s="113">
        <v>4.4375999999999998</v>
      </c>
      <c r="W323" s="113">
        <v>166.71870000000001</v>
      </c>
      <c r="X323" s="113">
        <v>8.2218999999999998</v>
      </c>
      <c r="Y323" s="113">
        <v>29.1889</v>
      </c>
      <c r="Z323" s="113">
        <v>2.3241999999999998</v>
      </c>
      <c r="AA323" s="113">
        <v>42.807899999999997</v>
      </c>
      <c r="AB323" s="113">
        <v>8.9235000000000007</v>
      </c>
      <c r="AC323" s="113">
        <v>5.5555000000000003</v>
      </c>
      <c r="AD323" s="113">
        <v>5.3754999999999997</v>
      </c>
      <c r="AE323" s="113">
        <v>1580.6588999999999</v>
      </c>
      <c r="AF323" s="113">
        <v>1064.7246</v>
      </c>
      <c r="AG323" s="113">
        <v>5103.8788999999997</v>
      </c>
      <c r="AH323" s="113">
        <v>23.130600000000001</v>
      </c>
      <c r="AI323" s="113">
        <v>17771.11</v>
      </c>
      <c r="AJ323" s="113">
        <v>24.045999999999999</v>
      </c>
      <c r="AK323" s="113">
        <v>67.329599999999999</v>
      </c>
      <c r="AL323" s="113">
        <v>5.8002000000000002</v>
      </c>
      <c r="AM323" s="113">
        <v>74.043400000000005</v>
      </c>
      <c r="AN323" s="113">
        <v>21.671700000000001</v>
      </c>
      <c r="AO323" s="113">
        <v>4.4486999999999997</v>
      </c>
      <c r="AP323" s="113">
        <v>4.5357000000000003</v>
      </c>
      <c r="AQ323" s="113">
        <v>0.85719999999999996</v>
      </c>
      <c r="AR323" s="113">
        <v>518.56209999999999</v>
      </c>
      <c r="AS323" s="113">
        <v>4.2484999999999999</v>
      </c>
      <c r="AT323" s="113">
        <v>28272</v>
      </c>
      <c r="AU323" s="113">
        <v>77.206999999999994</v>
      </c>
      <c r="AV323" s="113">
        <v>2815.4697000000001</v>
      </c>
      <c r="AW323" s="113">
        <v>44.443399999999997</v>
      </c>
      <c r="AX323" s="113">
        <v>8.8394999999999992</v>
      </c>
      <c r="AY323" s="113">
        <v>3.9361999999999999</v>
      </c>
      <c r="AZ323" s="113">
        <v>146.0247</v>
      </c>
      <c r="BA323" s="113">
        <v>11.707800000000001</v>
      </c>
      <c r="BB323" s="113">
        <v>4.6635</v>
      </c>
      <c r="BC323" s="113">
        <v>257.6146</v>
      </c>
      <c r="BD323" s="113">
        <v>3.8113999999999999</v>
      </c>
      <c r="BE323" s="113">
        <v>0.45540000000000003</v>
      </c>
      <c r="BF323" s="113">
        <v>8.3445</v>
      </c>
      <c r="BG323" s="113">
        <v>0.37080000000000002</v>
      </c>
      <c r="BH323" s="113">
        <v>36.231299999999997</v>
      </c>
      <c r="BI323" s="113">
        <v>48.499000000000002</v>
      </c>
    </row>
    <row r="324" spans="1:61" ht="15.75" customHeight="1">
      <c r="A324" s="22">
        <v>323</v>
      </c>
      <c r="B324" s="25">
        <v>44790</v>
      </c>
      <c r="C324" s="113">
        <v>1.204</v>
      </c>
      <c r="D324" s="113">
        <v>1.5550999999999999</v>
      </c>
      <c r="E324" s="114"/>
      <c r="F324" s="114"/>
      <c r="G324" s="113">
        <v>1.1476999999999999</v>
      </c>
      <c r="H324" s="113"/>
      <c r="I324" s="113">
        <v>1.7384999999999999</v>
      </c>
      <c r="J324" s="113">
        <v>1.9193</v>
      </c>
      <c r="K324" s="113"/>
      <c r="L324" s="113">
        <v>12.526400000000001</v>
      </c>
      <c r="M324" s="113">
        <v>9.4418000000000006</v>
      </c>
      <c r="N324" s="113">
        <v>1.6660999999999999</v>
      </c>
      <c r="O324" s="113">
        <v>20.0639</v>
      </c>
      <c r="P324" s="113">
        <v>96.206999999999994</v>
      </c>
      <c r="Q324" s="113">
        <v>163.2253</v>
      </c>
      <c r="R324" s="113">
        <v>6.2325999999999997</v>
      </c>
      <c r="S324" s="113">
        <v>1.1843999999999999</v>
      </c>
      <c r="T324" s="113">
        <v>163.02500000000001</v>
      </c>
      <c r="U324" s="113">
        <v>477.89600000000002</v>
      </c>
      <c r="V324" s="113">
        <v>4.4222999999999999</v>
      </c>
      <c r="W324" s="113">
        <v>166.4057</v>
      </c>
      <c r="X324" s="113">
        <v>8.1769999999999996</v>
      </c>
      <c r="Y324" s="113">
        <v>29.0687</v>
      </c>
      <c r="Z324" s="113">
        <v>2.3161</v>
      </c>
      <c r="AA324" s="113">
        <v>42.745699999999999</v>
      </c>
      <c r="AB324" s="113">
        <v>8.8920999999999992</v>
      </c>
      <c r="AC324" s="113">
        <v>5.5701999999999998</v>
      </c>
      <c r="AD324" s="113">
        <v>5.4074999999999998</v>
      </c>
      <c r="AE324" s="113">
        <v>1577.7518</v>
      </c>
      <c r="AF324" s="113">
        <v>1083.0435</v>
      </c>
      <c r="AG324" s="113">
        <v>5211.5391</v>
      </c>
      <c r="AH324" s="113">
        <v>23.0565</v>
      </c>
      <c r="AI324" s="113">
        <v>17871.689999999999</v>
      </c>
      <c r="AJ324" s="113">
        <v>24.139299999999999</v>
      </c>
      <c r="AK324" s="113">
        <v>67.595100000000002</v>
      </c>
      <c r="AL324" s="113">
        <v>5.7813999999999997</v>
      </c>
      <c r="AM324" s="113">
        <v>72.800899999999999</v>
      </c>
      <c r="AN324" s="113">
        <v>21.628499999999999</v>
      </c>
      <c r="AO324" s="113">
        <v>4.4314</v>
      </c>
      <c r="AP324" s="113">
        <v>4.5198</v>
      </c>
      <c r="AQ324" s="113">
        <v>0.85409999999999997</v>
      </c>
      <c r="AR324" s="113">
        <v>514.24109999999996</v>
      </c>
      <c r="AS324" s="113">
        <v>4.2472000000000003</v>
      </c>
      <c r="AT324" s="113">
        <v>28195</v>
      </c>
      <c r="AU324" s="113">
        <v>76.951899999999995</v>
      </c>
      <c r="AV324" s="113">
        <v>2804.8130000000001</v>
      </c>
      <c r="AW324" s="113">
        <v>44.420499999999997</v>
      </c>
      <c r="AX324" s="113">
        <v>8.8097999999999992</v>
      </c>
      <c r="AY324" s="113">
        <v>3.9154</v>
      </c>
      <c r="AZ324" s="113">
        <v>145.69749999999999</v>
      </c>
      <c r="BA324" s="113">
        <v>11.702199999999999</v>
      </c>
      <c r="BB324" s="113">
        <v>4.6151999999999997</v>
      </c>
      <c r="BC324" s="113">
        <v>259.37020000000001</v>
      </c>
      <c r="BD324" s="113">
        <v>3.7906</v>
      </c>
      <c r="BE324" s="113">
        <v>0.45390000000000003</v>
      </c>
      <c r="BF324" s="113">
        <v>8.3312000000000008</v>
      </c>
      <c r="BG324" s="113">
        <v>0.36959999999999998</v>
      </c>
      <c r="BH324" s="113">
        <v>36.108699999999999</v>
      </c>
      <c r="BI324" s="113">
        <v>48.431800000000003</v>
      </c>
    </row>
    <row r="325" spans="1:61" ht="15.75" customHeight="1">
      <c r="A325" s="22">
        <v>324</v>
      </c>
      <c r="B325" s="25">
        <v>44791</v>
      </c>
      <c r="C325" s="113">
        <v>1.1937</v>
      </c>
      <c r="D325" s="113">
        <v>1.5472999999999999</v>
      </c>
      <c r="E325" s="114"/>
      <c r="F325" s="114"/>
      <c r="G325" s="113">
        <v>1.1418999999999999</v>
      </c>
      <c r="H325" s="113"/>
      <c r="I325" s="113">
        <v>1.7273000000000001</v>
      </c>
      <c r="J325" s="113">
        <v>1.9098999999999999</v>
      </c>
      <c r="K325" s="113"/>
      <c r="L325" s="113">
        <v>12.5474</v>
      </c>
      <c r="M325" s="113">
        <v>9.3644999999999996</v>
      </c>
      <c r="N325" s="113">
        <v>1.6544000000000001</v>
      </c>
      <c r="O325" s="113">
        <v>20.157900000000001</v>
      </c>
      <c r="P325" s="113">
        <v>96.169200000000004</v>
      </c>
      <c r="Q325" s="113">
        <v>162.11709999999999</v>
      </c>
      <c r="R325" s="113">
        <v>6.2087000000000003</v>
      </c>
      <c r="S325" s="113">
        <v>1.1830000000000001</v>
      </c>
      <c r="T325" s="113">
        <v>161.91499999999999</v>
      </c>
      <c r="U325" s="113">
        <v>479.75900000000001</v>
      </c>
      <c r="V325" s="113">
        <v>4.3996000000000004</v>
      </c>
      <c r="W325" s="113">
        <v>166.18289999999999</v>
      </c>
      <c r="X325" s="113">
        <v>8.1468000000000007</v>
      </c>
      <c r="Y325" s="113">
        <v>29.1173</v>
      </c>
      <c r="Z325" s="113">
        <v>2.3136999999999999</v>
      </c>
      <c r="AA325" s="113">
        <v>42.588799999999999</v>
      </c>
      <c r="AB325" s="113">
        <v>8.8932000000000002</v>
      </c>
      <c r="AC325" s="113">
        <v>5.5928000000000004</v>
      </c>
      <c r="AD325" s="113">
        <v>5.3903999999999996</v>
      </c>
      <c r="AE325" s="113">
        <v>1576.972</v>
      </c>
      <c r="AF325" s="113">
        <v>1094.4879000000001</v>
      </c>
      <c r="AG325" s="113">
        <v>5275.3184000000001</v>
      </c>
      <c r="AH325" s="113">
        <v>22.867100000000001</v>
      </c>
      <c r="AI325" s="113">
        <v>17862.45</v>
      </c>
      <c r="AJ325" s="113">
        <v>24.084099999999999</v>
      </c>
      <c r="AK325" s="113">
        <v>67.232399999999998</v>
      </c>
      <c r="AL325" s="113">
        <v>5.7728000000000002</v>
      </c>
      <c r="AM325" s="113">
        <v>71.636700000000005</v>
      </c>
      <c r="AN325" s="113">
        <v>21.593299999999999</v>
      </c>
      <c r="AO325" s="113">
        <v>4.4179000000000004</v>
      </c>
      <c r="AP325" s="113">
        <v>4.484</v>
      </c>
      <c r="AQ325" s="113">
        <v>0.8468</v>
      </c>
      <c r="AR325" s="113">
        <v>511.32900000000001</v>
      </c>
      <c r="AS325" s="113">
        <v>4.2462</v>
      </c>
      <c r="AT325" s="113">
        <v>28006</v>
      </c>
      <c r="AU325" s="113">
        <v>76.3339</v>
      </c>
      <c r="AV325" s="113">
        <v>2784.7534000000001</v>
      </c>
      <c r="AW325" s="113">
        <v>43.680500000000002</v>
      </c>
      <c r="AX325" s="113">
        <v>8.7984000000000009</v>
      </c>
      <c r="AY325" s="113">
        <v>3.8811</v>
      </c>
      <c r="AZ325" s="113">
        <v>144.5187</v>
      </c>
      <c r="BA325" s="113">
        <v>11.636900000000001</v>
      </c>
      <c r="BB325" s="113">
        <v>4.5852000000000004</v>
      </c>
      <c r="BC325" s="113">
        <v>258.86329999999998</v>
      </c>
      <c r="BD325" s="113">
        <v>3.7738999999999998</v>
      </c>
      <c r="BE325" s="113">
        <v>0.45</v>
      </c>
      <c r="BF325" s="113">
        <v>8.2584</v>
      </c>
      <c r="BG325" s="113">
        <v>0.36649999999999999</v>
      </c>
      <c r="BH325" s="113">
        <v>35.814900000000002</v>
      </c>
      <c r="BI325" s="113">
        <v>48.360799999999998</v>
      </c>
    </row>
    <row r="326" spans="1:61" ht="15.75" customHeight="1">
      <c r="A326" s="22">
        <v>325</v>
      </c>
      <c r="B326" s="25">
        <v>44792</v>
      </c>
      <c r="C326" s="113">
        <v>1.1829000000000001</v>
      </c>
      <c r="D326" s="113">
        <v>1.5375000000000001</v>
      </c>
      <c r="E326" s="114"/>
      <c r="F326" s="114"/>
      <c r="G326" s="113">
        <v>1.1345000000000001</v>
      </c>
      <c r="H326" s="113"/>
      <c r="I326" s="113">
        <v>1.7205999999999999</v>
      </c>
      <c r="J326" s="113">
        <v>1.9131</v>
      </c>
      <c r="K326" s="113"/>
      <c r="L326" s="113">
        <v>12.5364</v>
      </c>
      <c r="M326" s="113">
        <v>9.2812999999999999</v>
      </c>
      <c r="N326" s="113">
        <v>1.6463000000000001</v>
      </c>
      <c r="O326" s="113">
        <v>20.1145</v>
      </c>
      <c r="P326" s="113">
        <v>94.7333</v>
      </c>
      <c r="Q326" s="113">
        <v>161.07859999999999</v>
      </c>
      <c r="R326" s="113">
        <v>6.1162000000000001</v>
      </c>
      <c r="S326" s="113">
        <v>1.1781999999999999</v>
      </c>
      <c r="T326" s="113">
        <v>162.04599999999999</v>
      </c>
      <c r="U326" s="113">
        <v>476.40600000000001</v>
      </c>
      <c r="V326" s="113">
        <v>4.3451000000000004</v>
      </c>
      <c r="W326" s="113">
        <v>166.02600000000001</v>
      </c>
      <c r="X326" s="113">
        <v>8.0550999999999995</v>
      </c>
      <c r="Y326" s="113">
        <v>29.029</v>
      </c>
      <c r="Z326" s="113">
        <v>2.3046000000000002</v>
      </c>
      <c r="AA326" s="113">
        <v>42.305300000000003</v>
      </c>
      <c r="AB326" s="113">
        <v>8.8544</v>
      </c>
      <c r="AC326" s="113">
        <v>5.5930999999999997</v>
      </c>
      <c r="AD326" s="113">
        <v>5.3250000000000002</v>
      </c>
      <c r="AE326" s="113">
        <v>1568.36</v>
      </c>
      <c r="AF326" s="113">
        <v>1115.5817</v>
      </c>
      <c r="AG326" s="113">
        <v>5185.2754000000004</v>
      </c>
      <c r="AH326" s="113">
        <v>22.6797</v>
      </c>
      <c r="AI326" s="113">
        <v>17649.8</v>
      </c>
      <c r="AJ326" s="113">
        <v>23.866599999999998</v>
      </c>
      <c r="AK326" s="113">
        <v>66.644499999999994</v>
      </c>
      <c r="AL326" s="113">
        <v>5.7489999999999997</v>
      </c>
      <c r="AM326" s="113">
        <v>70.313400000000001</v>
      </c>
      <c r="AN326" s="113">
        <v>21.4207</v>
      </c>
      <c r="AO326" s="113">
        <v>4.3888999999999996</v>
      </c>
      <c r="AP326" s="113">
        <v>4.4425999999999997</v>
      </c>
      <c r="AQ326" s="113">
        <v>0.83819999999999995</v>
      </c>
      <c r="AR326" s="113">
        <v>506.13720000000001</v>
      </c>
      <c r="AS326" s="113">
        <v>4.1726000000000001</v>
      </c>
      <c r="AT326" s="113">
        <v>27640</v>
      </c>
      <c r="AU326" s="113">
        <v>75.459199999999996</v>
      </c>
      <c r="AV326" s="113">
        <v>2752.3991999999998</v>
      </c>
      <c r="AW326" s="113">
        <v>43.319600000000001</v>
      </c>
      <c r="AX326" s="113">
        <v>8.7603000000000009</v>
      </c>
      <c r="AY326" s="113">
        <v>3.8687</v>
      </c>
      <c r="AZ326" s="113">
        <v>143.11150000000001</v>
      </c>
      <c r="BA326" s="113">
        <v>11.6096</v>
      </c>
      <c r="BB326" s="113">
        <v>4.5716000000000001</v>
      </c>
      <c r="BC326" s="113">
        <v>254.18639999999999</v>
      </c>
      <c r="BD326" s="113">
        <v>3.7673000000000001</v>
      </c>
      <c r="BE326" s="113">
        <v>0.44500000000000001</v>
      </c>
      <c r="BF326" s="113">
        <v>8.1493000000000002</v>
      </c>
      <c r="BG326" s="113">
        <v>0.36370000000000002</v>
      </c>
      <c r="BH326" s="113">
        <v>35.507300000000001</v>
      </c>
      <c r="BI326" s="113">
        <v>47.8904</v>
      </c>
    </row>
    <row r="327" spans="1:61" ht="15.75" customHeight="1">
      <c r="A327" s="22">
        <v>326</v>
      </c>
      <c r="B327" s="25">
        <v>44793</v>
      </c>
      <c r="C327" s="113">
        <v>1.1829000000000001</v>
      </c>
      <c r="D327" s="113">
        <v>1.5375000000000001</v>
      </c>
      <c r="E327" s="114"/>
      <c r="F327" s="114"/>
      <c r="G327" s="113">
        <v>1.1345000000000001</v>
      </c>
      <c r="H327" s="113"/>
      <c r="I327" s="113">
        <v>1.7205999999999999</v>
      </c>
      <c r="J327" s="113">
        <v>1.9131</v>
      </c>
      <c r="K327" s="113"/>
      <c r="L327" s="113">
        <v>12.5364</v>
      </c>
      <c r="M327" s="113">
        <v>9.2812999999999999</v>
      </c>
      <c r="N327" s="113">
        <v>1.6463000000000001</v>
      </c>
      <c r="O327" s="113">
        <v>20.1145</v>
      </c>
      <c r="P327" s="113">
        <v>94.7333</v>
      </c>
      <c r="Q327" s="113">
        <v>161.07859999999999</v>
      </c>
      <c r="R327" s="113">
        <v>6.1162000000000001</v>
      </c>
      <c r="S327" s="113">
        <v>1.1781999999999999</v>
      </c>
      <c r="T327" s="113">
        <v>162.04599999999999</v>
      </c>
      <c r="U327" s="113">
        <v>476.40600000000001</v>
      </c>
      <c r="V327" s="113">
        <v>4.3451000000000004</v>
      </c>
      <c r="W327" s="113">
        <v>166.02600000000001</v>
      </c>
      <c r="X327" s="113">
        <v>8.0550999999999995</v>
      </c>
      <c r="Y327" s="113">
        <v>29.029</v>
      </c>
      <c r="Z327" s="113">
        <v>2.3046000000000002</v>
      </c>
      <c r="AA327" s="113">
        <v>42.305300000000003</v>
      </c>
      <c r="AB327" s="113">
        <v>8.8544</v>
      </c>
      <c r="AC327" s="113">
        <v>5.5930999999999997</v>
      </c>
      <c r="AD327" s="113">
        <v>5.3250000000000002</v>
      </c>
      <c r="AE327" s="113">
        <v>1568.36</v>
      </c>
      <c r="AF327" s="113">
        <v>1115.5817</v>
      </c>
      <c r="AG327" s="113">
        <v>5185.2754000000004</v>
      </c>
      <c r="AH327" s="113">
        <v>22.6797</v>
      </c>
      <c r="AI327" s="113">
        <v>17649.8</v>
      </c>
      <c r="AJ327" s="113">
        <v>23.866599999999998</v>
      </c>
      <c r="AK327" s="113">
        <v>66.644499999999994</v>
      </c>
      <c r="AL327" s="113">
        <v>5.7489999999999997</v>
      </c>
      <c r="AM327" s="113">
        <v>70.313400000000001</v>
      </c>
      <c r="AN327" s="113">
        <v>21.4207</v>
      </c>
      <c r="AO327" s="113">
        <v>4.3888999999999996</v>
      </c>
      <c r="AP327" s="113">
        <v>4.4425999999999997</v>
      </c>
      <c r="AQ327" s="113">
        <v>0.83819999999999995</v>
      </c>
      <c r="AR327" s="113">
        <v>506.13720000000001</v>
      </c>
      <c r="AS327" s="113">
        <v>4.1726000000000001</v>
      </c>
      <c r="AT327" s="113">
        <v>27640</v>
      </c>
      <c r="AU327" s="113">
        <v>75.459199999999996</v>
      </c>
      <c r="AV327" s="113">
        <v>2752.3991999999998</v>
      </c>
      <c r="AW327" s="113">
        <v>43.319600000000001</v>
      </c>
      <c r="AX327" s="113">
        <v>8.7603000000000009</v>
      </c>
      <c r="AY327" s="113">
        <v>3.8687</v>
      </c>
      <c r="AZ327" s="113">
        <v>143.11150000000001</v>
      </c>
      <c r="BA327" s="113">
        <v>11.6096</v>
      </c>
      <c r="BB327" s="113">
        <v>4.5716000000000001</v>
      </c>
      <c r="BC327" s="113">
        <v>254.18639999999999</v>
      </c>
      <c r="BD327" s="113">
        <v>3.7673000000000001</v>
      </c>
      <c r="BE327" s="113">
        <v>0.44500000000000001</v>
      </c>
      <c r="BF327" s="113">
        <v>8.1493000000000002</v>
      </c>
      <c r="BG327" s="113">
        <v>0.36370000000000002</v>
      </c>
      <c r="BH327" s="113">
        <v>35.507300000000001</v>
      </c>
      <c r="BI327" s="113">
        <v>47.8904</v>
      </c>
    </row>
    <row r="328" spans="1:61" ht="15.75" customHeight="1">
      <c r="A328" s="22">
        <v>327</v>
      </c>
      <c r="B328" s="25">
        <v>44794</v>
      </c>
      <c r="C328" s="113">
        <v>1.1829000000000001</v>
      </c>
      <c r="D328" s="113">
        <v>1.5375000000000001</v>
      </c>
      <c r="E328" s="114"/>
      <c r="F328" s="114"/>
      <c r="G328" s="113">
        <v>1.1345000000000001</v>
      </c>
      <c r="H328" s="113"/>
      <c r="I328" s="113">
        <v>1.7205999999999999</v>
      </c>
      <c r="J328" s="113">
        <v>1.9131</v>
      </c>
      <c r="K328" s="113"/>
      <c r="L328" s="113">
        <v>12.5364</v>
      </c>
      <c r="M328" s="113">
        <v>9.2812999999999999</v>
      </c>
      <c r="N328" s="113">
        <v>1.6463000000000001</v>
      </c>
      <c r="O328" s="113">
        <v>20.1145</v>
      </c>
      <c r="P328" s="113">
        <v>94.7333</v>
      </c>
      <c r="Q328" s="113">
        <v>161.07859999999999</v>
      </c>
      <c r="R328" s="113">
        <v>6.1162000000000001</v>
      </c>
      <c r="S328" s="113">
        <v>1.1781999999999999</v>
      </c>
      <c r="T328" s="113">
        <v>162.04599999999999</v>
      </c>
      <c r="U328" s="113">
        <v>476.40600000000001</v>
      </c>
      <c r="V328" s="113">
        <v>4.3451000000000004</v>
      </c>
      <c r="W328" s="113">
        <v>166.02600000000001</v>
      </c>
      <c r="X328" s="113">
        <v>8.0550999999999995</v>
      </c>
      <c r="Y328" s="113">
        <v>29.029</v>
      </c>
      <c r="Z328" s="113">
        <v>2.3046000000000002</v>
      </c>
      <c r="AA328" s="113">
        <v>42.305300000000003</v>
      </c>
      <c r="AB328" s="113">
        <v>8.8544</v>
      </c>
      <c r="AC328" s="113">
        <v>5.5930999999999997</v>
      </c>
      <c r="AD328" s="113">
        <v>5.3250000000000002</v>
      </c>
      <c r="AE328" s="113">
        <v>1568.36</v>
      </c>
      <c r="AF328" s="113">
        <v>1115.5817</v>
      </c>
      <c r="AG328" s="113">
        <v>5185.2754000000004</v>
      </c>
      <c r="AH328" s="113">
        <v>22.6797</v>
      </c>
      <c r="AI328" s="113">
        <v>17649.8</v>
      </c>
      <c r="AJ328" s="113">
        <v>23.866599999999998</v>
      </c>
      <c r="AK328" s="113">
        <v>66.644499999999994</v>
      </c>
      <c r="AL328" s="113">
        <v>5.7489999999999997</v>
      </c>
      <c r="AM328" s="113">
        <v>70.313400000000001</v>
      </c>
      <c r="AN328" s="113">
        <v>21.4207</v>
      </c>
      <c r="AO328" s="113">
        <v>4.3888999999999996</v>
      </c>
      <c r="AP328" s="113">
        <v>4.4425999999999997</v>
      </c>
      <c r="AQ328" s="113">
        <v>0.83819999999999995</v>
      </c>
      <c r="AR328" s="113">
        <v>506.13720000000001</v>
      </c>
      <c r="AS328" s="113">
        <v>4.1726000000000001</v>
      </c>
      <c r="AT328" s="113">
        <v>27640</v>
      </c>
      <c r="AU328" s="113">
        <v>75.459199999999996</v>
      </c>
      <c r="AV328" s="113">
        <v>2752.3991999999998</v>
      </c>
      <c r="AW328" s="113">
        <v>43.319600000000001</v>
      </c>
      <c r="AX328" s="113">
        <v>8.7603000000000009</v>
      </c>
      <c r="AY328" s="113">
        <v>3.8687</v>
      </c>
      <c r="AZ328" s="113">
        <v>143.11150000000001</v>
      </c>
      <c r="BA328" s="113">
        <v>11.6096</v>
      </c>
      <c r="BB328" s="113">
        <v>4.5716000000000001</v>
      </c>
      <c r="BC328" s="113">
        <v>254.18639999999999</v>
      </c>
      <c r="BD328" s="113">
        <v>3.7673000000000001</v>
      </c>
      <c r="BE328" s="113">
        <v>0.44500000000000001</v>
      </c>
      <c r="BF328" s="113">
        <v>8.1493000000000002</v>
      </c>
      <c r="BG328" s="113">
        <v>0.36370000000000002</v>
      </c>
      <c r="BH328" s="113">
        <v>35.507300000000001</v>
      </c>
      <c r="BI328" s="113">
        <v>47.8904</v>
      </c>
    </row>
    <row r="329" spans="1:61" ht="15.75" customHeight="1">
      <c r="A329" s="22">
        <v>328</v>
      </c>
      <c r="B329" s="25">
        <v>44795</v>
      </c>
      <c r="C329" s="113">
        <v>1.1775</v>
      </c>
      <c r="D329" s="113">
        <v>1.5361</v>
      </c>
      <c r="E329" s="114"/>
      <c r="F329" s="114"/>
      <c r="G329" s="113">
        <v>1.1355999999999999</v>
      </c>
      <c r="H329" s="113"/>
      <c r="I329" s="113">
        <v>1.7121999999999999</v>
      </c>
      <c r="J329" s="113">
        <v>1.9094</v>
      </c>
      <c r="K329" s="113"/>
      <c r="L329" s="113">
        <v>12.62</v>
      </c>
      <c r="M329" s="113">
        <v>9.2384000000000004</v>
      </c>
      <c r="N329" s="113">
        <v>1.6458999999999999</v>
      </c>
      <c r="O329" s="113">
        <v>20.02</v>
      </c>
      <c r="P329" s="113">
        <v>94.372900000000001</v>
      </c>
      <c r="Q329" s="113">
        <v>160.9119</v>
      </c>
      <c r="R329" s="113">
        <v>6.0698999999999996</v>
      </c>
      <c r="S329" s="113">
        <v>1.1856</v>
      </c>
      <c r="T329" s="113">
        <v>161.85499999999999</v>
      </c>
      <c r="U329" s="113">
        <v>483.47</v>
      </c>
      <c r="V329" s="113">
        <v>4.3239999999999998</v>
      </c>
      <c r="W329" s="113">
        <v>166.0735</v>
      </c>
      <c r="X329" s="113">
        <v>8.0540000000000003</v>
      </c>
      <c r="Y329" s="113">
        <v>29.2376</v>
      </c>
      <c r="Z329" s="113">
        <v>2.3186</v>
      </c>
      <c r="AA329" s="113">
        <v>42.585500000000003</v>
      </c>
      <c r="AB329" s="113">
        <v>8.9034999999999993</v>
      </c>
      <c r="AC329" s="113">
        <v>5.6451000000000002</v>
      </c>
      <c r="AD329" s="113">
        <v>5.2969999999999997</v>
      </c>
      <c r="AE329" s="113">
        <v>1577.4195999999999</v>
      </c>
      <c r="AF329" s="113">
        <v>1109.5465999999999</v>
      </c>
      <c r="AG329" s="113">
        <v>5164.0645000000004</v>
      </c>
      <c r="AH329" s="113">
        <v>22.5456</v>
      </c>
      <c r="AI329" s="113">
        <v>17586.599999999999</v>
      </c>
      <c r="AJ329" s="113">
        <v>23.7057</v>
      </c>
      <c r="AK329" s="113">
        <v>66.267300000000006</v>
      </c>
      <c r="AL329" s="113">
        <v>5.7877000000000001</v>
      </c>
      <c r="AM329" s="113">
        <v>70.790999999999997</v>
      </c>
      <c r="AN329" s="113">
        <v>21.299399999999999</v>
      </c>
      <c r="AO329" s="113">
        <v>4.3292000000000002</v>
      </c>
      <c r="AP329" s="113">
        <v>4.4221000000000004</v>
      </c>
      <c r="AQ329" s="113">
        <v>0.83420000000000005</v>
      </c>
      <c r="AR329" s="113">
        <v>501.9307</v>
      </c>
      <c r="AS329" s="113">
        <v>4.1627999999999998</v>
      </c>
      <c r="AT329" s="113">
        <v>27572</v>
      </c>
      <c r="AU329" s="113">
        <v>75.247</v>
      </c>
      <c r="AV329" s="113">
        <v>2740.6758</v>
      </c>
      <c r="AW329" s="113">
        <v>43.087299999999999</v>
      </c>
      <c r="AX329" s="113">
        <v>8.8178000000000001</v>
      </c>
      <c r="AY329" s="113">
        <v>3.8761999999999999</v>
      </c>
      <c r="AZ329" s="113">
        <v>142.7079</v>
      </c>
      <c r="BA329" s="113">
        <v>11.5802</v>
      </c>
      <c r="BB329" s="113">
        <v>4.5624000000000002</v>
      </c>
      <c r="BC329" s="113">
        <v>254.64519999999999</v>
      </c>
      <c r="BD329" s="113">
        <v>3.7656000000000001</v>
      </c>
      <c r="BE329" s="113">
        <v>0.44280000000000003</v>
      </c>
      <c r="BF329" s="113">
        <v>8.1351999999999993</v>
      </c>
      <c r="BG329" s="113">
        <v>0.36149999999999999</v>
      </c>
      <c r="BH329" s="113">
        <v>35.453699999999998</v>
      </c>
      <c r="BI329" s="113">
        <v>47.568199999999997</v>
      </c>
    </row>
    <row r="330" spans="1:61" ht="15.75" customHeight="1">
      <c r="A330" s="22">
        <v>329</v>
      </c>
      <c r="B330" s="25">
        <v>44796</v>
      </c>
      <c r="C330" s="113">
        <v>1.1849000000000001</v>
      </c>
      <c r="D330" s="113">
        <v>1.5342</v>
      </c>
      <c r="E330" s="114"/>
      <c r="F330" s="114"/>
      <c r="G330" s="113">
        <v>1.1411</v>
      </c>
      <c r="H330" s="113"/>
      <c r="I330" s="113">
        <v>1.7069000000000001</v>
      </c>
      <c r="J330" s="113">
        <v>1.9031</v>
      </c>
      <c r="K330" s="113"/>
      <c r="L330" s="113">
        <v>12.564</v>
      </c>
      <c r="M330" s="113">
        <v>9.2982999999999993</v>
      </c>
      <c r="N330" s="113">
        <v>1.6491</v>
      </c>
      <c r="O330" s="113">
        <v>20.1052</v>
      </c>
      <c r="P330" s="113">
        <v>94.051599999999993</v>
      </c>
      <c r="Q330" s="113">
        <v>162.24440000000001</v>
      </c>
      <c r="R330" s="113">
        <v>6.0258000000000003</v>
      </c>
      <c r="S330" s="113">
        <v>1.1873</v>
      </c>
      <c r="T330" s="113">
        <v>161.65799999999999</v>
      </c>
      <c r="U330" s="113">
        <v>490.01499999999999</v>
      </c>
      <c r="V330" s="113">
        <v>4.3517999999999999</v>
      </c>
      <c r="W330" s="113">
        <v>166.137</v>
      </c>
      <c r="X330" s="113">
        <v>8.1105</v>
      </c>
      <c r="Y330" s="113">
        <v>29.274999999999999</v>
      </c>
      <c r="Z330" s="113">
        <v>2.3220999999999998</v>
      </c>
      <c r="AA330" s="113">
        <v>42.688600000000001</v>
      </c>
      <c r="AB330" s="113">
        <v>8.9202999999999992</v>
      </c>
      <c r="AC330" s="113">
        <v>5.6661999999999999</v>
      </c>
      <c r="AD330" s="113">
        <v>5.2854000000000001</v>
      </c>
      <c r="AE330" s="113">
        <v>1594.3521000000001</v>
      </c>
      <c r="AF330" s="113">
        <v>1086.3342</v>
      </c>
      <c r="AG330" s="113">
        <v>5174.9315999999999</v>
      </c>
      <c r="AH330" s="113">
        <v>22.686399999999999</v>
      </c>
      <c r="AI330" s="113">
        <v>17471.8</v>
      </c>
      <c r="AJ330" s="113">
        <v>23.693200000000001</v>
      </c>
      <c r="AK330" s="113">
        <v>65.975099999999998</v>
      </c>
      <c r="AL330" s="113">
        <v>5.7976000000000001</v>
      </c>
      <c r="AM330" s="113">
        <v>71.321799999999996</v>
      </c>
      <c r="AN330" s="113">
        <v>21.468399999999999</v>
      </c>
      <c r="AO330" s="113">
        <v>4.3654999999999999</v>
      </c>
      <c r="AP330" s="113">
        <v>4.4501999999999997</v>
      </c>
      <c r="AQ330" s="113">
        <v>0.84040000000000004</v>
      </c>
      <c r="AR330" s="113">
        <v>505.95960000000002</v>
      </c>
      <c r="AS330" s="113">
        <v>4.1433999999999997</v>
      </c>
      <c r="AT330" s="113">
        <v>27580</v>
      </c>
      <c r="AU330" s="113">
        <v>75.694299999999998</v>
      </c>
      <c r="AV330" s="113">
        <v>2736.8166999999999</v>
      </c>
      <c r="AW330" s="113">
        <v>43.524000000000001</v>
      </c>
      <c r="AX330" s="113">
        <v>8.8313000000000006</v>
      </c>
      <c r="AY330" s="113">
        <v>3.8658000000000001</v>
      </c>
      <c r="AZ330" s="113">
        <v>143.58869999999999</v>
      </c>
      <c r="BA330" s="113">
        <v>11.4986</v>
      </c>
      <c r="BB330" s="113">
        <v>4.5709999999999997</v>
      </c>
      <c r="BC330" s="113">
        <v>257.04039999999998</v>
      </c>
      <c r="BD330" s="113">
        <v>3.7967</v>
      </c>
      <c r="BE330" s="113">
        <v>0.44690000000000002</v>
      </c>
      <c r="BF330" s="113">
        <v>8.1850000000000005</v>
      </c>
      <c r="BG330" s="113">
        <v>0.36480000000000001</v>
      </c>
      <c r="BH330" s="113">
        <v>35.788400000000003</v>
      </c>
      <c r="BI330" s="113">
        <v>47.863199999999999</v>
      </c>
    </row>
    <row r="331" spans="1:61" ht="15.75" customHeight="1">
      <c r="A331" s="22">
        <v>330</v>
      </c>
      <c r="B331" s="25">
        <v>44797</v>
      </c>
      <c r="C331" s="113">
        <v>1.1785000000000001</v>
      </c>
      <c r="D331" s="113">
        <v>1.5298</v>
      </c>
      <c r="E331" s="114"/>
      <c r="F331" s="114"/>
      <c r="G331" s="113">
        <v>1.1395</v>
      </c>
      <c r="H331" s="113"/>
      <c r="I331" s="113">
        <v>1.7071000000000001</v>
      </c>
      <c r="J331" s="113">
        <v>1.9068000000000001</v>
      </c>
      <c r="K331" s="113"/>
      <c r="L331" s="113">
        <v>12.523999999999999</v>
      </c>
      <c r="M331" s="113">
        <v>9.2477999999999998</v>
      </c>
      <c r="N331" s="113">
        <v>1.6436999999999999</v>
      </c>
      <c r="O331" s="113">
        <v>20.0032</v>
      </c>
      <c r="P331" s="113">
        <v>94.232100000000003</v>
      </c>
      <c r="Q331" s="113">
        <v>161.64400000000001</v>
      </c>
      <c r="R331" s="113">
        <v>6.0244999999999997</v>
      </c>
      <c r="S331" s="113">
        <v>1.1840999999999999</v>
      </c>
      <c r="T331" s="113">
        <v>161.54300000000001</v>
      </c>
      <c r="U331" s="113">
        <v>484.73099999999999</v>
      </c>
      <c r="V331" s="113">
        <v>4.3327</v>
      </c>
      <c r="W331" s="113">
        <v>166.1155</v>
      </c>
      <c r="X331" s="113">
        <v>8.0958000000000006</v>
      </c>
      <c r="Y331" s="113">
        <v>29.2042</v>
      </c>
      <c r="Z331" s="113">
        <v>2.3153999999999999</v>
      </c>
      <c r="AA331" s="113">
        <v>42.5426</v>
      </c>
      <c r="AB331" s="113">
        <v>8.8956</v>
      </c>
      <c r="AC331" s="113">
        <v>5.6485000000000003</v>
      </c>
      <c r="AD331" s="113">
        <v>5.3028000000000004</v>
      </c>
      <c r="AE331" s="113">
        <v>1581.9102</v>
      </c>
      <c r="AF331" s="113">
        <v>1080.7599</v>
      </c>
      <c r="AG331" s="113">
        <v>5173.2030999999997</v>
      </c>
      <c r="AH331" s="113">
        <v>22.625900000000001</v>
      </c>
      <c r="AI331" s="113">
        <v>17551.82</v>
      </c>
      <c r="AJ331" s="113">
        <v>23.4709</v>
      </c>
      <c r="AK331" s="113">
        <v>66.190299999999993</v>
      </c>
      <c r="AL331" s="113">
        <v>5.7702</v>
      </c>
      <c r="AM331" s="113">
        <v>70.678600000000003</v>
      </c>
      <c r="AN331" s="113">
        <v>21.4054</v>
      </c>
      <c r="AO331" s="113">
        <v>4.3475999999999999</v>
      </c>
      <c r="AP331" s="113">
        <v>4.4286000000000003</v>
      </c>
      <c r="AQ331" s="113">
        <v>0.83679999999999999</v>
      </c>
      <c r="AR331" s="113">
        <v>503.81689999999998</v>
      </c>
      <c r="AS331" s="113">
        <v>4.1368999999999998</v>
      </c>
      <c r="AT331" s="113">
        <v>27671</v>
      </c>
      <c r="AU331" s="113">
        <v>75.316500000000005</v>
      </c>
      <c r="AV331" s="113">
        <v>2747.6264999999999</v>
      </c>
      <c r="AW331" s="113">
        <v>43.271299999999997</v>
      </c>
      <c r="AX331" s="113">
        <v>8.8065999999999995</v>
      </c>
      <c r="AY331" s="113">
        <v>3.8582000000000001</v>
      </c>
      <c r="AZ331" s="113">
        <v>142.84129999999999</v>
      </c>
      <c r="BA331" s="113">
        <v>11.4391</v>
      </c>
      <c r="BB331" s="113">
        <v>4.5572999999999997</v>
      </c>
      <c r="BC331" s="113">
        <v>258.6918</v>
      </c>
      <c r="BD331" s="113">
        <v>3.7766000000000002</v>
      </c>
      <c r="BE331" s="113">
        <v>0.44429999999999997</v>
      </c>
      <c r="BF331" s="113">
        <v>8.1562000000000001</v>
      </c>
      <c r="BG331" s="113">
        <v>0.36280000000000001</v>
      </c>
      <c r="BH331" s="113">
        <v>35.678699999999999</v>
      </c>
      <c r="BI331" s="113">
        <v>47.587299999999999</v>
      </c>
    </row>
    <row r="332" spans="1:61" ht="15.75" customHeight="1">
      <c r="A332" s="22">
        <v>331</v>
      </c>
      <c r="B332" s="25">
        <v>44798</v>
      </c>
      <c r="C332" s="113">
        <v>1.1820999999999999</v>
      </c>
      <c r="D332" s="113">
        <v>1.5299</v>
      </c>
      <c r="E332" s="114"/>
      <c r="F332" s="114"/>
      <c r="G332" s="113">
        <v>1.1402000000000001</v>
      </c>
      <c r="H332" s="113"/>
      <c r="I332" s="113">
        <v>1.696</v>
      </c>
      <c r="J332" s="113">
        <v>1.901</v>
      </c>
      <c r="K332" s="113"/>
      <c r="L332" s="113">
        <v>12.5275</v>
      </c>
      <c r="M332" s="113">
        <v>9.2753999999999994</v>
      </c>
      <c r="N332" s="113">
        <v>1.6432</v>
      </c>
      <c r="O332" s="113">
        <v>19.8232</v>
      </c>
      <c r="P332" s="113">
        <v>94.535200000000003</v>
      </c>
      <c r="Q332" s="113">
        <v>162.40350000000001</v>
      </c>
      <c r="R332" s="113">
        <v>6.0553999999999997</v>
      </c>
      <c r="S332" s="113">
        <v>1.1867000000000001</v>
      </c>
      <c r="T332" s="113">
        <v>161.51499999999999</v>
      </c>
      <c r="U332" s="113">
        <v>488.1</v>
      </c>
      <c r="V332" s="113">
        <v>4.3418000000000001</v>
      </c>
      <c r="W332" s="113">
        <v>166.54349999999999</v>
      </c>
      <c r="X332" s="113">
        <v>8.0944000000000003</v>
      </c>
      <c r="Y332" s="113">
        <v>29.281199999999998</v>
      </c>
      <c r="Z332" s="113">
        <v>2.3208000000000002</v>
      </c>
      <c r="AA332" s="113">
        <v>42.408000000000001</v>
      </c>
      <c r="AB332" s="113">
        <v>8.9160000000000004</v>
      </c>
      <c r="AC332" s="113">
        <v>5.6322999999999999</v>
      </c>
      <c r="AD332" s="113">
        <v>5.2979000000000003</v>
      </c>
      <c r="AE332" s="113">
        <v>1578.7164</v>
      </c>
      <c r="AF332" s="113">
        <v>1068.4115999999999</v>
      </c>
      <c r="AG332" s="113">
        <v>5197.3320000000003</v>
      </c>
      <c r="AH332" s="113">
        <v>22.733799999999999</v>
      </c>
      <c r="AI332" s="113">
        <v>17553.63</v>
      </c>
      <c r="AJ332" s="113">
        <v>23.595600000000001</v>
      </c>
      <c r="AK332" s="113">
        <v>66.381</v>
      </c>
      <c r="AL332" s="113">
        <v>5.7808000000000002</v>
      </c>
      <c r="AM332" s="113">
        <v>71.364099999999993</v>
      </c>
      <c r="AN332" s="113">
        <v>21.522099999999998</v>
      </c>
      <c r="AO332" s="113">
        <v>4.3558000000000003</v>
      </c>
      <c r="AP332" s="113">
        <v>4.4398999999999997</v>
      </c>
      <c r="AQ332" s="113">
        <v>0.83879999999999999</v>
      </c>
      <c r="AR332" s="113">
        <v>506.0609</v>
      </c>
      <c r="AS332" s="113">
        <v>4.1463000000000001</v>
      </c>
      <c r="AT332" s="113">
        <v>27695</v>
      </c>
      <c r="AU332" s="113">
        <v>75.547300000000007</v>
      </c>
      <c r="AV332" s="113">
        <v>2754.0868999999998</v>
      </c>
      <c r="AW332" s="113">
        <v>43.400100000000002</v>
      </c>
      <c r="AX332" s="113">
        <v>8.8264999999999993</v>
      </c>
      <c r="AY332" s="113">
        <v>3.8681999999999999</v>
      </c>
      <c r="AZ332" s="113">
        <v>143.1583</v>
      </c>
      <c r="BA332" s="113">
        <v>11.4473</v>
      </c>
      <c r="BB332" s="113">
        <v>4.5564</v>
      </c>
      <c r="BC332" s="113">
        <v>259.76119999999997</v>
      </c>
      <c r="BD332" s="113">
        <v>3.7833999999999999</v>
      </c>
      <c r="BE332" s="113">
        <v>0.44550000000000001</v>
      </c>
      <c r="BF332" s="113">
        <v>8.1631999999999998</v>
      </c>
      <c r="BG332" s="113">
        <v>0.36380000000000001</v>
      </c>
      <c r="BH332" s="113">
        <v>35.706800000000001</v>
      </c>
      <c r="BI332" s="113">
        <v>47.697800000000001</v>
      </c>
    </row>
    <row r="333" spans="1:61" ht="15.75" customHeight="1">
      <c r="A333" s="22">
        <v>332</v>
      </c>
      <c r="B333" s="25">
        <v>44799</v>
      </c>
      <c r="C333" s="113">
        <v>1.1721999999999999</v>
      </c>
      <c r="D333" s="113">
        <v>1.5235000000000001</v>
      </c>
      <c r="E333" s="114"/>
      <c r="F333" s="114"/>
      <c r="G333" s="113">
        <v>1.135</v>
      </c>
      <c r="H333" s="113"/>
      <c r="I333" s="113">
        <v>1.6961999999999999</v>
      </c>
      <c r="J333" s="113">
        <v>1.9019999999999999</v>
      </c>
      <c r="K333" s="113"/>
      <c r="L333" s="113">
        <v>12.483700000000001</v>
      </c>
      <c r="M333" s="113">
        <v>9.1984999999999992</v>
      </c>
      <c r="N333" s="113">
        <v>1.6353</v>
      </c>
      <c r="O333" s="113">
        <v>19.731400000000001</v>
      </c>
      <c r="P333" s="113">
        <v>93.452799999999996</v>
      </c>
      <c r="Q333" s="113">
        <v>162.1371</v>
      </c>
      <c r="R333" s="113">
        <v>5.8883999999999999</v>
      </c>
      <c r="S333" s="113">
        <v>1.1705000000000001</v>
      </c>
      <c r="T333" s="113">
        <v>162.63399999999999</v>
      </c>
      <c r="U333" s="113">
        <v>477.584</v>
      </c>
      <c r="V333" s="113">
        <v>4.3033999999999999</v>
      </c>
      <c r="W333" s="113">
        <v>166.09950000000001</v>
      </c>
      <c r="X333" s="113">
        <v>8.0921000000000003</v>
      </c>
      <c r="Y333" s="113">
        <v>28.769100000000002</v>
      </c>
      <c r="Z333" s="113">
        <v>2.2911999999999999</v>
      </c>
      <c r="AA333" s="113">
        <v>42.571300000000001</v>
      </c>
      <c r="AB333" s="113">
        <v>8.7918000000000003</v>
      </c>
      <c r="AC333" s="113">
        <v>5.5374999999999996</v>
      </c>
      <c r="AD333" s="113">
        <v>5.2344999999999997</v>
      </c>
      <c r="AE333" s="113">
        <v>1582.713</v>
      </c>
      <c r="AF333" s="113">
        <v>1038.6364000000001</v>
      </c>
      <c r="AG333" s="113">
        <v>5128.0742</v>
      </c>
      <c r="AH333" s="113">
        <v>22.523800000000001</v>
      </c>
      <c r="AI333" s="113">
        <v>17366.080000000002</v>
      </c>
      <c r="AJ333" s="113">
        <v>23.4114</v>
      </c>
      <c r="AK333" s="113">
        <v>65.604299999999995</v>
      </c>
      <c r="AL333" s="113">
        <v>5.6962999999999999</v>
      </c>
      <c r="AM333" s="113">
        <v>71.524699999999996</v>
      </c>
      <c r="AN333" s="113">
        <v>21.316099999999999</v>
      </c>
      <c r="AO333" s="113">
        <v>4.3113999999999999</v>
      </c>
      <c r="AP333" s="113">
        <v>4.4020999999999999</v>
      </c>
      <c r="AQ333" s="113">
        <v>0.83109999999999995</v>
      </c>
      <c r="AR333" s="113">
        <v>499.38709999999998</v>
      </c>
      <c r="AS333" s="113">
        <v>4.1269999999999998</v>
      </c>
      <c r="AT333" s="113">
        <v>27417</v>
      </c>
      <c r="AU333" s="113">
        <v>74.882099999999994</v>
      </c>
      <c r="AV333" s="113">
        <v>2727.7107000000001</v>
      </c>
      <c r="AW333" s="113">
        <v>43.107500000000002</v>
      </c>
      <c r="AX333" s="113">
        <v>8.7056000000000004</v>
      </c>
      <c r="AY333" s="113">
        <v>3.8847</v>
      </c>
      <c r="AZ333" s="113">
        <v>141.98560000000001</v>
      </c>
      <c r="BA333" s="113">
        <v>11.4068</v>
      </c>
      <c r="BB333" s="113">
        <v>4.4903000000000004</v>
      </c>
      <c r="BC333" s="113">
        <v>260.83839999999998</v>
      </c>
      <c r="BD333" s="113">
        <v>3.7519</v>
      </c>
      <c r="BE333" s="113">
        <v>0.44190000000000002</v>
      </c>
      <c r="BF333" s="113">
        <v>8.1034000000000006</v>
      </c>
      <c r="BG333" s="113">
        <v>0.36120000000000002</v>
      </c>
      <c r="BH333" s="113">
        <v>35.6402</v>
      </c>
      <c r="BI333" s="113">
        <v>47.486800000000002</v>
      </c>
    </row>
    <row r="334" spans="1:61" ht="15.75" customHeight="1">
      <c r="A334" s="22">
        <v>333</v>
      </c>
      <c r="B334" s="25">
        <v>44800</v>
      </c>
      <c r="C334" s="113">
        <v>1.1721999999999999</v>
      </c>
      <c r="D334" s="113">
        <v>1.5235000000000001</v>
      </c>
      <c r="E334" s="114"/>
      <c r="F334" s="114"/>
      <c r="G334" s="113">
        <v>1.135</v>
      </c>
      <c r="H334" s="113"/>
      <c r="I334" s="113">
        <v>1.6961999999999999</v>
      </c>
      <c r="J334" s="113">
        <v>1.9019999999999999</v>
      </c>
      <c r="K334" s="113"/>
      <c r="L334" s="113">
        <v>12.483700000000001</v>
      </c>
      <c r="M334" s="113">
        <v>9.1984999999999992</v>
      </c>
      <c r="N334" s="113">
        <v>1.6353</v>
      </c>
      <c r="O334" s="113">
        <v>19.731400000000001</v>
      </c>
      <c r="P334" s="113">
        <v>93.452799999999996</v>
      </c>
      <c r="Q334" s="113">
        <v>162.1371</v>
      </c>
      <c r="R334" s="113">
        <v>5.8883999999999999</v>
      </c>
      <c r="S334" s="113">
        <v>1.1705000000000001</v>
      </c>
      <c r="T334" s="113">
        <v>162.63399999999999</v>
      </c>
      <c r="U334" s="113">
        <v>477.584</v>
      </c>
      <c r="V334" s="113">
        <v>4.3033999999999999</v>
      </c>
      <c r="W334" s="113">
        <v>166.09950000000001</v>
      </c>
      <c r="X334" s="113">
        <v>8.0921000000000003</v>
      </c>
      <c r="Y334" s="113">
        <v>28.769100000000002</v>
      </c>
      <c r="Z334" s="113">
        <v>2.2911999999999999</v>
      </c>
      <c r="AA334" s="113">
        <v>42.571300000000001</v>
      </c>
      <c r="AB334" s="113">
        <v>8.7918000000000003</v>
      </c>
      <c r="AC334" s="113">
        <v>5.5374999999999996</v>
      </c>
      <c r="AD334" s="113">
        <v>5.2344999999999997</v>
      </c>
      <c r="AE334" s="113">
        <v>1582.713</v>
      </c>
      <c r="AF334" s="113">
        <v>1038.6364000000001</v>
      </c>
      <c r="AG334" s="113">
        <v>5128.0742</v>
      </c>
      <c r="AH334" s="113">
        <v>22.523800000000001</v>
      </c>
      <c r="AI334" s="113">
        <v>17366.080000000002</v>
      </c>
      <c r="AJ334" s="113">
        <v>23.4114</v>
      </c>
      <c r="AK334" s="113">
        <v>65.604299999999995</v>
      </c>
      <c r="AL334" s="113">
        <v>5.6962999999999999</v>
      </c>
      <c r="AM334" s="113">
        <v>71.524699999999996</v>
      </c>
      <c r="AN334" s="113">
        <v>21.316099999999999</v>
      </c>
      <c r="AO334" s="113">
        <v>4.3113999999999999</v>
      </c>
      <c r="AP334" s="113">
        <v>4.4020999999999999</v>
      </c>
      <c r="AQ334" s="113">
        <v>0.83109999999999995</v>
      </c>
      <c r="AR334" s="113">
        <v>499.38709999999998</v>
      </c>
      <c r="AS334" s="113">
        <v>4.1269999999999998</v>
      </c>
      <c r="AT334" s="113">
        <v>27417</v>
      </c>
      <c r="AU334" s="113">
        <v>74.882099999999994</v>
      </c>
      <c r="AV334" s="113">
        <v>2727.7107000000001</v>
      </c>
      <c r="AW334" s="113">
        <v>43.107500000000002</v>
      </c>
      <c r="AX334" s="113">
        <v>8.7056000000000004</v>
      </c>
      <c r="AY334" s="113">
        <v>3.8847</v>
      </c>
      <c r="AZ334" s="113">
        <v>141.98560000000001</v>
      </c>
      <c r="BA334" s="113">
        <v>11.4068</v>
      </c>
      <c r="BB334" s="113">
        <v>4.4903000000000004</v>
      </c>
      <c r="BC334" s="113">
        <v>260.83839999999998</v>
      </c>
      <c r="BD334" s="113">
        <v>3.7519</v>
      </c>
      <c r="BE334" s="113">
        <v>0.44190000000000002</v>
      </c>
      <c r="BF334" s="113">
        <v>8.1034000000000006</v>
      </c>
      <c r="BG334" s="113">
        <v>0.36120000000000002</v>
      </c>
      <c r="BH334" s="113">
        <v>35.6402</v>
      </c>
      <c r="BI334" s="113">
        <v>47.486800000000002</v>
      </c>
    </row>
    <row r="335" spans="1:61" ht="15.75" customHeight="1">
      <c r="A335" s="22">
        <v>334</v>
      </c>
      <c r="B335" s="25">
        <v>44801</v>
      </c>
      <c r="C335" s="113">
        <v>1.1721999999999999</v>
      </c>
      <c r="D335" s="113">
        <v>1.5235000000000001</v>
      </c>
      <c r="E335" s="114"/>
      <c r="F335" s="114"/>
      <c r="G335" s="113">
        <v>1.135</v>
      </c>
      <c r="H335" s="113"/>
      <c r="I335" s="113">
        <v>1.6961999999999999</v>
      </c>
      <c r="J335" s="113">
        <v>1.9019999999999999</v>
      </c>
      <c r="K335" s="113"/>
      <c r="L335" s="113">
        <v>12.483700000000001</v>
      </c>
      <c r="M335" s="113">
        <v>9.1984999999999992</v>
      </c>
      <c r="N335" s="113">
        <v>1.6353</v>
      </c>
      <c r="O335" s="113">
        <v>19.731400000000001</v>
      </c>
      <c r="P335" s="113">
        <v>93.452799999999996</v>
      </c>
      <c r="Q335" s="113">
        <v>162.1371</v>
      </c>
      <c r="R335" s="113">
        <v>5.8883999999999999</v>
      </c>
      <c r="S335" s="113">
        <v>1.1705000000000001</v>
      </c>
      <c r="T335" s="113">
        <v>162.63399999999999</v>
      </c>
      <c r="U335" s="113">
        <v>477.584</v>
      </c>
      <c r="V335" s="113">
        <v>4.3033999999999999</v>
      </c>
      <c r="W335" s="113">
        <v>166.09950000000001</v>
      </c>
      <c r="X335" s="113">
        <v>8.0921000000000003</v>
      </c>
      <c r="Y335" s="113">
        <v>28.769100000000002</v>
      </c>
      <c r="Z335" s="113">
        <v>2.2911999999999999</v>
      </c>
      <c r="AA335" s="113">
        <v>42.571300000000001</v>
      </c>
      <c r="AB335" s="113">
        <v>8.7918000000000003</v>
      </c>
      <c r="AC335" s="113">
        <v>5.5374999999999996</v>
      </c>
      <c r="AD335" s="113">
        <v>5.2344999999999997</v>
      </c>
      <c r="AE335" s="113">
        <v>1582.713</v>
      </c>
      <c r="AF335" s="113">
        <v>1038.6364000000001</v>
      </c>
      <c r="AG335" s="113">
        <v>5128.0742</v>
      </c>
      <c r="AH335" s="113">
        <v>22.523800000000001</v>
      </c>
      <c r="AI335" s="113">
        <v>17366.080000000002</v>
      </c>
      <c r="AJ335" s="113">
        <v>23.4114</v>
      </c>
      <c r="AK335" s="113">
        <v>65.604299999999995</v>
      </c>
      <c r="AL335" s="113">
        <v>5.6962999999999999</v>
      </c>
      <c r="AM335" s="113">
        <v>71.524699999999996</v>
      </c>
      <c r="AN335" s="113">
        <v>21.316099999999999</v>
      </c>
      <c r="AO335" s="113">
        <v>4.3113999999999999</v>
      </c>
      <c r="AP335" s="113">
        <v>4.4020999999999999</v>
      </c>
      <c r="AQ335" s="113">
        <v>0.83109999999999995</v>
      </c>
      <c r="AR335" s="113">
        <v>499.38709999999998</v>
      </c>
      <c r="AS335" s="113">
        <v>4.1269999999999998</v>
      </c>
      <c r="AT335" s="113">
        <v>27417</v>
      </c>
      <c r="AU335" s="113">
        <v>74.882099999999994</v>
      </c>
      <c r="AV335" s="113">
        <v>2727.7107000000001</v>
      </c>
      <c r="AW335" s="113">
        <v>43.107500000000002</v>
      </c>
      <c r="AX335" s="113">
        <v>8.7056000000000004</v>
      </c>
      <c r="AY335" s="113">
        <v>3.8847</v>
      </c>
      <c r="AZ335" s="113">
        <v>141.98560000000001</v>
      </c>
      <c r="BA335" s="113">
        <v>11.4068</v>
      </c>
      <c r="BB335" s="113">
        <v>4.4903000000000004</v>
      </c>
      <c r="BC335" s="113">
        <v>260.83839999999998</v>
      </c>
      <c r="BD335" s="113">
        <v>3.7519</v>
      </c>
      <c r="BE335" s="113">
        <v>0.44190000000000002</v>
      </c>
      <c r="BF335" s="113">
        <v>8.1034000000000006</v>
      </c>
      <c r="BG335" s="113">
        <v>0.36120000000000002</v>
      </c>
      <c r="BH335" s="113">
        <v>35.6402</v>
      </c>
      <c r="BI335" s="113">
        <v>47.486800000000002</v>
      </c>
    </row>
    <row r="336" spans="1:61" ht="15.75" customHeight="1">
      <c r="A336" s="22">
        <v>335</v>
      </c>
      <c r="B336" s="25">
        <v>44802</v>
      </c>
      <c r="C336" s="113">
        <v>1.1721999999999999</v>
      </c>
      <c r="D336" s="113">
        <v>1.5235000000000001</v>
      </c>
      <c r="E336" s="114"/>
      <c r="F336" s="114"/>
      <c r="G336" s="113">
        <v>1.135</v>
      </c>
      <c r="H336" s="113"/>
      <c r="I336" s="113">
        <v>1.6961999999999999</v>
      </c>
      <c r="J336" s="113">
        <v>1.9019999999999999</v>
      </c>
      <c r="K336" s="113"/>
      <c r="L336" s="113">
        <v>12.483700000000001</v>
      </c>
      <c r="M336" s="113">
        <v>9.1984999999999992</v>
      </c>
      <c r="N336" s="113">
        <v>1.6353</v>
      </c>
      <c r="O336" s="113">
        <v>19.731400000000001</v>
      </c>
      <c r="P336" s="113">
        <v>93.452799999999996</v>
      </c>
      <c r="Q336" s="113">
        <v>162.1371</v>
      </c>
      <c r="R336" s="113">
        <v>5.8883999999999999</v>
      </c>
      <c r="S336" s="113">
        <v>1.1705000000000001</v>
      </c>
      <c r="T336" s="113">
        <v>162.63399999999999</v>
      </c>
      <c r="U336" s="113">
        <v>477.584</v>
      </c>
      <c r="V336" s="113">
        <v>4.3033999999999999</v>
      </c>
      <c r="W336" s="113">
        <v>166.09950000000001</v>
      </c>
      <c r="X336" s="113">
        <v>8.0921000000000003</v>
      </c>
      <c r="Y336" s="113">
        <v>28.769100000000002</v>
      </c>
      <c r="Z336" s="113">
        <v>2.2911999999999999</v>
      </c>
      <c r="AA336" s="113">
        <v>42.571300000000001</v>
      </c>
      <c r="AB336" s="113">
        <v>8.7918000000000003</v>
      </c>
      <c r="AC336" s="113">
        <v>5.5374999999999996</v>
      </c>
      <c r="AD336" s="113">
        <v>5.2344999999999997</v>
      </c>
      <c r="AE336" s="113">
        <v>1582.713</v>
      </c>
      <c r="AF336" s="113">
        <v>1038.6364000000001</v>
      </c>
      <c r="AG336" s="113">
        <v>5128.0742</v>
      </c>
      <c r="AH336" s="113">
        <v>22.523800000000001</v>
      </c>
      <c r="AI336" s="113">
        <v>17366.080000000002</v>
      </c>
      <c r="AJ336" s="113">
        <v>23.4114</v>
      </c>
      <c r="AK336" s="113">
        <v>65.604299999999995</v>
      </c>
      <c r="AL336" s="113">
        <v>5.6962999999999999</v>
      </c>
      <c r="AM336" s="113">
        <v>71.524699999999996</v>
      </c>
      <c r="AN336" s="113">
        <v>21.316099999999999</v>
      </c>
      <c r="AO336" s="113">
        <v>4.3113999999999999</v>
      </c>
      <c r="AP336" s="113">
        <v>4.4020999999999999</v>
      </c>
      <c r="AQ336" s="113">
        <v>0.83109999999999995</v>
      </c>
      <c r="AR336" s="113">
        <v>499.38709999999998</v>
      </c>
      <c r="AS336" s="113">
        <v>4.1269999999999998</v>
      </c>
      <c r="AT336" s="113">
        <v>27417</v>
      </c>
      <c r="AU336" s="113">
        <v>74.882099999999994</v>
      </c>
      <c r="AV336" s="113">
        <v>2727.7107000000001</v>
      </c>
      <c r="AW336" s="113">
        <v>43.107500000000002</v>
      </c>
      <c r="AX336" s="113">
        <v>8.7056000000000004</v>
      </c>
      <c r="AY336" s="113">
        <v>3.8847</v>
      </c>
      <c r="AZ336" s="113">
        <v>141.98560000000001</v>
      </c>
      <c r="BA336" s="113">
        <v>11.4068</v>
      </c>
      <c r="BB336" s="113">
        <v>4.4903000000000004</v>
      </c>
      <c r="BC336" s="113">
        <v>260.83839999999998</v>
      </c>
      <c r="BD336" s="113">
        <v>3.7519</v>
      </c>
      <c r="BE336" s="113">
        <v>0.44190000000000002</v>
      </c>
      <c r="BF336" s="113">
        <v>8.1034000000000006</v>
      </c>
      <c r="BG336" s="113">
        <v>0.36120000000000002</v>
      </c>
      <c r="BH336" s="113">
        <v>35.6402</v>
      </c>
      <c r="BI336" s="113">
        <v>47.486800000000002</v>
      </c>
    </row>
    <row r="337" spans="1:61" ht="15.75" customHeight="1">
      <c r="A337" s="22">
        <v>336</v>
      </c>
      <c r="B337" s="25">
        <v>44803</v>
      </c>
      <c r="C337" s="113">
        <v>1.1651</v>
      </c>
      <c r="D337" s="113">
        <v>1.5264</v>
      </c>
      <c r="E337" s="114"/>
      <c r="F337" s="114"/>
      <c r="G337" s="113">
        <v>1.1347</v>
      </c>
      <c r="H337" s="113"/>
      <c r="I337" s="113">
        <v>1.6998</v>
      </c>
      <c r="J337" s="113">
        <v>1.8991</v>
      </c>
      <c r="K337" s="113"/>
      <c r="L337" s="113">
        <v>12.4345</v>
      </c>
      <c r="M337" s="113">
        <v>9.1452000000000009</v>
      </c>
      <c r="N337" s="113">
        <v>1.6291</v>
      </c>
      <c r="O337" s="113">
        <v>19.793500000000002</v>
      </c>
      <c r="P337" s="113">
        <v>93.241</v>
      </c>
      <c r="Q337" s="113">
        <v>161.4684</v>
      </c>
      <c r="R337" s="113">
        <v>5.9282000000000004</v>
      </c>
      <c r="S337" s="113">
        <v>1.1623000000000001</v>
      </c>
      <c r="T337" s="113">
        <v>161.59200000000001</v>
      </c>
      <c r="U337" s="113">
        <v>467.99799999999999</v>
      </c>
      <c r="V337" s="113">
        <v>4.2812999999999999</v>
      </c>
      <c r="W337" s="113">
        <v>164.7081</v>
      </c>
      <c r="X337" s="113">
        <v>8.0634999999999994</v>
      </c>
      <c r="Y337" s="113">
        <v>28.5092</v>
      </c>
      <c r="Z337" s="113">
        <v>2.2734999999999999</v>
      </c>
      <c r="AA337" s="113">
        <v>42.485100000000003</v>
      </c>
      <c r="AB337" s="113">
        <v>8.73</v>
      </c>
      <c r="AC337" s="113">
        <v>5.4912999999999998</v>
      </c>
      <c r="AD337" s="113">
        <v>5.2582000000000004</v>
      </c>
      <c r="AE337" s="113">
        <v>1569.7279000000001</v>
      </c>
      <c r="AF337" s="113">
        <v>1032.7542000000001</v>
      </c>
      <c r="AG337" s="113">
        <v>5150.8535000000002</v>
      </c>
      <c r="AH337" s="113">
        <v>22.3935</v>
      </c>
      <c r="AI337" s="113">
        <v>17422.009999999998</v>
      </c>
      <c r="AJ337" s="113">
        <v>23.513999999999999</v>
      </c>
      <c r="AK337" s="113">
        <v>65.976900000000001</v>
      </c>
      <c r="AL337" s="113">
        <v>5.6558000000000002</v>
      </c>
      <c r="AM337" s="113">
        <v>70.929500000000004</v>
      </c>
      <c r="AN337" s="113">
        <v>21.1875</v>
      </c>
      <c r="AO337" s="113">
        <v>4.2967000000000004</v>
      </c>
      <c r="AP337" s="113">
        <v>4.3765999999999998</v>
      </c>
      <c r="AQ337" s="113">
        <v>0.82750000000000001</v>
      </c>
      <c r="AR337" s="113">
        <v>499.17570000000001</v>
      </c>
      <c r="AS337" s="113">
        <v>4.1047000000000002</v>
      </c>
      <c r="AT337" s="113">
        <v>27308</v>
      </c>
      <c r="AU337" s="113">
        <v>74.506900000000002</v>
      </c>
      <c r="AV337" s="113">
        <v>2717.1410999999998</v>
      </c>
      <c r="AW337" s="113">
        <v>42.779299999999999</v>
      </c>
      <c r="AX337" s="113">
        <v>8.6446000000000005</v>
      </c>
      <c r="AY337" s="113">
        <v>3.8794</v>
      </c>
      <c r="AZ337" s="113">
        <v>141.17140000000001</v>
      </c>
      <c r="BA337" s="113">
        <v>11.4298</v>
      </c>
      <c r="BB337" s="113">
        <v>4.4588000000000001</v>
      </c>
      <c r="BC337" s="113">
        <v>257.49209999999999</v>
      </c>
      <c r="BD337" s="113">
        <v>3.7280000000000002</v>
      </c>
      <c r="BE337" s="113">
        <v>0.43930000000000002</v>
      </c>
      <c r="BF337" s="113">
        <v>8.0161999999999995</v>
      </c>
      <c r="BG337" s="113">
        <v>0.3589</v>
      </c>
      <c r="BH337" s="113">
        <v>35.481099999999998</v>
      </c>
      <c r="BI337" s="113">
        <v>47.337200000000003</v>
      </c>
    </row>
    <row r="338" spans="1:61" ht="15.75" customHeight="1">
      <c r="A338" s="22">
        <v>337</v>
      </c>
      <c r="B338" s="25">
        <v>44804</v>
      </c>
      <c r="C338" s="113">
        <v>1.1625000000000001</v>
      </c>
      <c r="D338" s="113">
        <v>1.5223</v>
      </c>
      <c r="E338" s="114"/>
      <c r="F338" s="114"/>
      <c r="G338" s="113">
        <v>1.1336999999999999</v>
      </c>
      <c r="H338" s="113"/>
      <c r="I338" s="113">
        <v>1.6956</v>
      </c>
      <c r="J338" s="113">
        <v>1.8968</v>
      </c>
      <c r="K338" s="113"/>
      <c r="L338" s="113">
        <v>12.3848</v>
      </c>
      <c r="M338" s="113">
        <v>9.1234999999999999</v>
      </c>
      <c r="N338" s="113">
        <v>1.6232</v>
      </c>
      <c r="O338" s="113">
        <v>19.895700000000001</v>
      </c>
      <c r="P338" s="113">
        <v>92.366900000000001</v>
      </c>
      <c r="Q338" s="113">
        <v>161.2843</v>
      </c>
      <c r="R338" s="113">
        <v>6.0326000000000004</v>
      </c>
      <c r="S338" s="113">
        <v>1.1564000000000001</v>
      </c>
      <c r="T338" s="113">
        <v>161.25800000000001</v>
      </c>
      <c r="U338" s="113">
        <v>463.44400000000002</v>
      </c>
      <c r="V338" s="113">
        <v>4.274</v>
      </c>
      <c r="W338" s="113">
        <v>163.8519</v>
      </c>
      <c r="X338" s="113">
        <v>8.0211000000000006</v>
      </c>
      <c r="Y338" s="113">
        <v>28.3371</v>
      </c>
      <c r="Z338" s="113">
        <v>2.2618</v>
      </c>
      <c r="AA338" s="113">
        <v>42.519399999999997</v>
      </c>
      <c r="AB338" s="113">
        <v>8.6905000000000001</v>
      </c>
      <c r="AC338" s="113">
        <v>5.4668000000000001</v>
      </c>
      <c r="AD338" s="113">
        <v>5.2206999999999999</v>
      </c>
      <c r="AE338" s="113">
        <v>1555.7384</v>
      </c>
      <c r="AF338" s="113">
        <v>1044.1476</v>
      </c>
      <c r="AG338" s="113">
        <v>5134.2987999999996</v>
      </c>
      <c r="AH338" s="113">
        <v>22.332599999999999</v>
      </c>
      <c r="AI338" s="113">
        <v>17275.87</v>
      </c>
      <c r="AJ338" s="113">
        <v>23.3826</v>
      </c>
      <c r="AK338" s="113">
        <v>65.382599999999996</v>
      </c>
      <c r="AL338" s="113">
        <v>5.6025</v>
      </c>
      <c r="AM338" s="113">
        <v>70.939300000000003</v>
      </c>
      <c r="AN338" s="113">
        <v>21.1678</v>
      </c>
      <c r="AO338" s="113">
        <v>4.2870999999999997</v>
      </c>
      <c r="AP338" s="113">
        <v>4.3703000000000003</v>
      </c>
      <c r="AQ338" s="113">
        <v>0.82469999999999999</v>
      </c>
      <c r="AR338" s="113">
        <v>498.59010000000001</v>
      </c>
      <c r="AS338" s="113">
        <v>4.0989000000000004</v>
      </c>
      <c r="AT338" s="113">
        <v>27330</v>
      </c>
      <c r="AU338" s="113">
        <v>74.294600000000003</v>
      </c>
      <c r="AV338" s="113">
        <v>2706.3119999999999</v>
      </c>
      <c r="AW338" s="113">
        <v>42.796199999999999</v>
      </c>
      <c r="AX338" s="113">
        <v>8.6005000000000003</v>
      </c>
      <c r="AY338" s="113">
        <v>3.87</v>
      </c>
      <c r="AZ338" s="113">
        <v>140.87219999999999</v>
      </c>
      <c r="BA338" s="113">
        <v>11.5343</v>
      </c>
      <c r="BB338" s="113">
        <v>4.4637000000000002</v>
      </c>
      <c r="BC338" s="113">
        <v>256.26569999999998</v>
      </c>
      <c r="BD338" s="113">
        <v>3.7162000000000002</v>
      </c>
      <c r="BE338" s="113">
        <v>0.4385</v>
      </c>
      <c r="BF338" s="113">
        <v>8.0282</v>
      </c>
      <c r="BG338" s="113">
        <v>0.35820000000000002</v>
      </c>
      <c r="BH338" s="113">
        <v>35.355400000000003</v>
      </c>
      <c r="BI338" s="113">
        <v>47.397500000000001</v>
      </c>
    </row>
    <row r="339" spans="1:61" ht="15.75" hidden="1" customHeight="1" outlineLevel="1">
      <c r="A339" s="22">
        <v>338</v>
      </c>
      <c r="B339" s="25">
        <v>44805</v>
      </c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</row>
    <row r="340" spans="1:61" ht="15.75" hidden="1" customHeight="1" outlineLevel="1">
      <c r="A340" s="22">
        <v>339</v>
      </c>
      <c r="B340" s="25">
        <v>44806</v>
      </c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</row>
    <row r="341" spans="1:61" ht="15.75" hidden="1" customHeight="1" outlineLevel="1">
      <c r="A341" s="22">
        <v>340</v>
      </c>
      <c r="B341" s="25">
        <v>44807</v>
      </c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</row>
    <row r="342" spans="1:61" ht="15.75" hidden="1" customHeight="1" outlineLevel="1">
      <c r="A342" s="22">
        <v>341</v>
      </c>
      <c r="B342" s="25">
        <v>44808</v>
      </c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</row>
    <row r="343" spans="1:61" ht="15.75" hidden="1" customHeight="1" outlineLevel="1">
      <c r="A343" s="22">
        <v>342</v>
      </c>
      <c r="B343" s="25">
        <v>44809</v>
      </c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</row>
    <row r="344" spans="1:61" ht="15.75" hidden="1" customHeight="1" outlineLevel="1">
      <c r="A344" s="22">
        <v>343</v>
      </c>
      <c r="B344" s="25">
        <v>44810</v>
      </c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</row>
    <row r="345" spans="1:61" ht="15.75" hidden="1" customHeight="1" outlineLevel="1">
      <c r="A345" s="22">
        <v>344</v>
      </c>
      <c r="B345" s="25">
        <v>44811</v>
      </c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</row>
    <row r="346" spans="1:61" ht="15.75" hidden="1" customHeight="1" outlineLevel="1">
      <c r="A346" s="22">
        <v>345</v>
      </c>
      <c r="B346" s="25">
        <v>44812</v>
      </c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</row>
    <row r="347" spans="1:61" ht="15.75" hidden="1" customHeight="1" outlineLevel="1">
      <c r="A347" s="22">
        <v>346</v>
      </c>
      <c r="B347" s="25">
        <v>44813</v>
      </c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</row>
    <row r="348" spans="1:61" ht="15.75" hidden="1" customHeight="1" outlineLevel="1">
      <c r="A348" s="22">
        <v>347</v>
      </c>
      <c r="B348" s="25">
        <v>44814</v>
      </c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</row>
    <row r="349" spans="1:61" ht="15.75" hidden="1" customHeight="1" outlineLevel="1">
      <c r="A349" s="22">
        <v>348</v>
      </c>
      <c r="B349" s="25">
        <v>44815</v>
      </c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</row>
    <row r="350" spans="1:61" ht="15.75" hidden="1" customHeight="1" outlineLevel="1">
      <c r="A350" s="22">
        <v>349</v>
      </c>
      <c r="B350" s="25">
        <v>44816</v>
      </c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</row>
    <row r="351" spans="1:61" ht="15.75" hidden="1" customHeight="1" outlineLevel="1">
      <c r="A351" s="22">
        <v>350</v>
      </c>
      <c r="B351" s="25">
        <v>44817</v>
      </c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</row>
    <row r="352" spans="1:61" ht="15.75" hidden="1" customHeight="1" outlineLevel="1">
      <c r="A352" s="22">
        <v>351</v>
      </c>
      <c r="B352" s="25">
        <v>44818</v>
      </c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</row>
    <row r="353" spans="1:61" ht="15.75" hidden="1" customHeight="1" outlineLevel="1">
      <c r="A353" s="22">
        <v>352</v>
      </c>
      <c r="B353" s="25">
        <v>44819</v>
      </c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</row>
    <row r="354" spans="1:61" ht="15.75" hidden="1" customHeight="1" outlineLevel="1">
      <c r="A354" s="22">
        <v>353</v>
      </c>
      <c r="B354" s="25">
        <v>44820</v>
      </c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</row>
    <row r="355" spans="1:61" ht="15.75" hidden="1" customHeight="1" outlineLevel="1">
      <c r="A355" s="22">
        <v>354</v>
      </c>
      <c r="B355" s="25">
        <v>44821</v>
      </c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</row>
    <row r="356" spans="1:61" ht="15.75" hidden="1" customHeight="1" outlineLevel="1">
      <c r="A356" s="22">
        <v>355</v>
      </c>
      <c r="B356" s="25">
        <v>44822</v>
      </c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</row>
    <row r="357" spans="1:61" ht="15.75" hidden="1" customHeight="1" outlineLevel="1">
      <c r="A357" s="22">
        <v>356</v>
      </c>
      <c r="B357" s="25">
        <v>44823</v>
      </c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</row>
    <row r="358" spans="1:61" ht="15.75" hidden="1" customHeight="1" outlineLevel="1">
      <c r="A358" s="22">
        <v>357</v>
      </c>
      <c r="B358" s="25">
        <v>44824</v>
      </c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</row>
    <row r="359" spans="1:61" ht="15.75" hidden="1" customHeight="1" outlineLevel="1">
      <c r="A359" s="22">
        <v>358</v>
      </c>
      <c r="B359" s="25">
        <v>44825</v>
      </c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</row>
    <row r="360" spans="1:61" ht="15.75" hidden="1" customHeight="1" outlineLevel="1">
      <c r="A360" s="22">
        <v>359</v>
      </c>
      <c r="B360" s="25">
        <v>44826</v>
      </c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</row>
    <row r="361" spans="1:61" ht="15.75" hidden="1" customHeight="1" outlineLevel="1">
      <c r="A361" s="22">
        <v>360</v>
      </c>
      <c r="B361" s="25">
        <v>44827</v>
      </c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</row>
    <row r="362" spans="1:61" ht="15.75" hidden="1" customHeight="1" outlineLevel="1">
      <c r="A362" s="22">
        <v>361</v>
      </c>
      <c r="B362" s="25">
        <v>44828</v>
      </c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</row>
    <row r="363" spans="1:61" ht="15.75" hidden="1" customHeight="1" outlineLevel="1">
      <c r="A363" s="22">
        <v>362</v>
      </c>
      <c r="B363" s="25">
        <v>44829</v>
      </c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</row>
    <row r="364" spans="1:61" ht="15.75" hidden="1" customHeight="1" outlineLevel="1">
      <c r="A364" s="22">
        <v>363</v>
      </c>
      <c r="B364" s="25">
        <v>44830</v>
      </c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</row>
    <row r="365" spans="1:61" ht="15.75" hidden="1" customHeight="1" outlineLevel="1">
      <c r="A365" s="22">
        <v>364</v>
      </c>
      <c r="B365" s="25">
        <v>44831</v>
      </c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</row>
    <row r="366" spans="1:61" ht="15.75" hidden="1" customHeight="1" outlineLevel="1">
      <c r="A366" s="22">
        <v>365</v>
      </c>
      <c r="B366" s="25">
        <v>44832</v>
      </c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</row>
    <row r="367" spans="1:61" ht="17.25" hidden="1" customHeight="1" outlineLevel="1">
      <c r="A367" s="22">
        <v>366</v>
      </c>
      <c r="B367" s="25">
        <v>44833</v>
      </c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</row>
    <row r="368" spans="1:61" ht="17.25" hidden="1" customHeight="1" outlineLevel="1" collapsed="1">
      <c r="A368" s="22">
        <v>367</v>
      </c>
      <c r="B368" s="78">
        <v>44834</v>
      </c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</row>
    <row r="369" spans="1:61" ht="16.8" customHeight="1" outlineLevel="1">
      <c r="A369" s="22"/>
      <c r="B369" s="78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</row>
    <row r="370" spans="1:61" ht="16.8" customHeight="1" outlineLevel="1">
      <c r="A370" s="22"/>
      <c r="B370" s="78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</row>
    <row r="371" spans="1:61" ht="16.8" customHeight="1" outlineLevel="1">
      <c r="A371" s="22"/>
      <c r="B371" s="78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</row>
    <row r="372" spans="1:61" ht="16.8" customHeight="1" outlineLevel="1">
      <c r="A372" s="22"/>
      <c r="B372" s="115"/>
      <c r="C372" s="116" t="s">
        <v>10</v>
      </c>
      <c r="D372" s="116" t="s">
        <v>11</v>
      </c>
      <c r="E372" s="116"/>
      <c r="G372" s="116" t="s">
        <v>78</v>
      </c>
      <c r="I372" s="116" t="s">
        <v>15</v>
      </c>
      <c r="J372" s="116" t="s">
        <v>73</v>
      </c>
      <c r="L372" s="116" t="s">
        <v>74</v>
      </c>
      <c r="M372" s="116" t="s">
        <v>77</v>
      </c>
      <c r="N372" s="116" t="s">
        <v>5</v>
      </c>
      <c r="O372" s="116" t="s">
        <v>89</v>
      </c>
      <c r="P372" s="116" t="s">
        <v>90</v>
      </c>
      <c r="Q372" s="116" t="s">
        <v>95</v>
      </c>
      <c r="R372" s="116" t="s">
        <v>99</v>
      </c>
      <c r="S372" s="116" t="s">
        <v>209</v>
      </c>
      <c r="T372" s="116" t="s">
        <v>210</v>
      </c>
      <c r="U372" s="116" t="s">
        <v>147</v>
      </c>
      <c r="V372" s="116" t="s">
        <v>149</v>
      </c>
      <c r="W372" s="116" t="s">
        <v>225</v>
      </c>
      <c r="X372" s="116" t="s">
        <v>226</v>
      </c>
      <c r="Y372" s="116" t="s">
        <v>16</v>
      </c>
      <c r="Z372" s="117" t="s">
        <v>12</v>
      </c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</row>
    <row r="373" spans="1:61" ht="16.8" customHeight="1" outlineLevel="1">
      <c r="A373" s="22"/>
      <c r="B373" s="118" t="s">
        <v>249</v>
      </c>
      <c r="C373" s="120">
        <f>C338/D338</f>
        <v>0.76364711292123766</v>
      </c>
      <c r="D373" s="120">
        <f>D338/D338</f>
        <v>1</v>
      </c>
      <c r="E373" s="120"/>
      <c r="F373" s="120"/>
      <c r="G373" s="120">
        <f>T338/D338</f>
        <v>105.9304999014649</v>
      </c>
      <c r="H373" s="120"/>
      <c r="I373" s="120">
        <f>N338/D338</f>
        <v>1.066281284897852</v>
      </c>
      <c r="J373" s="120">
        <f>O338/D338</f>
        <v>13.069500098535112</v>
      </c>
      <c r="K373" s="120"/>
      <c r="L373" s="120">
        <f>P338/D338</f>
        <v>60.675885173750245</v>
      </c>
      <c r="M373" s="120">
        <f>S338/D338</f>
        <v>0.75964001839322082</v>
      </c>
      <c r="N373" s="120">
        <f>V338/D338</f>
        <v>2.807593772580963</v>
      </c>
      <c r="O373" s="120">
        <f>X338/D338</f>
        <v>5.2690665440451951</v>
      </c>
      <c r="P373" s="120">
        <f>AA338/D338</f>
        <v>27.931025422058724</v>
      </c>
      <c r="Q373" s="120">
        <f>AD338/D338</f>
        <v>3.4294817053143269</v>
      </c>
      <c r="R373" s="120">
        <f>AE338/D338</f>
        <v>1021.965709781252</v>
      </c>
      <c r="S373" s="120">
        <f>AH338/D338</f>
        <v>14.670301517440715</v>
      </c>
      <c r="T373" s="120">
        <f>AI338/D338</f>
        <v>11348.531826840965</v>
      </c>
      <c r="U373" s="120">
        <f>AO338/D338</f>
        <v>2.8161991723050646</v>
      </c>
      <c r="V373" s="120">
        <f>AP338/D338</f>
        <v>2.8708533140642452</v>
      </c>
      <c r="W373" s="120">
        <f>AR338/D338</f>
        <v>327.52420679235371</v>
      </c>
      <c r="X373" s="120">
        <f>AS338/D338</f>
        <v>2.6925704526046119</v>
      </c>
      <c r="Y373" s="120">
        <f>1/D338</f>
        <v>0.65690074229783879</v>
      </c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2"/>
      <c r="BA373" s="92"/>
      <c r="BB373" s="92"/>
      <c r="BC373" s="92"/>
      <c r="BD373" s="92"/>
      <c r="BE373" s="92"/>
      <c r="BF373" s="92"/>
      <c r="BG373" s="92"/>
      <c r="BH373" s="92"/>
      <c r="BI373" s="92"/>
    </row>
    <row r="374" spans="1:61" ht="16.8" customHeight="1" outlineLevel="1">
      <c r="A374" s="22"/>
      <c r="B374" s="118" t="s">
        <v>250</v>
      </c>
      <c r="C374" s="120">
        <f>C388/X338</f>
        <v>0.16913587135242272</v>
      </c>
      <c r="D374" s="120">
        <f>D338/X338</f>
        <v>0.18978693695378437</v>
      </c>
      <c r="E374" s="120"/>
      <c r="F374" s="120"/>
      <c r="G374" s="120">
        <f>T338/X338</f>
        <v>20.104225106282179</v>
      </c>
      <c r="H374" s="120"/>
      <c r="I374" s="120">
        <f>N338/X338</f>
        <v>0.20236625899190883</v>
      </c>
      <c r="J374" s="120">
        <f>O338/X338</f>
        <v>2.4804203912181619</v>
      </c>
      <c r="K374" s="120"/>
      <c r="L374" s="120">
        <f>P338/X338</f>
        <v>11.515490394085598</v>
      </c>
      <c r="M374" s="120">
        <f>S338/X338</f>
        <v>0.14416975227836581</v>
      </c>
      <c r="N374" s="120">
        <f>V338/X338</f>
        <v>0.53284462230866092</v>
      </c>
      <c r="O374" s="120">
        <f>X338</f>
        <v>8.0211000000000006</v>
      </c>
      <c r="P374" s="120">
        <f>AA338/X338</f>
        <v>5.3009437608308083</v>
      </c>
      <c r="Q374" s="120">
        <f>AD338/X338</f>
        <v>0.65087082819064712</v>
      </c>
      <c r="R374" s="120">
        <f>AE338/X338</f>
        <v>193.95574173118399</v>
      </c>
      <c r="S374" s="120">
        <f>AH338/X338</f>
        <v>2.7842315891835283</v>
      </c>
      <c r="T374" s="120">
        <f>AI338/X338</f>
        <v>2153.8030943386816</v>
      </c>
      <c r="U374" s="120">
        <f>AO338/X338</f>
        <v>0.53447781476356104</v>
      </c>
      <c r="V374" s="120">
        <f>AP338/X338</f>
        <v>0.54485045691987388</v>
      </c>
      <c r="W374" s="120">
        <f>AR338/X338</f>
        <v>62.159815985338668</v>
      </c>
      <c r="X374" s="120">
        <f>AS338/X338</f>
        <v>0.51101469873209415</v>
      </c>
      <c r="Y374" s="120">
        <f>X338</f>
        <v>8.0211000000000006</v>
      </c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2"/>
      <c r="BA374" s="92"/>
      <c r="BB374" s="92"/>
      <c r="BC374" s="92"/>
      <c r="BD374" s="92"/>
      <c r="BE374" s="92"/>
      <c r="BF374" s="92"/>
      <c r="BG374" s="92"/>
      <c r="BH374" s="92"/>
      <c r="BI374" s="92"/>
    </row>
    <row r="375" spans="1:61" ht="16.8" customHeight="1" outlineLevel="1">
      <c r="A375" s="22"/>
      <c r="B375" s="118" t="s">
        <v>251</v>
      </c>
      <c r="C375" s="120">
        <f>C388</f>
        <v>1.356655737704918</v>
      </c>
      <c r="D375" s="120">
        <f>D338</f>
        <v>1.5223</v>
      </c>
      <c r="E375" s="120"/>
      <c r="F375" s="120"/>
      <c r="G375" s="120">
        <f>T338</f>
        <v>161.25800000000001</v>
      </c>
      <c r="H375" s="120"/>
      <c r="I375" s="120">
        <f>N338</f>
        <v>1.6232</v>
      </c>
      <c r="J375" s="120">
        <f>O338</f>
        <v>19.895700000000001</v>
      </c>
      <c r="K375" s="120"/>
      <c r="L375" s="120">
        <f>P338</f>
        <v>92.366900000000001</v>
      </c>
      <c r="M375" s="120">
        <f>S338</f>
        <v>1.1564000000000001</v>
      </c>
      <c r="N375" s="120">
        <f>V338</f>
        <v>4.274</v>
      </c>
      <c r="O375" s="120">
        <f>X338</f>
        <v>8.0211000000000006</v>
      </c>
      <c r="P375" s="120">
        <f>AA338</f>
        <v>42.519399999999997</v>
      </c>
      <c r="Q375" s="120">
        <f>AD338</f>
        <v>5.2206999999999999</v>
      </c>
      <c r="R375" s="120">
        <f>AE338</f>
        <v>1555.7384</v>
      </c>
      <c r="S375" s="120">
        <f>AH338</f>
        <v>22.332599999999999</v>
      </c>
      <c r="T375" s="120">
        <f>AI338</f>
        <v>17275.87</v>
      </c>
      <c r="U375" s="120">
        <f>AO338</f>
        <v>4.2870999999999997</v>
      </c>
      <c r="V375" s="120">
        <f>AP338</f>
        <v>4.3703000000000003</v>
      </c>
      <c r="W375" s="120">
        <f>AR338</f>
        <v>498.59010000000001</v>
      </c>
      <c r="X375" s="120">
        <f>AS338</f>
        <v>4.0989000000000004</v>
      </c>
      <c r="Y375" s="120">
        <f>1</f>
        <v>1</v>
      </c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2"/>
      <c r="BA375" s="92"/>
      <c r="BB375" s="92"/>
      <c r="BC375" s="92"/>
      <c r="BD375" s="92"/>
      <c r="BE375" s="92"/>
      <c r="BF375" s="92"/>
      <c r="BG375" s="92"/>
      <c r="BH375" s="92"/>
      <c r="BI375" s="92"/>
    </row>
    <row r="376" spans="1:61" ht="16.8" customHeight="1" outlineLevel="1">
      <c r="A376" s="22"/>
      <c r="B376" s="118" t="s">
        <v>252</v>
      </c>
      <c r="C376" s="120">
        <f>C388/P338</f>
        <v>1.4687682900529497E-2</v>
      </c>
      <c r="D376" s="120">
        <f>D338/P338</f>
        <v>1.6481012137464827E-2</v>
      </c>
      <c r="E376" s="120"/>
      <c r="F376" s="120"/>
      <c r="G376" s="120">
        <f>T338/P338</f>
        <v>1.7458418546037597</v>
      </c>
      <c r="H376" s="120"/>
      <c r="I376" s="120">
        <f>N338/P338</f>
        <v>1.7573394798353088E-2</v>
      </c>
      <c r="J376" s="120">
        <f>O338/P338</f>
        <v>0.21539858975455495</v>
      </c>
      <c r="K376" s="120"/>
      <c r="L376" s="120">
        <f>P338</f>
        <v>92.366900000000001</v>
      </c>
      <c r="M376" s="120">
        <f>S338/P338</f>
        <v>1.2519636363242678E-2</v>
      </c>
      <c r="N376" s="120">
        <f>V338/P338</f>
        <v>4.6271987042977518E-2</v>
      </c>
      <c r="O376" s="120">
        <f>X338/P338</f>
        <v>8.6839549665518712E-2</v>
      </c>
      <c r="P376" s="120">
        <f>AA338/P338</f>
        <v>0.46033156899278849</v>
      </c>
      <c r="Q376" s="120">
        <f>AD338/P338</f>
        <v>5.6521329610499001E-2</v>
      </c>
      <c r="R376" s="120">
        <f>AE338/P338</f>
        <v>16.843029266977673</v>
      </c>
      <c r="S376" s="120">
        <f>AH338/P338</f>
        <v>0.24178141736920908</v>
      </c>
      <c r="T376" s="120">
        <f>AI338/P338</f>
        <v>187.03529078057181</v>
      </c>
      <c r="U376" s="120">
        <f>AO338/P338</f>
        <v>4.6413812740278171E-2</v>
      </c>
      <c r="V376" s="120">
        <f>AP338/P338</f>
        <v>4.7314568313973945E-2</v>
      </c>
      <c r="W376" s="120">
        <f>AR338/P338</f>
        <v>5.3979304274583209</v>
      </c>
      <c r="X376" s="120">
        <f>AS338/P338</f>
        <v>4.437628631035577E-2</v>
      </c>
      <c r="Y376" s="120">
        <f>P338</f>
        <v>92.366900000000001</v>
      </c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2"/>
      <c r="BA376" s="92"/>
      <c r="BB376" s="92"/>
      <c r="BC376" s="92"/>
      <c r="BD376" s="92"/>
      <c r="BE376" s="92"/>
      <c r="BF376" s="92"/>
      <c r="BG376" s="92"/>
      <c r="BH376" s="92"/>
      <c r="BI376" s="92"/>
    </row>
    <row r="377" spans="1:61" ht="16.8" customHeight="1" outlineLevel="1">
      <c r="A377" s="22"/>
      <c r="B377" s="118" t="s">
        <v>253</v>
      </c>
      <c r="C377" s="120">
        <f>C388/AR338</f>
        <v>2.7209841063930429E-3</v>
      </c>
      <c r="D377" s="120">
        <f>D338/AR338</f>
        <v>3.0532094399788523E-3</v>
      </c>
      <c r="E377" s="120"/>
      <c r="F377" s="120"/>
      <c r="G377" s="120">
        <f>T338/AR338</f>
        <v>0.32342800228083152</v>
      </c>
      <c r="H377" s="120"/>
      <c r="I377" s="120">
        <f>N338/AR338</f>
        <v>3.2555800847229015E-3</v>
      </c>
      <c r="J377" s="120">
        <f>O338/AR338</f>
        <v>3.9903921076651944E-2</v>
      </c>
      <c r="K377" s="120"/>
      <c r="L377" s="120">
        <f>O338/AR338</f>
        <v>3.9903921076651944E-2</v>
      </c>
      <c r="M377" s="120">
        <f>S338/AR338</f>
        <v>2.3193400751438907E-3</v>
      </c>
      <c r="N377" s="120">
        <f>V338/AR338</f>
        <v>8.5721718100700353E-3</v>
      </c>
      <c r="O377" s="120">
        <f>X338/AR338</f>
        <v>1.6087563712155539E-2</v>
      </c>
      <c r="P377" s="120">
        <f>AA338/AR338</f>
        <v>8.5279270486919009E-2</v>
      </c>
      <c r="Q377" s="120">
        <f>AD338/AR338</f>
        <v>1.0470925916900476E-2</v>
      </c>
      <c r="R377" s="120">
        <f>AE338/AR338</f>
        <v>3.1202753524388069</v>
      </c>
      <c r="S377" s="120">
        <f>AH338/AR338</f>
        <v>4.4791503080386069E-2</v>
      </c>
      <c r="T377" s="120">
        <f>AI338/AR338</f>
        <v>34.649444503611278</v>
      </c>
      <c r="U377" s="120">
        <f>AO338/AR338</f>
        <v>8.598445897742453E-3</v>
      </c>
      <c r="V377" s="120">
        <f>AP338/AR338</f>
        <v>8.7653164392955257E-3</v>
      </c>
      <c r="W377" s="120">
        <f>AR338/AR338</f>
        <v>1</v>
      </c>
      <c r="X377" s="120">
        <f>AS338/AR338</f>
        <v>8.2209815237005313E-3</v>
      </c>
      <c r="Y377" s="120">
        <f>AR338</f>
        <v>498.59010000000001</v>
      </c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2"/>
      <c r="BA377" s="92"/>
      <c r="BB377" s="92"/>
      <c r="BC377" s="92"/>
      <c r="BD377" s="92"/>
      <c r="BE377" s="92"/>
      <c r="BF377" s="92"/>
      <c r="BG377" s="92"/>
      <c r="BH377" s="92"/>
      <c r="BI377" s="92"/>
    </row>
    <row r="378" spans="1:61" ht="16.8" customHeight="1" outlineLevel="1">
      <c r="A378" s="22"/>
      <c r="B378" s="118" t="s">
        <v>254</v>
      </c>
      <c r="C378" s="120">
        <f>C388/N338</f>
        <v>0.83579086847271933</v>
      </c>
      <c r="D378" s="120">
        <f>D338/N338</f>
        <v>0.937838836865451</v>
      </c>
      <c r="E378" s="120"/>
      <c r="F378" s="120"/>
      <c r="G378" s="120">
        <f>T338/N338</f>
        <v>99.345736816165612</v>
      </c>
      <c r="H378" s="120"/>
      <c r="I378" s="120">
        <f>N338</f>
        <v>1.6232</v>
      </c>
      <c r="J378" s="120">
        <f>O338/N338</f>
        <v>12.257084770823067</v>
      </c>
      <c r="K378" s="120"/>
      <c r="L378" s="120">
        <f>O338/N338</f>
        <v>12.257084770823067</v>
      </c>
      <c r="M378" s="120">
        <f>S338/N338</f>
        <v>0.71241991128634807</v>
      </c>
      <c r="N378" s="120">
        <f>V338/N338</f>
        <v>2.6330704780680136</v>
      </c>
      <c r="O378" s="120">
        <f>X338/N338</f>
        <v>4.9415352390340077</v>
      </c>
      <c r="P378" s="120">
        <f>AA338/N338</f>
        <v>26.194800394282897</v>
      </c>
      <c r="Q378" s="120">
        <f>AD338/N338</f>
        <v>3.2163011335633316</v>
      </c>
      <c r="R378" s="120">
        <f>AE338/N338</f>
        <v>958.43913257762438</v>
      </c>
      <c r="S378" s="120">
        <f>AH338/N338</f>
        <v>13.758378511582061</v>
      </c>
      <c r="T378" s="120">
        <f>AI338/N338</f>
        <v>10643.093888615082</v>
      </c>
      <c r="U378" s="120">
        <f>AO338/N338</f>
        <v>2.6411409561360273</v>
      </c>
      <c r="V378" s="120">
        <f>AP338/N336</f>
        <v>2.6724759982877764</v>
      </c>
      <c r="W378" s="120">
        <f>AR338/N338</f>
        <v>307.16492114342043</v>
      </c>
      <c r="X378" s="120">
        <f>AS338/N338</f>
        <v>2.5251971414489898</v>
      </c>
      <c r="Y378" s="120">
        <f>N338</f>
        <v>1.6232</v>
      </c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/>
      <c r="BE378" s="92"/>
      <c r="BF378" s="92"/>
      <c r="BG378" s="92"/>
      <c r="BH378" s="92"/>
      <c r="BI378" s="92"/>
    </row>
    <row r="379" spans="1:61" ht="16.8" customHeight="1" outlineLevel="1">
      <c r="A379" s="22"/>
      <c r="B379" s="118" t="s">
        <v>255</v>
      </c>
      <c r="C379" s="120">
        <f>C388</f>
        <v>1.356655737704918</v>
      </c>
      <c r="D379" s="120">
        <f>D338/C338</f>
        <v>1.3095053763440858</v>
      </c>
      <c r="E379" s="120"/>
      <c r="F379" s="120"/>
      <c r="G379" s="120">
        <f>T338/C338</f>
        <v>138.71655913978495</v>
      </c>
      <c r="H379" s="120"/>
      <c r="I379" s="120">
        <f>N338/C338</f>
        <v>1.396301075268817</v>
      </c>
      <c r="J379" s="120">
        <f>O338/C338</f>
        <v>17.11458064516129</v>
      </c>
      <c r="K379" s="120"/>
      <c r="L379" s="120">
        <f>O338/C338</f>
        <v>17.11458064516129</v>
      </c>
      <c r="M379" s="120">
        <f>S338/C338</f>
        <v>0.99475268817204299</v>
      </c>
      <c r="N379" s="120">
        <f>V338/C338</f>
        <v>3.676559139784946</v>
      </c>
      <c r="O379" s="120">
        <f>X338/C338</f>
        <v>6.8998709677419354</v>
      </c>
      <c r="P379" s="120">
        <f>AA338/C338</f>
        <v>36.575827956989244</v>
      </c>
      <c r="Q379" s="120">
        <f>AD338/C338</f>
        <v>4.4909247311827949</v>
      </c>
      <c r="R379" s="120">
        <f>AE338/C338</f>
        <v>1338.2695913978494</v>
      </c>
      <c r="S379" s="120">
        <f>AH338/C338</f>
        <v>19.210838709677418</v>
      </c>
      <c r="T379" s="120">
        <f>AI338/C338</f>
        <v>14860.963440860212</v>
      </c>
      <c r="U379" s="120">
        <f>AO338/C338</f>
        <v>3.6878279569892469</v>
      </c>
      <c r="V379" s="120">
        <f>AP338/C336</f>
        <v>3.7282886879372126</v>
      </c>
      <c r="W379" s="120">
        <f>AR338/AO338</f>
        <v>116.30008630542793</v>
      </c>
      <c r="X379" s="120">
        <f>AS338/C338</f>
        <v>3.5259354838709678</v>
      </c>
      <c r="Y379" s="120">
        <f>C338</f>
        <v>1.1625000000000001</v>
      </c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  <c r="BC379" s="92"/>
      <c r="BD379" s="92"/>
      <c r="BE379" s="92"/>
      <c r="BF379" s="92"/>
      <c r="BG379" s="92"/>
      <c r="BH379" s="92"/>
      <c r="BI379" s="92"/>
    </row>
    <row r="380" spans="1:61" ht="16.8" customHeight="1" outlineLevel="1">
      <c r="A380" s="22"/>
      <c r="B380" s="118" t="s">
        <v>256</v>
      </c>
      <c r="C380" s="120">
        <f>C388/AO338</f>
        <v>0.31645068640920859</v>
      </c>
      <c r="D380" s="120">
        <f>D338/AO338</f>
        <v>0.35508852137808777</v>
      </c>
      <c r="E380" s="120"/>
      <c r="F380" s="120"/>
      <c r="G380" s="120">
        <f>T338/AO338</f>
        <v>37.614704578852844</v>
      </c>
      <c r="H380" s="120"/>
      <c r="I380" s="120">
        <f>N338/AO338</f>
        <v>0.37862424482750578</v>
      </c>
      <c r="J380" s="120">
        <f>O338/AO338</f>
        <v>4.6408294651396051</v>
      </c>
      <c r="K380" s="120"/>
      <c r="L380" s="120">
        <f>P338/AO338</f>
        <v>21.545310349653615</v>
      </c>
      <c r="M380" s="120">
        <f>S338/AO338</f>
        <v>0.2697394509108722</v>
      </c>
      <c r="N380" s="120">
        <f>V338/AO338</f>
        <v>0.99694432133610145</v>
      </c>
      <c r="O380" s="120">
        <f>X338/AO338</f>
        <v>1.8709850481677595</v>
      </c>
      <c r="P380" s="120">
        <f>AA338/AO338</f>
        <v>9.9179865176926132</v>
      </c>
      <c r="Q380" s="120">
        <f>AD338/AO338</f>
        <v>1.2177695878332673</v>
      </c>
      <c r="R380" s="120">
        <f>AE338/AO338</f>
        <v>362.88829278533274</v>
      </c>
      <c r="S380" s="120">
        <f>AH338/AO338</f>
        <v>5.209255673998741</v>
      </c>
      <c r="T380" s="120">
        <f>AI338/AO338</f>
        <v>4029.7333862051269</v>
      </c>
      <c r="U380" s="120">
        <f>AO338/AO338</f>
        <v>1</v>
      </c>
      <c r="V380" s="120">
        <f>AP338/AO338</f>
        <v>1.0194070583844559</v>
      </c>
      <c r="W380" s="120">
        <f>AR338/AO338</f>
        <v>116.30008630542793</v>
      </c>
      <c r="X380" s="120">
        <f>AS338/AO338</f>
        <v>0.9561008607217002</v>
      </c>
      <c r="Y380" s="120">
        <f>AO338</f>
        <v>4.2870999999999997</v>
      </c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  <c r="BC380" s="92"/>
      <c r="BD380" s="92"/>
      <c r="BE380" s="92"/>
      <c r="BF380" s="92"/>
      <c r="BG380" s="92"/>
      <c r="BH380" s="92"/>
      <c r="BI380" s="92"/>
    </row>
    <row r="381" spans="1:61" ht="16.8" customHeight="1" outlineLevel="1">
      <c r="A381" s="22"/>
      <c r="B381" s="118" t="s">
        <v>257</v>
      </c>
      <c r="C381" s="92">
        <f>C388/V338</f>
        <v>0.31742062183081843</v>
      </c>
      <c r="D381" s="92">
        <f>D338/V338</f>
        <v>0.35617688348151616</v>
      </c>
      <c r="E381" s="92"/>
      <c r="F381" s="92"/>
      <c r="G381" s="92">
        <f>T338/V338</f>
        <v>37.72999532054282</v>
      </c>
      <c r="H381" s="92"/>
      <c r="I381" s="92">
        <f>N338/V338</f>
        <v>0.37978474496958353</v>
      </c>
      <c r="J381" s="92">
        <f>O338/V338</f>
        <v>4.6550538137576041</v>
      </c>
      <c r="K381" s="92"/>
      <c r="L381" s="92">
        <f>P338/V338</f>
        <v>21.611347683668694</v>
      </c>
      <c r="M381" s="92">
        <f>S338/V338</f>
        <v>0.27056621431913902</v>
      </c>
      <c r="N381" s="92">
        <f>V338</f>
        <v>4.274</v>
      </c>
      <c r="O381" s="92">
        <f>X338/V338</f>
        <v>1.8767197005147405</v>
      </c>
      <c r="P381" s="92">
        <f>AA338/V338</f>
        <v>9.9483855872718756</v>
      </c>
      <c r="Q381" s="92">
        <f>AD338/V338</f>
        <v>1.2215021057557323</v>
      </c>
      <c r="R381" s="92">
        <f>AE338/V338</f>
        <v>364.00056153486196</v>
      </c>
      <c r="S381" s="92">
        <f>AH338/V338</f>
        <v>5.2252222742161907</v>
      </c>
      <c r="T381" s="92">
        <f>AI338/V338</f>
        <v>4042.0846981750115</v>
      </c>
      <c r="U381" s="92">
        <f>AO338/V338</f>
        <v>1.0030650444548432</v>
      </c>
      <c r="V381" s="92">
        <f>AP338/V338</f>
        <v>1.0225315863359852</v>
      </c>
      <c r="W381" s="92">
        <f>AR338/V338</f>
        <v>116.65655124005616</v>
      </c>
      <c r="X381" s="92">
        <f>AS338/V338</f>
        <v>0.95903135236312598</v>
      </c>
      <c r="Y381" s="92">
        <f>V338</f>
        <v>4.274</v>
      </c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2"/>
      <c r="BA381" s="92"/>
      <c r="BB381" s="92"/>
      <c r="BC381" s="92"/>
      <c r="BD381" s="92"/>
      <c r="BE381" s="92"/>
      <c r="BF381" s="92"/>
      <c r="BG381" s="92"/>
      <c r="BH381" s="92"/>
      <c r="BI381" s="92"/>
    </row>
    <row r="382" spans="1:61" ht="16.8" customHeight="1" outlineLevel="1">
      <c r="A382" s="22"/>
      <c r="B382" s="118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2"/>
      <c r="BA382" s="92"/>
      <c r="BB382" s="92"/>
      <c r="BC382" s="92"/>
      <c r="BD382" s="92"/>
      <c r="BE382" s="92"/>
      <c r="BF382" s="92"/>
      <c r="BG382" s="92"/>
      <c r="BH382" s="92"/>
      <c r="BI382" s="92"/>
    </row>
    <row r="383" spans="1:61" ht="16.8" customHeight="1" outlineLevel="1">
      <c r="A383" s="22"/>
      <c r="B383" s="118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2"/>
      <c r="BA383" s="92"/>
      <c r="BB383" s="92"/>
      <c r="BC383" s="92"/>
      <c r="BD383" s="92"/>
      <c r="BE383" s="92"/>
      <c r="BF383" s="92"/>
      <c r="BG383" s="92"/>
      <c r="BH383" s="92"/>
      <c r="BI383" s="92"/>
    </row>
    <row r="384" spans="1:61" ht="17.25" customHeight="1">
      <c r="A384" s="22"/>
      <c r="B384" s="119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2"/>
      <c r="BA384" s="92"/>
      <c r="BB384" s="92"/>
      <c r="BC384" s="92"/>
      <c r="BD384" s="92"/>
      <c r="BE384" s="92"/>
      <c r="BF384" s="92"/>
      <c r="BG384" s="92"/>
      <c r="BH384" s="92"/>
      <c r="BI384" s="92"/>
    </row>
    <row r="385" spans="1:61">
      <c r="A385" s="22">
        <v>369</v>
      </c>
      <c r="B385" s="26" t="s">
        <v>108</v>
      </c>
      <c r="C385" s="27"/>
      <c r="D385" s="27"/>
      <c r="E385" s="27"/>
      <c r="F385" s="27"/>
      <c r="G385" s="27"/>
      <c r="H385" s="27"/>
      <c r="I385" s="27"/>
    </row>
    <row r="386" spans="1:61" ht="31.8" thickBot="1">
      <c r="A386" s="22">
        <v>370</v>
      </c>
      <c r="B386" s="23" t="s">
        <v>40</v>
      </c>
      <c r="C386" s="24" t="s">
        <v>10</v>
      </c>
      <c r="D386" s="24" t="s">
        <v>11</v>
      </c>
      <c r="E386" s="24" t="s">
        <v>0</v>
      </c>
      <c r="F386" s="24" t="s">
        <v>1</v>
      </c>
      <c r="G386" s="24" t="s">
        <v>35</v>
      </c>
      <c r="H386" s="24" t="s">
        <v>2</v>
      </c>
      <c r="I386" s="24" t="s">
        <v>12</v>
      </c>
      <c r="J386" s="24" t="s">
        <v>13</v>
      </c>
      <c r="K386" s="24" t="s">
        <v>3</v>
      </c>
      <c r="L386" s="24" t="s">
        <v>96</v>
      </c>
      <c r="M386" s="24" t="s">
        <v>14</v>
      </c>
      <c r="N386" s="24" t="s">
        <v>15</v>
      </c>
      <c r="O386" s="24" t="s">
        <v>73</v>
      </c>
      <c r="P386" s="24" t="s">
        <v>74</v>
      </c>
      <c r="Q386" s="24" t="s">
        <v>97</v>
      </c>
      <c r="R386" s="24" t="s">
        <v>76</v>
      </c>
      <c r="S386" s="24" t="s">
        <v>77</v>
      </c>
      <c r="T386" s="24" t="s">
        <v>78</v>
      </c>
      <c r="U386" s="24" t="s">
        <v>4</v>
      </c>
      <c r="V386" s="24" t="s">
        <v>5</v>
      </c>
      <c r="W386" s="24" t="s">
        <v>6</v>
      </c>
      <c r="X386" s="24" t="s">
        <v>89</v>
      </c>
      <c r="Y386" s="24" t="s">
        <v>91</v>
      </c>
      <c r="Z386" s="24" t="s">
        <v>93</v>
      </c>
      <c r="AA386" s="24" t="s">
        <v>90</v>
      </c>
      <c r="AB386" s="24" t="s">
        <v>92</v>
      </c>
      <c r="AC386" s="24" t="s">
        <v>94</v>
      </c>
      <c r="AD386" s="24" t="s">
        <v>95</v>
      </c>
      <c r="AE386" s="24" t="s">
        <v>99</v>
      </c>
      <c r="AF386" s="24" t="s">
        <v>207</v>
      </c>
      <c r="AG386" s="24" t="s">
        <v>208</v>
      </c>
      <c r="AH386" s="24" t="s">
        <v>209</v>
      </c>
      <c r="AI386" s="24" t="s">
        <v>210</v>
      </c>
      <c r="AJ386" s="24" t="s">
        <v>211</v>
      </c>
      <c r="AK386" s="24" t="s">
        <v>212</v>
      </c>
      <c r="AL386" s="24" t="s">
        <v>213</v>
      </c>
      <c r="AM386" s="24" t="s">
        <v>214</v>
      </c>
      <c r="AN386" s="24" t="s">
        <v>215</v>
      </c>
      <c r="AO386" s="24" t="s">
        <v>147</v>
      </c>
      <c r="AP386" s="24" t="s">
        <v>149</v>
      </c>
      <c r="AQ386" s="24" t="s">
        <v>135</v>
      </c>
      <c r="AR386" s="24" t="s">
        <v>225</v>
      </c>
      <c r="AS386" s="24" t="s">
        <v>226</v>
      </c>
      <c r="AT386" s="24" t="s">
        <v>229</v>
      </c>
      <c r="AU386" s="24" t="s">
        <v>231</v>
      </c>
      <c r="AV386" s="24" t="s">
        <v>232</v>
      </c>
      <c r="AW386" s="24" t="s">
        <v>233</v>
      </c>
      <c r="AX386" s="24" t="s">
        <v>176</v>
      </c>
      <c r="AY386" s="24" t="s">
        <v>234</v>
      </c>
      <c r="AZ386" s="24" t="s">
        <v>235</v>
      </c>
      <c r="BA386" s="24" t="s">
        <v>236</v>
      </c>
      <c r="BB386" s="24" t="s">
        <v>237</v>
      </c>
      <c r="BC386" s="24" t="s">
        <v>238</v>
      </c>
      <c r="BD386" s="24" t="s">
        <v>239</v>
      </c>
      <c r="BE386" s="24" t="s">
        <v>118</v>
      </c>
      <c r="BF386" s="24" t="s">
        <v>240</v>
      </c>
      <c r="BG386" s="24" t="s">
        <v>241</v>
      </c>
      <c r="BH386" s="24" t="s">
        <v>242</v>
      </c>
      <c r="BI386" s="24" t="s">
        <v>243</v>
      </c>
    </row>
    <row r="387" spans="1:61" s="9" customFormat="1" ht="15" thickTop="1">
      <c r="A387" s="22">
        <v>371</v>
      </c>
      <c r="B387" s="28">
        <v>1</v>
      </c>
      <c r="C387" s="73">
        <f t="shared" ref="C387:AH387" si="0">AVERAGE(C4:C34)</f>
        <v>1.3684354838709678</v>
      </c>
      <c r="D387" s="73">
        <f t="shared" si="0"/>
        <v>1.7022354838709672</v>
      </c>
      <c r="E387" s="73" t="e">
        <f t="shared" si="0"/>
        <v>#DIV/0!</v>
      </c>
      <c r="F387" s="73" t="e">
        <f t="shared" si="0"/>
        <v>#DIV/0!</v>
      </c>
      <c r="G387" s="73">
        <f t="shared" si="0"/>
        <v>1.2628096774193551</v>
      </c>
      <c r="H387" s="73" t="e">
        <f t="shared" si="0"/>
        <v>#DIV/0!</v>
      </c>
      <c r="I387" s="73">
        <f t="shared" si="0"/>
        <v>1.848516129032258</v>
      </c>
      <c r="J387" s="73">
        <f t="shared" si="0"/>
        <v>1.9391774193548383</v>
      </c>
      <c r="K387" s="73" t="e">
        <f t="shared" si="0"/>
        <v>#DIV/0!</v>
      </c>
      <c r="L387" s="73">
        <f t="shared" si="0"/>
        <v>11.852461290322587</v>
      </c>
      <c r="M387" s="73">
        <f t="shared" si="0"/>
        <v>10.646280645161289</v>
      </c>
      <c r="N387" s="73">
        <f t="shared" si="0"/>
        <v>1.8490290322580647</v>
      </c>
      <c r="O387" s="73">
        <f t="shared" si="0"/>
        <v>20.351077419354841</v>
      </c>
      <c r="P387" s="73">
        <f t="shared" si="0"/>
        <v>102.59040645161289</v>
      </c>
      <c r="Q387" s="73">
        <f t="shared" si="0"/>
        <v>135.74529999999999</v>
      </c>
      <c r="R387" s="73">
        <f t="shared" si="0"/>
        <v>7.5734903225806489</v>
      </c>
      <c r="S387" s="73">
        <f t="shared" si="0"/>
        <v>1.1799677419354841</v>
      </c>
      <c r="T387" s="73">
        <f t="shared" si="0"/>
        <v>154.77138709677419</v>
      </c>
      <c r="U387" s="73">
        <f t="shared" si="0"/>
        <v>425.70235483870977</v>
      </c>
      <c r="V387" s="73">
        <f t="shared" si="0"/>
        <v>5.0268838709677413</v>
      </c>
      <c r="W387" s="73">
        <f t="shared" si="0"/>
        <v>176.68751290322581</v>
      </c>
      <c r="X387" s="73">
        <f t="shared" si="0"/>
        <v>8.7909774193548369</v>
      </c>
      <c r="Y387" s="73">
        <f t="shared" si="0"/>
        <v>30.090461290322576</v>
      </c>
      <c r="Z387" s="73">
        <f t="shared" si="0"/>
        <v>2.3078322580645168</v>
      </c>
      <c r="AA387" s="73">
        <f t="shared" si="0"/>
        <v>45.803503225806445</v>
      </c>
      <c r="AB387" s="73">
        <f t="shared" si="0"/>
        <v>8.8710870967741915</v>
      </c>
      <c r="AC387" s="73">
        <f t="shared" si="0"/>
        <v>5.4195935483870974</v>
      </c>
      <c r="AD387" s="73">
        <f t="shared" si="0"/>
        <v>5.6962258064516114</v>
      </c>
      <c r="AE387" s="73">
        <f t="shared" si="0"/>
        <v>1618.1569354838712</v>
      </c>
      <c r="AF387" s="73">
        <f t="shared" si="0"/>
        <v>1115.5750258064513</v>
      </c>
      <c r="AG387" s="73">
        <f t="shared" si="0"/>
        <v>5163.0485193548402</v>
      </c>
      <c r="AH387" s="73">
        <f t="shared" si="0"/>
        <v>21.500803225806454</v>
      </c>
      <c r="AI387" s="73">
        <f t="shared" ref="AI387:BI387" si="1">AVERAGE(AI4:AI34)</f>
        <v>19401.003225806446</v>
      </c>
      <c r="AJ387" s="73">
        <f t="shared" si="1"/>
        <v>27.988461290322579</v>
      </c>
      <c r="AK387" s="73">
        <f t="shared" si="1"/>
        <v>69.363332258064503</v>
      </c>
      <c r="AL387" s="73">
        <f t="shared" si="1"/>
        <v>5.8388032258064513</v>
      </c>
      <c r="AM387" s="73">
        <f t="shared" si="1"/>
        <v>97.579938709677393</v>
      </c>
      <c r="AN387" s="73">
        <f t="shared" si="1"/>
        <v>12.639848387096771</v>
      </c>
      <c r="AO387" s="73">
        <f t="shared" si="1"/>
        <v>5.0190290322580653</v>
      </c>
      <c r="AP387" s="73">
        <f t="shared" si="1"/>
        <v>5.1329677419354836</v>
      </c>
      <c r="AQ387" s="73">
        <f t="shared" si="1"/>
        <v>0.97018387096774183</v>
      </c>
      <c r="AR387" s="73">
        <f t="shared" si="1"/>
        <v>566.31703548387088</v>
      </c>
      <c r="AS387" s="73">
        <f t="shared" si="1"/>
        <v>4.8112483870967742</v>
      </c>
      <c r="AT387" s="73">
        <f t="shared" si="1"/>
        <v>31155.354838709678</v>
      </c>
      <c r="AU387" s="73">
        <f t="shared" si="1"/>
        <v>87.448667741935466</v>
      </c>
      <c r="AV387" s="73">
        <f t="shared" si="1"/>
        <v>3154.9053709677419</v>
      </c>
      <c r="AW387" s="73">
        <f t="shared" si="1"/>
        <v>36.091487096774188</v>
      </c>
      <c r="AX387" s="73">
        <f t="shared" si="1"/>
        <v>8.7783741935483821</v>
      </c>
      <c r="AY387" s="73">
        <f t="shared" si="1"/>
        <v>4.3958064516129038</v>
      </c>
      <c r="AZ387" s="73">
        <f t="shared" si="1"/>
        <v>151.7063451612903</v>
      </c>
      <c r="BA387" s="73">
        <f t="shared" si="1"/>
        <v>11.58643870967742</v>
      </c>
      <c r="BB387" s="73">
        <f t="shared" si="1"/>
        <v>5.4996290322580634</v>
      </c>
      <c r="BC387" s="73">
        <f t="shared" si="1"/>
        <v>235.57456774193548</v>
      </c>
      <c r="BD387" s="73">
        <f t="shared" si="1"/>
        <v>3.8628225806451617</v>
      </c>
      <c r="BE387" s="73">
        <f t="shared" si="1"/>
        <v>0.5162451612903225</v>
      </c>
      <c r="BF387" s="73">
        <f t="shared" si="1"/>
        <v>9.4443161290322575</v>
      </c>
      <c r="BG387" s="73">
        <f t="shared" si="1"/>
        <v>0.41284193548387094</v>
      </c>
      <c r="BH387" s="73">
        <f t="shared" si="1"/>
        <v>38.2217870967742</v>
      </c>
      <c r="BI387" s="73">
        <f t="shared" si="1"/>
        <v>59.638616129032265</v>
      </c>
    </row>
    <row r="388" spans="1:61" ht="17.25" customHeight="1">
      <c r="A388" s="22">
        <v>372</v>
      </c>
      <c r="B388" s="28">
        <v>2</v>
      </c>
      <c r="C388" s="9">
        <f t="shared" ref="C388:AH388" si="2">AVERAGE(C4:C64)</f>
        <v>1.356655737704918</v>
      </c>
      <c r="D388" s="9">
        <f t="shared" si="2"/>
        <v>1.6970180327868851</v>
      </c>
      <c r="E388" s="9" t="e">
        <f t="shared" si="2"/>
        <v>#DIV/0!</v>
      </c>
      <c r="F388" s="9" t="e">
        <f t="shared" si="2"/>
        <v>#DIV/0!</v>
      </c>
      <c r="G388" s="9">
        <f t="shared" si="2"/>
        <v>1.2512196721311473</v>
      </c>
      <c r="H388" s="9" t="e">
        <f t="shared" si="2"/>
        <v>#DIV/0!</v>
      </c>
      <c r="I388" s="9">
        <f t="shared" si="2"/>
        <v>1.8460918032786888</v>
      </c>
      <c r="J388" s="9">
        <f t="shared" si="2"/>
        <v>1.9290967213114762</v>
      </c>
      <c r="K388" s="9" t="e">
        <f t="shared" si="2"/>
        <v>#DIV/0!</v>
      </c>
      <c r="L388" s="9">
        <f t="shared" si="2"/>
        <v>11.860672131147542</v>
      </c>
      <c r="M388" s="9">
        <f t="shared" si="2"/>
        <v>10.561250819672127</v>
      </c>
      <c r="N388" s="9">
        <f t="shared" si="2"/>
        <v>1.8374491803278694</v>
      </c>
      <c r="O388" s="9">
        <f t="shared" si="2"/>
        <v>20.634640983606563</v>
      </c>
      <c r="P388" s="9">
        <f t="shared" si="2"/>
        <v>101.39424754098359</v>
      </c>
      <c r="Q388" s="9">
        <f t="shared" si="2"/>
        <v>135.30567377049175</v>
      </c>
      <c r="R388" s="9">
        <f t="shared" si="2"/>
        <v>7.5254114754098369</v>
      </c>
      <c r="S388" s="9">
        <f t="shared" si="2"/>
        <v>1.1793475409836069</v>
      </c>
      <c r="T388" s="9">
        <f t="shared" si="2"/>
        <v>153.99854098360655</v>
      </c>
      <c r="U388" s="9">
        <f t="shared" si="2"/>
        <v>427.89324590163943</v>
      </c>
      <c r="V388" s="9">
        <f t="shared" si="2"/>
        <v>4.9833672131147528</v>
      </c>
      <c r="W388" s="9">
        <f t="shared" si="2"/>
        <v>176.18213770491798</v>
      </c>
      <c r="X388" s="9">
        <f t="shared" si="2"/>
        <v>8.693449180327864</v>
      </c>
      <c r="Y388" s="9">
        <f t="shared" si="2"/>
        <v>30.016963934426233</v>
      </c>
      <c r="Z388" s="9">
        <f t="shared" si="2"/>
        <v>2.3066836065573777</v>
      </c>
      <c r="AA388" s="9">
        <f t="shared" si="2"/>
        <v>45.161068852459017</v>
      </c>
      <c r="AB388" s="9">
        <f t="shared" si="2"/>
        <v>8.8672934426229499</v>
      </c>
      <c r="AC388" s="9">
        <f t="shared" si="2"/>
        <v>5.4503590163934428</v>
      </c>
      <c r="AD388" s="9">
        <f t="shared" si="2"/>
        <v>5.6593655737704909</v>
      </c>
      <c r="AE388" s="9">
        <f t="shared" si="2"/>
        <v>1605.2248803278685</v>
      </c>
      <c r="AF388" s="9">
        <f t="shared" si="2"/>
        <v>1106.1162803278689</v>
      </c>
      <c r="AG388" s="9">
        <f t="shared" si="2"/>
        <v>5209.8643655737696</v>
      </c>
      <c r="AH388" s="9">
        <f t="shared" si="2"/>
        <v>21.317647540983611</v>
      </c>
      <c r="AI388" s="9">
        <f t="shared" ref="AI388:BI388" si="3">AVERAGE(AI4:AI64)</f>
        <v>19297.704590163936</v>
      </c>
      <c r="AJ388" s="9">
        <f t="shared" si="3"/>
        <v>28.04177213114755</v>
      </c>
      <c r="AK388" s="9">
        <f t="shared" si="3"/>
        <v>68.555729508196734</v>
      </c>
      <c r="AL388" s="9">
        <f t="shared" si="3"/>
        <v>5.8365967213114773</v>
      </c>
      <c r="AM388" s="9">
        <f t="shared" si="3"/>
        <v>97.865834426229512</v>
      </c>
      <c r="AN388" s="9">
        <f t="shared" si="3"/>
        <v>13.561442622950823</v>
      </c>
      <c r="AO388" s="9">
        <f t="shared" si="3"/>
        <v>4.9720475409836062</v>
      </c>
      <c r="AP388" s="9">
        <f t="shared" si="3"/>
        <v>5.0886393442622957</v>
      </c>
      <c r="AQ388" s="9">
        <f t="shared" si="3"/>
        <v>0.96200819672131133</v>
      </c>
      <c r="AR388" s="9">
        <f t="shared" si="3"/>
        <v>561.46671803278684</v>
      </c>
      <c r="AS388" s="9">
        <f t="shared" si="3"/>
        <v>4.7694147540983627</v>
      </c>
      <c r="AT388" s="9">
        <f t="shared" si="3"/>
        <v>30834.704918032789</v>
      </c>
      <c r="AU388" s="9">
        <f t="shared" si="3"/>
        <v>86.69283442622951</v>
      </c>
      <c r="AV388" s="9">
        <f t="shared" si="3"/>
        <v>3125.8578081967225</v>
      </c>
      <c r="AW388" s="9">
        <f t="shared" si="3"/>
        <v>35.877863934426237</v>
      </c>
      <c r="AX388" s="9">
        <f t="shared" si="3"/>
        <v>8.7720426229508188</v>
      </c>
      <c r="AY388" s="9">
        <f t="shared" si="3"/>
        <v>4.2984262295081956</v>
      </c>
      <c r="AZ388" s="9">
        <f t="shared" si="3"/>
        <v>151.04154918032788</v>
      </c>
      <c r="BA388" s="9">
        <f t="shared" si="3"/>
        <v>11.681816393442626</v>
      </c>
      <c r="BB388" s="9">
        <f t="shared" si="3"/>
        <v>5.4523885245901651</v>
      </c>
      <c r="BC388" s="9">
        <f t="shared" si="3"/>
        <v>234.66581639344264</v>
      </c>
      <c r="BD388" s="9">
        <f t="shared" si="3"/>
        <v>3.8531934426229508</v>
      </c>
      <c r="BE388" s="9">
        <f t="shared" si="3"/>
        <v>0.51160491803278685</v>
      </c>
      <c r="BF388" s="9">
        <f t="shared" si="3"/>
        <v>9.3586508196721354</v>
      </c>
      <c r="BG388" s="9">
        <f t="shared" si="3"/>
        <v>0.40969344262295093</v>
      </c>
      <c r="BH388" s="9">
        <f t="shared" si="3"/>
        <v>37.806821311475417</v>
      </c>
      <c r="BI388" s="9">
        <f t="shared" si="3"/>
        <v>59.389365573770512</v>
      </c>
    </row>
    <row r="389" spans="1:61">
      <c r="A389" s="22">
        <v>373</v>
      </c>
      <c r="B389" s="28">
        <v>3</v>
      </c>
      <c r="C389" s="9">
        <f t="shared" ref="C389:AH389" si="4">AVERAGE(C4:C95)</f>
        <v>1.3480249999999998</v>
      </c>
      <c r="D389" s="9">
        <f t="shared" si="4"/>
        <v>1.6996576086956521</v>
      </c>
      <c r="E389" s="9" t="e">
        <f t="shared" si="4"/>
        <v>#DIV/0!</v>
      </c>
      <c r="F389" s="9" t="e">
        <f t="shared" si="4"/>
        <v>#DIV/0!</v>
      </c>
      <c r="G389" s="9">
        <f t="shared" si="4"/>
        <v>1.2424195652173908</v>
      </c>
      <c r="H389" s="9" t="e">
        <f t="shared" si="4"/>
        <v>#DIV/0!</v>
      </c>
      <c r="I389" s="9">
        <f t="shared" si="4"/>
        <v>1.8512336956521755</v>
      </c>
      <c r="J389" s="9">
        <f t="shared" si="4"/>
        <v>1.9399945652173931</v>
      </c>
      <c r="K389" s="9" t="e">
        <f t="shared" si="4"/>
        <v>#DIV/0!</v>
      </c>
      <c r="L389" s="9">
        <f t="shared" si="4"/>
        <v>11.940952173913042</v>
      </c>
      <c r="M389" s="9">
        <f t="shared" si="4"/>
        <v>10.500015217391301</v>
      </c>
      <c r="N389" s="9">
        <f t="shared" si="4"/>
        <v>1.8297173913043485</v>
      </c>
      <c r="O389" s="9">
        <f t="shared" si="4"/>
        <v>20.811929347826091</v>
      </c>
      <c r="P389" s="9">
        <f t="shared" si="4"/>
        <v>101.03470978260873</v>
      </c>
      <c r="Q389" s="9">
        <f t="shared" si="4"/>
        <v>135.41556086956513</v>
      </c>
      <c r="R389" s="9">
        <f t="shared" si="4"/>
        <v>7.5260239130434776</v>
      </c>
      <c r="S389" s="9">
        <f t="shared" si="4"/>
        <v>1.1789076086956525</v>
      </c>
      <c r="T389" s="9">
        <f t="shared" si="4"/>
        <v>153.18206521739125</v>
      </c>
      <c r="U389" s="9">
        <f t="shared" si="4"/>
        <v>429.50046739130431</v>
      </c>
      <c r="V389" s="9">
        <f t="shared" si="4"/>
        <v>4.9514880434782595</v>
      </c>
      <c r="W389" s="9">
        <f t="shared" si="4"/>
        <v>175.20294673913034</v>
      </c>
      <c r="X389" s="9">
        <f t="shared" si="4"/>
        <v>8.6211423913043461</v>
      </c>
      <c r="Y389" s="9">
        <f t="shared" si="4"/>
        <v>29.913265217391288</v>
      </c>
      <c r="Z389" s="9">
        <f t="shared" si="4"/>
        <v>2.3060141304347836</v>
      </c>
      <c r="AA389" s="9">
        <f t="shared" si="4"/>
        <v>44.99258913043478</v>
      </c>
      <c r="AB389" s="9">
        <f t="shared" si="4"/>
        <v>8.8643478260869593</v>
      </c>
      <c r="AC389" s="9">
        <f t="shared" si="4"/>
        <v>5.4442847826086957</v>
      </c>
      <c r="AD389" s="9">
        <f t="shared" si="4"/>
        <v>5.6410978260869564</v>
      </c>
      <c r="AE389" s="9">
        <f t="shared" si="4"/>
        <v>1595.2769554347831</v>
      </c>
      <c r="AF389" s="9">
        <f t="shared" si="4"/>
        <v>1114.0703250000004</v>
      </c>
      <c r="AG389" s="9">
        <f t="shared" si="4"/>
        <v>5236.2928250000004</v>
      </c>
      <c r="AH389" s="9">
        <f t="shared" si="4"/>
        <v>21.185743478260871</v>
      </c>
      <c r="AI389" s="9">
        <f t="shared" ref="AI389:BI389" si="5">AVERAGE(AI4:AI95)</f>
        <v>19220.317608695663</v>
      </c>
      <c r="AJ389" s="9">
        <f t="shared" si="5"/>
        <v>27.961991304347826</v>
      </c>
      <c r="AK389" s="9">
        <f t="shared" si="5"/>
        <v>68.035840217391339</v>
      </c>
      <c r="AL389" s="9">
        <f t="shared" si="5"/>
        <v>5.8346391304347849</v>
      </c>
      <c r="AM389" s="9">
        <f t="shared" si="5"/>
        <v>98.036370652174</v>
      </c>
      <c r="AN389" s="9">
        <f t="shared" si="5"/>
        <v>15.133917391304351</v>
      </c>
      <c r="AO389" s="9">
        <f t="shared" si="5"/>
        <v>4.9426619565217385</v>
      </c>
      <c r="AP389" s="9">
        <f t="shared" si="5"/>
        <v>5.056830434782607</v>
      </c>
      <c r="AQ389" s="9">
        <f t="shared" si="5"/>
        <v>0.95590869565217407</v>
      </c>
      <c r="AR389" s="9">
        <f t="shared" si="5"/>
        <v>558.25954130434752</v>
      </c>
      <c r="AS389" s="9">
        <f t="shared" si="5"/>
        <v>4.7384260869565225</v>
      </c>
      <c r="AT389" s="9">
        <f t="shared" si="5"/>
        <v>30724.032608695652</v>
      </c>
      <c r="AU389" s="9">
        <f t="shared" si="5"/>
        <v>86.132385869565226</v>
      </c>
      <c r="AV389" s="9">
        <f t="shared" si="5"/>
        <v>3105.6959271739142</v>
      </c>
      <c r="AW389" s="9">
        <f t="shared" si="5"/>
        <v>35.987525000000012</v>
      </c>
      <c r="AX389" s="9">
        <f t="shared" si="5"/>
        <v>8.7681260869565225</v>
      </c>
      <c r="AY389" s="9">
        <f t="shared" si="5"/>
        <v>4.2528989130434782</v>
      </c>
      <c r="AZ389" s="9">
        <f t="shared" si="5"/>
        <v>150.57814891304349</v>
      </c>
      <c r="BA389" s="9">
        <f t="shared" si="5"/>
        <v>11.769554347826084</v>
      </c>
      <c r="BB389" s="9">
        <f t="shared" si="5"/>
        <v>5.4233934782608708</v>
      </c>
      <c r="BC389" s="9">
        <f t="shared" si="5"/>
        <v>235.37476847826093</v>
      </c>
      <c r="BD389" s="9">
        <f t="shared" si="5"/>
        <v>3.8465478260869568</v>
      </c>
      <c r="BE389" s="9">
        <f t="shared" si="5"/>
        <v>0.50827608695652171</v>
      </c>
      <c r="BF389" s="9">
        <f t="shared" si="5"/>
        <v>9.2982815217391366</v>
      </c>
      <c r="BG389" s="9">
        <f t="shared" si="5"/>
        <v>0.40742826086956541</v>
      </c>
      <c r="BH389" s="9">
        <f t="shared" si="5"/>
        <v>37.508565217391308</v>
      </c>
      <c r="BI389" s="9">
        <f t="shared" si="5"/>
        <v>59.248519565217372</v>
      </c>
    </row>
    <row r="390" spans="1:61">
      <c r="A390" s="22">
        <v>374</v>
      </c>
      <c r="B390" s="28">
        <v>4</v>
      </c>
      <c r="C390" s="9">
        <f t="shared" ref="C390:AH390" si="6">AVERAGE(C4:C126)</f>
        <v>1.3498121951219515</v>
      </c>
      <c r="D390" s="9">
        <f t="shared" si="6"/>
        <v>1.7027235772357721</v>
      </c>
      <c r="E390" s="9" t="e">
        <f t="shared" si="6"/>
        <v>#DIV/0!</v>
      </c>
      <c r="F390" s="9" t="e">
        <f t="shared" si="6"/>
        <v>#DIV/0!</v>
      </c>
      <c r="G390" s="9">
        <f t="shared" si="6"/>
        <v>1.243165040650406</v>
      </c>
      <c r="H390" s="9" t="e">
        <f t="shared" si="6"/>
        <v>#DIV/0!</v>
      </c>
      <c r="I390" s="9">
        <f t="shared" si="6"/>
        <v>1.8610211382113833</v>
      </c>
      <c r="J390" s="9">
        <f t="shared" si="6"/>
        <v>1.9579308943089442</v>
      </c>
      <c r="K390" s="9" t="e">
        <f t="shared" si="6"/>
        <v>#DIV/0!</v>
      </c>
      <c r="L390" s="9">
        <f t="shared" si="6"/>
        <v>12.057399186991868</v>
      </c>
      <c r="M390" s="9">
        <f t="shared" si="6"/>
        <v>10.514791056910569</v>
      </c>
      <c r="N390" s="9">
        <f t="shared" si="6"/>
        <v>1.8299325203252037</v>
      </c>
      <c r="O390" s="9">
        <f t="shared" si="6"/>
        <v>20.856917073170727</v>
      </c>
      <c r="P390" s="9">
        <f t="shared" si="6"/>
        <v>101.00416829268292</v>
      </c>
      <c r="Q390" s="9">
        <f t="shared" si="6"/>
        <v>136.78802682926826</v>
      </c>
      <c r="R390" s="9">
        <f t="shared" si="6"/>
        <v>7.5181146341463396</v>
      </c>
      <c r="S390" s="9">
        <f t="shared" si="6"/>
        <v>1.183561788617886</v>
      </c>
      <c r="T390" s="9">
        <f t="shared" si="6"/>
        <v>153.78962601626003</v>
      </c>
      <c r="U390" s="9">
        <f t="shared" si="6"/>
        <v>429.56378861788608</v>
      </c>
      <c r="V390" s="9">
        <f t="shared" si="6"/>
        <v>4.9580455284552851</v>
      </c>
      <c r="W390" s="9">
        <f t="shared" si="6"/>
        <v>175.11355203252032</v>
      </c>
      <c r="X390" s="9">
        <f t="shared" si="6"/>
        <v>8.6189731707317048</v>
      </c>
      <c r="Y390" s="9">
        <f t="shared" si="6"/>
        <v>29.764320325203244</v>
      </c>
      <c r="Z390" s="9">
        <f t="shared" si="6"/>
        <v>2.3151105691056917</v>
      </c>
      <c r="AA390" s="9">
        <f t="shared" si="6"/>
        <v>45.009050406504024</v>
      </c>
      <c r="AB390" s="9">
        <f t="shared" si="6"/>
        <v>8.8998390243902481</v>
      </c>
      <c r="AC390" s="9">
        <f t="shared" si="6"/>
        <v>5.4459422764227634</v>
      </c>
      <c r="AD390" s="9">
        <f t="shared" si="6"/>
        <v>5.650728455284554</v>
      </c>
      <c r="AE390" s="9">
        <f t="shared" si="6"/>
        <v>1601.6883121951232</v>
      </c>
      <c r="AF390" s="9">
        <f t="shared" si="6"/>
        <v>1113.3873707317082</v>
      </c>
      <c r="AG390" s="9">
        <f t="shared" si="6"/>
        <v>5282.9849349593487</v>
      </c>
      <c r="AH390" s="9">
        <f t="shared" si="6"/>
        <v>21.215421951219508</v>
      </c>
      <c r="AI390" s="9">
        <f t="shared" ref="AI390:BI390" si="7">AVERAGE(AI4:AI126)</f>
        <v>19272.784796747965</v>
      </c>
      <c r="AJ390" s="9">
        <f t="shared" si="7"/>
        <v>27.916878861788621</v>
      </c>
      <c r="AK390" s="9">
        <f t="shared" si="7"/>
        <v>68.390060975609757</v>
      </c>
      <c r="AL390" s="9">
        <f t="shared" si="7"/>
        <v>5.8569162601626035</v>
      </c>
      <c r="AM390" s="9">
        <f t="shared" si="7"/>
        <v>99.485886178861861</v>
      </c>
      <c r="AN390" s="9">
        <f t="shared" si="7"/>
        <v>15.938542276422769</v>
      </c>
      <c r="AO390" s="9">
        <f t="shared" si="7"/>
        <v>4.948473170731706</v>
      </c>
      <c r="AP390" s="9">
        <f t="shared" si="7"/>
        <v>5.0640333333333301</v>
      </c>
      <c r="AQ390" s="9">
        <f t="shared" si="7"/>
        <v>0.9571601626016264</v>
      </c>
      <c r="AR390" s="9">
        <f t="shared" si="7"/>
        <v>560.04301788617863</v>
      </c>
      <c r="AS390" s="9">
        <f t="shared" si="7"/>
        <v>4.7429707317073175</v>
      </c>
      <c r="AT390" s="9">
        <f t="shared" si="7"/>
        <v>30738.813008130081</v>
      </c>
      <c r="AU390" s="9">
        <f t="shared" si="7"/>
        <v>86.247741463414641</v>
      </c>
      <c r="AV390" s="9">
        <f t="shared" si="7"/>
        <v>3110.7416130081306</v>
      </c>
      <c r="AW390" s="9">
        <f t="shared" si="7"/>
        <v>36.493212195121949</v>
      </c>
      <c r="AX390" s="9">
        <f t="shared" si="7"/>
        <v>8.8039634146341434</v>
      </c>
      <c r="AY390" s="9">
        <f t="shared" si="7"/>
        <v>4.2517089430894295</v>
      </c>
      <c r="AZ390" s="9">
        <f t="shared" si="7"/>
        <v>151.36315772357725</v>
      </c>
      <c r="BA390" s="9">
        <f t="shared" si="7"/>
        <v>11.826702439024389</v>
      </c>
      <c r="BB390" s="9">
        <f t="shared" si="7"/>
        <v>5.3836260162601635</v>
      </c>
      <c r="BC390" s="9">
        <f t="shared" si="7"/>
        <v>236.30393170731705</v>
      </c>
      <c r="BD390" s="9">
        <f t="shared" si="7"/>
        <v>3.861944715447156</v>
      </c>
      <c r="BE390" s="9">
        <f t="shared" si="7"/>
        <v>0.50887886178861785</v>
      </c>
      <c r="BF390" s="9">
        <f t="shared" si="7"/>
        <v>9.3070398373983725</v>
      </c>
      <c r="BG390" s="9">
        <f t="shared" si="7"/>
        <v>0.40802926829268293</v>
      </c>
      <c r="BH390" s="9">
        <f t="shared" si="7"/>
        <v>37.50599105691056</v>
      </c>
      <c r="BI390" s="9">
        <f t="shared" si="7"/>
        <v>59.504487804878018</v>
      </c>
    </row>
    <row r="391" spans="1:61">
      <c r="A391" s="22">
        <v>375</v>
      </c>
      <c r="B391" s="28">
        <v>5</v>
      </c>
      <c r="C391" s="9">
        <f t="shared" ref="C391:AH391" si="8">AVERAGE(C4:C154)</f>
        <v>1.3504900662251667</v>
      </c>
      <c r="D391" s="9">
        <f t="shared" si="8"/>
        <v>1.7063410596026485</v>
      </c>
      <c r="E391" s="9" t="e">
        <f t="shared" si="8"/>
        <v>#DIV/0!</v>
      </c>
      <c r="F391" s="9" t="e">
        <f t="shared" si="8"/>
        <v>#DIV/0!</v>
      </c>
      <c r="G391" s="9">
        <f t="shared" si="8"/>
        <v>1.2442980132450325</v>
      </c>
      <c r="H391" s="9" t="e">
        <f t="shared" si="8"/>
        <v>#DIV/0!</v>
      </c>
      <c r="I391" s="9">
        <f t="shared" si="8"/>
        <v>1.8662662251655644</v>
      </c>
      <c r="J391" s="9">
        <f t="shared" si="8"/>
        <v>1.970580794701988</v>
      </c>
      <c r="K391" s="9" t="e">
        <f t="shared" si="8"/>
        <v>#DIV/0!</v>
      </c>
      <c r="L391" s="9">
        <f t="shared" si="8"/>
        <v>12.155778807947017</v>
      </c>
      <c r="M391" s="9">
        <f t="shared" si="8"/>
        <v>10.52238476821192</v>
      </c>
      <c r="N391" s="9">
        <f t="shared" si="8"/>
        <v>1.8286887417218551</v>
      </c>
      <c r="O391" s="9">
        <f t="shared" si="8"/>
        <v>20.811180132450328</v>
      </c>
      <c r="P391" s="9">
        <f t="shared" si="8"/>
        <v>101.09999470198673</v>
      </c>
      <c r="Q391" s="9">
        <f t="shared" si="8"/>
        <v>138.1218470198676</v>
      </c>
      <c r="R391" s="9">
        <f t="shared" si="8"/>
        <v>7.4294139072847694</v>
      </c>
      <c r="S391" s="9">
        <f t="shared" si="8"/>
        <v>1.1852973509933773</v>
      </c>
      <c r="T391" s="9">
        <f t="shared" si="8"/>
        <v>154.19572185430457</v>
      </c>
      <c r="U391" s="9">
        <f t="shared" si="8"/>
        <v>429.05033112582788</v>
      </c>
      <c r="V391" s="9">
        <f t="shared" si="8"/>
        <v>4.9606185430463565</v>
      </c>
      <c r="W391" s="9">
        <f t="shared" si="8"/>
        <v>174.02729933774825</v>
      </c>
      <c r="X391" s="9">
        <f t="shared" si="8"/>
        <v>8.6125311258278181</v>
      </c>
      <c r="Y391" s="9">
        <f t="shared" si="8"/>
        <v>29.657180132450311</v>
      </c>
      <c r="Z391" s="9">
        <f t="shared" si="8"/>
        <v>2.3183132450331128</v>
      </c>
      <c r="AA391" s="9">
        <f t="shared" si="8"/>
        <v>44.848642384105943</v>
      </c>
      <c r="AB391" s="9">
        <f t="shared" si="8"/>
        <v>8.9162629139072926</v>
      </c>
      <c r="AC391" s="9">
        <f t="shared" si="8"/>
        <v>5.4452867549668875</v>
      </c>
      <c r="AD391" s="9">
        <f t="shared" si="8"/>
        <v>5.6539655629139096</v>
      </c>
      <c r="AE391" s="9">
        <f t="shared" si="8"/>
        <v>1605.4841443708617</v>
      </c>
      <c r="AF391" s="9">
        <f t="shared" si="8"/>
        <v>1109.8254589403978</v>
      </c>
      <c r="AG391" s="9">
        <f t="shared" si="8"/>
        <v>5291.2547609271523</v>
      </c>
      <c r="AH391" s="9">
        <f t="shared" si="8"/>
        <v>21.226956291390731</v>
      </c>
      <c r="AI391" s="9">
        <f t="shared" ref="AI391:BI391" si="9">AVERAGE(AI4:AI154)</f>
        <v>19301.031125827805</v>
      </c>
      <c r="AJ391" s="9">
        <f t="shared" si="9"/>
        <v>27.877383443708617</v>
      </c>
      <c r="AK391" s="9">
        <f t="shared" si="9"/>
        <v>68.593005960264875</v>
      </c>
      <c r="AL391" s="9">
        <f t="shared" si="9"/>
        <v>5.8648523178807972</v>
      </c>
      <c r="AM391" s="9">
        <f t="shared" si="9"/>
        <v>100.77164635761598</v>
      </c>
      <c r="AN391" s="9">
        <f t="shared" si="9"/>
        <v>16.409390066225164</v>
      </c>
      <c r="AO391" s="9">
        <f t="shared" si="9"/>
        <v>4.9479013245033103</v>
      </c>
      <c r="AP391" s="9">
        <f t="shared" si="9"/>
        <v>5.0665841059602617</v>
      </c>
      <c r="AQ391" s="9">
        <f t="shared" si="9"/>
        <v>0.95749735099337707</v>
      </c>
      <c r="AR391" s="9">
        <f t="shared" si="9"/>
        <v>560.78960596026491</v>
      </c>
      <c r="AS391" s="9">
        <f t="shared" si="9"/>
        <v>4.7452986754966906</v>
      </c>
      <c r="AT391" s="9">
        <f t="shared" si="9"/>
        <v>30733.629139072847</v>
      </c>
      <c r="AU391" s="9">
        <f t="shared" si="9"/>
        <v>86.298921192053029</v>
      </c>
      <c r="AV391" s="9">
        <f t="shared" si="9"/>
        <v>3114.4439456953664</v>
      </c>
      <c r="AW391" s="9">
        <f t="shared" si="9"/>
        <v>36.910501324503308</v>
      </c>
      <c r="AX391" s="9">
        <f t="shared" si="9"/>
        <v>8.8176576158940367</v>
      </c>
      <c r="AY391" s="9">
        <f t="shared" si="9"/>
        <v>4.2705483443708614</v>
      </c>
      <c r="AZ391" s="9">
        <f t="shared" si="9"/>
        <v>151.84487814569542</v>
      </c>
      <c r="BA391" s="9">
        <f t="shared" si="9"/>
        <v>11.858713907284764</v>
      </c>
      <c r="BB391" s="9">
        <f t="shared" si="9"/>
        <v>5.3363516556291382</v>
      </c>
      <c r="BC391" s="9">
        <f t="shared" si="9"/>
        <v>236.62188940397351</v>
      </c>
      <c r="BD391" s="9">
        <f t="shared" si="9"/>
        <v>3.8687218543046367</v>
      </c>
      <c r="BE391" s="9">
        <f t="shared" si="9"/>
        <v>0.50908476821192072</v>
      </c>
      <c r="BF391" s="9">
        <f t="shared" si="9"/>
        <v>9.3077741721854306</v>
      </c>
      <c r="BG391" s="9">
        <f t="shared" si="9"/>
        <v>0.40828278145695374</v>
      </c>
      <c r="BH391" s="9">
        <f t="shared" si="9"/>
        <v>37.544675496688733</v>
      </c>
      <c r="BI391" s="9">
        <f t="shared" si="9"/>
        <v>59.297970860927101</v>
      </c>
    </row>
    <row r="392" spans="1:61">
      <c r="A392" s="22">
        <v>376</v>
      </c>
      <c r="B392" s="28">
        <v>6</v>
      </c>
      <c r="C392" s="9">
        <f t="shared" ref="C392:AH392" si="10">AVERAGE(C4:C185)</f>
        <v>1.3446406593406603</v>
      </c>
      <c r="D392" s="9">
        <f t="shared" si="10"/>
        <v>1.6993840659340658</v>
      </c>
      <c r="E392" s="9" t="e">
        <f t="shared" si="10"/>
        <v>#DIV/0!</v>
      </c>
      <c r="F392" s="9" t="e">
        <f t="shared" si="10"/>
        <v>#DIV/0!</v>
      </c>
      <c r="G392" s="9">
        <f t="shared" si="10"/>
        <v>1.2406873626373618</v>
      </c>
      <c r="H392" s="9" t="e">
        <f t="shared" si="10"/>
        <v>#DIV/0!</v>
      </c>
      <c r="I392" s="9">
        <f t="shared" si="10"/>
        <v>1.8522076923076942</v>
      </c>
      <c r="J392" s="9">
        <f t="shared" si="10"/>
        <v>1.9612131868131872</v>
      </c>
      <c r="K392" s="9" t="e">
        <f t="shared" si="10"/>
        <v>#DIV/0!</v>
      </c>
      <c r="L392" s="9">
        <f t="shared" si="10"/>
        <v>12.232694505494505</v>
      </c>
      <c r="M392" s="9">
        <f t="shared" si="10"/>
        <v>10.484121428571424</v>
      </c>
      <c r="N392" s="9">
        <f t="shared" si="10"/>
        <v>1.821868681318682</v>
      </c>
      <c r="O392" s="9">
        <f t="shared" si="10"/>
        <v>20.622630769230771</v>
      </c>
      <c r="P392" s="9">
        <f t="shared" si="10"/>
        <v>100.97399175824168</v>
      </c>
      <c r="Q392" s="9">
        <f t="shared" si="10"/>
        <v>139.11268461538467</v>
      </c>
      <c r="R392" s="9">
        <f t="shared" si="10"/>
        <v>7.2798181318681312</v>
      </c>
      <c r="S392" s="9">
        <f t="shared" si="10"/>
        <v>1.1871109890109888</v>
      </c>
      <c r="T392" s="9">
        <f t="shared" si="10"/>
        <v>154.51442307692298</v>
      </c>
      <c r="U392" s="9">
        <f t="shared" si="10"/>
        <v>432.76727472527466</v>
      </c>
      <c r="V392" s="9">
        <f t="shared" si="10"/>
        <v>4.9393516483516473</v>
      </c>
      <c r="W392" s="9">
        <f t="shared" si="10"/>
        <v>173.59554890109879</v>
      </c>
      <c r="X392" s="9">
        <f t="shared" si="10"/>
        <v>8.5696697802197814</v>
      </c>
      <c r="Y392" s="9">
        <f t="shared" si="10"/>
        <v>29.69900439560438</v>
      </c>
      <c r="Z392" s="9">
        <f t="shared" si="10"/>
        <v>2.3217857142857148</v>
      </c>
      <c r="AA392" s="9">
        <f t="shared" si="10"/>
        <v>44.660806043956036</v>
      </c>
      <c r="AB392" s="9">
        <f t="shared" si="10"/>
        <v>8.9395005494505515</v>
      </c>
      <c r="AC392" s="9">
        <f t="shared" si="10"/>
        <v>5.4857934065934053</v>
      </c>
      <c r="AD392" s="9">
        <f t="shared" si="10"/>
        <v>5.6328670329670354</v>
      </c>
      <c r="AE392" s="9">
        <f t="shared" si="10"/>
        <v>1605.5695532967038</v>
      </c>
      <c r="AF392" s="9">
        <f t="shared" si="10"/>
        <v>1099.7686428571428</v>
      </c>
      <c r="AG392" s="9">
        <f t="shared" si="10"/>
        <v>5242.4286164835175</v>
      </c>
      <c r="AH392" s="9">
        <f t="shared" si="10"/>
        <v>21.342276923076923</v>
      </c>
      <c r="AI392" s="9">
        <f t="shared" ref="AI392:BI392" si="11">AVERAGE(AI4:AI185)</f>
        <v>19230.648736263727</v>
      </c>
      <c r="AJ392" s="9">
        <f t="shared" si="11"/>
        <v>27.735203846153841</v>
      </c>
      <c r="AK392" s="9">
        <f t="shared" si="11"/>
        <v>68.602006593406585</v>
      </c>
      <c r="AL392" s="9">
        <f t="shared" si="11"/>
        <v>5.8738060439560478</v>
      </c>
      <c r="AM392" s="9">
        <f t="shared" si="11"/>
        <v>108.27916043956054</v>
      </c>
      <c r="AN392" s="9">
        <f t="shared" si="11"/>
        <v>16.896496153846151</v>
      </c>
      <c r="AO392" s="9">
        <f t="shared" si="11"/>
        <v>4.9241928571428559</v>
      </c>
      <c r="AP392" s="9">
        <f t="shared" si="11"/>
        <v>5.0446335164835139</v>
      </c>
      <c r="AQ392" s="9">
        <f t="shared" si="11"/>
        <v>0.95341978021978013</v>
      </c>
      <c r="AR392" s="9">
        <f t="shared" si="11"/>
        <v>558.54006593406598</v>
      </c>
      <c r="AS392" s="9">
        <f t="shared" si="11"/>
        <v>4.7268109890109917</v>
      </c>
      <c r="AT392" s="9">
        <f t="shared" si="11"/>
        <v>30626.214285714286</v>
      </c>
      <c r="AU392" s="9">
        <f t="shared" si="11"/>
        <v>85.925513186813234</v>
      </c>
      <c r="AV392" s="9">
        <f t="shared" si="11"/>
        <v>3103.1779362637362</v>
      </c>
      <c r="AW392" s="9">
        <f t="shared" si="11"/>
        <v>37.285657692307687</v>
      </c>
      <c r="AX392" s="9">
        <f t="shared" si="11"/>
        <v>8.8313230769230735</v>
      </c>
      <c r="AY392" s="9">
        <f t="shared" si="11"/>
        <v>4.2700082417582435</v>
      </c>
      <c r="AZ392" s="9">
        <f t="shared" si="11"/>
        <v>151.57291318681325</v>
      </c>
      <c r="BA392" s="9">
        <f t="shared" si="11"/>
        <v>11.819875824175822</v>
      </c>
      <c r="BB392" s="9">
        <f t="shared" si="11"/>
        <v>5.2657483516483516</v>
      </c>
      <c r="BC392" s="9">
        <f t="shared" si="11"/>
        <v>236.77375000000006</v>
      </c>
      <c r="BD392" s="9">
        <f t="shared" si="11"/>
        <v>3.8718543956043967</v>
      </c>
      <c r="BE392" s="9">
        <f t="shared" si="11"/>
        <v>0.50694065934065979</v>
      </c>
      <c r="BF392" s="9">
        <f t="shared" si="11"/>
        <v>9.2614005494505474</v>
      </c>
      <c r="BG392" s="9">
        <f t="shared" si="11"/>
        <v>0.40686648351648347</v>
      </c>
      <c r="BH392" s="9">
        <f t="shared" si="11"/>
        <v>37.525295604395609</v>
      </c>
      <c r="BI392" s="9">
        <f t="shared" si="11"/>
        <v>58.674381868131796</v>
      </c>
    </row>
    <row r="393" spans="1:61">
      <c r="A393" s="22">
        <v>377</v>
      </c>
      <c r="B393" s="28">
        <v>7</v>
      </c>
      <c r="C393" s="9">
        <f t="shared" ref="C393:AH393" si="12">AVERAGE(C4:C215)</f>
        <v>1.3373353773584915</v>
      </c>
      <c r="D393" s="9">
        <f t="shared" si="12"/>
        <v>1.6900731132075479</v>
      </c>
      <c r="E393" s="9" t="e">
        <f t="shared" si="12"/>
        <v>#DIV/0!</v>
      </c>
      <c r="F393" s="9" t="e">
        <f t="shared" si="12"/>
        <v>#DIV/0!</v>
      </c>
      <c r="G393" s="9">
        <f t="shared" si="12"/>
        <v>1.2380688679245277</v>
      </c>
      <c r="H393" s="9" t="e">
        <f t="shared" si="12"/>
        <v>#DIV/0!</v>
      </c>
      <c r="I393" s="9">
        <f t="shared" si="12"/>
        <v>1.8389155660377374</v>
      </c>
      <c r="J393" s="9">
        <f t="shared" si="12"/>
        <v>1.9549231132075475</v>
      </c>
      <c r="K393" s="9" t="e">
        <f t="shared" si="12"/>
        <v>#DIV/0!</v>
      </c>
      <c r="L393" s="9">
        <f t="shared" si="12"/>
        <v>12.250794811320752</v>
      </c>
      <c r="M393" s="9">
        <f t="shared" si="12"/>
        <v>10.435391037735846</v>
      </c>
      <c r="N393" s="9">
        <f t="shared" si="12"/>
        <v>1.8141160377358498</v>
      </c>
      <c r="O393" s="9">
        <f t="shared" si="12"/>
        <v>20.458051415094332</v>
      </c>
      <c r="P393" s="9">
        <f t="shared" si="12"/>
        <v>100.64244528301879</v>
      </c>
      <c r="Q393" s="9">
        <f t="shared" si="12"/>
        <v>140.15628820754722</v>
      </c>
      <c r="R393" s="9">
        <f t="shared" si="12"/>
        <v>7.1181500000000018</v>
      </c>
      <c r="S393" s="9">
        <f t="shared" si="12"/>
        <v>1.1884221698113204</v>
      </c>
      <c r="T393" s="9">
        <f t="shared" si="12"/>
        <v>155.76553773584899</v>
      </c>
      <c r="U393" s="9">
        <f t="shared" si="12"/>
        <v>434.93220754716964</v>
      </c>
      <c r="V393" s="9">
        <f t="shared" si="12"/>
        <v>4.912572641509434</v>
      </c>
      <c r="W393" s="9">
        <f t="shared" si="12"/>
        <v>172.69144905660374</v>
      </c>
      <c r="X393" s="9">
        <f t="shared" si="12"/>
        <v>8.5333056603773603</v>
      </c>
      <c r="Y393" s="9">
        <f t="shared" si="12"/>
        <v>29.633554245283008</v>
      </c>
      <c r="Z393" s="9">
        <f t="shared" si="12"/>
        <v>2.3243202830188685</v>
      </c>
      <c r="AA393" s="9">
        <f t="shared" si="12"/>
        <v>44.524341509433938</v>
      </c>
      <c r="AB393" s="9">
        <f t="shared" si="12"/>
        <v>8.9529636792452845</v>
      </c>
      <c r="AC393" s="9">
        <f t="shared" si="12"/>
        <v>5.4963844339622598</v>
      </c>
      <c r="AD393" s="9">
        <f t="shared" si="12"/>
        <v>5.6177943396226455</v>
      </c>
      <c r="AE393" s="9">
        <f t="shared" si="12"/>
        <v>1604.3088254716995</v>
      </c>
      <c r="AF393" s="9">
        <f t="shared" si="12"/>
        <v>1093.9225198113209</v>
      </c>
      <c r="AG393" s="9">
        <f t="shared" si="12"/>
        <v>5196.4069594339608</v>
      </c>
      <c r="AH393" s="9">
        <f t="shared" si="12"/>
        <v>21.697170754716971</v>
      </c>
      <c r="AI393" s="9">
        <f t="shared" ref="AI393:BI393" si="13">AVERAGE(AI4:AI215)</f>
        <v>19144.271037735845</v>
      </c>
      <c r="AJ393" s="9">
        <f t="shared" si="13"/>
        <v>27.482415566037727</v>
      </c>
      <c r="AK393" s="9">
        <f t="shared" si="13"/>
        <v>68.428782075471659</v>
      </c>
      <c r="AL393" s="9">
        <f t="shared" si="13"/>
        <v>5.879420283018872</v>
      </c>
      <c r="AM393" s="9">
        <f t="shared" si="13"/>
        <v>107.64474528301898</v>
      </c>
      <c r="AN393" s="9">
        <f t="shared" si="13"/>
        <v>17.199425471698117</v>
      </c>
      <c r="AO393" s="9">
        <f t="shared" si="13"/>
        <v>4.8964457547169804</v>
      </c>
      <c r="AP393" s="9">
        <f t="shared" si="13"/>
        <v>5.0171051886792419</v>
      </c>
      <c r="AQ393" s="9">
        <f t="shared" si="13"/>
        <v>0.94841839622641522</v>
      </c>
      <c r="AR393" s="9">
        <f t="shared" si="13"/>
        <v>555.5852863207549</v>
      </c>
      <c r="AS393" s="9">
        <f t="shared" si="13"/>
        <v>4.701099056603776</v>
      </c>
      <c r="AT393" s="9">
        <f t="shared" si="13"/>
        <v>30488.400943396227</v>
      </c>
      <c r="AU393" s="9">
        <f t="shared" si="13"/>
        <v>85.458026886792467</v>
      </c>
      <c r="AV393" s="9">
        <f t="shared" si="13"/>
        <v>3089.0989061320747</v>
      </c>
      <c r="AW393" s="9">
        <f t="shared" si="13"/>
        <v>37.455485849056615</v>
      </c>
      <c r="AX393" s="9">
        <f t="shared" si="13"/>
        <v>8.8408216981132082</v>
      </c>
      <c r="AY393" s="9">
        <f t="shared" si="13"/>
        <v>4.2600754716981122</v>
      </c>
      <c r="AZ393" s="9">
        <f t="shared" si="13"/>
        <v>151.33590754716994</v>
      </c>
      <c r="BA393" s="9">
        <f t="shared" si="13"/>
        <v>11.777753301886788</v>
      </c>
      <c r="BB393" s="9">
        <f t="shared" si="13"/>
        <v>5.2042099056603792</v>
      </c>
      <c r="BC393" s="9">
        <f t="shared" si="13"/>
        <v>237.08418066037734</v>
      </c>
      <c r="BD393" s="9">
        <f t="shared" si="13"/>
        <v>3.8760599056603784</v>
      </c>
      <c r="BE393" s="9">
        <f t="shared" si="13"/>
        <v>0.50421981132075511</v>
      </c>
      <c r="BF393" s="9">
        <f t="shared" si="13"/>
        <v>9.2086240566037709</v>
      </c>
      <c r="BG393" s="9">
        <f t="shared" si="13"/>
        <v>0.40515566037735817</v>
      </c>
      <c r="BH393" s="9">
        <f t="shared" si="13"/>
        <v>37.542073584905651</v>
      </c>
      <c r="BI393" s="9">
        <f t="shared" si="13"/>
        <v>57.898757075471622</v>
      </c>
    </row>
    <row r="394" spans="1:61">
      <c r="A394" s="22">
        <v>378</v>
      </c>
      <c r="B394" s="28">
        <v>8</v>
      </c>
      <c r="C394" s="9">
        <f t="shared" ref="C394:AH394" si="14">AVERAGE(C4:C246)</f>
        <v>1.3254707818930047</v>
      </c>
      <c r="D394" s="9">
        <f t="shared" si="14"/>
        <v>1.6785176954732515</v>
      </c>
      <c r="E394" s="9" t="e">
        <f t="shared" si="14"/>
        <v>#DIV/0!</v>
      </c>
      <c r="F394" s="9" t="e">
        <f t="shared" si="14"/>
        <v>#DIV/0!</v>
      </c>
      <c r="G394" s="9">
        <f t="shared" si="14"/>
        <v>1.2356707818930026</v>
      </c>
      <c r="H394" s="9" t="e">
        <f t="shared" si="14"/>
        <v>#DIV/0!</v>
      </c>
      <c r="I394" s="9">
        <f t="shared" si="14"/>
        <v>1.8295283950617294</v>
      </c>
      <c r="J394" s="9">
        <f t="shared" si="14"/>
        <v>1.9535197530864201</v>
      </c>
      <c r="K394" s="9" t="e">
        <f t="shared" si="14"/>
        <v>#DIV/0!</v>
      </c>
      <c r="L394" s="9">
        <f t="shared" si="14"/>
        <v>12.264847325102872</v>
      </c>
      <c r="M394" s="9">
        <f t="shared" si="14"/>
        <v>10.350111522633739</v>
      </c>
      <c r="N394" s="9">
        <f t="shared" si="14"/>
        <v>1.8021489711934162</v>
      </c>
      <c r="O394" s="9">
        <f t="shared" si="14"/>
        <v>20.37329012345678</v>
      </c>
      <c r="P394" s="9">
        <f t="shared" si="14"/>
        <v>100.0719884773662</v>
      </c>
      <c r="Q394" s="9">
        <f t="shared" si="14"/>
        <v>140.97749670781897</v>
      </c>
      <c r="R394" s="9">
        <f t="shared" si="14"/>
        <v>6.9960144032921843</v>
      </c>
      <c r="S394" s="9">
        <f t="shared" si="14"/>
        <v>1.1869905349794234</v>
      </c>
      <c r="T394" s="9">
        <f t="shared" si="14"/>
        <v>156.34227983539094</v>
      </c>
      <c r="U394" s="9">
        <f t="shared" si="14"/>
        <v>437.34553909465006</v>
      </c>
      <c r="V394" s="9">
        <f t="shared" si="14"/>
        <v>4.8690230452674923</v>
      </c>
      <c r="W394" s="9">
        <f t="shared" si="14"/>
        <v>171.45172386831263</v>
      </c>
      <c r="X394" s="9">
        <f t="shared" si="14"/>
        <v>8.5078679012345688</v>
      </c>
      <c r="Y394" s="9">
        <f t="shared" si="14"/>
        <v>29.572947736625512</v>
      </c>
      <c r="Z394" s="9">
        <f t="shared" si="14"/>
        <v>2.321589711934156</v>
      </c>
      <c r="AA394" s="9">
        <f t="shared" si="14"/>
        <v>44.30537489711935</v>
      </c>
      <c r="AB394" s="9">
        <f t="shared" si="14"/>
        <v>8.9426078189300426</v>
      </c>
      <c r="AC394" s="9">
        <f t="shared" si="14"/>
        <v>5.4934880658436214</v>
      </c>
      <c r="AD394" s="9">
        <f t="shared" si="14"/>
        <v>5.5963390946502072</v>
      </c>
      <c r="AE394" s="9">
        <f t="shared" si="14"/>
        <v>1600.9933576131702</v>
      </c>
      <c r="AF394" s="9">
        <f t="shared" si="14"/>
        <v>1088.9801930041149</v>
      </c>
      <c r="AG394" s="9">
        <f t="shared" si="14"/>
        <v>5170.1658637860064</v>
      </c>
      <c r="AH394" s="9">
        <f t="shared" si="14"/>
        <v>21.856576131687238</v>
      </c>
      <c r="AI394" s="9">
        <f t="shared" ref="AI394:BI394" si="15">AVERAGE(AI4:AI246)</f>
        <v>19016.096913580248</v>
      </c>
      <c r="AJ394" s="9">
        <f t="shared" si="15"/>
        <v>27.153653909465021</v>
      </c>
      <c r="AK394" s="9">
        <f t="shared" si="15"/>
        <v>68.015433744855926</v>
      </c>
      <c r="AL394" s="9">
        <f t="shared" si="15"/>
        <v>5.8721144032921844</v>
      </c>
      <c r="AM394" s="9">
        <f t="shared" si="15"/>
        <v>104.28279670781902</v>
      </c>
      <c r="AN394" s="9">
        <f t="shared" si="15"/>
        <v>17.484024691358034</v>
      </c>
      <c r="AO394" s="9">
        <f t="shared" si="15"/>
        <v>4.8526576131687236</v>
      </c>
      <c r="AP394" s="9">
        <f t="shared" si="15"/>
        <v>4.9725090534979355</v>
      </c>
      <c r="AQ394" s="9">
        <f t="shared" si="15"/>
        <v>0.94001934156378608</v>
      </c>
      <c r="AR394" s="9">
        <f t="shared" si="15"/>
        <v>550.72724485596711</v>
      </c>
      <c r="AS394" s="9">
        <f t="shared" si="15"/>
        <v>4.6605522633744885</v>
      </c>
      <c r="AT394" s="9">
        <f t="shared" si="15"/>
        <v>30265.526748971195</v>
      </c>
      <c r="AU394" s="9">
        <f t="shared" si="15"/>
        <v>84.696144032921836</v>
      </c>
      <c r="AV394" s="9">
        <f t="shared" si="15"/>
        <v>3064.1741625514401</v>
      </c>
      <c r="AW394" s="9">
        <f t="shared" si="15"/>
        <v>37.381477777777796</v>
      </c>
      <c r="AX394" s="9">
        <f t="shared" si="15"/>
        <v>8.830212757201652</v>
      </c>
      <c r="AY394" s="9">
        <f t="shared" si="15"/>
        <v>4.2527843621399164</v>
      </c>
      <c r="AZ394" s="9">
        <f t="shared" si="15"/>
        <v>150.55156790123473</v>
      </c>
      <c r="BA394" s="9">
        <f t="shared" si="15"/>
        <v>11.799379835390942</v>
      </c>
      <c r="BB394" s="9">
        <f t="shared" si="15"/>
        <v>5.1372534979423925</v>
      </c>
      <c r="BC394" s="9">
        <f t="shared" si="15"/>
        <v>237.67429259259256</v>
      </c>
      <c r="BD394" s="9">
        <f t="shared" si="15"/>
        <v>3.8701909465020581</v>
      </c>
      <c r="BE394" s="9">
        <f t="shared" si="15"/>
        <v>0.4997691358024694</v>
      </c>
      <c r="BF394" s="9">
        <f t="shared" si="15"/>
        <v>9.122969547325102</v>
      </c>
      <c r="BG394" s="9">
        <f t="shared" si="15"/>
        <v>0.4021440329218105</v>
      </c>
      <c r="BH394" s="9">
        <f t="shared" si="15"/>
        <v>37.446462962962968</v>
      </c>
      <c r="BI394" s="9">
        <f t="shared" si="15"/>
        <v>56.987578189300343</v>
      </c>
    </row>
    <row r="395" spans="1:61" ht="13.5" customHeight="1">
      <c r="A395" s="22">
        <v>379</v>
      </c>
      <c r="B395" s="28">
        <v>9</v>
      </c>
      <c r="C395" s="9">
        <f t="shared" ref="C395:AH395" si="16">AVERAGE(C4:C276)</f>
        <v>1.3151714285714295</v>
      </c>
      <c r="D395" s="9">
        <f t="shared" si="16"/>
        <v>1.6674659340659335</v>
      </c>
      <c r="E395" s="9" t="e">
        <f t="shared" si="16"/>
        <v>#DIV/0!</v>
      </c>
      <c r="F395" s="9" t="e">
        <f t="shared" si="16"/>
        <v>#DIV/0!</v>
      </c>
      <c r="G395" s="9">
        <f t="shared" si="16"/>
        <v>1.2311754578754563</v>
      </c>
      <c r="H395" s="9" t="e">
        <f t="shared" si="16"/>
        <v>#DIV/0!</v>
      </c>
      <c r="I395" s="9">
        <f t="shared" si="16"/>
        <v>1.8211146520146531</v>
      </c>
      <c r="J395" s="9">
        <f t="shared" si="16"/>
        <v>1.9517571428571425</v>
      </c>
      <c r="K395" s="9" t="e">
        <f t="shared" si="16"/>
        <v>#DIV/0!</v>
      </c>
      <c r="L395" s="9">
        <f t="shared" si="16"/>
        <v>12.2750978021978</v>
      </c>
      <c r="M395" s="9">
        <f t="shared" si="16"/>
        <v>10.2749641025641</v>
      </c>
      <c r="N395" s="9">
        <f t="shared" si="16"/>
        <v>1.7915450549450556</v>
      </c>
      <c r="O395" s="9">
        <f t="shared" si="16"/>
        <v>20.275916117216099</v>
      </c>
      <c r="P395" s="9">
        <f t="shared" si="16"/>
        <v>99.668936630036541</v>
      </c>
      <c r="Q395" s="9">
        <f t="shared" si="16"/>
        <v>142.08808131868116</v>
      </c>
      <c r="R395" s="9">
        <f t="shared" si="16"/>
        <v>6.9101597069597105</v>
      </c>
      <c r="S395" s="9">
        <f t="shared" si="16"/>
        <v>1.1846036630036629</v>
      </c>
      <c r="T395" s="9">
        <f t="shared" si="16"/>
        <v>157.30873260073264</v>
      </c>
      <c r="U395" s="9">
        <f t="shared" si="16"/>
        <v>440.10767399267388</v>
      </c>
      <c r="V395" s="9">
        <f t="shared" si="16"/>
        <v>4.8311098901098948</v>
      </c>
      <c r="W395" s="9">
        <f t="shared" si="16"/>
        <v>170.35869597069583</v>
      </c>
      <c r="X395" s="9">
        <f t="shared" si="16"/>
        <v>8.4799117216117192</v>
      </c>
      <c r="Y395" s="9">
        <f t="shared" si="16"/>
        <v>29.48832124542124</v>
      </c>
      <c r="Z395" s="9">
        <f t="shared" si="16"/>
        <v>2.316840293040292</v>
      </c>
      <c r="AA395" s="9">
        <f t="shared" si="16"/>
        <v>44.16628608058609</v>
      </c>
      <c r="AB395" s="9">
        <f t="shared" si="16"/>
        <v>8.9233058608058595</v>
      </c>
      <c r="AC395" s="9">
        <f t="shared" si="16"/>
        <v>5.4848633699633682</v>
      </c>
      <c r="AD395" s="9">
        <f t="shared" si="16"/>
        <v>5.5789175824175832</v>
      </c>
      <c r="AE395" s="9">
        <f t="shared" si="16"/>
        <v>1597.8280835164849</v>
      </c>
      <c r="AF395" s="9">
        <f t="shared" si="16"/>
        <v>1086.418009890109</v>
      </c>
      <c r="AG395" s="9">
        <f t="shared" si="16"/>
        <v>5136.5100179487172</v>
      </c>
      <c r="AH395" s="9">
        <f t="shared" si="16"/>
        <v>21.988982783882779</v>
      </c>
      <c r="AI395" s="9">
        <f t="shared" ref="AI395:BI395" si="17">AVERAGE(AI4:AI276)</f>
        <v>18918.384505494509</v>
      </c>
      <c r="AJ395" s="9">
        <f t="shared" si="17"/>
        <v>26.874045421245427</v>
      </c>
      <c r="AK395" s="9">
        <f t="shared" si="17"/>
        <v>67.830098534798481</v>
      </c>
      <c r="AL395" s="9">
        <f t="shared" si="17"/>
        <v>5.8600479853479914</v>
      </c>
      <c r="AM395" s="9">
        <f t="shared" si="17"/>
        <v>100.64198351648361</v>
      </c>
      <c r="AN395" s="9">
        <f t="shared" si="17"/>
        <v>17.858751282051291</v>
      </c>
      <c r="AO395" s="9">
        <f t="shared" si="17"/>
        <v>4.8156761904761902</v>
      </c>
      <c r="AP395" s="9">
        <f t="shared" si="17"/>
        <v>4.9338999999999951</v>
      </c>
      <c r="AQ395" s="9">
        <f t="shared" si="17"/>
        <v>0.93270146520146535</v>
      </c>
      <c r="AR395" s="9">
        <f t="shared" si="17"/>
        <v>546.70434542124542</v>
      </c>
      <c r="AS395" s="9">
        <f t="shared" si="17"/>
        <v>4.6258190476190517</v>
      </c>
      <c r="AT395" s="9">
        <f t="shared" si="17"/>
        <v>30083.216117216118</v>
      </c>
      <c r="AU395" s="9">
        <f t="shared" si="17"/>
        <v>84.046199267399288</v>
      </c>
      <c r="AV395" s="9">
        <f t="shared" si="17"/>
        <v>3042.5058575091584</v>
      </c>
      <c r="AW395" s="9">
        <f t="shared" si="17"/>
        <v>37.272782783882789</v>
      </c>
      <c r="AX395" s="9">
        <f t="shared" si="17"/>
        <v>8.8125739926740003</v>
      </c>
      <c r="AY395" s="9">
        <f t="shared" si="17"/>
        <v>4.2465150183150167</v>
      </c>
      <c r="AZ395" s="9">
        <f t="shared" si="17"/>
        <v>150.05551648351661</v>
      </c>
      <c r="BA395" s="9">
        <f t="shared" si="17"/>
        <v>11.822693406593411</v>
      </c>
      <c r="BB395" s="9">
        <f t="shared" si="17"/>
        <v>5.0800468864468895</v>
      </c>
      <c r="BC395" s="9">
        <f t="shared" si="17"/>
        <v>239.2892908424908</v>
      </c>
      <c r="BD395" s="9">
        <f t="shared" si="17"/>
        <v>3.8621538461538458</v>
      </c>
      <c r="BE395" s="9">
        <f t="shared" si="17"/>
        <v>0.49587912087912078</v>
      </c>
      <c r="BF395" s="9">
        <f t="shared" si="17"/>
        <v>9.0506992673992652</v>
      </c>
      <c r="BG395" s="9">
        <f t="shared" si="17"/>
        <v>0.39945750915750905</v>
      </c>
      <c r="BH395" s="9">
        <f t="shared" si="17"/>
        <v>37.348206593406601</v>
      </c>
      <c r="BI395" s="9">
        <f t="shared" si="17"/>
        <v>56.108468131868086</v>
      </c>
    </row>
    <row r="396" spans="1:61" ht="15" customHeight="1">
      <c r="A396" s="22">
        <v>380</v>
      </c>
      <c r="B396" s="28">
        <v>10</v>
      </c>
      <c r="C396" s="9">
        <f t="shared" ref="C396:AH396" si="18">AVERAGE(C4:C307)</f>
        <v>1.303446710526317</v>
      </c>
      <c r="D396" s="9">
        <f t="shared" si="18"/>
        <v>1.6557019736842091</v>
      </c>
      <c r="E396" s="9" t="e">
        <f t="shared" si="18"/>
        <v>#DIV/0!</v>
      </c>
      <c r="F396" s="9" t="e">
        <f t="shared" si="18"/>
        <v>#DIV/0!</v>
      </c>
      <c r="G396" s="9">
        <f t="shared" si="18"/>
        <v>1.2241437499999988</v>
      </c>
      <c r="H396" s="9" t="e">
        <f t="shared" si="18"/>
        <v>#DIV/0!</v>
      </c>
      <c r="I396" s="9">
        <f t="shared" si="18"/>
        <v>1.8138036184210533</v>
      </c>
      <c r="J396" s="9">
        <f t="shared" si="18"/>
        <v>1.9500598684210506</v>
      </c>
      <c r="K396" s="9" t="e">
        <f t="shared" si="18"/>
        <v>#DIV/0!</v>
      </c>
      <c r="L396" s="9">
        <f t="shared" si="18"/>
        <v>12.293076315789477</v>
      </c>
      <c r="M396" s="9">
        <f t="shared" si="18"/>
        <v>10.188058552631581</v>
      </c>
      <c r="N396" s="9">
        <f t="shared" si="18"/>
        <v>1.7795825657894746</v>
      </c>
      <c r="O396" s="9">
        <f t="shared" si="18"/>
        <v>20.2670394736842</v>
      </c>
      <c r="P396" s="9">
        <f t="shared" si="18"/>
        <v>99.232896381578868</v>
      </c>
      <c r="Q396" s="9">
        <f t="shared" si="18"/>
        <v>143.31762631578937</v>
      </c>
      <c r="R396" s="9">
        <f t="shared" si="18"/>
        <v>6.8611697368421076</v>
      </c>
      <c r="S396" s="9">
        <f t="shared" si="18"/>
        <v>1.1839019736842102</v>
      </c>
      <c r="T396" s="9">
        <f t="shared" si="18"/>
        <v>157.96321052631583</v>
      </c>
      <c r="U396" s="9">
        <f t="shared" si="18"/>
        <v>443.56517763157882</v>
      </c>
      <c r="V396" s="9">
        <f t="shared" si="18"/>
        <v>4.7880927631579011</v>
      </c>
      <c r="W396" s="9">
        <f t="shared" si="18"/>
        <v>169.6886036184209</v>
      </c>
      <c r="X396" s="9">
        <f t="shared" si="18"/>
        <v>8.439216118421049</v>
      </c>
      <c r="Y396" s="9">
        <f t="shared" si="18"/>
        <v>29.435402960526307</v>
      </c>
      <c r="Z396" s="9">
        <f t="shared" si="18"/>
        <v>2.3155628289473675</v>
      </c>
      <c r="AA396" s="9">
        <f t="shared" si="18"/>
        <v>44.107923355263175</v>
      </c>
      <c r="AB396" s="9">
        <f t="shared" si="18"/>
        <v>8.9164648026315767</v>
      </c>
      <c r="AC396" s="9">
        <f t="shared" si="18"/>
        <v>5.4973782894736827</v>
      </c>
      <c r="AD396" s="9">
        <f t="shared" si="18"/>
        <v>5.5531003289473695</v>
      </c>
      <c r="AE396" s="9">
        <f t="shared" si="18"/>
        <v>1594.9397167763159</v>
      </c>
      <c r="AF396" s="9">
        <f t="shared" si="18"/>
        <v>1091.7449529605253</v>
      </c>
      <c r="AG396" s="9">
        <f t="shared" si="18"/>
        <v>5148.8021822368401</v>
      </c>
      <c r="AH396" s="9">
        <f t="shared" si="18"/>
        <v>22.059077631578933</v>
      </c>
      <c r="AI396" s="9">
        <f t="shared" ref="AI396:BI396" si="19">AVERAGE(AI4:AI307)</f>
        <v>18820.228059210531</v>
      </c>
      <c r="AJ396" s="9">
        <f t="shared" si="19"/>
        <v>26.642255921052644</v>
      </c>
      <c r="AK396" s="9">
        <f t="shared" si="19"/>
        <v>67.747366118420985</v>
      </c>
      <c r="AL396" s="9">
        <f t="shared" si="19"/>
        <v>5.8555302631579016</v>
      </c>
      <c r="AM396" s="9">
        <f t="shared" si="19"/>
        <v>97.671627960526365</v>
      </c>
      <c r="AN396" s="9">
        <f t="shared" si="19"/>
        <v>18.174076973684215</v>
      </c>
      <c r="AO396" s="9">
        <f t="shared" si="19"/>
        <v>4.7745773026315765</v>
      </c>
      <c r="AP396" s="9">
        <f t="shared" si="19"/>
        <v>4.890431907894734</v>
      </c>
      <c r="AQ396" s="9">
        <f t="shared" si="19"/>
        <v>0.92429703947368436</v>
      </c>
      <c r="AR396" s="9">
        <f t="shared" si="19"/>
        <v>542.81363519736851</v>
      </c>
      <c r="AS396" s="9">
        <f t="shared" si="19"/>
        <v>4.5849542763157922</v>
      </c>
      <c r="AT396" s="9">
        <f t="shared" si="19"/>
        <v>29869.72697368421</v>
      </c>
      <c r="AU396" s="9">
        <f t="shared" si="19"/>
        <v>83.305041776315804</v>
      </c>
      <c r="AV396" s="9">
        <f t="shared" si="19"/>
        <v>3017.1818578947386</v>
      </c>
      <c r="AW396" s="9">
        <f t="shared" si="19"/>
        <v>37.388355592105285</v>
      </c>
      <c r="AX396" s="9">
        <f t="shared" si="19"/>
        <v>8.8077000000000076</v>
      </c>
      <c r="AY396" s="9">
        <f t="shared" si="19"/>
        <v>4.2371917763157896</v>
      </c>
      <c r="AZ396" s="9">
        <f t="shared" si="19"/>
        <v>149.4615315789475</v>
      </c>
      <c r="BA396" s="9">
        <f t="shared" si="19"/>
        <v>11.840462500000006</v>
      </c>
      <c r="BB396" s="9">
        <f t="shared" si="19"/>
        <v>5.0400226973684275</v>
      </c>
      <c r="BC396" s="9">
        <f t="shared" si="19"/>
        <v>241.56416809210523</v>
      </c>
      <c r="BD396" s="9">
        <f t="shared" si="19"/>
        <v>3.8545279605263185</v>
      </c>
      <c r="BE396" s="9">
        <f t="shared" si="19"/>
        <v>0.4914690789473683</v>
      </c>
      <c r="BF396" s="9">
        <f t="shared" si="19"/>
        <v>8.9678328947368335</v>
      </c>
      <c r="BG396" s="9">
        <f t="shared" si="19"/>
        <v>0.39636085526315795</v>
      </c>
      <c r="BH396" s="9">
        <f t="shared" si="19"/>
        <v>37.193601973684224</v>
      </c>
      <c r="BI396" s="9">
        <f t="shared" si="19"/>
        <v>55.416861513157848</v>
      </c>
    </row>
    <row r="397" spans="1:61" ht="15" customHeight="1">
      <c r="A397" s="22">
        <v>381</v>
      </c>
      <c r="B397" s="28">
        <v>11</v>
      </c>
      <c r="C397" s="9">
        <f t="shared" ref="C397:AH397" si="20">AVERAGE(C4:C338)</f>
        <v>1.2935961194029861</v>
      </c>
      <c r="D397" s="9">
        <f t="shared" si="20"/>
        <v>1.6455552238805962</v>
      </c>
      <c r="E397" s="9" t="e">
        <f t="shared" si="20"/>
        <v>#DIV/0!</v>
      </c>
      <c r="F397" s="9" t="e">
        <f t="shared" si="20"/>
        <v>#DIV/0!</v>
      </c>
      <c r="G397" s="9">
        <f t="shared" si="20"/>
        <v>1.2169143283582076</v>
      </c>
      <c r="H397" s="9" t="e">
        <f t="shared" si="20"/>
        <v>#DIV/0!</v>
      </c>
      <c r="I397" s="9">
        <f t="shared" si="20"/>
        <v>1.8051379104477621</v>
      </c>
      <c r="J397" s="9">
        <f t="shared" si="20"/>
        <v>1.9464650746268635</v>
      </c>
      <c r="K397" s="9" t="e">
        <f t="shared" si="20"/>
        <v>#DIV/0!</v>
      </c>
      <c r="L397" s="9">
        <f t="shared" si="20"/>
        <v>12.306350447761197</v>
      </c>
      <c r="M397" s="9">
        <f t="shared" si="20"/>
        <v>10.114333134328364</v>
      </c>
      <c r="N397" s="9">
        <f t="shared" si="20"/>
        <v>1.7682364179104477</v>
      </c>
      <c r="O397" s="9">
        <f t="shared" si="20"/>
        <v>20.240936716417902</v>
      </c>
      <c r="P397" s="9">
        <f t="shared" si="20"/>
        <v>98.873733134328276</v>
      </c>
      <c r="Q397" s="9">
        <f t="shared" si="20"/>
        <v>145.04358179104466</v>
      </c>
      <c r="R397" s="9">
        <f t="shared" si="20"/>
        <v>6.794513731343284</v>
      </c>
      <c r="S397" s="9">
        <f t="shared" si="20"/>
        <v>1.1837211940298509</v>
      </c>
      <c r="T397" s="9">
        <f t="shared" si="20"/>
        <v>158.3518298507463</v>
      </c>
      <c r="U397" s="9">
        <f t="shared" si="20"/>
        <v>446.36953432835821</v>
      </c>
      <c r="V397" s="9">
        <f t="shared" si="20"/>
        <v>4.7519056716417971</v>
      </c>
      <c r="W397" s="9">
        <f t="shared" si="20"/>
        <v>169.34072358208934</v>
      </c>
      <c r="X397" s="9">
        <f t="shared" si="20"/>
        <v>8.411802686567162</v>
      </c>
      <c r="Y397" s="9">
        <f t="shared" si="20"/>
        <v>29.396055522388057</v>
      </c>
      <c r="Z397" s="9">
        <f t="shared" si="20"/>
        <v>2.3152414925373126</v>
      </c>
      <c r="AA397" s="9">
        <f t="shared" si="20"/>
        <v>43.995431044776126</v>
      </c>
      <c r="AB397" s="9">
        <f t="shared" si="20"/>
        <v>8.9130417910447761</v>
      </c>
      <c r="AC397" s="9">
        <f t="shared" si="20"/>
        <v>5.5043313432835781</v>
      </c>
      <c r="AD397" s="9">
        <f t="shared" si="20"/>
        <v>5.534615223880599</v>
      </c>
      <c r="AE397" s="9">
        <f t="shared" si="20"/>
        <v>1593.5584059701496</v>
      </c>
      <c r="AF397" s="9">
        <f t="shared" si="20"/>
        <v>1090.6775029850742</v>
      </c>
      <c r="AG397" s="9">
        <f t="shared" si="20"/>
        <v>5150.8929337313393</v>
      </c>
      <c r="AH397" s="9">
        <f t="shared" si="20"/>
        <v>22.139821194029832</v>
      </c>
      <c r="AI397" s="9">
        <f t="shared" ref="AI397:BI397" si="21">AVERAGE(AI4:AI338)</f>
        <v>18723.836537313437</v>
      </c>
      <c r="AJ397" s="9">
        <f t="shared" si="21"/>
        <v>26.405168656716452</v>
      </c>
      <c r="AK397" s="9">
        <f t="shared" si="21"/>
        <v>67.666548358208885</v>
      </c>
      <c r="AL397" s="9">
        <f t="shared" si="21"/>
        <v>5.8484438805970242</v>
      </c>
      <c r="AM397" s="9">
        <f t="shared" si="21"/>
        <v>95.372268955223959</v>
      </c>
      <c r="AN397" s="9">
        <f t="shared" si="21"/>
        <v>18.489438805970142</v>
      </c>
      <c r="AO397" s="9">
        <f t="shared" si="21"/>
        <v>4.7408399999999959</v>
      </c>
      <c r="AP397" s="9">
        <f t="shared" si="21"/>
        <v>4.8539459701492511</v>
      </c>
      <c r="AQ397" s="9">
        <f t="shared" si="21"/>
        <v>0.91731313432835759</v>
      </c>
      <c r="AR397" s="9">
        <f t="shared" si="21"/>
        <v>539.87715343283571</v>
      </c>
      <c r="AS397" s="9">
        <f t="shared" si="21"/>
        <v>4.5505979104477641</v>
      </c>
      <c r="AT397" s="9">
        <f t="shared" si="21"/>
        <v>29697.265671641791</v>
      </c>
      <c r="AU397" s="9">
        <f t="shared" si="21"/>
        <v>82.673551343283592</v>
      </c>
      <c r="AV397" s="9">
        <f t="shared" si="21"/>
        <v>2995.9180698507475</v>
      </c>
      <c r="AW397" s="9">
        <f t="shared" si="21"/>
        <v>37.992749552238834</v>
      </c>
      <c r="AX397" s="9">
        <f t="shared" si="21"/>
        <v>8.8062967164179131</v>
      </c>
      <c r="AY397" s="9">
        <f t="shared" si="21"/>
        <v>4.2101985074626889</v>
      </c>
      <c r="AZ397" s="9">
        <f t="shared" si="21"/>
        <v>149.0185149253733</v>
      </c>
      <c r="BA397" s="9">
        <f t="shared" si="21"/>
        <v>11.821017014925379</v>
      </c>
      <c r="BB397" s="9">
        <f t="shared" si="21"/>
        <v>5.0022065671641842</v>
      </c>
      <c r="BC397" s="9">
        <f t="shared" si="21"/>
        <v>243.66591462686557</v>
      </c>
      <c r="BD397" s="9">
        <f t="shared" si="21"/>
        <v>3.8484238805970188</v>
      </c>
      <c r="BE397" s="9">
        <f t="shared" si="21"/>
        <v>0.48773343283582099</v>
      </c>
      <c r="BF397" s="9">
        <f t="shared" si="21"/>
        <v>8.9010844776119349</v>
      </c>
      <c r="BG397" s="9">
        <f t="shared" si="21"/>
        <v>0.39370537313432835</v>
      </c>
      <c r="BH397" s="9">
        <f t="shared" si="21"/>
        <v>37.087244776119412</v>
      </c>
      <c r="BI397" s="9">
        <f t="shared" si="21"/>
        <v>54.768291641791002</v>
      </c>
    </row>
    <row r="398" spans="1:61" ht="15" hidden="1" customHeight="1" outlineLevel="1">
      <c r="A398" s="22">
        <v>382</v>
      </c>
      <c r="B398" s="28">
        <v>12</v>
      </c>
      <c r="C398" s="9">
        <f t="shared" ref="C398:AH398" si="22">AVERAGE(C4:C368)</f>
        <v>1.2935961194029861</v>
      </c>
      <c r="D398" s="9">
        <f t="shared" si="22"/>
        <v>1.6455552238805962</v>
      </c>
      <c r="E398" s="9" t="e">
        <f t="shared" si="22"/>
        <v>#DIV/0!</v>
      </c>
      <c r="F398" s="9" t="e">
        <f t="shared" si="22"/>
        <v>#DIV/0!</v>
      </c>
      <c r="G398" s="9">
        <f t="shared" si="22"/>
        <v>1.2169143283582076</v>
      </c>
      <c r="H398" s="9" t="e">
        <f t="shared" si="22"/>
        <v>#DIV/0!</v>
      </c>
      <c r="I398" s="9">
        <f t="shared" si="22"/>
        <v>1.8051379104477621</v>
      </c>
      <c r="J398" s="9">
        <f t="shared" si="22"/>
        <v>1.9464650746268635</v>
      </c>
      <c r="K398" s="9" t="e">
        <f t="shared" si="22"/>
        <v>#DIV/0!</v>
      </c>
      <c r="L398" s="9">
        <f t="shared" si="22"/>
        <v>12.306350447761197</v>
      </c>
      <c r="M398" s="9">
        <f t="shared" si="22"/>
        <v>10.114333134328364</v>
      </c>
      <c r="N398" s="9">
        <f t="shared" si="22"/>
        <v>1.7682364179104477</v>
      </c>
      <c r="O398" s="9">
        <f t="shared" si="22"/>
        <v>20.240936716417902</v>
      </c>
      <c r="P398" s="9">
        <f t="shared" si="22"/>
        <v>98.873733134328276</v>
      </c>
      <c r="Q398" s="9">
        <f t="shared" si="22"/>
        <v>145.04358179104466</v>
      </c>
      <c r="R398" s="9">
        <f t="shared" si="22"/>
        <v>6.794513731343284</v>
      </c>
      <c r="S398" s="9">
        <f t="shared" si="22"/>
        <v>1.1837211940298509</v>
      </c>
      <c r="T398" s="9">
        <f t="shared" si="22"/>
        <v>158.3518298507463</v>
      </c>
      <c r="U398" s="9">
        <f t="shared" si="22"/>
        <v>446.36953432835821</v>
      </c>
      <c r="V398" s="9">
        <f t="shared" si="22"/>
        <v>4.7519056716417971</v>
      </c>
      <c r="W398" s="9">
        <f t="shared" si="22"/>
        <v>169.34072358208934</v>
      </c>
      <c r="X398" s="9">
        <f t="shared" si="22"/>
        <v>8.411802686567162</v>
      </c>
      <c r="Y398" s="9">
        <f t="shared" si="22"/>
        <v>29.396055522388057</v>
      </c>
      <c r="Z398" s="9">
        <f t="shared" si="22"/>
        <v>2.3152414925373126</v>
      </c>
      <c r="AA398" s="9">
        <f t="shared" si="22"/>
        <v>43.995431044776126</v>
      </c>
      <c r="AB398" s="9">
        <f t="shared" si="22"/>
        <v>8.9130417910447761</v>
      </c>
      <c r="AC398" s="9">
        <f t="shared" si="22"/>
        <v>5.5043313432835781</v>
      </c>
      <c r="AD398" s="9">
        <f t="shared" si="22"/>
        <v>5.534615223880599</v>
      </c>
      <c r="AE398" s="9">
        <f t="shared" si="22"/>
        <v>1593.5584059701496</v>
      </c>
      <c r="AF398" s="9">
        <f t="shared" si="22"/>
        <v>1090.6775029850742</v>
      </c>
      <c r="AG398" s="9">
        <f t="shared" si="22"/>
        <v>5150.8929337313393</v>
      </c>
      <c r="AH398" s="9">
        <f t="shared" si="22"/>
        <v>22.139821194029832</v>
      </c>
      <c r="AI398" s="9">
        <f t="shared" ref="AI398:BI398" si="23">AVERAGE(AI4:AI368)</f>
        <v>18723.836537313437</v>
      </c>
      <c r="AJ398" s="9">
        <f t="shared" si="23"/>
        <v>26.405168656716452</v>
      </c>
      <c r="AK398" s="9">
        <f t="shared" si="23"/>
        <v>67.666548358208885</v>
      </c>
      <c r="AL398" s="9">
        <f t="shared" si="23"/>
        <v>5.8484438805970242</v>
      </c>
      <c r="AM398" s="9">
        <f t="shared" si="23"/>
        <v>95.372268955223959</v>
      </c>
      <c r="AN398" s="9">
        <f t="shared" si="23"/>
        <v>18.489438805970142</v>
      </c>
      <c r="AO398" s="9">
        <f t="shared" si="23"/>
        <v>4.7408399999999959</v>
      </c>
      <c r="AP398" s="9">
        <f t="shared" si="23"/>
        <v>4.8539459701492511</v>
      </c>
      <c r="AQ398" s="9">
        <f t="shared" si="23"/>
        <v>0.91731313432835759</v>
      </c>
      <c r="AR398" s="9">
        <f t="shared" si="23"/>
        <v>539.87715343283571</v>
      </c>
      <c r="AS398" s="9">
        <f t="shared" si="23"/>
        <v>4.5505979104477641</v>
      </c>
      <c r="AT398" s="9">
        <f t="shared" si="23"/>
        <v>29697.265671641791</v>
      </c>
      <c r="AU398" s="9">
        <f t="shared" si="23"/>
        <v>82.673551343283592</v>
      </c>
      <c r="AV398" s="9">
        <f t="shared" si="23"/>
        <v>2995.9180698507475</v>
      </c>
      <c r="AW398" s="9">
        <f t="shared" si="23"/>
        <v>37.992749552238834</v>
      </c>
      <c r="AX398" s="9">
        <f t="shared" si="23"/>
        <v>8.8062967164179131</v>
      </c>
      <c r="AY398" s="9">
        <f t="shared" si="23"/>
        <v>4.2101985074626889</v>
      </c>
      <c r="AZ398" s="9">
        <f t="shared" si="23"/>
        <v>149.0185149253733</v>
      </c>
      <c r="BA398" s="9">
        <f t="shared" si="23"/>
        <v>11.821017014925379</v>
      </c>
      <c r="BB398" s="9">
        <f t="shared" si="23"/>
        <v>5.0022065671641842</v>
      </c>
      <c r="BC398" s="9">
        <f t="shared" si="23"/>
        <v>243.66591462686557</v>
      </c>
      <c r="BD398" s="9">
        <f t="shared" si="23"/>
        <v>3.8484238805970188</v>
      </c>
      <c r="BE398" s="9">
        <f t="shared" si="23"/>
        <v>0.48773343283582099</v>
      </c>
      <c r="BF398" s="9">
        <f t="shared" si="23"/>
        <v>8.9010844776119349</v>
      </c>
      <c r="BG398" s="9">
        <f t="shared" si="23"/>
        <v>0.39370537313432835</v>
      </c>
      <c r="BH398" s="9">
        <f t="shared" si="23"/>
        <v>37.087244776119412</v>
      </c>
      <c r="BI398" s="9">
        <f t="shared" si="23"/>
        <v>54.768291641791002</v>
      </c>
    </row>
    <row r="399" spans="1:61" ht="16.2" collapsed="1" thickBot="1">
      <c r="A399" s="22">
        <v>383</v>
      </c>
      <c r="B399" s="23" t="s">
        <v>42</v>
      </c>
      <c r="C399" s="74">
        <f t="shared" ref="C399:AH399" si="24">AVERAGE(C4:C384)</f>
        <v>1.2746740270447776</v>
      </c>
      <c r="D399" s="74">
        <f t="shared" si="24"/>
        <v>1.6190442755133723</v>
      </c>
      <c r="E399" s="74" t="e">
        <f t="shared" si="24"/>
        <v>#DIV/0!</v>
      </c>
      <c r="F399" s="74" t="e">
        <f t="shared" si="24"/>
        <v>#DIV/0!</v>
      </c>
      <c r="G399" s="74">
        <f t="shared" si="24"/>
        <v>2.937311891627842</v>
      </c>
      <c r="H399" s="74" t="e">
        <f t="shared" si="24"/>
        <v>#DIV/0!</v>
      </c>
      <c r="I399" s="74">
        <f t="shared" si="24"/>
        <v>1.7773598447204622</v>
      </c>
      <c r="J399" s="74">
        <f t="shared" si="24"/>
        <v>2.1117275339984456</v>
      </c>
      <c r="K399" s="74" t="e">
        <f t="shared" si="24"/>
        <v>#DIV/0!</v>
      </c>
      <c r="L399" s="74">
        <f t="shared" si="24"/>
        <v>12.942211636448318</v>
      </c>
      <c r="M399" s="74">
        <f t="shared" si="24"/>
        <v>9.862279438987791</v>
      </c>
      <c r="N399" s="74">
        <f t="shared" si="24"/>
        <v>1.7779333037585221</v>
      </c>
      <c r="O399" s="74">
        <f t="shared" si="24"/>
        <v>19.818945071549059</v>
      </c>
      <c r="P399" s="74">
        <f t="shared" si="24"/>
        <v>96.74893773394939</v>
      </c>
      <c r="Q399" s="74">
        <f t="shared" si="24"/>
        <v>141.30556523938179</v>
      </c>
      <c r="R399" s="74">
        <f t="shared" si="24"/>
        <v>23.521461727986978</v>
      </c>
      <c r="S399" s="74">
        <f t="shared" si="24"/>
        <v>1.3954186081295012</v>
      </c>
      <c r="T399" s="74">
        <f t="shared" si="24"/>
        <v>341.92915136720717</v>
      </c>
      <c r="U399" s="74">
        <f t="shared" si="24"/>
        <v>434.73784541628856</v>
      </c>
      <c r="V399" s="74">
        <f t="shared" si="24"/>
        <v>4.6749220551938535</v>
      </c>
      <c r="W399" s="74">
        <f t="shared" si="24"/>
        <v>169.41929098313784</v>
      </c>
      <c r="X399" s="74">
        <f t="shared" si="24"/>
        <v>8.2362652536557412</v>
      </c>
      <c r="Y399" s="74">
        <f t="shared" si="24"/>
        <v>30.405989537041563</v>
      </c>
      <c r="Z399" s="74">
        <f t="shared" si="24"/>
        <v>2.3152414925373126</v>
      </c>
      <c r="AA399" s="74">
        <f t="shared" si="24"/>
        <v>43.995431044776126</v>
      </c>
      <c r="AB399" s="74">
        <f t="shared" si="24"/>
        <v>8.9130417910447761</v>
      </c>
      <c r="AC399" s="74">
        <f t="shared" si="24"/>
        <v>5.5043313432835781</v>
      </c>
      <c r="AD399" s="74">
        <f t="shared" si="24"/>
        <v>5.534615223880599</v>
      </c>
      <c r="AE399" s="74">
        <f t="shared" si="24"/>
        <v>1593.5584059701496</v>
      </c>
      <c r="AF399" s="74">
        <f t="shared" si="24"/>
        <v>1090.6775029850742</v>
      </c>
      <c r="AG399" s="74">
        <f t="shared" si="24"/>
        <v>5150.8929337313393</v>
      </c>
      <c r="AH399" s="74">
        <f t="shared" si="24"/>
        <v>22.139821194029832</v>
      </c>
      <c r="AI399" s="74">
        <f t="shared" ref="AI399:BI399" si="25">AVERAGE(AI4:AI384)</f>
        <v>18723.836537313437</v>
      </c>
      <c r="AJ399" s="74">
        <f t="shared" si="25"/>
        <v>26.405168656716452</v>
      </c>
      <c r="AK399" s="74">
        <f t="shared" si="25"/>
        <v>67.666548358208885</v>
      </c>
      <c r="AL399" s="74">
        <f t="shared" si="25"/>
        <v>5.8484438805970242</v>
      </c>
      <c r="AM399" s="74">
        <f t="shared" si="25"/>
        <v>95.372268955223959</v>
      </c>
      <c r="AN399" s="74">
        <f t="shared" si="25"/>
        <v>18.489438805970142</v>
      </c>
      <c r="AO399" s="74">
        <f t="shared" si="25"/>
        <v>4.7408399999999959</v>
      </c>
      <c r="AP399" s="74">
        <f t="shared" si="25"/>
        <v>4.8539459701492511</v>
      </c>
      <c r="AQ399" s="74">
        <f t="shared" si="25"/>
        <v>0.91731313432835759</v>
      </c>
      <c r="AR399" s="74">
        <f t="shared" si="25"/>
        <v>539.87715343283571</v>
      </c>
      <c r="AS399" s="74">
        <f t="shared" si="25"/>
        <v>4.5505979104477641</v>
      </c>
      <c r="AT399" s="74">
        <f t="shared" si="25"/>
        <v>29697.265671641791</v>
      </c>
      <c r="AU399" s="74">
        <f t="shared" si="25"/>
        <v>82.673551343283592</v>
      </c>
      <c r="AV399" s="74">
        <f t="shared" si="25"/>
        <v>2995.9180698507475</v>
      </c>
      <c r="AW399" s="74">
        <f t="shared" si="25"/>
        <v>37.992749552238834</v>
      </c>
      <c r="AX399" s="74">
        <f t="shared" si="25"/>
        <v>8.8062967164179131</v>
      </c>
      <c r="AY399" s="74">
        <f t="shared" si="25"/>
        <v>4.2101985074626889</v>
      </c>
      <c r="AZ399" s="74">
        <f t="shared" si="25"/>
        <v>149.0185149253733</v>
      </c>
      <c r="BA399" s="74">
        <f t="shared" si="25"/>
        <v>11.821017014925379</v>
      </c>
      <c r="BB399" s="74">
        <f t="shared" si="25"/>
        <v>5.0022065671641842</v>
      </c>
      <c r="BC399" s="74">
        <f t="shared" si="25"/>
        <v>243.66591462686557</v>
      </c>
      <c r="BD399" s="74">
        <f t="shared" si="25"/>
        <v>3.8484238805970188</v>
      </c>
      <c r="BE399" s="74">
        <f t="shared" si="25"/>
        <v>0.48773343283582099</v>
      </c>
      <c r="BF399" s="74">
        <f t="shared" si="25"/>
        <v>8.9010844776119349</v>
      </c>
      <c r="BG399" s="74">
        <f t="shared" si="25"/>
        <v>0.39370537313432835</v>
      </c>
      <c r="BH399" s="74">
        <f t="shared" si="25"/>
        <v>37.087244776119412</v>
      </c>
      <c r="BI399" s="74">
        <f t="shared" si="25"/>
        <v>54.768291641791002</v>
      </c>
    </row>
    <row r="400" spans="1:61" ht="13.5" customHeight="1" thickTop="1">
      <c r="A400" s="22">
        <v>384</v>
      </c>
      <c r="B400" s="28">
        <v>1</v>
      </c>
      <c r="C400">
        <v>2</v>
      </c>
      <c r="D400">
        <v>3</v>
      </c>
      <c r="E400">
        <v>4</v>
      </c>
      <c r="F400">
        <v>5</v>
      </c>
      <c r="G400">
        <v>6</v>
      </c>
      <c r="H400">
        <v>7</v>
      </c>
      <c r="I400">
        <v>8</v>
      </c>
      <c r="J400">
        <v>9</v>
      </c>
      <c r="K400">
        <v>10</v>
      </c>
      <c r="L400">
        <v>11</v>
      </c>
      <c r="M400">
        <v>12</v>
      </c>
      <c r="N400">
        <v>13</v>
      </c>
      <c r="O400">
        <v>14</v>
      </c>
      <c r="P400">
        <v>15</v>
      </c>
      <c r="Q400">
        <v>16</v>
      </c>
      <c r="R400">
        <v>17</v>
      </c>
      <c r="S400">
        <v>18</v>
      </c>
      <c r="T400">
        <v>19</v>
      </c>
      <c r="U400">
        <v>20</v>
      </c>
      <c r="V400">
        <v>21</v>
      </c>
      <c r="W400">
        <v>22</v>
      </c>
      <c r="X400">
        <v>23</v>
      </c>
      <c r="Y400">
        <v>24</v>
      </c>
      <c r="Z400">
        <v>25</v>
      </c>
      <c r="AA400">
        <v>26</v>
      </c>
      <c r="AB400">
        <v>27</v>
      </c>
      <c r="AC400">
        <v>28</v>
      </c>
      <c r="AD400">
        <v>29</v>
      </c>
      <c r="AE400">
        <v>30</v>
      </c>
      <c r="AF400">
        <v>31</v>
      </c>
      <c r="AG400">
        <v>32</v>
      </c>
      <c r="AH400">
        <v>33</v>
      </c>
      <c r="AI400">
        <v>34</v>
      </c>
      <c r="AJ400">
        <v>35</v>
      </c>
      <c r="AK400">
        <v>36</v>
      </c>
      <c r="AL400">
        <v>37</v>
      </c>
      <c r="AM400">
        <v>38</v>
      </c>
      <c r="AN400">
        <v>39</v>
      </c>
      <c r="AO400">
        <v>40</v>
      </c>
      <c r="AP400">
        <v>41</v>
      </c>
      <c r="AQ400">
        <v>42</v>
      </c>
      <c r="AR400">
        <v>43</v>
      </c>
      <c r="AS400">
        <v>44</v>
      </c>
      <c r="AT400">
        <v>45</v>
      </c>
      <c r="AU400">
        <v>46</v>
      </c>
      <c r="AV400">
        <v>47</v>
      </c>
      <c r="AW400">
        <v>48</v>
      </c>
      <c r="AX400">
        <v>49</v>
      </c>
      <c r="AY400">
        <v>50</v>
      </c>
      <c r="AZ400">
        <v>51</v>
      </c>
      <c r="BA400">
        <v>52</v>
      </c>
      <c r="BB400">
        <v>53</v>
      </c>
      <c r="BC400">
        <v>54</v>
      </c>
      <c r="BD400">
        <v>55</v>
      </c>
      <c r="BE400">
        <v>56</v>
      </c>
      <c r="BF400">
        <v>57</v>
      </c>
      <c r="BG400">
        <v>58</v>
      </c>
      <c r="BH400">
        <v>59</v>
      </c>
      <c r="BI400">
        <v>60</v>
      </c>
    </row>
    <row r="401" spans="1:61">
      <c r="A401" s="22">
        <v>385</v>
      </c>
      <c r="B401" s="29"/>
      <c r="C401" s="29">
        <v>2</v>
      </c>
      <c r="D401" s="29">
        <v>3</v>
      </c>
      <c r="E401" s="29">
        <v>4</v>
      </c>
      <c r="F401" s="29">
        <v>5</v>
      </c>
      <c r="G401" s="29">
        <v>6</v>
      </c>
      <c r="H401" s="29">
        <v>7</v>
      </c>
      <c r="I401" s="29">
        <v>8</v>
      </c>
      <c r="J401" s="29">
        <v>9</v>
      </c>
      <c r="K401" s="29">
        <v>10</v>
      </c>
      <c r="L401" s="29">
        <v>11</v>
      </c>
      <c r="M401" s="29">
        <v>12</v>
      </c>
      <c r="N401" s="29">
        <v>13</v>
      </c>
      <c r="O401" s="29">
        <v>14</v>
      </c>
      <c r="P401" s="29">
        <v>15</v>
      </c>
      <c r="Q401" s="29">
        <v>16</v>
      </c>
      <c r="R401" s="29">
        <v>17</v>
      </c>
      <c r="S401" s="29">
        <v>18</v>
      </c>
      <c r="T401" s="29">
        <v>19</v>
      </c>
      <c r="U401" s="29">
        <v>20</v>
      </c>
      <c r="V401" s="51" t="s">
        <v>102</v>
      </c>
      <c r="W401" s="91">
        <f>W399+V399+U399+T399+S399+R399+Q399+P399+O399+N399+M399+L399+J399+I399+G399+D399+X399+Y399+Z399+AA399+AB399+AC399+AD399+AE399+AH399+AJ399+AO399+AP399+AR399+AS399-SUM(Summary!$E$9:$E$38)</f>
        <v>3567.6102549484272</v>
      </c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</row>
    <row r="402" spans="1:61">
      <c r="A402" s="22">
        <v>386</v>
      </c>
    </row>
    <row r="403" spans="1:61">
      <c r="A403" s="22">
        <v>387</v>
      </c>
      <c r="B403" s="26" t="s">
        <v>47</v>
      </c>
    </row>
    <row r="404" spans="1:61" ht="31.8" thickBot="1">
      <c r="A404" s="22">
        <v>388</v>
      </c>
      <c r="B404" s="23" t="s">
        <v>40</v>
      </c>
      <c r="C404" s="24" t="s">
        <v>10</v>
      </c>
      <c r="D404" s="24" t="s">
        <v>11</v>
      </c>
      <c r="E404" s="24" t="s">
        <v>0</v>
      </c>
      <c r="F404" s="24" t="s">
        <v>1</v>
      </c>
      <c r="G404" s="24" t="s">
        <v>35</v>
      </c>
      <c r="H404" s="24" t="s">
        <v>2</v>
      </c>
      <c r="I404" s="24" t="s">
        <v>12</v>
      </c>
      <c r="J404" s="24" t="s">
        <v>13</v>
      </c>
      <c r="K404" s="24" t="s">
        <v>3</v>
      </c>
      <c r="L404" s="24" t="s">
        <v>96</v>
      </c>
      <c r="M404" s="24" t="s">
        <v>14</v>
      </c>
      <c r="N404" s="24" t="s">
        <v>15</v>
      </c>
      <c r="O404" s="24" t="s">
        <v>73</v>
      </c>
      <c r="P404" s="24" t="s">
        <v>74</v>
      </c>
      <c r="Q404" s="24" t="s">
        <v>97</v>
      </c>
      <c r="R404" s="24" t="s">
        <v>76</v>
      </c>
      <c r="S404" s="24" t="s">
        <v>77</v>
      </c>
      <c r="T404" s="24" t="s">
        <v>78</v>
      </c>
      <c r="U404" s="24" t="s">
        <v>4</v>
      </c>
      <c r="V404" s="24" t="s">
        <v>5</v>
      </c>
      <c r="W404" s="24" t="s">
        <v>6</v>
      </c>
      <c r="X404" s="24" t="s">
        <v>89</v>
      </c>
      <c r="Y404" s="24" t="s">
        <v>91</v>
      </c>
      <c r="Z404" s="24" t="s">
        <v>93</v>
      </c>
      <c r="AA404" s="24" t="s">
        <v>90</v>
      </c>
      <c r="AB404" s="24" t="s">
        <v>92</v>
      </c>
      <c r="AC404" s="24" t="s">
        <v>94</v>
      </c>
      <c r="AD404" s="24" t="s">
        <v>95</v>
      </c>
      <c r="AE404" s="24" t="s">
        <v>99</v>
      </c>
      <c r="AF404" s="24" t="s">
        <v>207</v>
      </c>
      <c r="AG404" s="24" t="s">
        <v>208</v>
      </c>
      <c r="AH404" s="24" t="s">
        <v>209</v>
      </c>
      <c r="AI404" s="24" t="s">
        <v>210</v>
      </c>
      <c r="AJ404" s="24" t="s">
        <v>211</v>
      </c>
      <c r="AK404" s="24" t="s">
        <v>212</v>
      </c>
      <c r="AL404" s="24" t="s">
        <v>213</v>
      </c>
      <c r="AM404" s="24" t="s">
        <v>214</v>
      </c>
      <c r="AN404" s="24" t="s">
        <v>215</v>
      </c>
      <c r="AO404" s="24" t="s">
        <v>147</v>
      </c>
      <c r="AP404" s="24" t="s">
        <v>149</v>
      </c>
      <c r="AQ404" s="24" t="s">
        <v>135</v>
      </c>
      <c r="AR404" s="24" t="s">
        <v>225</v>
      </c>
      <c r="AS404" s="24" t="s">
        <v>226</v>
      </c>
      <c r="AT404" s="24" t="s">
        <v>229</v>
      </c>
      <c r="AU404" s="24" t="s">
        <v>231</v>
      </c>
      <c r="AV404" s="24" t="s">
        <v>232</v>
      </c>
      <c r="AW404" s="24" t="s">
        <v>233</v>
      </c>
      <c r="AX404" s="24" t="s">
        <v>176</v>
      </c>
      <c r="AY404" s="24" t="s">
        <v>234</v>
      </c>
      <c r="AZ404" s="24" t="s">
        <v>235</v>
      </c>
      <c r="BA404" s="24" t="s">
        <v>236</v>
      </c>
      <c r="BB404" s="24" t="s">
        <v>237</v>
      </c>
      <c r="BC404" s="24" t="s">
        <v>238</v>
      </c>
      <c r="BD404" s="24" t="s">
        <v>239</v>
      </c>
      <c r="BE404" s="24" t="s">
        <v>118</v>
      </c>
      <c r="BF404" s="24" t="s">
        <v>240</v>
      </c>
      <c r="BG404" s="24" t="s">
        <v>241</v>
      </c>
      <c r="BH404" s="24" t="s">
        <v>242</v>
      </c>
      <c r="BI404" s="24" t="s">
        <v>243</v>
      </c>
    </row>
    <row r="405" spans="1:61" ht="15" thickTop="1">
      <c r="A405" s="22">
        <v>389</v>
      </c>
      <c r="B405" s="14">
        <v>1</v>
      </c>
      <c r="C405" s="77">
        <f>C34</f>
        <v>1.3682000000000001</v>
      </c>
      <c r="D405" s="77">
        <f t="shared" ref="D405:AN405" si="26">D34</f>
        <v>1.6952</v>
      </c>
      <c r="E405" s="77">
        <f t="shared" si="26"/>
        <v>0</v>
      </c>
      <c r="F405" s="77">
        <f t="shared" si="26"/>
        <v>0</v>
      </c>
      <c r="G405" s="77">
        <f t="shared" si="26"/>
        <v>1.2533000000000001</v>
      </c>
      <c r="H405" s="77">
        <f t="shared" si="26"/>
        <v>0</v>
      </c>
      <c r="I405" s="77">
        <f t="shared" si="26"/>
        <v>1.8199000000000001</v>
      </c>
      <c r="J405" s="77">
        <f t="shared" si="26"/>
        <v>1.9073</v>
      </c>
      <c r="K405" s="77">
        <f t="shared" si="26"/>
        <v>0</v>
      </c>
      <c r="L405" s="77">
        <f t="shared" si="26"/>
        <v>11.758800000000001</v>
      </c>
      <c r="M405" s="77">
        <f t="shared" si="26"/>
        <v>10.65</v>
      </c>
      <c r="N405" s="77">
        <f t="shared" si="26"/>
        <v>1.8460000000000001</v>
      </c>
      <c r="O405" s="77">
        <f t="shared" si="26"/>
        <v>20.867100000000001</v>
      </c>
      <c r="P405" s="77">
        <f t="shared" si="26"/>
        <v>103.2702</v>
      </c>
      <c r="Q405" s="77">
        <f t="shared" si="26"/>
        <v>136.51300000000001</v>
      </c>
      <c r="R405" s="77">
        <f>R34</f>
        <v>7.7160000000000002</v>
      </c>
      <c r="S405" s="77">
        <f t="shared" si="26"/>
        <v>1.1840999999999999</v>
      </c>
      <c r="T405" s="77">
        <f t="shared" si="26"/>
        <v>155.99</v>
      </c>
      <c r="U405" s="77">
        <f t="shared" si="26"/>
        <v>426.46499999999997</v>
      </c>
      <c r="V405" s="77">
        <f t="shared" si="26"/>
        <v>5.0289000000000001</v>
      </c>
      <c r="W405" s="77">
        <f t="shared" si="26"/>
        <v>177.64070000000001</v>
      </c>
      <c r="X405" s="77">
        <f t="shared" si="26"/>
        <v>8.7675000000000001</v>
      </c>
      <c r="Y405" s="77">
        <f t="shared" si="26"/>
        <v>30.3764</v>
      </c>
      <c r="Z405" s="77">
        <f t="shared" si="26"/>
        <v>2.3161</v>
      </c>
      <c r="AA405" s="77">
        <f t="shared" si="26"/>
        <v>45.595500000000001</v>
      </c>
      <c r="AB405" s="77">
        <f t="shared" si="26"/>
        <v>8.9170999999999996</v>
      </c>
      <c r="AC405" s="77">
        <f t="shared" si="26"/>
        <v>5.4591000000000003</v>
      </c>
      <c r="AD405" s="77">
        <f t="shared" si="26"/>
        <v>5.7051999999999996</v>
      </c>
      <c r="AE405" s="77">
        <f t="shared" si="26"/>
        <v>1599.9485999999999</v>
      </c>
      <c r="AF405" s="77">
        <f t="shared" si="26"/>
        <v>1114.5572999999999</v>
      </c>
      <c r="AG405" s="77">
        <f t="shared" si="26"/>
        <v>5161.38</v>
      </c>
      <c r="AH405" s="77">
        <f t="shared" si="26"/>
        <v>21.508400000000002</v>
      </c>
      <c r="AI405" s="77">
        <f t="shared" si="26"/>
        <v>19542.96</v>
      </c>
      <c r="AJ405" s="77">
        <f t="shared" si="26"/>
        <v>28.138999999999999</v>
      </c>
      <c r="AK405" s="77">
        <f t="shared" si="26"/>
        <v>69.549800000000005</v>
      </c>
      <c r="AL405" s="77">
        <f t="shared" si="26"/>
        <v>5.8574999999999999</v>
      </c>
      <c r="AM405" s="77">
        <f t="shared" si="26"/>
        <v>97.085400000000007</v>
      </c>
      <c r="AN405" s="77">
        <f t="shared" si="26"/>
        <v>13.147500000000001</v>
      </c>
      <c r="AO405" s="77">
        <f t="shared" ref="AO405:AP405" si="27">AO34</f>
        <v>5.0058999999999996</v>
      </c>
      <c r="AP405" s="77">
        <f t="shared" si="27"/>
        <v>5.1357999999999997</v>
      </c>
      <c r="AQ405" s="77">
        <f t="shared" ref="AQ405:AS405" si="28">AQ34</f>
        <v>0.97070000000000001</v>
      </c>
      <c r="AR405" s="77">
        <f t="shared" si="28"/>
        <v>566.67690000000005</v>
      </c>
      <c r="AS405" s="77">
        <f t="shared" si="28"/>
        <v>4.7988999999999997</v>
      </c>
      <c r="AT405" s="77">
        <f t="shared" ref="AT405:AW405" si="29">AT34</f>
        <v>31380</v>
      </c>
      <c r="AU405" s="77">
        <f t="shared" si="29"/>
        <v>87.360200000000006</v>
      </c>
      <c r="AV405" s="77">
        <f t="shared" si="29"/>
        <v>3154.5907999999999</v>
      </c>
      <c r="AW405" s="77">
        <f t="shared" si="29"/>
        <v>35.948700000000002</v>
      </c>
      <c r="AX405" s="77">
        <f t="shared" ref="AX405:BI405" si="30">AX34</f>
        <v>8.8079999999999998</v>
      </c>
      <c r="AY405" s="77">
        <f t="shared" si="30"/>
        <v>4.3314000000000004</v>
      </c>
      <c r="AZ405" s="77">
        <f t="shared" si="30"/>
        <v>152.20679999999999</v>
      </c>
      <c r="BA405" s="77">
        <f t="shared" si="30"/>
        <v>11.5581</v>
      </c>
      <c r="BB405" s="77">
        <f t="shared" si="30"/>
        <v>5.4595000000000002</v>
      </c>
      <c r="BC405" s="77">
        <f t="shared" si="30"/>
        <v>235.7681</v>
      </c>
      <c r="BD405" s="77">
        <f t="shared" si="30"/>
        <v>3.8673999999999999</v>
      </c>
      <c r="BE405" s="77">
        <f t="shared" si="30"/>
        <v>0.51590000000000003</v>
      </c>
      <c r="BF405" s="77">
        <f t="shared" si="30"/>
        <v>9.4535999999999998</v>
      </c>
      <c r="BG405" s="77">
        <f t="shared" si="30"/>
        <v>0.4128</v>
      </c>
      <c r="BH405" s="77">
        <f t="shared" si="30"/>
        <v>38.049599999999998</v>
      </c>
      <c r="BI405" s="77">
        <f t="shared" si="30"/>
        <v>60.295900000000003</v>
      </c>
    </row>
    <row r="406" spans="1:61">
      <c r="A406" s="22">
        <v>391</v>
      </c>
      <c r="B406" s="28">
        <v>2</v>
      </c>
      <c r="C406" s="75">
        <f t="shared" ref="C406:AN406" si="31">C64</f>
        <v>1.3264</v>
      </c>
      <c r="D406" s="75">
        <f>D64</f>
        <v>1.7001999999999999</v>
      </c>
      <c r="E406" s="75">
        <f t="shared" si="31"/>
        <v>0</v>
      </c>
      <c r="F406" s="75">
        <f t="shared" si="31"/>
        <v>0</v>
      </c>
      <c r="G406" s="75">
        <f t="shared" si="31"/>
        <v>1.2206999999999999</v>
      </c>
      <c r="H406" s="75">
        <f t="shared" si="31"/>
        <v>0</v>
      </c>
      <c r="I406" s="75">
        <f t="shared" si="31"/>
        <v>1.8675999999999999</v>
      </c>
      <c r="J406" s="75">
        <f t="shared" si="31"/>
        <v>1.9476</v>
      </c>
      <c r="K406" s="75">
        <f t="shared" si="31"/>
        <v>0</v>
      </c>
      <c r="L406" s="75">
        <f t="shared" si="31"/>
        <v>11.999700000000001</v>
      </c>
      <c r="M406" s="75">
        <f t="shared" si="31"/>
        <v>10.3413</v>
      </c>
      <c r="N406" s="75">
        <f t="shared" si="31"/>
        <v>1.8136000000000001</v>
      </c>
      <c r="O406" s="75">
        <f t="shared" si="31"/>
        <v>21.182600000000001</v>
      </c>
      <c r="P406" s="75">
        <f t="shared" si="31"/>
        <v>100.4276</v>
      </c>
      <c r="Q406" s="75">
        <f t="shared" si="31"/>
        <v>133.86699999999999</v>
      </c>
      <c r="R406" s="75">
        <f t="shared" si="31"/>
        <v>7.4763999999999999</v>
      </c>
      <c r="S406" s="75">
        <f t="shared" si="31"/>
        <v>1.1727000000000001</v>
      </c>
      <c r="T406" s="75">
        <f t="shared" si="31"/>
        <v>150.03100000000001</v>
      </c>
      <c r="U406" s="75">
        <f t="shared" si="31"/>
        <v>427.63499999999999</v>
      </c>
      <c r="V406" s="75">
        <f t="shared" si="31"/>
        <v>4.8677999999999999</v>
      </c>
      <c r="W406" s="75">
        <f t="shared" si="31"/>
        <v>172.14019999999999</v>
      </c>
      <c r="X406" s="75">
        <f t="shared" si="31"/>
        <v>8.5038999999999998</v>
      </c>
      <c r="Y406" s="75">
        <f t="shared" si="31"/>
        <v>29.881</v>
      </c>
      <c r="Z406" s="75">
        <f t="shared" si="31"/>
        <v>2.2968000000000002</v>
      </c>
      <c r="AA406" s="75">
        <f t="shared" si="31"/>
        <v>44.747700000000002</v>
      </c>
      <c r="AB406" s="75">
        <f t="shared" si="31"/>
        <v>8.8237000000000005</v>
      </c>
      <c r="AC406" s="75">
        <f t="shared" si="31"/>
        <v>5.4577999999999998</v>
      </c>
      <c r="AD406" s="75">
        <f t="shared" si="31"/>
        <v>5.6231</v>
      </c>
      <c r="AE406" s="75">
        <f t="shared" si="31"/>
        <v>1575.8613</v>
      </c>
      <c r="AF406" s="75">
        <f t="shared" si="31"/>
        <v>1102.1470999999999</v>
      </c>
      <c r="AG406" s="75">
        <f t="shared" si="31"/>
        <v>5303.6675999999998</v>
      </c>
      <c r="AH406" s="75">
        <f t="shared" si="31"/>
        <v>20.889199999999999</v>
      </c>
      <c r="AI406" s="75">
        <f t="shared" si="31"/>
        <v>19133.14</v>
      </c>
      <c r="AJ406" s="75">
        <f t="shared" si="31"/>
        <v>28.430800000000001</v>
      </c>
      <c r="AK406" s="75">
        <f t="shared" si="31"/>
        <v>67.1387</v>
      </c>
      <c r="AL406" s="75">
        <f t="shared" si="31"/>
        <v>5.8047000000000004</v>
      </c>
      <c r="AM406" s="75">
        <f t="shared" si="31"/>
        <v>98.563999999999993</v>
      </c>
      <c r="AN406" s="75">
        <f t="shared" si="31"/>
        <v>17.8504</v>
      </c>
      <c r="AO406" s="75">
        <f t="shared" ref="AO406:AP406" si="32">AO64</f>
        <v>4.8955000000000002</v>
      </c>
      <c r="AP406" s="75">
        <f t="shared" si="32"/>
        <v>4.9755000000000003</v>
      </c>
      <c r="AQ406" s="75">
        <f t="shared" ref="AQ406:AS406" si="33">AQ64</f>
        <v>0.94430000000000003</v>
      </c>
      <c r="AR406" s="75">
        <f t="shared" si="33"/>
        <v>548.93740000000003</v>
      </c>
      <c r="AS406" s="75">
        <f t="shared" si="33"/>
        <v>4.6494</v>
      </c>
      <c r="AT406" s="75">
        <f t="shared" ref="AT406:AW406" si="34">AT64</f>
        <v>30372</v>
      </c>
      <c r="AU406" s="75">
        <f t="shared" si="34"/>
        <v>84.677800000000005</v>
      </c>
      <c r="AV406" s="75">
        <f t="shared" si="34"/>
        <v>3053.8036999999999</v>
      </c>
      <c r="AW406" s="75">
        <f t="shared" si="34"/>
        <v>36.0426</v>
      </c>
      <c r="AX406" s="75">
        <f t="shared" ref="AX406:BI406" si="35">AX64</f>
        <v>8.7204999999999995</v>
      </c>
      <c r="AY406" s="75">
        <f t="shared" si="35"/>
        <v>4.1917999999999997</v>
      </c>
      <c r="AZ406" s="75">
        <f t="shared" si="35"/>
        <v>149.02109999999999</v>
      </c>
      <c r="BA406" s="75">
        <f t="shared" si="35"/>
        <v>12.0442</v>
      </c>
      <c r="BB406" s="75">
        <f t="shared" si="35"/>
        <v>5.3967000000000001</v>
      </c>
      <c r="BC406" s="75">
        <f t="shared" si="35"/>
        <v>232.29509999999999</v>
      </c>
      <c r="BD406" s="75">
        <f t="shared" si="35"/>
        <v>3.8300999999999998</v>
      </c>
      <c r="BE406" s="75">
        <f t="shared" si="35"/>
        <v>0.501</v>
      </c>
      <c r="BF406" s="75">
        <f t="shared" si="35"/>
        <v>9.0818999999999992</v>
      </c>
      <c r="BG406" s="75">
        <f t="shared" si="35"/>
        <v>0.40200000000000002</v>
      </c>
      <c r="BH406" s="75">
        <f t="shared" si="35"/>
        <v>36.805999999999997</v>
      </c>
      <c r="BI406" s="75">
        <f t="shared" si="35"/>
        <v>58.432400000000001</v>
      </c>
    </row>
    <row r="407" spans="1:61">
      <c r="A407" s="22">
        <v>392</v>
      </c>
      <c r="B407" s="28">
        <v>3</v>
      </c>
      <c r="C407" s="75">
        <f>C95</f>
        <v>1.3471</v>
      </c>
      <c r="D407" s="75">
        <f t="shared" ref="D407:AN407" si="36">D95</f>
        <v>1.7182999999999999</v>
      </c>
      <c r="E407" s="75">
        <f t="shared" si="36"/>
        <v>0</v>
      </c>
      <c r="F407" s="75">
        <f t="shared" si="36"/>
        <v>0</v>
      </c>
      <c r="G407" s="75">
        <f t="shared" si="36"/>
        <v>1.2383</v>
      </c>
      <c r="H407" s="75">
        <f t="shared" si="36"/>
        <v>0</v>
      </c>
      <c r="I407" s="75">
        <f t="shared" si="36"/>
        <v>1.8720000000000001</v>
      </c>
      <c r="J407" s="75">
        <f t="shared" si="36"/>
        <v>1.9836</v>
      </c>
      <c r="K407" s="75">
        <f t="shared" si="36"/>
        <v>0</v>
      </c>
      <c r="L407" s="75">
        <f t="shared" si="36"/>
        <v>12.2889</v>
      </c>
      <c r="M407" s="75">
        <f t="shared" si="36"/>
        <v>10.5036</v>
      </c>
      <c r="N407" s="75">
        <f t="shared" si="36"/>
        <v>1.8237000000000001</v>
      </c>
      <c r="O407" s="75">
        <f t="shared" si="36"/>
        <v>21.344200000000001</v>
      </c>
      <c r="P407" s="75">
        <f t="shared" si="36"/>
        <v>100.381</v>
      </c>
      <c r="Q407" s="75">
        <f t="shared" si="36"/>
        <v>138.774</v>
      </c>
      <c r="R407" s="75">
        <f t="shared" si="36"/>
        <v>7.6273</v>
      </c>
      <c r="S407" s="75">
        <f t="shared" si="36"/>
        <v>1.1939</v>
      </c>
      <c r="T407" s="75">
        <f t="shared" si="36"/>
        <v>155.351</v>
      </c>
      <c r="U407" s="75">
        <f t="shared" si="36"/>
        <v>437.99200000000002</v>
      </c>
      <c r="V407" s="75">
        <f t="shared" si="36"/>
        <v>4.9438000000000004</v>
      </c>
      <c r="W407" s="75">
        <f t="shared" si="36"/>
        <v>176.2072</v>
      </c>
      <c r="X407" s="75">
        <f t="shared" si="36"/>
        <v>8.5564</v>
      </c>
      <c r="Y407" s="75">
        <f t="shared" si="36"/>
        <v>29.630700000000001</v>
      </c>
      <c r="Z407" s="75">
        <f t="shared" si="36"/>
        <v>2.3336999999999999</v>
      </c>
      <c r="AA407" s="75">
        <f t="shared" si="36"/>
        <v>44.906700000000001</v>
      </c>
      <c r="AB407" s="75">
        <f t="shared" si="36"/>
        <v>8.9468999999999994</v>
      </c>
      <c r="AC407" s="75">
        <f t="shared" si="36"/>
        <v>5.4595000000000002</v>
      </c>
      <c r="AD407" s="75">
        <f t="shared" si="36"/>
        <v>5.6422999999999996</v>
      </c>
      <c r="AE407" s="75">
        <f t="shared" si="36"/>
        <v>1605.4344000000001</v>
      </c>
      <c r="AF407" s="75">
        <f t="shared" si="36"/>
        <v>1147.2084</v>
      </c>
      <c r="AG407" s="75">
        <f t="shared" si="36"/>
        <v>5478.9449999999997</v>
      </c>
      <c r="AH407" s="75">
        <f t="shared" si="36"/>
        <v>21.213999999999999</v>
      </c>
      <c r="AI407" s="75">
        <f t="shared" si="36"/>
        <v>19287.98</v>
      </c>
      <c r="AJ407" s="75">
        <f t="shared" si="36"/>
        <v>27.714300000000001</v>
      </c>
      <c r="AK407" s="75">
        <f t="shared" si="36"/>
        <v>68.888099999999994</v>
      </c>
      <c r="AL407" s="75">
        <f t="shared" si="36"/>
        <v>5.9076000000000004</v>
      </c>
      <c r="AM407" s="75">
        <f t="shared" si="36"/>
        <v>100.4362</v>
      </c>
      <c r="AN407" s="75">
        <f t="shared" si="36"/>
        <v>17.502199999999998</v>
      </c>
      <c r="AO407" s="75">
        <f t="shared" ref="AO407:AP407" si="37">AO95</f>
        <v>4.9467999999999996</v>
      </c>
      <c r="AP407" s="75">
        <f t="shared" si="37"/>
        <v>5.0575000000000001</v>
      </c>
      <c r="AQ407" s="75">
        <f t="shared" ref="AQ407:AS407" si="38">AQ95</f>
        <v>0.95540000000000003</v>
      </c>
      <c r="AR407" s="75">
        <f t="shared" si="38"/>
        <v>571.20429999999999</v>
      </c>
      <c r="AS407" s="75">
        <f t="shared" si="38"/>
        <v>4.7279999999999998</v>
      </c>
      <c r="AT407" s="75">
        <f t="shared" ref="AT407:AW407" si="39">AT95</f>
        <v>30784</v>
      </c>
      <c r="AU407" s="75">
        <f t="shared" si="39"/>
        <v>85.990300000000005</v>
      </c>
      <c r="AV407" s="75">
        <f t="shared" si="39"/>
        <v>3104.6945999999998</v>
      </c>
      <c r="AW407" s="75">
        <f t="shared" si="39"/>
        <v>36.770600000000002</v>
      </c>
      <c r="AX407" s="75">
        <f t="shared" ref="AX407:BI407" si="40">AX95</f>
        <v>8.8789999999999996</v>
      </c>
      <c r="AY407" s="75">
        <f t="shared" si="40"/>
        <v>4.1935000000000002</v>
      </c>
      <c r="AZ407" s="75">
        <f t="shared" si="40"/>
        <v>152.14599999999999</v>
      </c>
      <c r="BA407" s="75">
        <f t="shared" si="40"/>
        <v>11.965299999999999</v>
      </c>
      <c r="BB407" s="75">
        <f t="shared" si="40"/>
        <v>5.3646000000000003</v>
      </c>
      <c r="BC407" s="75">
        <f t="shared" si="40"/>
        <v>238.9614</v>
      </c>
      <c r="BD407" s="75">
        <f t="shared" si="40"/>
        <v>3.8856000000000002</v>
      </c>
      <c r="BE407" s="75">
        <f t="shared" si="40"/>
        <v>0.50660000000000005</v>
      </c>
      <c r="BF407" s="75">
        <f t="shared" si="40"/>
        <v>9.2957000000000001</v>
      </c>
      <c r="BG407" s="75">
        <f t="shared" si="40"/>
        <v>0.40689999999999998</v>
      </c>
      <c r="BH407" s="75">
        <f t="shared" si="40"/>
        <v>37.211100000000002</v>
      </c>
      <c r="BI407" s="75">
        <f t="shared" si="40"/>
        <v>60.0871</v>
      </c>
    </row>
    <row r="408" spans="1:61">
      <c r="A408" s="22">
        <v>393</v>
      </c>
      <c r="B408" s="28">
        <v>4</v>
      </c>
      <c r="C408" s="75">
        <f>C126</f>
        <v>1.3435999999999999</v>
      </c>
      <c r="D408" s="75">
        <f t="shared" ref="D408:AN408" si="41">D126</f>
        <v>1.7060999999999999</v>
      </c>
      <c r="E408" s="75">
        <f t="shared" si="41"/>
        <v>0</v>
      </c>
      <c r="F408" s="75">
        <f t="shared" si="41"/>
        <v>0</v>
      </c>
      <c r="G408" s="75">
        <f t="shared" si="41"/>
        <v>1.2496</v>
      </c>
      <c r="H408" s="75">
        <f t="shared" si="41"/>
        <v>0</v>
      </c>
      <c r="I408" s="75">
        <f t="shared" si="41"/>
        <v>1.9026000000000001</v>
      </c>
      <c r="J408" s="75">
        <f t="shared" si="41"/>
        <v>2.0438999999999998</v>
      </c>
      <c r="K408" s="75">
        <f t="shared" si="41"/>
        <v>0</v>
      </c>
      <c r="L408" s="75">
        <f t="shared" si="41"/>
        <v>12.5397</v>
      </c>
      <c r="M408" s="75">
        <f t="shared" si="41"/>
        <v>10.4755</v>
      </c>
      <c r="N408" s="75">
        <f t="shared" si="41"/>
        <v>1.8158000000000001</v>
      </c>
      <c r="O408" s="75">
        <f t="shared" si="41"/>
        <v>20.682300000000001</v>
      </c>
      <c r="P408" s="75">
        <f t="shared" si="41"/>
        <v>100.3336</v>
      </c>
      <c r="Q408" s="75">
        <f t="shared" si="41"/>
        <v>141.1079</v>
      </c>
      <c r="R408" s="75">
        <f t="shared" si="41"/>
        <v>7.1257000000000001</v>
      </c>
      <c r="S408" s="75">
        <f t="shared" si="41"/>
        <v>1.1976</v>
      </c>
      <c r="T408" s="75">
        <f t="shared" si="41"/>
        <v>154.69200000000001</v>
      </c>
      <c r="U408" s="75">
        <f t="shared" si="41"/>
        <v>425.84800000000001</v>
      </c>
      <c r="V408" s="75">
        <f t="shared" si="41"/>
        <v>4.9325000000000001</v>
      </c>
      <c r="W408" s="75">
        <f t="shared" si="41"/>
        <v>171.74539999999999</v>
      </c>
      <c r="X408" s="75">
        <f t="shared" si="41"/>
        <v>8.5640000000000001</v>
      </c>
      <c r="Y408" s="75">
        <f t="shared" si="41"/>
        <v>29.131799999999998</v>
      </c>
      <c r="Z408" s="75">
        <f t="shared" si="41"/>
        <v>2.3437999999999999</v>
      </c>
      <c r="AA408" s="75">
        <f t="shared" si="41"/>
        <v>44.683300000000003</v>
      </c>
      <c r="AB408" s="75">
        <f t="shared" si="41"/>
        <v>9.0169999999999995</v>
      </c>
      <c r="AC408" s="75">
        <f t="shared" si="41"/>
        <v>5.4901999999999997</v>
      </c>
      <c r="AD408" s="75">
        <f t="shared" si="41"/>
        <v>5.6227999999999998</v>
      </c>
      <c r="AE408" s="75">
        <f t="shared" si="41"/>
        <v>1625.0105000000001</v>
      </c>
      <c r="AF408" s="75">
        <f t="shared" si="41"/>
        <v>1075.9143999999999</v>
      </c>
      <c r="AG408" s="75">
        <f t="shared" si="41"/>
        <v>5298.1202999999996</v>
      </c>
      <c r="AH408" s="75">
        <f t="shared" si="41"/>
        <v>21.1051</v>
      </c>
      <c r="AI408" s="75">
        <f t="shared" si="41"/>
        <v>19302.66</v>
      </c>
      <c r="AJ408" s="75">
        <f t="shared" si="41"/>
        <v>27.730599999999999</v>
      </c>
      <c r="AK408" s="75">
        <f t="shared" si="41"/>
        <v>68.488500000000002</v>
      </c>
      <c r="AL408" s="75">
        <f t="shared" si="41"/>
        <v>5.9238999999999997</v>
      </c>
      <c r="AM408" s="75">
        <f t="shared" si="41"/>
        <v>103.9361</v>
      </c>
      <c r="AN408" s="75">
        <f t="shared" si="41"/>
        <v>18.062899999999999</v>
      </c>
      <c r="AO408" s="75">
        <f t="shared" ref="AO408:AP408" si="42">AO126</f>
        <v>4.9114000000000004</v>
      </c>
      <c r="AP408" s="75">
        <f t="shared" si="42"/>
        <v>5.0414000000000003</v>
      </c>
      <c r="AQ408" s="75">
        <f t="shared" ref="AQ408:AS408" si="43">AQ126</f>
        <v>0.95299999999999996</v>
      </c>
      <c r="AR408" s="75">
        <f t="shared" si="43"/>
        <v>558.64149999999995</v>
      </c>
      <c r="AS408" s="75">
        <f t="shared" si="43"/>
        <v>4.7220000000000004</v>
      </c>
      <c r="AT408" s="75">
        <f t="shared" ref="AT408:AW408" si="44">AT126</f>
        <v>30380</v>
      </c>
      <c r="AU408" s="75">
        <f t="shared" si="44"/>
        <v>85.906400000000005</v>
      </c>
      <c r="AV408" s="75">
        <f t="shared" si="44"/>
        <v>3105.377</v>
      </c>
      <c r="AW408" s="75">
        <f t="shared" si="44"/>
        <v>38.115200000000002</v>
      </c>
      <c r="AX408" s="75">
        <f t="shared" ref="AX408:BI408" si="45">AX126</f>
        <v>8.9116</v>
      </c>
      <c r="AY408" s="75">
        <f t="shared" si="45"/>
        <v>4.2641</v>
      </c>
      <c r="AZ408" s="75">
        <f t="shared" si="45"/>
        <v>152.97710000000001</v>
      </c>
      <c r="BA408" s="75">
        <f t="shared" si="45"/>
        <v>11.967700000000001</v>
      </c>
      <c r="BB408" s="75">
        <f t="shared" si="45"/>
        <v>5.1608000000000001</v>
      </c>
      <c r="BC408" s="75">
        <f t="shared" si="45"/>
        <v>237.2533</v>
      </c>
      <c r="BD408" s="75">
        <f t="shared" si="45"/>
        <v>3.8963000000000001</v>
      </c>
      <c r="BE408" s="75">
        <f t="shared" si="45"/>
        <v>0.50700000000000001</v>
      </c>
      <c r="BF408" s="75">
        <f t="shared" si="45"/>
        <v>9.2683999999999997</v>
      </c>
      <c r="BG408" s="75">
        <f t="shared" si="45"/>
        <v>0.40739999999999998</v>
      </c>
      <c r="BH408" s="75">
        <f t="shared" si="45"/>
        <v>37.394399999999997</v>
      </c>
      <c r="BI408" s="75">
        <f t="shared" si="45"/>
        <v>59.201799999999999</v>
      </c>
    </row>
    <row r="409" spans="1:61">
      <c r="A409" s="22">
        <v>394</v>
      </c>
      <c r="B409" s="28">
        <v>5</v>
      </c>
      <c r="C409" s="75">
        <f>C154</f>
        <v>1.3391</v>
      </c>
      <c r="D409" s="75">
        <f t="shared" ref="D409:AT409" si="46">D154</f>
        <v>1.6989000000000001</v>
      </c>
      <c r="E409" s="75">
        <f t="shared" si="46"/>
        <v>0</v>
      </c>
      <c r="F409" s="75">
        <f t="shared" si="46"/>
        <v>0</v>
      </c>
      <c r="G409" s="75">
        <f t="shared" si="46"/>
        <v>1.2302999999999999</v>
      </c>
      <c r="H409" s="75">
        <f t="shared" si="46"/>
        <v>0</v>
      </c>
      <c r="I409" s="75">
        <f t="shared" si="46"/>
        <v>1.8465</v>
      </c>
      <c r="J409" s="75">
        <f t="shared" si="46"/>
        <v>1.9812000000000001</v>
      </c>
      <c r="K409" s="75">
        <f t="shared" si="46"/>
        <v>0</v>
      </c>
      <c r="L409" s="75">
        <f t="shared" si="46"/>
        <v>12.6896</v>
      </c>
      <c r="M409" s="75">
        <f t="shared" si="46"/>
        <v>10.4628</v>
      </c>
      <c r="N409" s="75">
        <f t="shared" si="46"/>
        <v>1.8156000000000001</v>
      </c>
      <c r="O409" s="75">
        <f t="shared" si="46"/>
        <v>20.677399999999999</v>
      </c>
      <c r="P409" s="75">
        <f t="shared" si="46"/>
        <v>100.7938</v>
      </c>
      <c r="Q409" s="75">
        <f t="shared" si="46"/>
        <v>143.80950000000001</v>
      </c>
      <c r="R409" s="75">
        <f t="shared" si="46"/>
        <v>6.8994999999999997</v>
      </c>
      <c r="S409" s="75">
        <f t="shared" si="46"/>
        <v>1.1950000000000001</v>
      </c>
      <c r="T409" s="75">
        <f t="shared" si="46"/>
        <v>154.14400000000001</v>
      </c>
      <c r="U409" s="75">
        <f t="shared" si="46"/>
        <v>444.47800000000001</v>
      </c>
      <c r="V409" s="75">
        <f t="shared" si="46"/>
        <v>4.9268000000000001</v>
      </c>
      <c r="W409" s="75">
        <f t="shared" si="46"/>
        <v>169.4434</v>
      </c>
      <c r="X409" s="75">
        <f t="shared" si="46"/>
        <v>8.4596999999999998</v>
      </c>
      <c r="Y409" s="75">
        <f t="shared" si="46"/>
        <v>30.082000000000001</v>
      </c>
      <c r="Z409" s="75">
        <f t="shared" si="46"/>
        <v>2.3361999999999998</v>
      </c>
      <c r="AA409" s="75">
        <f t="shared" si="46"/>
        <v>43.765500000000003</v>
      </c>
      <c r="AB409" s="75">
        <f t="shared" si="46"/>
        <v>9.0402000000000005</v>
      </c>
      <c r="AC409" s="75">
        <f t="shared" si="46"/>
        <v>5.6177999999999999</v>
      </c>
      <c r="AD409" s="75">
        <f t="shared" si="46"/>
        <v>5.6093000000000002</v>
      </c>
      <c r="AE409" s="75">
        <f t="shared" si="46"/>
        <v>1609.7393999999999</v>
      </c>
      <c r="AF409" s="75">
        <f t="shared" si="46"/>
        <v>1070.1687999999999</v>
      </c>
      <c r="AG409" s="75">
        <f t="shared" si="46"/>
        <v>5266.8107</v>
      </c>
      <c r="AH409" s="75">
        <f t="shared" si="46"/>
        <v>21.039100000000001</v>
      </c>
      <c r="AI409" s="75">
        <f t="shared" si="46"/>
        <v>19213.09</v>
      </c>
      <c r="AJ409" s="75">
        <f t="shared" si="46"/>
        <v>27.472100000000001</v>
      </c>
      <c r="AK409" s="75">
        <f t="shared" si="46"/>
        <v>68.567599999999999</v>
      </c>
      <c r="AL409" s="75">
        <f t="shared" si="46"/>
        <v>5.9141000000000004</v>
      </c>
      <c r="AM409" s="75">
        <f t="shared" si="46"/>
        <v>133.06549999999999</v>
      </c>
      <c r="AN409" s="75">
        <f t="shared" si="46"/>
        <v>18.6142</v>
      </c>
      <c r="AO409" s="75">
        <f t="shared" si="46"/>
        <v>4.8971999999999998</v>
      </c>
      <c r="AP409" s="75">
        <f t="shared" si="46"/>
        <v>5.0232999999999999</v>
      </c>
      <c r="AQ409" s="75">
        <f t="shared" si="46"/>
        <v>0.95089999999999997</v>
      </c>
      <c r="AR409" s="75">
        <f t="shared" si="46"/>
        <v>559.53229999999996</v>
      </c>
      <c r="AS409" s="75">
        <f t="shared" si="46"/>
        <v>4.7164000000000001</v>
      </c>
      <c r="AT409" s="75">
        <f t="shared" si="46"/>
        <v>30550</v>
      </c>
      <c r="AU409" s="75">
        <f t="shared" ref="AU409:AW409" si="47">AU154</f>
        <v>85.725499999999997</v>
      </c>
      <c r="AV409" s="75">
        <f t="shared" si="47"/>
        <v>3097.9146000000001</v>
      </c>
      <c r="AW409" s="75">
        <f t="shared" si="47"/>
        <v>40.215400000000002</v>
      </c>
      <c r="AX409" s="75">
        <f t="shared" ref="AX409:BI409" si="48">AX154</f>
        <v>8.8879000000000001</v>
      </c>
      <c r="AY409" s="75">
        <f t="shared" si="48"/>
        <v>4.2995999999999999</v>
      </c>
      <c r="AZ409" s="75">
        <f t="shared" si="48"/>
        <v>152.6146</v>
      </c>
      <c r="BA409" s="75">
        <f t="shared" si="48"/>
        <v>11.8302</v>
      </c>
      <c r="BB409" s="75">
        <f t="shared" si="48"/>
        <v>5.0628000000000002</v>
      </c>
      <c r="BC409" s="75">
        <f t="shared" si="48"/>
        <v>237.9417</v>
      </c>
      <c r="BD409" s="75">
        <f t="shared" si="48"/>
        <v>3.8953000000000002</v>
      </c>
      <c r="BE409" s="75">
        <f t="shared" si="48"/>
        <v>0.50560000000000005</v>
      </c>
      <c r="BF409" s="75">
        <f t="shared" si="48"/>
        <v>9.2280999999999995</v>
      </c>
      <c r="BG409" s="75">
        <f t="shared" si="48"/>
        <v>0.40649999999999997</v>
      </c>
      <c r="BH409" s="75">
        <f t="shared" si="48"/>
        <v>37.4589</v>
      </c>
      <c r="BI409" s="75">
        <f t="shared" si="48"/>
        <v>56.885300000000001</v>
      </c>
    </row>
    <row r="410" spans="1:61">
      <c r="A410" s="22">
        <v>395</v>
      </c>
      <c r="B410" s="28">
        <v>6</v>
      </c>
      <c r="C410" s="75">
        <f>C185</f>
        <v>1.3139000000000001</v>
      </c>
      <c r="D410" s="75">
        <f>D185</f>
        <v>1.64</v>
      </c>
      <c r="E410" s="75">
        <f t="shared" ref="E410:AT410" si="49">E185</f>
        <v>0</v>
      </c>
      <c r="F410" s="75">
        <f t="shared" si="49"/>
        <v>0</v>
      </c>
      <c r="G410" s="75">
        <f t="shared" si="49"/>
        <v>1.2117</v>
      </c>
      <c r="H410" s="75">
        <f t="shared" si="49"/>
        <v>0</v>
      </c>
      <c r="I410" s="75">
        <f t="shared" si="49"/>
        <v>1.7526999999999999</v>
      </c>
      <c r="J410" s="75">
        <f t="shared" si="49"/>
        <v>1.8952</v>
      </c>
      <c r="K410" s="75">
        <f t="shared" si="49"/>
        <v>0</v>
      </c>
      <c r="L410" s="75">
        <f t="shared" si="49"/>
        <v>12.2967</v>
      </c>
      <c r="M410" s="75">
        <f t="shared" si="49"/>
        <v>10.291</v>
      </c>
      <c r="N410" s="75">
        <f t="shared" si="49"/>
        <v>1.7795000000000001</v>
      </c>
      <c r="O410" s="75">
        <f t="shared" si="49"/>
        <v>19.229900000000001</v>
      </c>
      <c r="P410" s="75">
        <f t="shared" si="49"/>
        <v>99.423400000000001</v>
      </c>
      <c r="Q410" s="75">
        <f t="shared" si="49"/>
        <v>145.79900000000001</v>
      </c>
      <c r="R410" s="75">
        <f t="shared" si="49"/>
        <v>6.2157999999999998</v>
      </c>
      <c r="S410" s="75">
        <f t="shared" si="49"/>
        <v>1.1856</v>
      </c>
      <c r="T410" s="75">
        <f t="shared" si="49"/>
        <v>159.71100000000001</v>
      </c>
      <c r="U410" s="75">
        <f t="shared" si="49"/>
        <v>435.81700000000001</v>
      </c>
      <c r="V410" s="75">
        <f t="shared" si="49"/>
        <v>4.8258999999999999</v>
      </c>
      <c r="W410" s="75">
        <f t="shared" si="49"/>
        <v>168.34360000000001</v>
      </c>
      <c r="X410" s="75">
        <f t="shared" si="49"/>
        <v>8.3344000000000005</v>
      </c>
      <c r="Y410" s="75">
        <f t="shared" si="49"/>
        <v>28.9542</v>
      </c>
      <c r="Z410" s="75">
        <f t="shared" si="49"/>
        <v>2.3167</v>
      </c>
      <c r="AA410" s="75">
        <f t="shared" si="49"/>
        <v>43.710099999999997</v>
      </c>
      <c r="AB410" s="75">
        <f t="shared" si="49"/>
        <v>8.9809000000000001</v>
      </c>
      <c r="AC410" s="75">
        <f t="shared" si="49"/>
        <v>5.5178000000000003</v>
      </c>
      <c r="AD410" s="75">
        <f t="shared" si="49"/>
        <v>5.5185000000000004</v>
      </c>
      <c r="AE410" s="75">
        <f t="shared" si="49"/>
        <v>1592.1796999999999</v>
      </c>
      <c r="AF410" s="75">
        <f t="shared" si="49"/>
        <v>1031.7336</v>
      </c>
      <c r="AG410" s="75">
        <f t="shared" si="49"/>
        <v>4929.5722999999998</v>
      </c>
      <c r="AH410" s="75">
        <f t="shared" si="49"/>
        <v>24.0136</v>
      </c>
      <c r="AI410" s="75">
        <f t="shared" si="49"/>
        <v>18844.97</v>
      </c>
      <c r="AJ410" s="75">
        <f t="shared" si="49"/>
        <v>26.147600000000001</v>
      </c>
      <c r="AK410" s="75">
        <f t="shared" si="49"/>
        <v>67.984099999999998</v>
      </c>
      <c r="AL410" s="75">
        <f t="shared" si="49"/>
        <v>5.8615000000000004</v>
      </c>
      <c r="AM410" s="75">
        <f t="shared" si="49"/>
        <v>106.63039999999999</v>
      </c>
      <c r="AN410" s="75">
        <f t="shared" si="49"/>
        <v>19.305099999999999</v>
      </c>
      <c r="AO410" s="75">
        <f t="shared" si="49"/>
        <v>4.7999000000000001</v>
      </c>
      <c r="AP410" s="75">
        <f t="shared" si="49"/>
        <v>4.9286000000000003</v>
      </c>
      <c r="AQ410" s="75">
        <f t="shared" si="49"/>
        <v>0.93359999999999999</v>
      </c>
      <c r="AR410" s="75">
        <f t="shared" si="49"/>
        <v>546.55510000000004</v>
      </c>
      <c r="AS410" s="75">
        <f t="shared" si="49"/>
        <v>4.6292999999999997</v>
      </c>
      <c r="AT410" s="75">
        <f t="shared" si="49"/>
        <v>29993</v>
      </c>
      <c r="AU410" s="75">
        <f t="shared" ref="AU410:AW410" si="50">AU185</f>
        <v>83.947299999999998</v>
      </c>
      <c r="AV410" s="75">
        <f t="shared" si="50"/>
        <v>3052.0859</v>
      </c>
      <c r="AW410" s="75">
        <f t="shared" si="50"/>
        <v>38.599299999999999</v>
      </c>
      <c r="AX410" s="75">
        <f t="shared" ref="AX410:BI410" si="51">AX185</f>
        <v>8.8186999999999998</v>
      </c>
      <c r="AY410" s="75">
        <f t="shared" si="51"/>
        <v>4.1946000000000003</v>
      </c>
      <c r="AZ410" s="75">
        <f t="shared" si="51"/>
        <v>151.52699999999999</v>
      </c>
      <c r="BA410" s="75">
        <f t="shared" si="51"/>
        <v>11.5151</v>
      </c>
      <c r="BB410" s="75">
        <f t="shared" si="51"/>
        <v>4.8456000000000001</v>
      </c>
      <c r="BC410" s="75">
        <f t="shared" si="51"/>
        <v>241.95679999999999</v>
      </c>
      <c r="BD410" s="75">
        <f t="shared" si="51"/>
        <v>3.8993000000000002</v>
      </c>
      <c r="BE410" s="75">
        <f t="shared" si="51"/>
        <v>0.49590000000000001</v>
      </c>
      <c r="BF410" s="75">
        <f t="shared" si="51"/>
        <v>8.9917999999999996</v>
      </c>
      <c r="BG410" s="75">
        <f t="shared" si="51"/>
        <v>0.39950000000000002</v>
      </c>
      <c r="BH410" s="75">
        <f t="shared" si="51"/>
        <v>37.610399999999998</v>
      </c>
      <c r="BI410" s="75">
        <f t="shared" si="51"/>
        <v>54.009099999999997</v>
      </c>
    </row>
    <row r="411" spans="1:61">
      <c r="A411" s="22">
        <v>396</v>
      </c>
      <c r="B411" s="28">
        <v>7</v>
      </c>
      <c r="C411" s="75">
        <f>C215</f>
        <v>1.2498</v>
      </c>
      <c r="D411" s="75">
        <f t="shared" ref="D411:AT411" si="52">D215</f>
        <v>1.6125</v>
      </c>
      <c r="E411" s="75">
        <f t="shared" si="52"/>
        <v>0</v>
      </c>
      <c r="F411" s="75">
        <f t="shared" si="52"/>
        <v>0</v>
      </c>
      <c r="G411" s="75">
        <f t="shared" si="52"/>
        <v>1.2222</v>
      </c>
      <c r="H411" s="75">
        <f t="shared" si="52"/>
        <v>0</v>
      </c>
      <c r="I411" s="75">
        <f t="shared" si="52"/>
        <v>1.7754000000000001</v>
      </c>
      <c r="J411" s="75">
        <f t="shared" si="52"/>
        <v>1.9461999999999999</v>
      </c>
      <c r="K411" s="75">
        <f t="shared" si="52"/>
        <v>0</v>
      </c>
      <c r="L411" s="75">
        <f t="shared" si="52"/>
        <v>12.377599999999999</v>
      </c>
      <c r="M411" s="75">
        <f t="shared" si="52"/>
        <v>9.8046000000000006</v>
      </c>
      <c r="N411" s="75">
        <f t="shared" si="52"/>
        <v>1.7339</v>
      </c>
      <c r="O411" s="75">
        <f t="shared" si="52"/>
        <v>20.151499999999999</v>
      </c>
      <c r="P411" s="75">
        <f t="shared" si="52"/>
        <v>96.213099999999997</v>
      </c>
      <c r="Q411" s="75">
        <f t="shared" si="52"/>
        <v>144.64179999999999</v>
      </c>
      <c r="R411" s="75">
        <f t="shared" si="52"/>
        <v>6.3040000000000003</v>
      </c>
      <c r="S411" s="75">
        <f t="shared" si="52"/>
        <v>1.1893</v>
      </c>
      <c r="T411" s="75">
        <f t="shared" si="52"/>
        <v>162.68799999999999</v>
      </c>
      <c r="U411" s="75">
        <f t="shared" si="52"/>
        <v>453.45699999999999</v>
      </c>
      <c r="V411" s="75">
        <f t="shared" si="52"/>
        <v>4.5967000000000002</v>
      </c>
      <c r="W411" s="75">
        <f t="shared" si="52"/>
        <v>162.93639999999999</v>
      </c>
      <c r="X411" s="75">
        <f t="shared" si="52"/>
        <v>8.2665000000000006</v>
      </c>
      <c r="Y411" s="75">
        <f t="shared" si="52"/>
        <v>29.367899999999999</v>
      </c>
      <c r="Z411" s="75">
        <f t="shared" si="52"/>
        <v>2.3248000000000002</v>
      </c>
      <c r="AA411" s="75">
        <f t="shared" si="52"/>
        <v>43.075600000000001</v>
      </c>
      <c r="AB411" s="75">
        <f t="shared" si="52"/>
        <v>8.9877000000000002</v>
      </c>
      <c r="AC411" s="75">
        <f t="shared" si="52"/>
        <v>5.5869999999999997</v>
      </c>
      <c r="AD411" s="75">
        <f t="shared" si="52"/>
        <v>5.4646999999999997</v>
      </c>
      <c r="AE411" s="75">
        <f t="shared" si="52"/>
        <v>1581.8696</v>
      </c>
      <c r="AF411" s="75">
        <f t="shared" si="52"/>
        <v>1075.9716000000001</v>
      </c>
      <c r="AG411" s="75">
        <f t="shared" si="52"/>
        <v>5002.3418000000001</v>
      </c>
      <c r="AH411" s="75">
        <f t="shared" si="52"/>
        <v>23.105599999999999</v>
      </c>
      <c r="AI411" s="75">
        <f t="shared" si="52"/>
        <v>18220.41</v>
      </c>
      <c r="AJ411" s="75">
        <f t="shared" si="52"/>
        <v>25.546199999999999</v>
      </c>
      <c r="AK411" s="75">
        <f t="shared" si="52"/>
        <v>65.847099999999998</v>
      </c>
      <c r="AL411" s="75">
        <f t="shared" si="52"/>
        <v>5.8836000000000004</v>
      </c>
      <c r="AM411" s="75">
        <f t="shared" si="52"/>
        <v>88.598299999999995</v>
      </c>
      <c r="AN411" s="75">
        <f t="shared" si="52"/>
        <v>18.619700000000002</v>
      </c>
      <c r="AO411" s="75">
        <f t="shared" si="52"/>
        <v>4.5995999999999997</v>
      </c>
      <c r="AP411" s="75">
        <f t="shared" si="52"/>
        <v>4.6875999999999998</v>
      </c>
      <c r="AQ411" s="75">
        <f t="shared" si="52"/>
        <v>0.88959999999999995</v>
      </c>
      <c r="AR411" s="75">
        <f t="shared" si="52"/>
        <v>519.39620000000002</v>
      </c>
      <c r="AS411" s="75">
        <f t="shared" si="52"/>
        <v>4.4036999999999997</v>
      </c>
      <c r="AT411" s="75">
        <f t="shared" si="52"/>
        <v>28887</v>
      </c>
      <c r="AU411" s="75">
        <f t="shared" ref="AU411:AW411" si="53">AU215</f>
        <v>80.096800000000002</v>
      </c>
      <c r="AV411" s="75">
        <f t="shared" si="53"/>
        <v>2913.1745999999998</v>
      </c>
      <c r="AW411" s="75">
        <f t="shared" si="53"/>
        <v>37.132199999999997</v>
      </c>
      <c r="AX411" s="75">
        <f t="shared" ref="AX411:BI411" si="54">AX215</f>
        <v>8.8461999999999996</v>
      </c>
      <c r="AY411" s="75">
        <f t="shared" si="54"/>
        <v>4.2031000000000001</v>
      </c>
      <c r="AZ411" s="75">
        <f t="shared" si="54"/>
        <v>145.4735</v>
      </c>
      <c r="BA411" s="75">
        <f t="shared" si="54"/>
        <v>11.824999999999999</v>
      </c>
      <c r="BB411" s="75">
        <f t="shared" si="54"/>
        <v>4.8022</v>
      </c>
      <c r="BC411" s="75">
        <f t="shared" si="54"/>
        <v>233.3073</v>
      </c>
      <c r="BD411" s="75">
        <f t="shared" si="54"/>
        <v>3.8633000000000002</v>
      </c>
      <c r="BE411" s="75">
        <f t="shared" si="54"/>
        <v>0.4728</v>
      </c>
      <c r="BF411" s="75">
        <f t="shared" si="54"/>
        <v>8.5767000000000007</v>
      </c>
      <c r="BG411" s="75">
        <f t="shared" si="54"/>
        <v>0.38390000000000002</v>
      </c>
      <c r="BH411" s="75">
        <f t="shared" si="54"/>
        <v>37.011099999999999</v>
      </c>
      <c r="BI411" s="75">
        <f t="shared" si="54"/>
        <v>51.143999999999998</v>
      </c>
    </row>
    <row r="412" spans="1:61">
      <c r="A412" s="22">
        <v>397</v>
      </c>
      <c r="B412" s="28">
        <v>8</v>
      </c>
      <c r="C412" s="75">
        <f>C246</f>
        <v>1.262</v>
      </c>
      <c r="D412" s="75">
        <f t="shared" ref="D412:AT412" si="55">D246</f>
        <v>1.5943000000000001</v>
      </c>
      <c r="E412" s="75">
        <f t="shared" si="55"/>
        <v>0</v>
      </c>
      <c r="F412" s="75">
        <f t="shared" si="55"/>
        <v>0</v>
      </c>
      <c r="G412" s="75">
        <f t="shared" si="55"/>
        <v>1.2092000000000001</v>
      </c>
      <c r="H412" s="75">
        <f t="shared" si="55"/>
        <v>0</v>
      </c>
      <c r="I412" s="75">
        <f t="shared" si="55"/>
        <v>1.7559</v>
      </c>
      <c r="J412" s="75">
        <f t="shared" si="55"/>
        <v>1.9359999999999999</v>
      </c>
      <c r="K412" s="75">
        <f t="shared" si="55"/>
        <v>0</v>
      </c>
      <c r="L412" s="75">
        <f t="shared" si="55"/>
        <v>12.327199999999999</v>
      </c>
      <c r="M412" s="75">
        <f t="shared" si="55"/>
        <v>9.9024999999999999</v>
      </c>
      <c r="N412" s="75">
        <f t="shared" si="55"/>
        <v>1.7283999999999999</v>
      </c>
      <c r="O412" s="75">
        <f t="shared" si="55"/>
        <v>19.6815</v>
      </c>
      <c r="P412" s="75">
        <f t="shared" si="55"/>
        <v>97.878399999999999</v>
      </c>
      <c r="Q412" s="75">
        <f t="shared" si="55"/>
        <v>151.6609</v>
      </c>
      <c r="R412" s="75">
        <f t="shared" si="55"/>
        <v>5.9795999999999996</v>
      </c>
      <c r="S412" s="75">
        <f t="shared" si="55"/>
        <v>1.1758</v>
      </c>
      <c r="T412" s="75">
        <f t="shared" si="55"/>
        <v>162.21100000000001</v>
      </c>
      <c r="U412" s="75">
        <f t="shared" si="55"/>
        <v>466.91399999999999</v>
      </c>
      <c r="V412" s="75">
        <f t="shared" si="55"/>
        <v>4.6287000000000003</v>
      </c>
      <c r="W412" s="75">
        <f t="shared" si="55"/>
        <v>160.3672</v>
      </c>
      <c r="X412" s="75">
        <f t="shared" si="55"/>
        <v>8.4036000000000008</v>
      </c>
      <c r="Y412" s="75">
        <f t="shared" si="55"/>
        <v>29.063300000000002</v>
      </c>
      <c r="Z412" s="75">
        <f t="shared" si="55"/>
        <v>2.2997000000000001</v>
      </c>
      <c r="AA412" s="75">
        <f t="shared" si="55"/>
        <v>43.2498</v>
      </c>
      <c r="AB412" s="75">
        <f t="shared" si="55"/>
        <v>8.8676999999999992</v>
      </c>
      <c r="AC412" s="75">
        <f t="shared" si="55"/>
        <v>5.3913000000000002</v>
      </c>
      <c r="AD412" s="75">
        <f t="shared" si="55"/>
        <v>5.5254000000000003</v>
      </c>
      <c r="AE412" s="75">
        <f t="shared" si="55"/>
        <v>1562.9926</v>
      </c>
      <c r="AF412" s="75">
        <f t="shared" si="55"/>
        <v>1038.5389</v>
      </c>
      <c r="AG412" s="75">
        <f t="shared" si="55"/>
        <v>4763.4823999999999</v>
      </c>
      <c r="AH412" s="75">
        <f t="shared" si="55"/>
        <v>23.482600000000001</v>
      </c>
      <c r="AI412" s="75">
        <f t="shared" si="55"/>
        <v>18377.46</v>
      </c>
      <c r="AJ412" s="75">
        <f t="shared" si="55"/>
        <v>24.863700000000001</v>
      </c>
      <c r="AK412" s="75">
        <f t="shared" si="55"/>
        <v>66.036699999999996</v>
      </c>
      <c r="AL412" s="75">
        <f t="shared" si="55"/>
        <v>5.8131000000000004</v>
      </c>
      <c r="AM412" s="75">
        <f t="shared" si="55"/>
        <v>79.269300000000001</v>
      </c>
      <c r="AN412" s="75">
        <f t="shared" si="55"/>
        <v>20.818000000000001</v>
      </c>
      <c r="AO412" s="75">
        <f t="shared" si="55"/>
        <v>4.6189</v>
      </c>
      <c r="AP412" s="75">
        <f t="shared" si="55"/>
        <v>4.7331000000000003</v>
      </c>
      <c r="AQ412" s="75">
        <f t="shared" si="55"/>
        <v>0.89359999999999995</v>
      </c>
      <c r="AR412" s="75">
        <f t="shared" si="55"/>
        <v>526.17290000000003</v>
      </c>
      <c r="AS412" s="75">
        <f t="shared" si="55"/>
        <v>4.4452999999999996</v>
      </c>
      <c r="AT412" s="75">
        <f t="shared" si="55"/>
        <v>29272</v>
      </c>
      <c r="AU412" s="75">
        <f t="shared" ref="AU412:AW412" si="56">AU246</f>
        <v>80.591899999999995</v>
      </c>
      <c r="AV412" s="75">
        <f t="shared" si="56"/>
        <v>2935.0243999999998</v>
      </c>
      <c r="AW412" s="75">
        <f t="shared" si="56"/>
        <v>37.4026</v>
      </c>
      <c r="AX412" s="75">
        <f t="shared" ref="AX412:BI412" si="57">AX246</f>
        <v>8.7477999999999998</v>
      </c>
      <c r="AY412" s="75">
        <f t="shared" si="57"/>
        <v>4.1905999999999999</v>
      </c>
      <c r="AZ412" s="75">
        <f t="shared" si="57"/>
        <v>149.1069</v>
      </c>
      <c r="BA412" s="75">
        <f t="shared" si="57"/>
        <v>11.8164</v>
      </c>
      <c r="BB412" s="75">
        <f t="shared" si="57"/>
        <v>4.6801000000000004</v>
      </c>
      <c r="BC412" s="75">
        <f t="shared" si="57"/>
        <v>250.08250000000001</v>
      </c>
      <c r="BD412" s="75">
        <f t="shared" si="57"/>
        <v>3.8393000000000002</v>
      </c>
      <c r="BE412" s="75">
        <f t="shared" si="57"/>
        <v>0.47549999999999998</v>
      </c>
      <c r="BF412" s="75">
        <f t="shared" si="57"/>
        <v>8.6324000000000005</v>
      </c>
      <c r="BG412" s="75">
        <f t="shared" si="57"/>
        <v>0.3861</v>
      </c>
      <c r="BH412" s="75">
        <f t="shared" si="57"/>
        <v>36.633299999999998</v>
      </c>
      <c r="BI412" s="75">
        <f t="shared" si="57"/>
        <v>50.348599999999998</v>
      </c>
    </row>
    <row r="413" spans="1:61">
      <c r="A413" s="22">
        <v>398</v>
      </c>
      <c r="B413" s="28">
        <v>9</v>
      </c>
      <c r="C413" s="75">
        <f>C276</f>
        <v>1.2177</v>
      </c>
      <c r="D413" s="75">
        <f t="shared" ref="D413:AT413" si="58">D276</f>
        <v>1.5673999999999999</v>
      </c>
      <c r="E413" s="75">
        <f t="shared" si="58"/>
        <v>0</v>
      </c>
      <c r="F413" s="75">
        <f t="shared" si="58"/>
        <v>0</v>
      </c>
      <c r="G413" s="75">
        <f t="shared" si="58"/>
        <v>1.1614</v>
      </c>
      <c r="H413" s="75">
        <f t="shared" si="58"/>
        <v>0</v>
      </c>
      <c r="I413" s="75">
        <f t="shared" si="58"/>
        <v>1.7617</v>
      </c>
      <c r="J413" s="75">
        <f t="shared" si="58"/>
        <v>1.9480999999999999</v>
      </c>
      <c r="K413" s="75">
        <f t="shared" si="58"/>
        <v>0</v>
      </c>
      <c r="L413" s="75">
        <f t="shared" si="58"/>
        <v>12.4434</v>
      </c>
      <c r="M413" s="75">
        <f t="shared" si="58"/>
        <v>9.5561000000000007</v>
      </c>
      <c r="N413" s="75">
        <f t="shared" si="58"/>
        <v>1.6916</v>
      </c>
      <c r="O413" s="75">
        <f t="shared" si="58"/>
        <v>19.808599999999998</v>
      </c>
      <c r="P413" s="75">
        <f t="shared" si="58"/>
        <v>95.8399</v>
      </c>
      <c r="Q413" s="75">
        <f t="shared" si="58"/>
        <v>152.4682</v>
      </c>
      <c r="R413" s="75">
        <f t="shared" si="58"/>
        <v>6.3240999999999996</v>
      </c>
      <c r="S413" s="75">
        <f t="shared" si="58"/>
        <v>1.1617</v>
      </c>
      <c r="T413" s="75">
        <f t="shared" si="58"/>
        <v>165.209</v>
      </c>
      <c r="U413" s="75">
        <f t="shared" si="58"/>
        <v>460.77800000000002</v>
      </c>
      <c r="V413" s="75">
        <f t="shared" si="58"/>
        <v>4.4726999999999997</v>
      </c>
      <c r="W413" s="75">
        <f t="shared" si="58"/>
        <v>161.15700000000001</v>
      </c>
      <c r="X413" s="75">
        <f t="shared" si="58"/>
        <v>8.1420999999999992</v>
      </c>
      <c r="Y413" s="75">
        <f t="shared" si="58"/>
        <v>28.745000000000001</v>
      </c>
      <c r="Z413" s="75">
        <f t="shared" si="58"/>
        <v>2.2743000000000002</v>
      </c>
      <c r="AA413" s="75">
        <f t="shared" si="58"/>
        <v>42.997300000000003</v>
      </c>
      <c r="AB413" s="75">
        <f t="shared" si="58"/>
        <v>8.7540999999999993</v>
      </c>
      <c r="AC413" s="75">
        <f t="shared" si="58"/>
        <v>5.4612999999999996</v>
      </c>
      <c r="AD413" s="75">
        <f t="shared" si="58"/>
        <v>5.3532999999999999</v>
      </c>
      <c r="AE413" s="75">
        <f t="shared" si="58"/>
        <v>1581.7944</v>
      </c>
      <c r="AF413" s="75">
        <f t="shared" si="58"/>
        <v>1126.9668999999999</v>
      </c>
      <c r="AG413" s="75">
        <f t="shared" si="58"/>
        <v>5052.3301000000001</v>
      </c>
      <c r="AH413" s="75">
        <f t="shared" si="58"/>
        <v>22.8931</v>
      </c>
      <c r="AI413" s="75">
        <f t="shared" si="58"/>
        <v>18084.25</v>
      </c>
      <c r="AJ413" s="75">
        <f t="shared" si="58"/>
        <v>24.452999999999999</v>
      </c>
      <c r="AK413" s="75">
        <f t="shared" si="58"/>
        <v>66.703699999999998</v>
      </c>
      <c r="AL413" s="75">
        <f t="shared" si="58"/>
        <v>5.7468000000000004</v>
      </c>
      <c r="AM413" s="75">
        <f t="shared" si="58"/>
        <v>66.617099999999994</v>
      </c>
      <c r="AN413" s="75">
        <f t="shared" si="58"/>
        <v>20.350999999999999</v>
      </c>
      <c r="AO413" s="75">
        <f t="shared" si="58"/>
        <v>4.4561000000000002</v>
      </c>
      <c r="AP413" s="75">
        <f t="shared" si="58"/>
        <v>4.5689000000000002</v>
      </c>
      <c r="AQ413" s="75">
        <f t="shared" si="58"/>
        <v>0.86270000000000002</v>
      </c>
      <c r="AR413" s="75">
        <f t="shared" si="58"/>
        <v>512.52660000000003</v>
      </c>
      <c r="AS413" s="75">
        <f t="shared" si="58"/>
        <v>4.2889999999999997</v>
      </c>
      <c r="AT413" s="75">
        <f t="shared" si="58"/>
        <v>28184</v>
      </c>
      <c r="AU413" s="75">
        <f t="shared" ref="AU413:AW413" si="59">AU276</f>
        <v>77.448999999999998</v>
      </c>
      <c r="AV413" s="75">
        <f t="shared" si="59"/>
        <v>2837.0596</v>
      </c>
      <c r="AW413" s="75">
        <f t="shared" si="59"/>
        <v>35.690600000000003</v>
      </c>
      <c r="AX413" s="75">
        <f t="shared" ref="AX413:BI413" si="60">AX276</f>
        <v>8.6399000000000008</v>
      </c>
      <c r="AY413" s="75">
        <f t="shared" si="60"/>
        <v>4.2428999999999997</v>
      </c>
      <c r="AZ413" s="75">
        <f t="shared" si="60"/>
        <v>143.56379999999999</v>
      </c>
      <c r="BA413" s="75">
        <f t="shared" si="60"/>
        <v>11.981999999999999</v>
      </c>
      <c r="BB413" s="75">
        <f t="shared" si="60"/>
        <v>4.6657999999999999</v>
      </c>
      <c r="BC413" s="75">
        <f t="shared" si="60"/>
        <v>247.14709999999999</v>
      </c>
      <c r="BD413" s="75">
        <f t="shared" si="60"/>
        <v>3.7709000000000001</v>
      </c>
      <c r="BE413" s="75">
        <f t="shared" si="60"/>
        <v>0.45900000000000002</v>
      </c>
      <c r="BF413" s="75">
        <f t="shared" si="60"/>
        <v>8.3384999999999998</v>
      </c>
      <c r="BG413" s="75">
        <f t="shared" si="60"/>
        <v>0.37380000000000002</v>
      </c>
      <c r="BH413" s="75">
        <f t="shared" si="60"/>
        <v>36.205100000000002</v>
      </c>
      <c r="BI413" s="75">
        <f t="shared" si="60"/>
        <v>48.383899999999997</v>
      </c>
    </row>
    <row r="414" spans="1:61">
      <c r="A414">
        <v>399</v>
      </c>
      <c r="B414" s="28">
        <v>10</v>
      </c>
      <c r="C414" s="75">
        <f>C307</f>
        <v>1.2171000000000001</v>
      </c>
      <c r="D414" s="75">
        <f t="shared" ref="D414:AT414" si="61">D307</f>
        <v>1.5580000000000001</v>
      </c>
      <c r="E414" s="75">
        <f t="shared" si="61"/>
        <v>0</v>
      </c>
      <c r="F414" s="75">
        <f t="shared" si="61"/>
        <v>0</v>
      </c>
      <c r="G414" s="75">
        <f t="shared" si="61"/>
        <v>1.1589</v>
      </c>
      <c r="H414" s="75">
        <f t="shared" si="61"/>
        <v>0</v>
      </c>
      <c r="I414" s="75">
        <f t="shared" si="61"/>
        <v>1.7423</v>
      </c>
      <c r="J414" s="75">
        <f t="shared" si="61"/>
        <v>1.9373</v>
      </c>
      <c r="K414" s="75">
        <f t="shared" si="61"/>
        <v>0</v>
      </c>
      <c r="L414" s="75">
        <f t="shared" si="61"/>
        <v>12.355399999999999</v>
      </c>
      <c r="M414" s="75">
        <f t="shared" si="61"/>
        <v>9.5617000000000001</v>
      </c>
      <c r="N414" s="75">
        <f t="shared" si="61"/>
        <v>1.6816</v>
      </c>
      <c r="O414" s="75">
        <f t="shared" si="61"/>
        <v>20.227900000000002</v>
      </c>
      <c r="P414" s="75">
        <f t="shared" si="61"/>
        <v>96.301199999999994</v>
      </c>
      <c r="Q414" s="75">
        <f t="shared" si="61"/>
        <v>159.8817</v>
      </c>
      <c r="R414" s="75">
        <f t="shared" si="61"/>
        <v>6.2999000000000001</v>
      </c>
      <c r="S414" s="75">
        <f t="shared" si="61"/>
        <v>1.1914</v>
      </c>
      <c r="T414" s="75">
        <f t="shared" si="61"/>
        <v>162.19499999999999</v>
      </c>
      <c r="U414" s="75">
        <f t="shared" si="61"/>
        <v>481.79599999999999</v>
      </c>
      <c r="V414" s="75">
        <f t="shared" si="61"/>
        <v>4.4734999999999996</v>
      </c>
      <c r="W414" s="75">
        <f t="shared" si="61"/>
        <v>165.20760000000001</v>
      </c>
      <c r="X414" s="75">
        <f t="shared" si="61"/>
        <v>8.2110000000000003</v>
      </c>
      <c r="Y414" s="75">
        <f t="shared" si="61"/>
        <v>29.298200000000001</v>
      </c>
      <c r="Z414" s="75">
        <f t="shared" si="61"/>
        <v>2.3313999999999999</v>
      </c>
      <c r="AA414" s="75">
        <f t="shared" si="61"/>
        <v>44.187899999999999</v>
      </c>
      <c r="AB414" s="75">
        <f t="shared" si="61"/>
        <v>8.9632000000000005</v>
      </c>
      <c r="AC414" s="75">
        <f t="shared" si="61"/>
        <v>5.6437999999999997</v>
      </c>
      <c r="AD414" s="75">
        <f t="shared" si="61"/>
        <v>5.4165999999999999</v>
      </c>
      <c r="AE414" s="75">
        <f t="shared" si="61"/>
        <v>1582.7322999999999</v>
      </c>
      <c r="AF414" s="75">
        <f t="shared" si="61"/>
        <v>1097.4965</v>
      </c>
      <c r="AG414" s="75">
        <f t="shared" si="61"/>
        <v>5231.7109</v>
      </c>
      <c r="AH414" s="75">
        <f t="shared" si="61"/>
        <v>23.052499999999998</v>
      </c>
      <c r="AI414" s="75">
        <f t="shared" si="61"/>
        <v>18056.150000000001</v>
      </c>
      <c r="AJ414" s="75">
        <f t="shared" si="61"/>
        <v>24.779299999999999</v>
      </c>
      <c r="AK414" s="75">
        <f t="shared" si="61"/>
        <v>67.332999999999998</v>
      </c>
      <c r="AL414" s="75">
        <f t="shared" si="61"/>
        <v>5.8685999999999998</v>
      </c>
      <c r="AM414" s="75">
        <f t="shared" si="61"/>
        <v>75.828900000000004</v>
      </c>
      <c r="AN414" s="75">
        <f t="shared" si="61"/>
        <v>21.822399999999998</v>
      </c>
      <c r="AO414" s="75">
        <f t="shared" si="61"/>
        <v>4.4840999999999998</v>
      </c>
      <c r="AP414" s="75">
        <f t="shared" si="61"/>
        <v>4.5742000000000003</v>
      </c>
      <c r="AQ414" s="75">
        <f t="shared" si="61"/>
        <v>0.86270000000000002</v>
      </c>
      <c r="AR414" s="75">
        <f t="shared" si="61"/>
        <v>520.31449999999995</v>
      </c>
      <c r="AS414" s="75">
        <f t="shared" si="61"/>
        <v>4.2685000000000004</v>
      </c>
      <c r="AT414" s="75">
        <f t="shared" si="61"/>
        <v>28260</v>
      </c>
      <c r="AU414" s="75">
        <f t="shared" ref="AU414:AW414" si="62">AU307</f>
        <v>77.978999999999999</v>
      </c>
      <c r="AV414" s="75">
        <f t="shared" si="62"/>
        <v>2833.7982999999999</v>
      </c>
      <c r="AW414" s="75">
        <f t="shared" si="62"/>
        <v>44.566000000000003</v>
      </c>
      <c r="AX414" s="75">
        <f t="shared" ref="AX414:BI414" si="63">AX307</f>
        <v>8.8663000000000007</v>
      </c>
      <c r="AY414" s="75">
        <f t="shared" si="63"/>
        <v>4.1417999999999999</v>
      </c>
      <c r="AZ414" s="75">
        <f t="shared" si="63"/>
        <v>146.9605</v>
      </c>
      <c r="BA414" s="75">
        <f t="shared" si="63"/>
        <v>11.7746</v>
      </c>
      <c r="BB414" s="75">
        <f t="shared" si="63"/>
        <v>4.7797000000000001</v>
      </c>
      <c r="BC414" s="75">
        <f t="shared" si="63"/>
        <v>290.38499999999999</v>
      </c>
      <c r="BD414" s="75">
        <f t="shared" si="63"/>
        <v>3.8239000000000001</v>
      </c>
      <c r="BE414" s="75">
        <f t="shared" si="63"/>
        <v>0.45889999999999997</v>
      </c>
      <c r="BF414" s="75">
        <f t="shared" si="63"/>
        <v>8.3658999999999999</v>
      </c>
      <c r="BG414" s="75">
        <f t="shared" si="63"/>
        <v>0.37340000000000001</v>
      </c>
      <c r="BH414" s="75">
        <f t="shared" si="63"/>
        <v>36.368200000000002</v>
      </c>
      <c r="BI414" s="75">
        <f t="shared" si="63"/>
        <v>49.9163</v>
      </c>
    </row>
    <row r="415" spans="1:61">
      <c r="A415">
        <v>400</v>
      </c>
      <c r="B415" s="28">
        <v>11</v>
      </c>
      <c r="C415" s="75">
        <f>C338</f>
        <v>1.1625000000000001</v>
      </c>
      <c r="D415" s="75">
        <f t="shared" ref="D415:AT415" si="64">D338</f>
        <v>1.5223</v>
      </c>
      <c r="E415" s="75">
        <f t="shared" si="64"/>
        <v>0</v>
      </c>
      <c r="F415" s="75">
        <f t="shared" si="64"/>
        <v>0</v>
      </c>
      <c r="G415" s="75">
        <f t="shared" si="64"/>
        <v>1.1336999999999999</v>
      </c>
      <c r="H415" s="75">
        <f t="shared" si="64"/>
        <v>0</v>
      </c>
      <c r="I415" s="75">
        <f t="shared" si="64"/>
        <v>1.6956</v>
      </c>
      <c r="J415" s="75">
        <f t="shared" si="64"/>
        <v>1.8968</v>
      </c>
      <c r="K415" s="75">
        <f t="shared" si="64"/>
        <v>0</v>
      </c>
      <c r="L415" s="75">
        <f t="shared" si="64"/>
        <v>12.3848</v>
      </c>
      <c r="M415" s="75">
        <f t="shared" si="64"/>
        <v>9.1234999999999999</v>
      </c>
      <c r="N415" s="75">
        <f t="shared" si="64"/>
        <v>1.6232</v>
      </c>
      <c r="O415" s="75">
        <f t="shared" si="64"/>
        <v>19.895700000000001</v>
      </c>
      <c r="P415" s="75">
        <f t="shared" si="64"/>
        <v>92.366900000000001</v>
      </c>
      <c r="Q415" s="75">
        <f>Q338</f>
        <v>161.2843</v>
      </c>
      <c r="R415" s="75">
        <f t="shared" si="64"/>
        <v>6.0326000000000004</v>
      </c>
      <c r="S415" s="75">
        <f t="shared" si="64"/>
        <v>1.1564000000000001</v>
      </c>
      <c r="T415" s="75">
        <f t="shared" si="64"/>
        <v>161.25800000000001</v>
      </c>
      <c r="U415" s="75">
        <f t="shared" si="64"/>
        <v>463.44400000000002</v>
      </c>
      <c r="V415" s="75">
        <f t="shared" si="64"/>
        <v>4.274</v>
      </c>
      <c r="W415" s="75">
        <f t="shared" si="64"/>
        <v>163.8519</v>
      </c>
      <c r="X415" s="75">
        <f t="shared" si="64"/>
        <v>8.0211000000000006</v>
      </c>
      <c r="Y415" s="75">
        <f t="shared" si="64"/>
        <v>28.3371</v>
      </c>
      <c r="Z415" s="75">
        <f t="shared" si="64"/>
        <v>2.2618</v>
      </c>
      <c r="AA415" s="75">
        <f t="shared" si="64"/>
        <v>42.519399999999997</v>
      </c>
      <c r="AB415" s="75">
        <f t="shared" si="64"/>
        <v>8.6905000000000001</v>
      </c>
      <c r="AC415" s="75">
        <f t="shared" si="64"/>
        <v>5.4668000000000001</v>
      </c>
      <c r="AD415" s="75">
        <f t="shared" si="64"/>
        <v>5.2206999999999999</v>
      </c>
      <c r="AE415" s="75">
        <f t="shared" si="64"/>
        <v>1555.7384</v>
      </c>
      <c r="AF415" s="75">
        <f t="shared" si="64"/>
        <v>1044.1476</v>
      </c>
      <c r="AG415" s="75">
        <f t="shared" si="64"/>
        <v>5134.2987999999996</v>
      </c>
      <c r="AH415" s="75">
        <f t="shared" si="64"/>
        <v>22.332599999999999</v>
      </c>
      <c r="AI415" s="75">
        <f t="shared" si="64"/>
        <v>17275.87</v>
      </c>
      <c r="AJ415" s="75">
        <f t="shared" si="64"/>
        <v>23.3826</v>
      </c>
      <c r="AK415" s="75">
        <f t="shared" si="64"/>
        <v>65.382599999999996</v>
      </c>
      <c r="AL415" s="75">
        <f t="shared" si="64"/>
        <v>5.6025</v>
      </c>
      <c r="AM415" s="75">
        <f t="shared" si="64"/>
        <v>70.939300000000003</v>
      </c>
      <c r="AN415" s="75">
        <f t="shared" si="64"/>
        <v>21.1678</v>
      </c>
      <c r="AO415" s="75">
        <f t="shared" si="64"/>
        <v>4.2870999999999997</v>
      </c>
      <c r="AP415" s="75">
        <f t="shared" si="64"/>
        <v>4.3703000000000003</v>
      </c>
      <c r="AQ415" s="75">
        <f t="shared" si="64"/>
        <v>0.82469999999999999</v>
      </c>
      <c r="AR415" s="75">
        <f t="shared" si="64"/>
        <v>498.59010000000001</v>
      </c>
      <c r="AS415" s="75">
        <f t="shared" si="64"/>
        <v>4.0989000000000004</v>
      </c>
      <c r="AT415" s="75">
        <f t="shared" si="64"/>
        <v>27330</v>
      </c>
      <c r="AU415" s="75">
        <f t="shared" ref="AU415:AW415" si="65">AU338</f>
        <v>74.294600000000003</v>
      </c>
      <c r="AV415" s="75">
        <f t="shared" si="65"/>
        <v>2706.3119999999999</v>
      </c>
      <c r="AW415" s="75">
        <f t="shared" si="65"/>
        <v>42.796199999999999</v>
      </c>
      <c r="AX415" s="75">
        <f t="shared" ref="AX415:BH415" si="66">AX338</f>
        <v>8.6005000000000003</v>
      </c>
      <c r="AY415" s="75">
        <f t="shared" si="66"/>
        <v>3.87</v>
      </c>
      <c r="AZ415" s="75">
        <f t="shared" si="66"/>
        <v>140.87219999999999</v>
      </c>
      <c r="BA415" s="75">
        <f t="shared" si="66"/>
        <v>11.5343</v>
      </c>
      <c r="BB415" s="75">
        <f t="shared" si="66"/>
        <v>4.4637000000000002</v>
      </c>
      <c r="BC415" s="75">
        <f t="shared" si="66"/>
        <v>256.26569999999998</v>
      </c>
      <c r="BD415" s="75">
        <f t="shared" si="66"/>
        <v>3.7162000000000002</v>
      </c>
      <c r="BE415" s="75">
        <f t="shared" si="66"/>
        <v>0.4385</v>
      </c>
      <c r="BF415" s="75">
        <f t="shared" si="66"/>
        <v>8.0282</v>
      </c>
      <c r="BG415" s="75">
        <f>BG338</f>
        <v>0.35820000000000002</v>
      </c>
      <c r="BH415" s="75">
        <f t="shared" si="66"/>
        <v>35.355400000000003</v>
      </c>
      <c r="BI415" s="75">
        <f>BI338</f>
        <v>47.397500000000001</v>
      </c>
    </row>
    <row r="416" spans="1:61" ht="15" hidden="1" customHeight="1" outlineLevel="1">
      <c r="A416" s="64">
        <v>401</v>
      </c>
      <c r="B416" s="65">
        <v>12</v>
      </c>
      <c r="C416" s="76">
        <f>C368</f>
        <v>0</v>
      </c>
      <c r="D416" s="76">
        <f t="shared" ref="D416:AT416" si="67">D368</f>
        <v>0</v>
      </c>
      <c r="E416" s="76">
        <f t="shared" si="67"/>
        <v>0</v>
      </c>
      <c r="F416" s="76">
        <f t="shared" si="67"/>
        <v>0</v>
      </c>
      <c r="G416" s="76">
        <f t="shared" si="67"/>
        <v>0</v>
      </c>
      <c r="H416" s="76">
        <f t="shared" si="67"/>
        <v>0</v>
      </c>
      <c r="I416" s="76">
        <f t="shared" si="67"/>
        <v>0</v>
      </c>
      <c r="J416" s="76">
        <f t="shared" si="67"/>
        <v>0</v>
      </c>
      <c r="K416" s="76">
        <f t="shared" si="67"/>
        <v>0</v>
      </c>
      <c r="L416" s="76">
        <f t="shared" si="67"/>
        <v>0</v>
      </c>
      <c r="M416" s="76">
        <f t="shared" si="67"/>
        <v>0</v>
      </c>
      <c r="N416" s="76">
        <f t="shared" si="67"/>
        <v>0</v>
      </c>
      <c r="O416" s="76">
        <f t="shared" si="67"/>
        <v>0</v>
      </c>
      <c r="P416" s="76">
        <f t="shared" si="67"/>
        <v>0</v>
      </c>
      <c r="Q416" s="76">
        <f t="shared" si="67"/>
        <v>0</v>
      </c>
      <c r="R416" s="76">
        <f t="shared" si="67"/>
        <v>0</v>
      </c>
      <c r="S416" s="76">
        <f t="shared" si="67"/>
        <v>0</v>
      </c>
      <c r="T416" s="76">
        <f t="shared" si="67"/>
        <v>0</v>
      </c>
      <c r="U416" s="76">
        <f t="shared" si="67"/>
        <v>0</v>
      </c>
      <c r="V416" s="76">
        <f t="shared" si="67"/>
        <v>0</v>
      </c>
      <c r="W416" s="76">
        <f t="shared" si="67"/>
        <v>0</v>
      </c>
      <c r="X416" s="76">
        <f t="shared" si="67"/>
        <v>0</v>
      </c>
      <c r="Y416" s="76">
        <f t="shared" si="67"/>
        <v>0</v>
      </c>
      <c r="Z416" s="76">
        <f t="shared" si="67"/>
        <v>0</v>
      </c>
      <c r="AA416" s="76">
        <f t="shared" si="67"/>
        <v>0</v>
      </c>
      <c r="AB416" s="76">
        <f t="shared" si="67"/>
        <v>0</v>
      </c>
      <c r="AC416" s="76">
        <f t="shared" si="67"/>
        <v>0</v>
      </c>
      <c r="AD416" s="76">
        <f t="shared" si="67"/>
        <v>0</v>
      </c>
      <c r="AE416" s="76">
        <f t="shared" si="67"/>
        <v>0</v>
      </c>
      <c r="AF416" s="76">
        <f t="shared" si="67"/>
        <v>0</v>
      </c>
      <c r="AG416" s="76">
        <f t="shared" si="67"/>
        <v>0</v>
      </c>
      <c r="AH416" s="76">
        <f t="shared" si="67"/>
        <v>0</v>
      </c>
      <c r="AI416" s="76">
        <f t="shared" si="67"/>
        <v>0</v>
      </c>
      <c r="AJ416" s="76">
        <f t="shared" si="67"/>
        <v>0</v>
      </c>
      <c r="AK416" s="76">
        <f t="shared" si="67"/>
        <v>0</v>
      </c>
      <c r="AL416" s="76">
        <f t="shared" si="67"/>
        <v>0</v>
      </c>
      <c r="AM416" s="76">
        <f t="shared" si="67"/>
        <v>0</v>
      </c>
      <c r="AN416" s="76">
        <f t="shared" si="67"/>
        <v>0</v>
      </c>
      <c r="AO416" s="76">
        <f t="shared" si="67"/>
        <v>0</v>
      </c>
      <c r="AP416" s="76">
        <f t="shared" si="67"/>
        <v>0</v>
      </c>
      <c r="AQ416" s="76">
        <f t="shared" si="67"/>
        <v>0</v>
      </c>
      <c r="AR416" s="76">
        <f t="shared" si="67"/>
        <v>0</v>
      </c>
      <c r="AS416" s="76">
        <f t="shared" si="67"/>
        <v>0</v>
      </c>
      <c r="AT416" s="76">
        <f t="shared" si="67"/>
        <v>0</v>
      </c>
      <c r="AU416" s="76">
        <f t="shared" ref="AU416:AW416" si="68">AU368</f>
        <v>0</v>
      </c>
      <c r="AV416" s="76">
        <f t="shared" si="68"/>
        <v>0</v>
      </c>
      <c r="AW416" s="76">
        <f t="shared" si="68"/>
        <v>0</v>
      </c>
      <c r="AX416" s="76">
        <f t="shared" ref="AX416:BI416" si="69">AX368</f>
        <v>0</v>
      </c>
      <c r="AY416" s="76">
        <f t="shared" si="69"/>
        <v>0</v>
      </c>
      <c r="AZ416" s="76">
        <f t="shared" si="69"/>
        <v>0</v>
      </c>
      <c r="BA416" s="76">
        <f t="shared" si="69"/>
        <v>0</v>
      </c>
      <c r="BB416" s="76">
        <f t="shared" si="69"/>
        <v>0</v>
      </c>
      <c r="BC416" s="76">
        <f t="shared" si="69"/>
        <v>0</v>
      </c>
      <c r="BD416" s="76">
        <f t="shared" si="69"/>
        <v>0</v>
      </c>
      <c r="BE416" s="76">
        <f t="shared" si="69"/>
        <v>0</v>
      </c>
      <c r="BF416" s="76">
        <f t="shared" si="69"/>
        <v>0</v>
      </c>
      <c r="BG416" s="76">
        <f t="shared" si="69"/>
        <v>0</v>
      </c>
      <c r="BH416" s="76">
        <f t="shared" si="69"/>
        <v>0</v>
      </c>
      <c r="BI416" s="76">
        <f t="shared" si="69"/>
        <v>0</v>
      </c>
    </row>
    <row r="417" spans="2:61" collapsed="1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</row>
    <row r="419" spans="2:61">
      <c r="AP419" s="9"/>
    </row>
    <row r="420" spans="2:61">
      <c r="AP420" s="112"/>
    </row>
    <row r="422" spans="2:61">
      <c r="C422" s="58"/>
      <c r="D422" t="s">
        <v>230</v>
      </c>
    </row>
    <row r="424" spans="2:61">
      <c r="C424" s="58"/>
      <c r="D424" s="58"/>
    </row>
    <row r="426" spans="2:61">
      <c r="C426" s="58"/>
    </row>
    <row r="8114" spans="41:41">
      <c r="AO8114">
        <v>4.7229999999999999</v>
      </c>
    </row>
    <row r="8115" spans="41:41">
      <c r="AO8115">
        <v>4.7229999999999999</v>
      </c>
    </row>
    <row r="8116" spans="41:41">
      <c r="AO8116">
        <v>4.6811999999999996</v>
      </c>
    </row>
    <row r="8117" spans="41:41">
      <c r="AO8117">
        <v>4.6379000000000001</v>
      </c>
    </row>
    <row r="8118" spans="41:41">
      <c r="AO8118">
        <v>4.6440999999999999</v>
      </c>
    </row>
    <row r="8119" spans="41:41">
      <c r="AO8119">
        <v>4.6052</v>
      </c>
    </row>
    <row r="8120" spans="41:41">
      <c r="AO8120">
        <v>4.5376000000000003</v>
      </c>
    </row>
    <row r="8121" spans="41:41">
      <c r="AO8121">
        <v>4.5376000000000003</v>
      </c>
    </row>
    <row r="8122" spans="41:41">
      <c r="AO8122">
        <v>4.5376000000000003</v>
      </c>
    </row>
    <row r="8123" spans="41:41">
      <c r="AO8123">
        <v>4.5103</v>
      </c>
    </row>
    <row r="8124" spans="41:41">
      <c r="AO8124">
        <v>4.4280999999999997</v>
      </c>
    </row>
    <row r="8125" spans="41:41">
      <c r="AO8125">
        <v>4.4501999999999997</v>
      </c>
    </row>
    <row r="8126" spans="41:41">
      <c r="AO8126">
        <v>4.4603999999999999</v>
      </c>
    </row>
    <row r="8127" spans="41:41">
      <c r="AO8127">
        <v>4.4452999999999996</v>
      </c>
    </row>
    <row r="8128" spans="41:41">
      <c r="AO8128">
        <v>4.4452999999999996</v>
      </c>
    </row>
    <row r="8129" spans="41:41">
      <c r="AO8129">
        <v>4.4452999999999996</v>
      </c>
    </row>
    <row r="8130" spans="41:41">
      <c r="AO8130">
        <v>4.4413</v>
      </c>
    </row>
    <row r="8131" spans="41:41">
      <c r="AO8131">
        <v>4.476</v>
      </c>
    </row>
    <row r="8132" spans="41:41">
      <c r="AO8132">
        <v>4.4701000000000004</v>
      </c>
    </row>
    <row r="8133" spans="41:41">
      <c r="AO8133">
        <v>4.4687000000000001</v>
      </c>
    </row>
    <row r="8134" spans="41:41">
      <c r="AO8134">
        <v>4.4555999999999996</v>
      </c>
    </row>
    <row r="8135" spans="41:41">
      <c r="AO8135">
        <v>4.4555999999999996</v>
      </c>
    </row>
    <row r="8136" spans="41:41">
      <c r="AO8136">
        <v>4.4555999999999996</v>
      </c>
    </row>
    <row r="8137" spans="41:41">
      <c r="AO8137">
        <v>4.4461000000000004</v>
      </c>
    </row>
    <row r="8138" spans="41:41">
      <c r="AO8138">
        <v>4.4420999999999999</v>
      </c>
    </row>
    <row r="8139" spans="41:41">
      <c r="AO8139">
        <v>4.4518000000000004</v>
      </c>
    </row>
    <row r="8140" spans="41:41">
      <c r="AO8140">
        <v>4.4309000000000003</v>
      </c>
    </row>
    <row r="8141" spans="41:41">
      <c r="AO8141">
        <v>4.4286000000000003</v>
      </c>
    </row>
    <row r="8142" spans="41:41">
      <c r="AO8142">
        <v>4.4286000000000003</v>
      </c>
    </row>
    <row r="8143" spans="41:41">
      <c r="AO8143">
        <v>4.4286000000000003</v>
      </c>
    </row>
    <row r="8144" spans="41:41">
      <c r="AO8144">
        <v>4.4526000000000003</v>
      </c>
    </row>
    <row r="8145" spans="41:41">
      <c r="AO8145">
        <v>4.4554999999999998</v>
      </c>
    </row>
    <row r="8146" spans="41:41">
      <c r="AO8146">
        <v>4.4767999999999999</v>
      </c>
    </row>
    <row r="8147" spans="41:41">
      <c r="AO8147">
        <v>4.5311000000000003</v>
      </c>
    </row>
    <row r="8148" spans="41:41">
      <c r="AO8148">
        <v>4.5507</v>
      </c>
    </row>
    <row r="8149" spans="41:41">
      <c r="AO8149">
        <v>4.5507</v>
      </c>
    </row>
    <row r="8150" spans="41:41">
      <c r="AO8150">
        <v>4.5507</v>
      </c>
    </row>
    <row r="8151" spans="41:41">
      <c r="AO8151">
        <v>4.5160999999999998</v>
      </c>
    </row>
    <row r="8152" spans="41:41">
      <c r="AO8152">
        <v>4.5117000000000003</v>
      </c>
    </row>
    <row r="8153" spans="41:41">
      <c r="AO8153">
        <v>4.5205000000000002</v>
      </c>
    </row>
    <row r="8154" spans="41:41">
      <c r="AO8154">
        <v>4.5641999999999996</v>
      </c>
    </row>
    <row r="8155" spans="41:41">
      <c r="AO8155">
        <v>4.5880000000000001</v>
      </c>
    </row>
    <row r="8156" spans="41:41">
      <c r="AO8156">
        <v>4.5880000000000001</v>
      </c>
    </row>
    <row r="8157" spans="41:41">
      <c r="AO8157">
        <v>4.5880000000000001</v>
      </c>
    </row>
    <row r="8158" spans="41:41">
      <c r="AO8158">
        <v>4.5503999999999998</v>
      </c>
    </row>
    <row r="8159" spans="41:41">
      <c r="AO8159">
        <v>4.5293999999999999</v>
      </c>
    </row>
    <row r="8160" spans="41:41">
      <c r="AO8160">
        <v>4.5316000000000001</v>
      </c>
    </row>
    <row r="8161" spans="41:41">
      <c r="AO8161">
        <v>4.5274000000000001</v>
      </c>
    </row>
    <row r="8162" spans="41:41">
      <c r="AO8162">
        <v>4.4932999999999996</v>
      </c>
    </row>
    <row r="8163" spans="41:41">
      <c r="AO8163">
        <v>4.4932999999999996</v>
      </c>
    </row>
    <row r="8164" spans="41:41">
      <c r="AO8164">
        <v>4.4932999999999996</v>
      </c>
    </row>
    <row r="8165" spans="41:41">
      <c r="AO8165">
        <v>4.5429000000000004</v>
      </c>
    </row>
    <row r="8166" spans="41:41">
      <c r="AO8166">
        <v>4.5216000000000003</v>
      </c>
    </row>
    <row r="8167" spans="41:41">
      <c r="AO8167">
        <v>4.5381</v>
      </c>
    </row>
    <row r="8168" spans="41:41">
      <c r="AO8168">
        <v>4.5369000000000002</v>
      </c>
    </row>
    <row r="8169" spans="41:41">
      <c r="AO8169">
        <v>4.5368000000000004</v>
      </c>
    </row>
    <row r="8170" spans="41:41">
      <c r="AO8170">
        <v>4.5368000000000004</v>
      </c>
    </row>
    <row r="8171" spans="41:41">
      <c r="AO8171">
        <v>4.5368000000000004</v>
      </c>
    </row>
    <row r="8172" spans="41:41">
      <c r="AO8172">
        <v>4.5202999999999998</v>
      </c>
    </row>
    <row r="8173" spans="41:41">
      <c r="AO8173">
        <v>4.5495999999999999</v>
      </c>
    </row>
    <row r="8174" spans="41:41">
      <c r="AO8174">
        <v>4.5510999999999999</v>
      </c>
    </row>
    <row r="8175" spans="41:41">
      <c r="AO8175">
        <v>4.5808</v>
      </c>
    </row>
    <row r="8176" spans="41:41">
      <c r="AO8176">
        <v>4.6192000000000002</v>
      </c>
    </row>
    <row r="8177" spans="41:41">
      <c r="AO8177">
        <v>4.6192000000000002</v>
      </c>
    </row>
    <row r="8178" spans="41:41">
      <c r="AO8178">
        <v>4.6192000000000002</v>
      </c>
    </row>
    <row r="8179" spans="41:41">
      <c r="AO8179">
        <v>4.6303999999999998</v>
      </c>
    </row>
    <row r="8180" spans="41:41">
      <c r="AO8180">
        <v>4.6132999999999997</v>
      </c>
    </row>
    <row r="8181" spans="41:41">
      <c r="AO8181">
        <v>4.5891000000000002</v>
      </c>
    </row>
    <row r="8182" spans="41:41">
      <c r="AO8182">
        <v>4.5773000000000001</v>
      </c>
    </row>
    <row r="8183" spans="41:41">
      <c r="AO8183">
        <v>4.5797999999999996</v>
      </c>
    </row>
    <row r="8184" spans="41:41">
      <c r="AO8184">
        <v>4.5797999999999996</v>
      </c>
    </row>
    <row r="8185" spans="41:41">
      <c r="AO8185">
        <v>4.5797999999999996</v>
      </c>
    </row>
    <row r="8186" spans="41:41">
      <c r="AO8186">
        <v>4.6228999999999996</v>
      </c>
    </row>
    <row r="8187" spans="41:41">
      <c r="AO8187">
        <v>4.6177000000000001</v>
      </c>
    </row>
    <row r="8188" spans="41:41">
      <c r="AO8188">
        <v>4.6242000000000001</v>
      </c>
    </row>
    <row r="8189" spans="41:41">
      <c r="AO8189">
        <v>4.5305</v>
      </c>
    </row>
    <row r="8190" spans="41:41">
      <c r="AO8190">
        <v>4.5507</v>
      </c>
    </row>
    <row r="8191" spans="41:41">
      <c r="AO8191">
        <v>4.5507</v>
      </c>
    </row>
    <row r="8192" spans="41:41">
      <c r="AO8192">
        <v>4.5507</v>
      </c>
    </row>
    <row r="8193" spans="41:41">
      <c r="AO8193">
        <v>4.5229999999999997</v>
      </c>
    </row>
    <row r="8194" spans="41:41">
      <c r="AO8194">
        <v>4.5006000000000004</v>
      </c>
    </row>
    <row r="8195" spans="41:41">
      <c r="AO8195">
        <v>4.4983000000000004</v>
      </c>
    </row>
    <row r="8196" spans="41:41">
      <c r="AO8196">
        <v>4.4797000000000002</v>
      </c>
    </row>
    <row r="8197" spans="41:41">
      <c r="AO8197">
        <v>4.4687999999999999</v>
      </c>
    </row>
    <row r="8198" spans="41:41">
      <c r="AO8198">
        <v>4.4687999999999999</v>
      </c>
    </row>
    <row r="8199" spans="41:41">
      <c r="AO8199">
        <v>4.4687999999999999</v>
      </c>
    </row>
    <row r="8200" spans="41:41">
      <c r="AO8200">
        <v>4.4687999999999999</v>
      </c>
    </row>
    <row r="8201" spans="41:41">
      <c r="AO8201">
        <v>4.4687999999999999</v>
      </c>
    </row>
    <row r="8202" spans="41:41">
      <c r="AO8202">
        <v>4.4526000000000003</v>
      </c>
    </row>
    <row r="8203" spans="41:41">
      <c r="AO8203">
        <v>4.4513999999999996</v>
      </c>
    </row>
    <row r="8204" spans="41:41">
      <c r="AO8204">
        <v>4.4923999999999999</v>
      </c>
    </row>
    <row r="8205" spans="41:41">
      <c r="AO8205">
        <v>4.4923999999999999</v>
      </c>
    </row>
    <row r="8206" spans="41:41">
      <c r="AO8206">
        <v>4.4923999999999999</v>
      </c>
    </row>
    <row r="8207" spans="41:41">
      <c r="AO8207">
        <v>4.4923999999999999</v>
      </c>
    </row>
    <row r="8208" spans="41:41">
      <c r="AO8208">
        <v>4.4638</v>
      </c>
    </row>
    <row r="8209" spans="41:41">
      <c r="AO8209">
        <v>4.4837999999999996</v>
      </c>
    </row>
    <row r="8210" spans="41:41">
      <c r="AO8210">
        <v>4.5208000000000004</v>
      </c>
    </row>
    <row r="8211" spans="41:41">
      <c r="AO8211">
        <v>4.4783999999999997</v>
      </c>
    </row>
    <row r="8212" spans="41:41">
      <c r="AO8212">
        <v>4.4783999999999997</v>
      </c>
    </row>
    <row r="8213" spans="41:41">
      <c r="AO8213">
        <v>4.4783999999999997</v>
      </c>
    </row>
    <row r="8214" spans="41:41">
      <c r="AO8214">
        <v>4.4316000000000004</v>
      </c>
    </row>
    <row r="8215" spans="41:41">
      <c r="AO8215">
        <v>4.4267000000000003</v>
      </c>
    </row>
    <row r="8216" spans="41:41">
      <c r="AO8216">
        <v>4.4268999999999998</v>
      </c>
    </row>
    <row r="8217" spans="41:41">
      <c r="AO8217">
        <v>4.4375999999999998</v>
      </c>
    </row>
    <row r="8218" spans="41:41">
      <c r="AO8218">
        <v>4.4433999999999996</v>
      </c>
    </row>
    <row r="8219" spans="41:41">
      <c r="AO8219">
        <v>4.4433999999999996</v>
      </c>
    </row>
    <row r="8220" spans="41:41">
      <c r="AO8220">
        <v>4.4433999999999996</v>
      </c>
    </row>
    <row r="8221" spans="41:41">
      <c r="AO8221">
        <v>4.3947000000000003</v>
      </c>
    </row>
    <row r="8222" spans="41:41">
      <c r="AO8222">
        <v>4.5077999999999996</v>
      </c>
    </row>
    <row r="8223" spans="41:41">
      <c r="AO8223">
        <v>4.4823000000000004</v>
      </c>
    </row>
    <row r="8224" spans="41:41">
      <c r="AO8224">
        <v>4.4798</v>
      </c>
    </row>
    <row r="8225" spans="41:41">
      <c r="AO8225">
        <v>4.4913999999999996</v>
      </c>
    </row>
    <row r="8226" spans="41:41">
      <c r="AO8226">
        <v>4.4913999999999996</v>
      </c>
    </row>
    <row r="8227" spans="41:41">
      <c r="AO8227">
        <v>4.4913999999999996</v>
      </c>
    </row>
    <row r="8228" spans="41:41">
      <c r="AO8228">
        <v>4.5427999999999997</v>
      </c>
    </row>
    <row r="8229" spans="41:41">
      <c r="AO8229">
        <v>4.5612000000000004</v>
      </c>
    </row>
    <row r="8230" spans="41:41">
      <c r="AO8230">
        <v>4.5909000000000004</v>
      </c>
    </row>
    <row r="8231" spans="41:41">
      <c r="AO8231">
        <v>4.5841000000000003</v>
      </c>
    </row>
    <row r="8232" spans="41:41">
      <c r="AO8232">
        <v>4.5650000000000004</v>
      </c>
    </row>
    <row r="8233" spans="41:41">
      <c r="AO8233">
        <v>4.5650000000000004</v>
      </c>
    </row>
    <row r="8234" spans="41:41">
      <c r="AO8234">
        <v>4.5650000000000004</v>
      </c>
    </row>
    <row r="8235" spans="41:41">
      <c r="AO8235">
        <v>4.5438999999999998</v>
      </c>
    </row>
    <row r="8236" spans="41:41">
      <c r="AO8236">
        <v>4.5766</v>
      </c>
    </row>
    <row r="8237" spans="41:41">
      <c r="AO8237">
        <v>4.601</v>
      </c>
    </row>
    <row r="8238" spans="41:41">
      <c r="AO8238">
        <v>4.5723000000000003</v>
      </c>
    </row>
    <row r="8239" spans="41:41">
      <c r="AO8239">
        <v>4.556</v>
      </c>
    </row>
    <row r="8240" spans="41:41">
      <c r="AO8240">
        <v>4.556</v>
      </c>
    </row>
    <row r="8241" spans="41:41">
      <c r="AO8241">
        <v>4.556</v>
      </c>
    </row>
    <row r="8242" spans="41:41">
      <c r="AO8242">
        <v>4.5419</v>
      </c>
    </row>
    <row r="8243" spans="41:41">
      <c r="AO8243">
        <v>4.5506000000000002</v>
      </c>
    </row>
    <row r="8244" spans="41:41">
      <c r="AO8244">
        <v>4.5655999999999999</v>
      </c>
    </row>
    <row r="8245" spans="41:41">
      <c r="AO8245">
        <v>4.5564999999999998</v>
      </c>
    </row>
    <row r="8246" spans="41:41">
      <c r="AO8246">
        <v>4.5492999999999997</v>
      </c>
    </row>
    <row r="8247" spans="41:41">
      <c r="AO8247">
        <v>4.5492999999999997</v>
      </c>
    </row>
    <row r="8248" spans="41:41">
      <c r="AO8248">
        <v>4.5492999999999997</v>
      </c>
    </row>
    <row r="8249" spans="41:41">
      <c r="AO8249">
        <v>4.5530999999999997</v>
      </c>
    </row>
    <row r="8250" spans="41:41">
      <c r="AO8250">
        <v>4.5408999999999997</v>
      </c>
    </row>
    <row r="8251" spans="41:41">
      <c r="AO8251">
        <v>4.5327999999999999</v>
      </c>
    </row>
    <row r="8252" spans="41:41">
      <c r="AO8252">
        <v>4.5415999999999999</v>
      </c>
    </row>
    <row r="8253" spans="41:41">
      <c r="AO8253">
        <v>4.5315000000000003</v>
      </c>
    </row>
    <row r="8254" spans="41:41">
      <c r="AO8254">
        <v>4.5315000000000003</v>
      </c>
    </row>
    <row r="8255" spans="41:41">
      <c r="AO8255">
        <v>4.5315000000000003</v>
      </c>
    </row>
    <row r="8256" spans="41:41">
      <c r="AO8256">
        <v>4.5369000000000002</v>
      </c>
    </row>
    <row r="8257" spans="41:41">
      <c r="AO8257">
        <v>4.5373999999999999</v>
      </c>
    </row>
    <row r="8258" spans="41:41">
      <c r="AO8258">
        <v>4.5284000000000004</v>
      </c>
    </row>
    <row r="8259" spans="41:41">
      <c r="AO8259">
        <v>4.5678000000000001</v>
      </c>
    </row>
    <row r="8260" spans="41:41">
      <c r="AO8260">
        <v>4.5389999999999997</v>
      </c>
    </row>
    <row r="8261" spans="41:41">
      <c r="AO8261">
        <v>4.5389999999999997</v>
      </c>
    </row>
    <row r="8262" spans="41:41">
      <c r="AO8262">
        <v>4.5389999999999997</v>
      </c>
    </row>
    <row r="8263" spans="41:41">
      <c r="AO8263">
        <v>4.5369999999999999</v>
      </c>
    </row>
    <row r="8264" spans="41:41">
      <c r="AO8264">
        <v>4.5210999999999997</v>
      </c>
    </row>
    <row r="8265" spans="41:41">
      <c r="AO8265">
        <v>4.4861000000000004</v>
      </c>
    </row>
    <row r="8266" spans="41:41">
      <c r="AO8266">
        <v>4.4667000000000003</v>
      </c>
    </row>
    <row r="8267" spans="41:41">
      <c r="AO8267">
        <v>4.4633000000000003</v>
      </c>
    </row>
    <row r="8268" spans="41:41">
      <c r="AO8268">
        <v>4.4633000000000003</v>
      </c>
    </row>
    <row r="8269" spans="41:41">
      <c r="AO8269">
        <v>4.4633000000000003</v>
      </c>
    </row>
    <row r="8270" spans="41:41">
      <c r="AO8270">
        <v>4.4537000000000004</v>
      </c>
    </row>
    <row r="8271" spans="41:41">
      <c r="AO8271">
        <v>4.4447000000000001</v>
      </c>
    </row>
    <row r="8272" spans="41:41">
      <c r="AO8272">
        <v>4.4252000000000002</v>
      </c>
    </row>
    <row r="8273" spans="41:41">
      <c r="AO8273">
        <v>4.4321999999999999</v>
      </c>
    </row>
    <row r="8274" spans="41:41">
      <c r="AO8274">
        <v>4.4316000000000004</v>
      </c>
    </row>
    <row r="8275" spans="41:41">
      <c r="AO8275">
        <v>4.4316000000000004</v>
      </c>
    </row>
    <row r="8276" spans="41:41">
      <c r="AO8276">
        <v>4.4316000000000004</v>
      </c>
    </row>
    <row r="8277" spans="41:41">
      <c r="AO8277">
        <v>4.4550999999999998</v>
      </c>
    </row>
    <row r="8278" spans="41:41">
      <c r="AO8278">
        <v>4.4292999999999996</v>
      </c>
    </row>
    <row r="8279" spans="41:41">
      <c r="AO8279">
        <v>4.4436999999999998</v>
      </c>
    </row>
    <row r="8280" spans="41:41">
      <c r="AO8280">
        <v>4.4981999999999998</v>
      </c>
    </row>
    <row r="8281" spans="41:41">
      <c r="AO8281">
        <v>4.5132000000000003</v>
      </c>
    </row>
    <row r="8282" spans="41:41">
      <c r="AO8282">
        <v>4.5132000000000003</v>
      </c>
    </row>
    <row r="8283" spans="41:41">
      <c r="AO8283">
        <v>4.5132000000000003</v>
      </c>
    </row>
    <row r="8284" spans="41:41">
      <c r="AO8284">
        <v>4.4946999999999999</v>
      </c>
    </row>
    <row r="8285" spans="41:41">
      <c r="AO8285">
        <v>4.5438000000000001</v>
      </c>
    </row>
    <row r="8286" spans="41:41">
      <c r="AO8286">
        <v>4.5435999999999996</v>
      </c>
    </row>
    <row r="8287" spans="41:41">
      <c r="AO8287">
        <v>4.5572999999999997</v>
      </c>
    </row>
    <row r="8288" spans="41:41">
      <c r="AO8288">
        <v>4.5505000000000004</v>
      </c>
    </row>
    <row r="8289" spans="41:41">
      <c r="AO8289">
        <v>4.5505000000000004</v>
      </c>
    </row>
    <row r="8290" spans="41:41">
      <c r="AO8290">
        <v>4.5505000000000004</v>
      </c>
    </row>
    <row r="8291" spans="41:41">
      <c r="AO8291">
        <v>4.5747</v>
      </c>
    </row>
    <row r="8292" spans="41:41">
      <c r="AO8292">
        <v>4.5446999999999997</v>
      </c>
    </row>
    <row r="8293" spans="41:41">
      <c r="AO8293">
        <v>4.5190000000000001</v>
      </c>
    </row>
    <row r="8294" spans="41:41">
      <c r="AO8294">
        <v>4.5419999999999998</v>
      </c>
    </row>
    <row r="8295" spans="41:41">
      <c r="AO8295">
        <v>4.5666000000000002</v>
      </c>
    </row>
    <row r="8296" spans="41:41">
      <c r="AO8296">
        <v>4.5666000000000002</v>
      </c>
    </row>
    <row r="8297" spans="41:41">
      <c r="AO8297">
        <v>4.5666000000000002</v>
      </c>
    </row>
    <row r="8298" spans="41:41">
      <c r="AO8298">
        <v>4.5430000000000001</v>
      </c>
    </row>
    <row r="8299" spans="41:41">
      <c r="AO8299">
        <v>4.5266000000000002</v>
      </c>
    </row>
    <row r="8300" spans="41:41">
      <c r="AO8300">
        <v>4.5393999999999997</v>
      </c>
    </row>
    <row r="8301" spans="41:41">
      <c r="AO8301">
        <v>4.5419999999999998</v>
      </c>
    </row>
    <row r="8302" spans="41:41">
      <c r="AO8302">
        <v>4.5091999999999999</v>
      </c>
    </row>
    <row r="8303" spans="41:41">
      <c r="AO8303">
        <v>4.5091999999999999</v>
      </c>
    </row>
    <row r="8304" spans="41:41">
      <c r="AO8304">
        <v>4.5091999999999999</v>
      </c>
    </row>
    <row r="8305" spans="41:41">
      <c r="AO8305">
        <v>4.5212000000000003</v>
      </c>
    </row>
    <row r="8306" spans="41:41">
      <c r="AO8306">
        <v>4.5435999999999996</v>
      </c>
    </row>
    <row r="8307" spans="41:41">
      <c r="AO8307">
        <v>4.5469999999999997</v>
      </c>
    </row>
    <row r="8308" spans="41:41">
      <c r="AO8308">
        <v>4.5571000000000002</v>
      </c>
    </row>
    <row r="8309" spans="41:41">
      <c r="AO8309">
        <v>4.5571000000000002</v>
      </c>
    </row>
    <row r="8310" spans="41:41">
      <c r="AO8310">
        <v>4.5571000000000002</v>
      </c>
    </row>
    <row r="8311" spans="41:41">
      <c r="AO8311">
        <v>4.5571000000000002</v>
      </c>
    </row>
    <row r="8312" spans="41:41">
      <c r="AO8312">
        <v>4.5571000000000002</v>
      </c>
    </row>
    <row r="8313" spans="41:41">
      <c r="AO8313">
        <v>4.6483999999999996</v>
      </c>
    </row>
    <row r="8314" spans="41:41">
      <c r="AO8314">
        <v>4.6555</v>
      </c>
    </row>
    <row r="8315" spans="41:41">
      <c r="AO8315">
        <v>4.6683000000000003</v>
      </c>
    </row>
    <row r="8316" spans="41:41">
      <c r="AO8316">
        <v>4.6597</v>
      </c>
    </row>
    <row r="8317" spans="41:41">
      <c r="AO8317">
        <v>4.6597</v>
      </c>
    </row>
    <row r="8318" spans="41:41">
      <c r="AO8318">
        <v>4.6597</v>
      </c>
    </row>
    <row r="8319" spans="41:41">
      <c r="AO8319">
        <v>4.6543000000000001</v>
      </c>
    </row>
    <row r="8320" spans="41:41">
      <c r="AO8320">
        <v>4.6759000000000004</v>
      </c>
    </row>
    <row r="8321" spans="41:41">
      <c r="AO8321">
        <v>4.6725000000000003</v>
      </c>
    </row>
    <row r="8322" spans="41:41">
      <c r="AO8322">
        <v>4.6980000000000004</v>
      </c>
    </row>
    <row r="8323" spans="41:41">
      <c r="AO8323">
        <v>4.7156000000000002</v>
      </c>
    </row>
    <row r="8324" spans="41:41">
      <c r="AO8324">
        <v>4.7156000000000002</v>
      </c>
    </row>
    <row r="8325" spans="41:41">
      <c r="AO8325">
        <v>4.7156000000000002</v>
      </c>
    </row>
    <row r="8326" spans="41:41">
      <c r="AO8326">
        <v>4.7156000000000002</v>
      </c>
    </row>
    <row r="8327" spans="41:41">
      <c r="AO8327">
        <v>4.7053000000000003</v>
      </c>
    </row>
    <row r="8328" spans="41:41">
      <c r="AO8328">
        <v>4.7031000000000001</v>
      </c>
    </row>
    <row r="8329" spans="41:41">
      <c r="AO8329">
        <v>4.7053000000000003</v>
      </c>
    </row>
    <row r="8330" spans="41:41">
      <c r="AO8330">
        <v>4.7190000000000003</v>
      </c>
    </row>
    <row r="8331" spans="41:41">
      <c r="AO8331">
        <v>4.7190000000000003</v>
      </c>
    </row>
    <row r="8332" spans="41:41">
      <c r="AO8332">
        <v>4.7190000000000003</v>
      </c>
    </row>
    <row r="8333" spans="41:41">
      <c r="AO8333">
        <v>4.7111000000000001</v>
      </c>
    </row>
    <row r="8334" spans="41:41">
      <c r="AO8334">
        <v>4.7137000000000002</v>
      </c>
    </row>
    <row r="8335" spans="41:41">
      <c r="AO8335">
        <v>4.7123999999999997</v>
      </c>
    </row>
    <row r="8336" spans="41:41">
      <c r="AO8336">
        <v>4.6886000000000001</v>
      </c>
    </row>
    <row r="8337" spans="41:41">
      <c r="AO8337">
        <v>4.6875</v>
      </c>
    </row>
    <row r="8338" spans="41:41">
      <c r="AO8338">
        <v>4.6875</v>
      </c>
    </row>
    <row r="8339" spans="41:41">
      <c r="AO8339">
        <v>4.6875</v>
      </c>
    </row>
    <row r="8340" spans="41:41">
      <c r="AO8340">
        <v>4.7003000000000004</v>
      </c>
    </row>
    <row r="8341" spans="41:41">
      <c r="AO8341">
        <v>4.7035</v>
      </c>
    </row>
    <row r="8342" spans="41:41">
      <c r="AO8342">
        <v>4.7121000000000004</v>
      </c>
    </row>
    <row r="8343" spans="41:41">
      <c r="AO8343">
        <v>4.7316000000000003</v>
      </c>
    </row>
    <row r="8344" spans="41:41">
      <c r="AO8344">
        <v>4.7422000000000004</v>
      </c>
    </row>
    <row r="8345" spans="41:41">
      <c r="AO8345">
        <v>4.7422000000000004</v>
      </c>
    </row>
    <row r="8346" spans="41:41">
      <c r="AO8346">
        <v>4.7422000000000004</v>
      </c>
    </row>
    <row r="8347" spans="41:41">
      <c r="AO8347">
        <v>4.7388000000000003</v>
      </c>
    </row>
    <row r="8348" spans="41:41">
      <c r="AO8348">
        <v>4.7268999999999997</v>
      </c>
    </row>
    <row r="8349" spans="41:41">
      <c r="AO8349">
        <v>4.7098000000000004</v>
      </c>
    </row>
    <row r="8350" spans="41:41">
      <c r="AO8350">
        <v>4.7191000000000001</v>
      </c>
    </row>
    <row r="8351" spans="41:41">
      <c r="AO8351">
        <v>4.6600999999999999</v>
      </c>
    </row>
    <row r="8352" spans="41:41">
      <c r="AO8352">
        <v>4.6600999999999999</v>
      </c>
    </row>
    <row r="8353" spans="41:41">
      <c r="AO8353">
        <v>4.6600999999999999</v>
      </c>
    </row>
    <row r="8354" spans="41:41">
      <c r="AO8354">
        <v>4.6600999999999999</v>
      </c>
    </row>
    <row r="8355" spans="41:41">
      <c r="AO8355">
        <v>4.6769999999999996</v>
      </c>
    </row>
    <row r="8356" spans="41:41">
      <c r="AO8356">
        <v>4.6942000000000004</v>
      </c>
    </row>
    <row r="8357" spans="41:41">
      <c r="AO8357">
        <v>4.6927000000000003</v>
      </c>
    </row>
    <row r="8358" spans="41:41">
      <c r="AO8358">
        <v>4.6920999999999999</v>
      </c>
    </row>
    <row r="8359" spans="41:41">
      <c r="AO8359">
        <v>4.6920999999999999</v>
      </c>
    </row>
    <row r="8360" spans="41:41">
      <c r="AO8360">
        <v>4.6920999999999999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1" manualBreakCount="1">
    <brk id="93" max="16383" man="1"/>
  </rowBreaks>
  <ignoredErrors>
    <ignoredError sqref="C399:AQ399 D387:AQ387 D388:AQ388 D389:AQ389 D390:AQ390 C395:AT395 C391:AT391 E392:AT392 D393:AT393 D394:AT394 C398:AT398 D397:F397 D396:AT396 H397:AT39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K42"/>
  <sheetViews>
    <sheetView workbookViewId="0">
      <selection activeCell="K50" sqref="K50"/>
    </sheetView>
  </sheetViews>
  <sheetFormatPr defaultRowHeight="14.4"/>
  <cols>
    <col min="1" max="1" width="22.33203125" customWidth="1"/>
    <col min="2" max="2" width="33.33203125" customWidth="1"/>
    <col min="3" max="3" width="29" customWidth="1"/>
    <col min="5" max="5" width="10" customWidth="1"/>
    <col min="8" max="8" width="9.33203125" customWidth="1"/>
    <col min="9" max="9" width="11.5546875" bestFit="1" customWidth="1"/>
    <col min="10" max="11" width="10" customWidth="1"/>
  </cols>
  <sheetData>
    <row r="1" spans="1:11" ht="43.8" thickBot="1">
      <c r="A1" s="96" t="s">
        <v>156</v>
      </c>
      <c r="B1" s="96" t="s">
        <v>112</v>
      </c>
      <c r="C1" s="96" t="s">
        <v>157</v>
      </c>
      <c r="D1" s="96" t="s">
        <v>81</v>
      </c>
      <c r="E1" s="96" t="s">
        <v>113</v>
      </c>
      <c r="F1" s="96" t="s">
        <v>158</v>
      </c>
      <c r="G1" s="96" t="s">
        <v>114</v>
      </c>
      <c r="H1" s="96" t="s">
        <v>203</v>
      </c>
      <c r="I1" s="96" t="s">
        <v>204</v>
      </c>
      <c r="J1" s="96" t="s">
        <v>202</v>
      </c>
      <c r="K1" s="96" t="s">
        <v>201</v>
      </c>
    </row>
    <row r="2" spans="1:11" ht="19.5" customHeight="1" thickBot="1">
      <c r="A2" s="97" t="s">
        <v>115</v>
      </c>
      <c r="B2" s="97" t="s">
        <v>116</v>
      </c>
      <c r="C2" s="97" t="s">
        <v>134</v>
      </c>
      <c r="D2" s="97" t="s">
        <v>118</v>
      </c>
      <c r="E2" s="97">
        <v>0.376</v>
      </c>
      <c r="F2" s="97" t="s">
        <v>10</v>
      </c>
      <c r="G2" s="97">
        <v>2001</v>
      </c>
      <c r="H2" s="97">
        <f>ROUND(HLOOKUP(F2,'major currencies'!$C$386:$AE$399,14,0),2)</f>
        <v>1.27</v>
      </c>
      <c r="I2" s="97" t="str">
        <f>IFERROR(ROUND(HLOOKUP(D2,'major currencies'!$C$386:$AO$399,14,0),2),"NA")</f>
        <v>NA</v>
      </c>
      <c r="J2" s="97"/>
      <c r="K2" s="97"/>
    </row>
    <row r="3" spans="1:11" ht="19.5" hidden="1" customHeight="1" thickBot="1">
      <c r="A3" s="97" t="s">
        <v>159</v>
      </c>
      <c r="B3" s="97" t="s">
        <v>124</v>
      </c>
      <c r="C3" s="97" t="s">
        <v>160</v>
      </c>
      <c r="D3" s="97" t="s">
        <v>161</v>
      </c>
      <c r="E3" s="97">
        <v>655.95699999999999</v>
      </c>
      <c r="F3" s="97" t="s">
        <v>77</v>
      </c>
      <c r="G3" s="97">
        <v>1999</v>
      </c>
      <c r="H3" s="97">
        <f>ROUND(HLOOKUP(F3,'major currencies'!$C$386:$AE$399,14,0),2)</f>
        <v>1.4</v>
      </c>
      <c r="I3" s="97" t="str">
        <f>IFERROR(ROUND(HLOOKUP(D3,'major currencies'!$C$386:$AE$399,14,0),2),"NA")</f>
        <v>NA</v>
      </c>
      <c r="J3" s="97"/>
      <c r="K3" s="97"/>
    </row>
    <row r="4" spans="1:11" ht="19.5" hidden="1" customHeight="1" thickBot="1">
      <c r="A4" s="97" t="s">
        <v>162</v>
      </c>
      <c r="B4" s="97" t="s">
        <v>163</v>
      </c>
      <c r="C4" s="97" t="s">
        <v>164</v>
      </c>
      <c r="D4" s="97" t="s">
        <v>165</v>
      </c>
      <c r="E4" s="97">
        <v>1.95583</v>
      </c>
      <c r="F4" s="97" t="s">
        <v>77</v>
      </c>
      <c r="G4" s="97">
        <v>2002</v>
      </c>
      <c r="H4" s="97">
        <f>ROUND(HLOOKUP(F4,'major currencies'!$C$386:$AE$399,14,0),2)</f>
        <v>1.4</v>
      </c>
      <c r="I4" s="97" t="str">
        <f>IFERROR(ROUND(HLOOKUP(D4,'major currencies'!$C$386:$AE$399,14,0),2),"NA")</f>
        <v>NA</v>
      </c>
      <c r="J4" s="97"/>
      <c r="K4" s="97"/>
    </row>
    <row r="5" spans="1:11" ht="19.5" hidden="1" customHeight="1" thickBot="1">
      <c r="A5" s="97" t="s">
        <v>166</v>
      </c>
      <c r="B5" s="97" t="s">
        <v>163</v>
      </c>
      <c r="C5" s="97" t="s">
        <v>167</v>
      </c>
      <c r="D5" s="97" t="s">
        <v>93</v>
      </c>
      <c r="E5" s="97">
        <v>1.95583</v>
      </c>
      <c r="F5" s="97" t="s">
        <v>77</v>
      </c>
      <c r="G5" s="97">
        <v>2002</v>
      </c>
      <c r="H5" s="97">
        <f>ROUND(HLOOKUP(F5,'major currencies'!$C$386:$AE$399,14,0),2)</f>
        <v>1.4</v>
      </c>
      <c r="I5" s="97">
        <f>IFERROR(ROUND(HLOOKUP(D5,'major currencies'!$C$386:$AE$399,14,0),2),"NA")</f>
        <v>2.3199999999999998</v>
      </c>
      <c r="J5" s="97"/>
      <c r="K5" s="97"/>
    </row>
    <row r="6" spans="1:11" ht="19.5" hidden="1" customHeight="1" thickBot="1">
      <c r="A6" s="97" t="s">
        <v>168</v>
      </c>
      <c r="B6" s="97" t="s">
        <v>124</v>
      </c>
      <c r="C6" s="97" t="s">
        <v>160</v>
      </c>
      <c r="D6" s="97" t="s">
        <v>161</v>
      </c>
      <c r="E6" s="97">
        <v>655.95699999999999</v>
      </c>
      <c r="F6" s="97" t="s">
        <v>77</v>
      </c>
      <c r="G6" s="97">
        <v>1999</v>
      </c>
      <c r="H6" s="97">
        <f>ROUND(HLOOKUP(F6,'major currencies'!$C$386:$AE$399,14,0),2)</f>
        <v>1.4</v>
      </c>
      <c r="I6" s="97" t="str">
        <f>IFERROR(ROUND(HLOOKUP(D6,'major currencies'!$C$386:$AE$399,14,0),2),"NA")</f>
        <v>NA</v>
      </c>
      <c r="J6" s="97"/>
      <c r="K6" s="97"/>
    </row>
    <row r="7" spans="1:11" ht="19.5" hidden="1" customHeight="1" thickBot="1">
      <c r="A7" s="97" t="s">
        <v>169</v>
      </c>
      <c r="B7" s="97" t="s">
        <v>124</v>
      </c>
      <c r="C7" s="97" t="s">
        <v>170</v>
      </c>
      <c r="D7" s="97" t="s">
        <v>171</v>
      </c>
      <c r="E7" s="97">
        <v>655.95699999999999</v>
      </c>
      <c r="F7" s="97" t="s">
        <v>77</v>
      </c>
      <c r="G7" s="97">
        <v>1999</v>
      </c>
      <c r="H7" s="97">
        <f>ROUND(HLOOKUP(F7,'major currencies'!$C$386:$AE$399,14,0),2)</f>
        <v>1.4</v>
      </c>
      <c r="I7" s="97" t="str">
        <f>IFERROR(ROUND(HLOOKUP(D7,'major currencies'!$C$386:$AE$399,14,0),2),"NA")</f>
        <v>NA</v>
      </c>
      <c r="J7" s="97"/>
      <c r="K7" s="97"/>
    </row>
    <row r="8" spans="1:11" ht="19.5" hidden="1" customHeight="1" thickBot="1">
      <c r="A8" s="97" t="s">
        <v>172</v>
      </c>
      <c r="B8" s="97" t="s">
        <v>124</v>
      </c>
      <c r="C8" s="97" t="s">
        <v>170</v>
      </c>
      <c r="D8" s="97" t="s">
        <v>171</v>
      </c>
      <c r="E8" s="97">
        <v>655.95699999999999</v>
      </c>
      <c r="F8" s="97" t="s">
        <v>77</v>
      </c>
      <c r="G8" s="97">
        <v>1999</v>
      </c>
      <c r="H8" s="97">
        <f>ROUND(HLOOKUP(F8,'major currencies'!$C$386:$AE$399,14,0),2)</f>
        <v>1.4</v>
      </c>
      <c r="I8" s="97" t="str">
        <f>IFERROR(ROUND(HLOOKUP(D8,'major currencies'!$C$386:$AE$399,14,0),2),"NA")</f>
        <v>NA</v>
      </c>
      <c r="J8" s="97"/>
      <c r="K8" s="97"/>
    </row>
    <row r="9" spans="1:11" ht="19.5" hidden="1" customHeight="1" thickBot="1">
      <c r="A9" s="97" t="s">
        <v>173</v>
      </c>
      <c r="B9" s="97" t="s">
        <v>124</v>
      </c>
      <c r="C9" s="97" t="s">
        <v>170</v>
      </c>
      <c r="D9" s="97" t="s">
        <v>171</v>
      </c>
      <c r="E9" s="97">
        <v>655.95699999999999</v>
      </c>
      <c r="F9" s="97" t="s">
        <v>77</v>
      </c>
      <c r="G9" s="97">
        <v>1999</v>
      </c>
      <c r="H9" s="97">
        <f>ROUND(HLOOKUP(F9,'major currencies'!$C$386:$AE$399,14,0),2)</f>
        <v>1.4</v>
      </c>
      <c r="I9" s="97" t="str">
        <f>IFERROR(ROUND(HLOOKUP(D9,'major currencies'!$C$386:$AE$399,14,0),2),"NA")</f>
        <v>NA</v>
      </c>
      <c r="J9" s="97"/>
      <c r="K9" s="97"/>
    </row>
    <row r="10" spans="1:11" ht="19.5" customHeight="1" thickBot="1">
      <c r="A10" s="97" t="s">
        <v>119</v>
      </c>
      <c r="B10" s="97" t="s">
        <v>120</v>
      </c>
      <c r="C10" s="97" t="s">
        <v>121</v>
      </c>
      <c r="D10" s="97" t="s">
        <v>122</v>
      </c>
      <c r="E10" s="97">
        <v>1</v>
      </c>
      <c r="F10" s="97" t="s">
        <v>10</v>
      </c>
      <c r="G10" s="97">
        <v>2011</v>
      </c>
      <c r="H10" s="97">
        <f>ROUND(HLOOKUP(F10,'major currencies'!$C$386:$AE$399,14,0),2)</f>
        <v>1.27</v>
      </c>
      <c r="I10" s="97" t="str">
        <f>IFERROR(ROUND(HLOOKUP(D10,'major currencies'!$C$386:$AO$399,14,0),2),"NA")</f>
        <v>NA</v>
      </c>
      <c r="J10" s="97"/>
      <c r="K10" s="97"/>
    </row>
    <row r="11" spans="1:11" ht="19.5" hidden="1" customHeight="1" thickBot="1">
      <c r="A11" s="97" t="s">
        <v>174</v>
      </c>
      <c r="B11" s="97" t="s">
        <v>163</v>
      </c>
      <c r="C11" s="97" t="s">
        <v>175</v>
      </c>
      <c r="D11" s="97" t="s">
        <v>176</v>
      </c>
      <c r="E11" s="97">
        <v>7.4603799999999998</v>
      </c>
      <c r="F11" s="97" t="s">
        <v>77</v>
      </c>
      <c r="G11" s="97">
        <v>1999</v>
      </c>
      <c r="H11" s="97">
        <f>ROUND(HLOOKUP(F11,'major currencies'!$C$386:$AE$399,14,0),2)</f>
        <v>1.4</v>
      </c>
      <c r="I11" s="97" t="str">
        <f>IFERROR(ROUND(HLOOKUP(D11,'major currencies'!$C$386:$AE$399,14,0),2),"NA")</f>
        <v>NA</v>
      </c>
      <c r="J11" s="97"/>
      <c r="K11" s="97"/>
    </row>
    <row r="12" spans="1:11" ht="19.5" customHeight="1" thickBot="1">
      <c r="A12" s="97" t="s">
        <v>123</v>
      </c>
      <c r="B12" s="97" t="s">
        <v>124</v>
      </c>
      <c r="C12" s="97" t="s">
        <v>125</v>
      </c>
      <c r="D12" s="97" t="s">
        <v>126</v>
      </c>
      <c r="E12" s="97">
        <v>177.721</v>
      </c>
      <c r="F12" s="97" t="s">
        <v>10</v>
      </c>
      <c r="G12" s="97">
        <v>1973</v>
      </c>
      <c r="H12" s="97">
        <f>ROUND(HLOOKUP(F12,'major currencies'!$C$386:$AE$399,14,0),2)</f>
        <v>1.27</v>
      </c>
      <c r="I12" s="97" t="str">
        <f>IFERROR(ROUND(HLOOKUP(D12,'major currencies'!$C$386:$AO$399,14,0),2),"NA")</f>
        <v>NA</v>
      </c>
      <c r="J12" s="97"/>
      <c r="K12" s="97"/>
    </row>
    <row r="13" spans="1:11" ht="19.5" hidden="1" customHeight="1" thickBot="1">
      <c r="A13" s="97" t="s">
        <v>177</v>
      </c>
      <c r="B13" s="97" t="s">
        <v>124</v>
      </c>
      <c r="C13" s="97" t="s">
        <v>170</v>
      </c>
      <c r="D13" s="97" t="s">
        <v>171</v>
      </c>
      <c r="E13" s="97">
        <v>655.95699999999999</v>
      </c>
      <c r="F13" s="97" t="s">
        <v>77</v>
      </c>
      <c r="G13" s="97">
        <v>1999</v>
      </c>
      <c r="H13" s="97">
        <f>ROUND(HLOOKUP(F13,'major currencies'!$C$386:$AE$399,14,0),2)</f>
        <v>1.4</v>
      </c>
      <c r="I13" s="97" t="str">
        <f>IFERROR(ROUND(HLOOKUP(D13,'major currencies'!$C$386:$AE$399,14,0),2),"NA")</f>
        <v>NA</v>
      </c>
      <c r="J13" s="97"/>
      <c r="K13" s="97"/>
    </row>
    <row r="14" spans="1:11" ht="19.5" customHeight="1" thickBot="1">
      <c r="A14" s="97" t="s">
        <v>127</v>
      </c>
      <c r="B14" s="97" t="s">
        <v>124</v>
      </c>
      <c r="C14" s="97" t="s">
        <v>128</v>
      </c>
      <c r="D14" s="97" t="s">
        <v>129</v>
      </c>
      <c r="E14" s="97">
        <v>15</v>
      </c>
      <c r="F14" s="97" t="s">
        <v>10</v>
      </c>
      <c r="G14" s="97">
        <v>2005</v>
      </c>
      <c r="H14" s="97">
        <f>ROUND(HLOOKUP(F14,'major currencies'!$C$386:$AE$399,14,0),2)</f>
        <v>1.27</v>
      </c>
      <c r="I14" s="97" t="str">
        <f>IFERROR(ROUND(HLOOKUP(D14,'major currencies'!$C$386:$AO$399,14,0),2),"NA")</f>
        <v>NA</v>
      </c>
      <c r="J14" s="97"/>
      <c r="K14" s="97"/>
    </row>
    <row r="15" spans="1:11" ht="19.5" hidden="1" customHeight="1" thickBot="1">
      <c r="A15" s="97" t="s">
        <v>178</v>
      </c>
      <c r="B15" s="97" t="s">
        <v>124</v>
      </c>
      <c r="C15" s="97" t="s">
        <v>170</v>
      </c>
      <c r="D15" s="97" t="s">
        <v>171</v>
      </c>
      <c r="E15" s="97">
        <v>655.95699999999999</v>
      </c>
      <c r="F15" s="97" t="s">
        <v>77</v>
      </c>
      <c r="G15" s="97">
        <v>1999</v>
      </c>
      <c r="H15" s="97">
        <f>ROUND(HLOOKUP(F15,'major currencies'!$C$386:$AE$399,14,0),2)</f>
        <v>1.4</v>
      </c>
      <c r="I15" s="97" t="str">
        <f>IFERROR(ROUND(HLOOKUP(D15,'major currencies'!$C$386:$AE$399,14,0),2),"NA")</f>
        <v>NA</v>
      </c>
      <c r="J15" s="97"/>
      <c r="K15" s="97"/>
    </row>
    <row r="16" spans="1:11" ht="19.5" hidden="1" customHeight="1" thickBot="1">
      <c r="A16" s="97" t="s">
        <v>179</v>
      </c>
      <c r="B16" s="97" t="s">
        <v>124</v>
      </c>
      <c r="C16" s="97" t="s">
        <v>160</v>
      </c>
      <c r="D16" s="97" t="s">
        <v>161</v>
      </c>
      <c r="E16" s="97">
        <v>655.95699999999999</v>
      </c>
      <c r="F16" s="97" t="s">
        <v>77</v>
      </c>
      <c r="G16" s="97">
        <v>1999</v>
      </c>
      <c r="H16" s="97">
        <f>ROUND(HLOOKUP(F16,'major currencies'!$C$386:$AE$399,14,0),2)</f>
        <v>1.4</v>
      </c>
      <c r="I16" s="97" t="str">
        <f>IFERROR(ROUND(HLOOKUP(D16,'major currencies'!$C$386:$AE$399,14,0),2),"NA")</f>
        <v>NA</v>
      </c>
      <c r="J16" s="97"/>
      <c r="K16" s="97"/>
    </row>
    <row r="17" spans="1:11" ht="19.5" customHeight="1" thickBot="1">
      <c r="A17" s="101" t="s">
        <v>130</v>
      </c>
      <c r="B17" s="101" t="s">
        <v>131</v>
      </c>
      <c r="C17" s="101" t="s">
        <v>117</v>
      </c>
      <c r="D17" s="101" t="s">
        <v>14</v>
      </c>
      <c r="E17" s="101" t="s">
        <v>132</v>
      </c>
      <c r="F17" s="101" t="s">
        <v>10</v>
      </c>
      <c r="G17" s="101">
        <v>1998</v>
      </c>
      <c r="H17" s="101">
        <f>ROUND(HLOOKUP(F17,'major currencies'!$C$386:$AE$399,14,0),2)</f>
        <v>1.27</v>
      </c>
      <c r="I17" s="101">
        <f>IFERROR(ROUND(HLOOKUP(D17,'major currencies'!$C$386:$AO$399,14,0),2),"NA")</f>
        <v>9.86</v>
      </c>
      <c r="J17" s="101">
        <f>I17*$B$42</f>
        <v>0.68621476230961009</v>
      </c>
      <c r="K17" s="101">
        <f>ROUND(SUM(I17:J17),2)</f>
        <v>10.55</v>
      </c>
    </row>
    <row r="18" spans="1:11" ht="19.5" hidden="1" customHeight="1" thickBot="1">
      <c r="A18" s="97" t="s">
        <v>180</v>
      </c>
      <c r="B18" s="97" t="s">
        <v>124</v>
      </c>
      <c r="C18" s="97" t="s">
        <v>160</v>
      </c>
      <c r="D18" s="97" t="s">
        <v>161</v>
      </c>
      <c r="E18" s="97">
        <v>655.95699999999999</v>
      </c>
      <c r="F18" s="97" t="s">
        <v>77</v>
      </c>
      <c r="G18" s="97">
        <v>1999</v>
      </c>
      <c r="H18" s="97">
        <f>ROUND(HLOOKUP(F18,'major currencies'!$C$386:$AE$399,14,0),2)</f>
        <v>1.4</v>
      </c>
      <c r="I18" s="97" t="str">
        <f>IFERROR(ROUND(HLOOKUP(D18,'major currencies'!$C$386:$AE$399,14,0),2),"NA")</f>
        <v>NA</v>
      </c>
      <c r="J18" s="97"/>
      <c r="K18" s="97"/>
    </row>
    <row r="19" spans="1:11" ht="19.5" customHeight="1" thickBot="1">
      <c r="A19" s="97" t="s">
        <v>133</v>
      </c>
      <c r="B19" s="97" t="s">
        <v>116</v>
      </c>
      <c r="C19" s="97" t="s">
        <v>134</v>
      </c>
      <c r="D19" s="97" t="s">
        <v>135</v>
      </c>
      <c r="E19" s="97">
        <v>0.70899999999999996</v>
      </c>
      <c r="F19" s="97" t="s">
        <v>10</v>
      </c>
      <c r="G19" s="97">
        <v>1995</v>
      </c>
      <c r="H19" s="97">
        <f>ROUND(HLOOKUP(F19,'major currencies'!$C$386:$AE$399,14,0),2)</f>
        <v>1.27</v>
      </c>
      <c r="I19" s="97" t="str">
        <f>IFERROR(ROUND(HLOOKUP(D19,'major currencies'!$C$386:$AO$399,14,0),2),"NA")</f>
        <v>NA</v>
      </c>
      <c r="J19" s="97"/>
      <c r="K19" s="97"/>
    </row>
    <row r="20" spans="1:11" ht="19.5" customHeight="1" thickBot="1">
      <c r="A20" s="97" t="s">
        <v>136</v>
      </c>
      <c r="B20" s="97" t="s">
        <v>116</v>
      </c>
      <c r="C20" s="97" t="s">
        <v>137</v>
      </c>
      <c r="D20" s="97" t="s">
        <v>138</v>
      </c>
      <c r="E20" s="97">
        <v>1507.5</v>
      </c>
      <c r="F20" s="97" t="s">
        <v>10</v>
      </c>
      <c r="G20" s="97">
        <v>1997</v>
      </c>
      <c r="H20" s="97">
        <f>ROUND(HLOOKUP(F20,'major currencies'!$C$386:$AE$399,14,0),2)</f>
        <v>1.27</v>
      </c>
      <c r="I20" s="97" t="str">
        <f>IFERROR(ROUND(HLOOKUP(D20,'major currencies'!$C$386:$AO$399,14,0),2),"NA")</f>
        <v>NA</v>
      </c>
      <c r="J20" s="97"/>
      <c r="K20" s="97"/>
    </row>
    <row r="21" spans="1:11" ht="19.5" hidden="1" customHeight="1" thickBot="1">
      <c r="A21" s="97" t="s">
        <v>181</v>
      </c>
      <c r="B21" s="97" t="s">
        <v>124</v>
      </c>
      <c r="C21" s="97" t="s">
        <v>182</v>
      </c>
      <c r="D21" s="97" t="s">
        <v>183</v>
      </c>
      <c r="E21" s="97">
        <v>1</v>
      </c>
      <c r="F21" s="97" t="s">
        <v>73</v>
      </c>
      <c r="G21" s="97">
        <v>1980</v>
      </c>
      <c r="H21" s="97">
        <f>ROUND(HLOOKUP(F21,'major currencies'!$C$386:$AE$399,14,0),2)</f>
        <v>19.82</v>
      </c>
      <c r="I21" s="97" t="str">
        <f>IFERROR(ROUND(HLOOKUP(D21,'major currencies'!$C$386:$AE$399,14,0),2),"NA")</f>
        <v>NA</v>
      </c>
      <c r="J21" s="97"/>
      <c r="K21" s="97"/>
    </row>
    <row r="22" spans="1:11" ht="19.5" hidden="1" customHeight="1" thickBot="1">
      <c r="A22" s="97" t="s">
        <v>184</v>
      </c>
      <c r="B22" s="97" t="s">
        <v>124</v>
      </c>
      <c r="C22" s="97" t="s">
        <v>160</v>
      </c>
      <c r="D22" s="97" t="s">
        <v>161</v>
      </c>
      <c r="E22" s="97">
        <v>655.95699999999999</v>
      </c>
      <c r="F22" s="97" t="s">
        <v>77</v>
      </c>
      <c r="G22" s="97">
        <v>1999</v>
      </c>
      <c r="H22" s="97">
        <f>ROUND(HLOOKUP(F22,'major currencies'!$C$386:$AE$399,14,0),2)</f>
        <v>1.4</v>
      </c>
      <c r="I22" s="97" t="str">
        <f>IFERROR(ROUND(HLOOKUP(D22,'major currencies'!$C$386:$AE$399,14,0),2),"NA")</f>
        <v>NA</v>
      </c>
      <c r="J22" s="97"/>
      <c r="K22" s="97"/>
    </row>
    <row r="23" spans="1:11" ht="19.5" hidden="1" customHeight="1" thickBot="1">
      <c r="A23" s="97" t="s">
        <v>185</v>
      </c>
      <c r="B23" s="97" t="s">
        <v>124</v>
      </c>
      <c r="C23" s="97" t="s">
        <v>117</v>
      </c>
      <c r="D23" s="97" t="s">
        <v>186</v>
      </c>
      <c r="E23" s="97">
        <v>1</v>
      </c>
      <c r="F23" s="97" t="s">
        <v>73</v>
      </c>
      <c r="G23" s="97">
        <v>1993</v>
      </c>
      <c r="H23" s="97">
        <f>ROUND(HLOOKUP(F23,'major currencies'!$C$386:$AE$399,14,0),2)</f>
        <v>19.82</v>
      </c>
      <c r="I23" s="97" t="str">
        <f>IFERROR(ROUND(HLOOKUP(D23,'major currencies'!$C$386:$AE$399,14,0),2),"NA")</f>
        <v>NA</v>
      </c>
      <c r="J23" s="97"/>
      <c r="K23" s="97"/>
    </row>
    <row r="24" spans="1:11" ht="19.5" hidden="1" customHeight="1" thickBot="1">
      <c r="A24" s="97" t="s">
        <v>187</v>
      </c>
      <c r="B24" s="97" t="s">
        <v>131</v>
      </c>
      <c r="C24" s="97" t="s">
        <v>188</v>
      </c>
      <c r="D24" s="97" t="s">
        <v>189</v>
      </c>
      <c r="E24" s="97">
        <v>1.6</v>
      </c>
      <c r="F24" s="97" t="s">
        <v>74</v>
      </c>
      <c r="G24" s="97">
        <v>1993</v>
      </c>
      <c r="H24" s="97">
        <f>ROUND(HLOOKUP(F24,'major currencies'!$C$386:$AE$399,14,0),2)</f>
        <v>96.75</v>
      </c>
      <c r="I24" s="97" t="str">
        <f>IFERROR(ROUND(HLOOKUP(D24,'major currencies'!$C$386:$AE$399,14,0),2),"NA")</f>
        <v>NA</v>
      </c>
      <c r="J24" s="97"/>
      <c r="K24" s="97"/>
    </row>
    <row r="25" spans="1:11" ht="19.5" hidden="1" customHeight="1" thickBot="1">
      <c r="A25" s="97" t="s">
        <v>190</v>
      </c>
      <c r="B25" s="97" t="s">
        <v>124</v>
      </c>
      <c r="C25" s="97" t="s">
        <v>160</v>
      </c>
      <c r="D25" s="97" t="s">
        <v>161</v>
      </c>
      <c r="E25" s="97">
        <v>655.95699999999999</v>
      </c>
      <c r="F25" s="97" t="s">
        <v>77</v>
      </c>
      <c r="G25" s="97">
        <v>1999</v>
      </c>
      <c r="H25" s="97">
        <f>ROUND(HLOOKUP(F25,'major currencies'!$C$386:$AE$399,14,0),2)</f>
        <v>1.4</v>
      </c>
      <c r="I25" s="97" t="str">
        <f>IFERROR(ROUND(HLOOKUP(D25,'major currencies'!$C$386:$AE$399,14,0),2),"NA")</f>
        <v>NA</v>
      </c>
      <c r="J25" s="97"/>
      <c r="K25" s="97"/>
    </row>
    <row r="26" spans="1:11" ht="19.5" customHeight="1" thickBot="1">
      <c r="A26" s="97" t="s">
        <v>139</v>
      </c>
      <c r="B26" s="97" t="s">
        <v>116</v>
      </c>
      <c r="C26" s="97" t="s">
        <v>140</v>
      </c>
      <c r="D26" s="97" t="s">
        <v>141</v>
      </c>
      <c r="E26" s="97">
        <v>0.38450000000000001</v>
      </c>
      <c r="F26" s="97" t="s">
        <v>10</v>
      </c>
      <c r="G26" s="97">
        <v>1986</v>
      </c>
      <c r="H26" s="97">
        <f>ROUND(HLOOKUP(F26,'major currencies'!$C$386:$AE$399,14,0),2)</f>
        <v>1.27</v>
      </c>
      <c r="I26" s="97" t="str">
        <f>IFERROR(ROUND(HLOOKUP(D26,'major currencies'!$C$386:$AO$399,14,0),2),"NA")</f>
        <v>NA</v>
      </c>
      <c r="J26" s="97"/>
      <c r="K26" s="97"/>
    </row>
    <row r="27" spans="1:11" ht="19.5" customHeight="1" thickBot="1">
      <c r="A27" s="97" t="s">
        <v>142</v>
      </c>
      <c r="B27" s="97" t="s">
        <v>120</v>
      </c>
      <c r="C27" s="97" t="s">
        <v>143</v>
      </c>
      <c r="D27" s="97" t="s">
        <v>144</v>
      </c>
      <c r="E27" s="97">
        <v>1</v>
      </c>
      <c r="F27" s="97" t="s">
        <v>10</v>
      </c>
      <c r="G27" s="97">
        <v>1904</v>
      </c>
      <c r="H27" s="97">
        <f>ROUND(HLOOKUP(F27,'major currencies'!$C$386:$AE$399,14,0),2)</f>
        <v>1.27</v>
      </c>
      <c r="I27" s="97" t="str">
        <f>IFERROR(ROUND(HLOOKUP(D27,'major currencies'!$C$386:$AO$399,14,0),2),"NA")</f>
        <v>NA</v>
      </c>
      <c r="J27" s="97"/>
      <c r="K27" s="97"/>
    </row>
    <row r="28" spans="1:11" ht="19.5" customHeight="1" thickBot="1">
      <c r="A28" s="101" t="s">
        <v>145</v>
      </c>
      <c r="B28" s="101" t="s">
        <v>116</v>
      </c>
      <c r="C28" s="101" t="s">
        <v>146</v>
      </c>
      <c r="D28" s="101" t="s">
        <v>147</v>
      </c>
      <c r="E28" s="101">
        <v>3.64</v>
      </c>
      <c r="F28" s="101" t="s">
        <v>10</v>
      </c>
      <c r="G28" s="101">
        <v>2001</v>
      </c>
      <c r="H28" s="101">
        <f>ROUND(HLOOKUP(F28,'major currencies'!$C$386:$AE$399,14,0),2)</f>
        <v>1.27</v>
      </c>
      <c r="I28" s="101">
        <f>IFERROR(ROUND(HLOOKUP(D28,'major currencies'!$C$386:$AO$399,14,0),2),"NA")</f>
        <v>4.74</v>
      </c>
      <c r="J28" s="101">
        <f>I28*$B$42</f>
        <v>0.32988417579589779</v>
      </c>
      <c r="K28" s="101">
        <f>ROUND(SUM(I28:J28),2)</f>
        <v>5.07</v>
      </c>
    </row>
    <row r="29" spans="1:11" ht="19.5" hidden="1" customHeight="1" thickBot="1">
      <c r="A29" s="97" t="s">
        <v>191</v>
      </c>
      <c r="B29" s="97" t="s">
        <v>124</v>
      </c>
      <c r="C29" s="97" t="s">
        <v>170</v>
      </c>
      <c r="D29" s="97" t="s">
        <v>171</v>
      </c>
      <c r="E29" s="97">
        <v>655.95699999999999</v>
      </c>
      <c r="F29" s="97" t="s">
        <v>77</v>
      </c>
      <c r="G29" s="97">
        <v>1999</v>
      </c>
      <c r="H29" s="97">
        <f>ROUND(HLOOKUP(F29,'major currencies'!$C$386:$AE$399,14,0),2)</f>
        <v>1.4</v>
      </c>
      <c r="I29" s="97" t="str">
        <f>IFERROR(ROUND(HLOOKUP(D29,'major currencies'!$C$386:$AE$399,14,0),2),"NA")</f>
        <v>NA</v>
      </c>
      <c r="J29" s="97"/>
      <c r="K29" s="97"/>
    </row>
    <row r="30" spans="1:11" ht="19.5" customHeight="1" thickBot="1">
      <c r="A30" s="97" t="s">
        <v>148</v>
      </c>
      <c r="B30" s="97" t="s">
        <v>116</v>
      </c>
      <c r="C30" s="97" t="s">
        <v>146</v>
      </c>
      <c r="D30" s="97" t="s">
        <v>149</v>
      </c>
      <c r="E30" s="97">
        <v>3.75</v>
      </c>
      <c r="F30" s="97" t="s">
        <v>10</v>
      </c>
      <c r="G30" s="97">
        <v>2003</v>
      </c>
      <c r="H30" s="97">
        <f>ROUND(HLOOKUP(F30,'major currencies'!$C$386:$AE$399,14,0),2)</f>
        <v>1.27</v>
      </c>
      <c r="I30" s="97" t="str">
        <f>IFERROR(ROUND(HLOOKUP(D30,'major currencies'!$C$386:$AO$399,14,0),2),"NA")</f>
        <v>NA</v>
      </c>
      <c r="J30" s="97"/>
      <c r="K30" s="97"/>
    </row>
    <row r="31" spans="1:11" ht="19.5" hidden="1" customHeight="1" thickBot="1">
      <c r="A31" s="97" t="s">
        <v>192</v>
      </c>
      <c r="B31" s="97" t="s">
        <v>124</v>
      </c>
      <c r="C31" s="97" t="s">
        <v>160</v>
      </c>
      <c r="D31" s="97" t="s">
        <v>161</v>
      </c>
      <c r="E31" s="97">
        <v>655.95699999999999</v>
      </c>
      <c r="F31" s="97" t="s">
        <v>77</v>
      </c>
      <c r="G31" s="97">
        <v>1999</v>
      </c>
      <c r="H31" s="97">
        <f>ROUND(HLOOKUP(F31,'major currencies'!$C$386:$AE$399,14,0),2)</f>
        <v>1.4</v>
      </c>
      <c r="I31" s="97" t="str">
        <f>IFERROR(ROUND(HLOOKUP(D31,'major currencies'!$C$386:$AE$399,14,0),2),"NA")</f>
        <v>NA</v>
      </c>
      <c r="J31" s="97"/>
      <c r="K31" s="97"/>
    </row>
    <row r="32" spans="1:11" ht="19.5" hidden="1" customHeight="1" thickBot="1">
      <c r="A32" s="97" t="s">
        <v>193</v>
      </c>
      <c r="B32" s="97" t="s">
        <v>124</v>
      </c>
      <c r="C32" s="97" t="s">
        <v>194</v>
      </c>
      <c r="D32" s="97" t="s">
        <v>195</v>
      </c>
      <c r="E32" s="97">
        <v>1</v>
      </c>
      <c r="F32" s="97" t="s">
        <v>73</v>
      </c>
      <c r="G32" s="97">
        <v>1974</v>
      </c>
      <c r="H32" s="97">
        <f>ROUND(HLOOKUP(F32,'major currencies'!$C$386:$AE$399,14,0),2)</f>
        <v>19.82</v>
      </c>
      <c r="I32" s="97" t="str">
        <f>IFERROR(ROUND(HLOOKUP(D32,'major currencies'!$C$386:$AE$399,14,0),2),"NA")</f>
        <v>NA</v>
      </c>
      <c r="J32" s="97"/>
      <c r="K32" s="97"/>
    </row>
    <row r="33" spans="1:11" ht="19.5" hidden="1" customHeight="1" thickBot="1">
      <c r="A33" s="97" t="s">
        <v>196</v>
      </c>
      <c r="B33" s="97" t="s">
        <v>124</v>
      </c>
      <c r="C33" s="97" t="s">
        <v>160</v>
      </c>
      <c r="D33" s="97" t="s">
        <v>161</v>
      </c>
      <c r="E33" s="97">
        <v>655.95699999999999</v>
      </c>
      <c r="F33" s="97" t="s">
        <v>77</v>
      </c>
      <c r="G33" s="97">
        <v>1999</v>
      </c>
      <c r="H33" s="97">
        <f>ROUND(HLOOKUP(F33,'major currencies'!$C$386:$AE$399,14,0),2)</f>
        <v>1.4</v>
      </c>
      <c r="I33" s="97" t="str">
        <f>IFERROR(ROUND(HLOOKUP(D33,'major currencies'!$C$386:$AE$399,14,0),2),"NA")</f>
        <v>NA</v>
      </c>
      <c r="J33" s="97"/>
      <c r="K33" s="97"/>
    </row>
    <row r="34" spans="1:11" ht="19.5" customHeight="1" thickBot="1">
      <c r="A34" s="101" t="s">
        <v>150</v>
      </c>
      <c r="B34" s="101" t="s">
        <v>116</v>
      </c>
      <c r="C34" s="101" t="s">
        <v>151</v>
      </c>
      <c r="D34" s="101" t="s">
        <v>5</v>
      </c>
      <c r="E34" s="101">
        <v>3.6724999999999999</v>
      </c>
      <c r="F34" s="101" t="s">
        <v>10</v>
      </c>
      <c r="G34" s="101">
        <v>1997</v>
      </c>
      <c r="H34" s="101">
        <f>ROUND(HLOOKUP(F34,'major currencies'!$C$386:$AE$399,14,0),2)</f>
        <v>1.27</v>
      </c>
      <c r="I34" s="101">
        <f>IFERROR(ROUND(HLOOKUP(D34,'major currencies'!$C$386:$AO$399,14,0),2),"NA")</f>
        <v>4.67</v>
      </c>
      <c r="J34" s="101">
        <f>I34*$B$42</f>
        <v>0.3250124685584056</v>
      </c>
      <c r="K34" s="101">
        <f>ROUND(SUM(I34:J34),2)</f>
        <v>5</v>
      </c>
    </row>
    <row r="35" spans="1:11" ht="19.5" customHeight="1" thickBot="1">
      <c r="A35" s="97" t="s">
        <v>152</v>
      </c>
      <c r="B35" s="97" t="s">
        <v>153</v>
      </c>
      <c r="C35" s="97" t="s">
        <v>154</v>
      </c>
      <c r="D35" s="97" t="s">
        <v>155</v>
      </c>
      <c r="E35" s="97">
        <v>6.3</v>
      </c>
      <c r="F35" s="97" t="s">
        <v>10</v>
      </c>
      <c r="G35" s="97">
        <v>2013</v>
      </c>
      <c r="H35" s="97">
        <f>ROUND(HLOOKUP(F35,'major currencies'!$C$386:$AE$399,14,0),2)</f>
        <v>1.27</v>
      </c>
      <c r="I35" s="97" t="str">
        <f>IFERROR(ROUND(HLOOKUP(D35,'major currencies'!$C$386:$AO$399,14,0),2),"NA")</f>
        <v>NA</v>
      </c>
      <c r="J35" s="97"/>
      <c r="K35" s="97"/>
    </row>
    <row r="38" spans="1:11">
      <c r="A38" s="100" t="s">
        <v>197</v>
      </c>
    </row>
    <row r="40" spans="1:11">
      <c r="A40" t="s">
        <v>198</v>
      </c>
      <c r="B40" s="9">
        <f>'major currencies'!C399</f>
        <v>1.2746740270447776</v>
      </c>
    </row>
    <row r="41" spans="1:11">
      <c r="A41" t="s">
        <v>199</v>
      </c>
      <c r="B41" s="9">
        <v>1.3633860082304536</v>
      </c>
    </row>
    <row r="42" spans="1:11">
      <c r="A42" t="s">
        <v>200</v>
      </c>
      <c r="B42" s="98">
        <f>(B41-B40)/B40</f>
        <v>6.9595817678459446E-2</v>
      </c>
    </row>
  </sheetData>
  <autoFilter ref="A1:K35">
    <filterColumn colId="5">
      <filters>
        <filter val="USD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87DB96EE93014580C8B7CA19FA07AF" ma:contentTypeVersion="15" ma:contentTypeDescription="Create a new document." ma:contentTypeScope="" ma:versionID="3813d4ca41a387e44d69e69fbe7f869e">
  <xsd:schema xmlns:xsd="http://www.w3.org/2001/XMLSchema" xmlns:xs="http://www.w3.org/2001/XMLSchema" xmlns:p="http://schemas.microsoft.com/office/2006/metadata/properties" xmlns:ns2="b748f1e3-0070-4742-94a4-6b7805502714" xmlns:ns3="830ba6e7-3333-43d7-a1d9-aabaec3e98c9" targetNamespace="http://schemas.microsoft.com/office/2006/metadata/properties" ma:root="true" ma:fieldsID="5580d3dbbfc50e58aec377ae4521f7cf" ns2:_="" ns3:_="">
    <xsd:import namespace="b748f1e3-0070-4742-94a4-6b7805502714"/>
    <xsd:import namespace="830ba6e7-3333-43d7-a1d9-aabaec3e98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8f1e3-0070-4742-94a4-6b78055027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480f871-1bc1-49c3-9c5b-d982ea7376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ba6e7-3333-43d7-a1d9-aabaec3e98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8b20132-0ed0-41c4-8226-4084962faac9}" ma:internalName="TaxCatchAll" ma:showField="CatchAllData" ma:web="830ba6e7-3333-43d7-a1d9-aabaec3e98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0ba6e7-3333-43d7-a1d9-aabaec3e98c9" xsi:nil="true"/>
    <lcf76f155ced4ddcb4097134ff3c332f xmlns="b748f1e3-0070-4742-94a4-6b78055027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874D9A-239D-4101-92E2-C3D0F9C4A4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75A149-F477-4537-B68D-663358ABBB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8f1e3-0070-4742-94a4-6b7805502714"/>
    <ds:schemaRef ds:uri="830ba6e7-3333-43d7-a1d9-aabaec3e98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7130F8-8837-4B78-B0D8-B6B57A4BD687}">
  <ds:schemaRefs>
    <ds:schemaRef ds:uri="b748f1e3-0070-4742-94a4-6b7805502714"/>
    <ds:schemaRef ds:uri="http://schemas.microsoft.com/office/2006/metadata/properties"/>
    <ds:schemaRef ds:uri="http://purl.org/dc/terms/"/>
    <ds:schemaRef ds:uri="http://schemas.microsoft.com/office/2006/documentManagement/types"/>
    <ds:schemaRef ds:uri="830ba6e7-3333-43d7-a1d9-aabaec3e98c9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To use in management accounts</vt:lpstr>
      <vt:lpstr>Summary</vt:lpstr>
      <vt:lpstr>BFC summary</vt:lpstr>
      <vt:lpstr>Net debt inputs</vt:lpstr>
      <vt:lpstr>major currencies</vt:lpstr>
      <vt:lpstr>$ Pegged currencies</vt:lpstr>
      <vt:lpstr>'BFC summary'!Print_Area</vt:lpstr>
      <vt:lpstr>Summary!Print_Area</vt:lpstr>
      <vt:lpstr>'To use in management accounts'!Print_Area</vt:lpstr>
    </vt:vector>
  </TitlesOfParts>
  <Company>Associated Newspapers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hoskenn</dc:creator>
  <cp:lastModifiedBy>admin</cp:lastModifiedBy>
  <cp:lastPrinted>2020-03-02T14:36:42Z</cp:lastPrinted>
  <dcterms:created xsi:type="dcterms:W3CDTF">2008-12-01T12:03:59Z</dcterms:created>
  <dcterms:modified xsi:type="dcterms:W3CDTF">2022-09-30T17:48:26Z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0x0101004B87DB96EE93014580C8B7CA19FA07AF</vt:lpwstr>
  </property>
</Properties>
</file>