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xr:revisionPtr revIDLastSave="0" documentId="8_{9C0C2355-594E-8E4F-BB41-3149FCF2B44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  <sheet name="Sheet8" sheetId="8" r:id="rId4"/>
    <sheet name="Sheet4" sheetId="4" r:id="rId5"/>
    <sheet name="Sheet5" sheetId="5" r:id="rId6"/>
    <sheet name="Sheet6" sheetId="6" r:id="rId7"/>
    <sheet name="Sheet7" sheetId="7" r:id="rId8"/>
    <sheet name="Sheet9" sheetId="9" r:id="rId9"/>
  </sheets>
  <definedNames>
    <definedName name="_xlnm._FilterDatabase" localSheetId="2" hidden="1">Sheet3!$A$17:$B$23</definedName>
    <definedName name="_xlnm._FilterDatabase" localSheetId="5" hidden="1">Sheet5!$B$2:$B$11</definedName>
    <definedName name="_xlnm._FilterDatabase" localSheetId="8" hidden="1">Sheet9!$A$1:$C$6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D13" i="5"/>
  <c r="B14" i="5"/>
  <c r="B15" i="5"/>
  <c r="B13" i="5"/>
  <c r="F3" i="5"/>
  <c r="F4" i="5"/>
  <c r="F5" i="5"/>
  <c r="F6" i="5"/>
  <c r="F7" i="5"/>
  <c r="F8" i="5"/>
  <c r="F9" i="5"/>
  <c r="F2" i="5"/>
  <c r="E3" i="5"/>
  <c r="E4" i="5"/>
  <c r="E5" i="5"/>
  <c r="E6" i="5"/>
  <c r="E7" i="5"/>
  <c r="E8" i="5"/>
  <c r="E9" i="5"/>
  <c r="E2" i="5"/>
  <c r="E8" i="7"/>
  <c r="E9" i="7"/>
  <c r="B6" i="7"/>
  <c r="C6" i="7"/>
  <c r="D6" i="7"/>
  <c r="E6" i="7"/>
  <c r="C12" i="7"/>
  <c r="C13" i="7"/>
  <c r="C14" i="7"/>
  <c r="C8" i="7"/>
  <c r="C9" i="7"/>
  <c r="C10" i="7"/>
  <c r="C11" i="7"/>
  <c r="B26" i="3"/>
  <c r="I6" i="2"/>
  <c r="I7" i="2"/>
  <c r="I8" i="2"/>
  <c r="I5" i="2"/>
  <c r="I2" i="2"/>
  <c r="G2" i="2"/>
  <c r="D10" i="2"/>
  <c r="B25" i="3"/>
  <c r="B22" i="3"/>
  <c r="B21" i="3"/>
  <c r="B15" i="3"/>
  <c r="B20" i="3"/>
  <c r="B19" i="3"/>
  <c r="B18" i="3"/>
  <c r="B14" i="3"/>
  <c r="B12" i="3"/>
  <c r="B13" i="3"/>
  <c r="H3" i="2"/>
  <c r="H4" i="2"/>
  <c r="H5" i="2"/>
  <c r="H6" i="2"/>
  <c r="H7" i="2"/>
  <c r="H8" i="2"/>
  <c r="H2" i="2"/>
  <c r="G3" i="2"/>
  <c r="G4" i="2"/>
  <c r="G5" i="2"/>
  <c r="G6" i="2"/>
  <c r="G7" i="2"/>
  <c r="G8" i="2"/>
  <c r="F3" i="2"/>
  <c r="F4" i="2"/>
  <c r="F5" i="2"/>
  <c r="F6" i="2"/>
  <c r="F7" i="2"/>
  <c r="F8" i="2"/>
  <c r="F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D3" i="1"/>
  <c r="D4" i="1"/>
  <c r="D5" i="1"/>
  <c r="D6" i="1"/>
  <c r="D7" i="1"/>
  <c r="D8" i="1"/>
  <c r="D9" i="1"/>
  <c r="C16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<sst xmlns="http://schemas.openxmlformats.org/spreadsheetml/2006/main" count="161" uniqueCount="122">
  <si>
    <t xml:space="preserve">STUDENT </t>
  </si>
  <si>
    <t xml:space="preserve">SUBJECT </t>
  </si>
  <si>
    <t>SCORE</t>
  </si>
  <si>
    <t>Aishat</t>
  </si>
  <si>
    <t xml:space="preserve">Math </t>
  </si>
  <si>
    <t xml:space="preserve">Economics </t>
  </si>
  <si>
    <t>Femi</t>
  </si>
  <si>
    <t>Musa</t>
  </si>
  <si>
    <t xml:space="preserve">Tolu </t>
  </si>
  <si>
    <t xml:space="preserve">Janet </t>
  </si>
  <si>
    <t>Bayo</t>
  </si>
  <si>
    <t xml:space="preserve">Zainab </t>
  </si>
  <si>
    <t>SUM</t>
  </si>
  <si>
    <t>AVERAGE SCORE</t>
  </si>
  <si>
    <t xml:space="preserve">English </t>
  </si>
  <si>
    <t xml:space="preserve">economics </t>
  </si>
  <si>
    <t>math</t>
  </si>
  <si>
    <t xml:space="preserve">HIGHEST SCORE </t>
  </si>
  <si>
    <t xml:space="preserve">LOWEST SCORE </t>
  </si>
  <si>
    <t xml:space="preserve">NUMBER OF STUDENTS </t>
  </si>
  <si>
    <t>RESULT</t>
  </si>
  <si>
    <t>GRADE</t>
  </si>
  <si>
    <t>NUMBER OF STUDENTS THAT PASS</t>
  </si>
  <si>
    <t>aisha</t>
  </si>
  <si>
    <t>musa</t>
  </si>
  <si>
    <t>TOLU</t>
  </si>
  <si>
    <t>MATH</t>
  </si>
  <si>
    <t xml:space="preserve">ENGLISH </t>
  </si>
  <si>
    <t xml:space="preserve">ECONOMICS </t>
  </si>
  <si>
    <t xml:space="preserve">NAME </t>
  </si>
  <si>
    <t xml:space="preserve">SUBJECTS </t>
  </si>
  <si>
    <t xml:space="preserve">Femi </t>
  </si>
  <si>
    <t>NAME</t>
  </si>
  <si>
    <t xml:space="preserve">PRODUCTS </t>
  </si>
  <si>
    <t xml:space="preserve">REGION </t>
  </si>
  <si>
    <t>SALES</t>
  </si>
  <si>
    <t xml:space="preserve">Soap </t>
  </si>
  <si>
    <t xml:space="preserve">Biscuits </t>
  </si>
  <si>
    <t>Milk</t>
  </si>
  <si>
    <t xml:space="preserve">Bread </t>
  </si>
  <si>
    <t>Soap</t>
  </si>
  <si>
    <t>TOTAL BUSICUIT SOLD</t>
  </si>
  <si>
    <t>NO OF TIMES BISCUIT IS SOLD</t>
  </si>
  <si>
    <t>Lagos</t>
  </si>
  <si>
    <t>Abuja</t>
  </si>
  <si>
    <t>Kano</t>
  </si>
  <si>
    <t>FROM LAGOS</t>
  </si>
  <si>
    <t xml:space="preserve">AVERAGE SALES FRM ABUJA </t>
  </si>
  <si>
    <t>TOTAL SALE FOR SOAP</t>
  </si>
  <si>
    <t>KANO SALE TIMES</t>
  </si>
  <si>
    <t>AVERAGE SALES FROM LAGOS</t>
  </si>
  <si>
    <t>TOTAL MILK SALES IN KANO</t>
  </si>
  <si>
    <t>CALCULATIONS.</t>
  </si>
  <si>
    <t>TOTAL BISCUITS FRM ABUJA</t>
  </si>
  <si>
    <t>TOTAL BREAD SALES FROM KANO</t>
  </si>
  <si>
    <t>TOTAL GOODS FROM LAGOS</t>
  </si>
  <si>
    <t>GOODS FROM STATE THAT ENDS WITH "S"</t>
  </si>
  <si>
    <t>Kanos</t>
  </si>
  <si>
    <t xml:space="preserve">January </t>
  </si>
  <si>
    <t>February</t>
  </si>
  <si>
    <t>March</t>
  </si>
  <si>
    <t>April</t>
  </si>
  <si>
    <t>May</t>
  </si>
  <si>
    <t>June</t>
  </si>
  <si>
    <t>MONTH</t>
  </si>
  <si>
    <t xml:space="preserve">AVERAGE SCORE </t>
  </si>
  <si>
    <t>STUDENTS PERFORMANCE TREND</t>
  </si>
  <si>
    <t>AGE</t>
  </si>
  <si>
    <t xml:space="preserve">FAVOURITE SUBJECT </t>
  </si>
  <si>
    <t>Shola</t>
  </si>
  <si>
    <t>Bolaji</t>
  </si>
  <si>
    <t>Hassan</t>
  </si>
  <si>
    <t>HOBBY</t>
  </si>
  <si>
    <t xml:space="preserve">Football </t>
  </si>
  <si>
    <t xml:space="preserve">Reading </t>
  </si>
  <si>
    <t xml:space="preserve">Washing </t>
  </si>
  <si>
    <t xml:space="preserve">Singing </t>
  </si>
  <si>
    <t xml:space="preserve">Walking </t>
  </si>
  <si>
    <t>Sugar</t>
  </si>
  <si>
    <t>Bread</t>
  </si>
  <si>
    <t>Rice</t>
  </si>
  <si>
    <t xml:space="preserve">PRODUCT </t>
  </si>
  <si>
    <t>SALES(₦)</t>
  </si>
  <si>
    <t>QUDUS STORE</t>
  </si>
  <si>
    <t>QUDUS LTD</t>
  </si>
  <si>
    <t>WEEK 1</t>
  </si>
  <si>
    <t>WEEK2</t>
  </si>
  <si>
    <t>WEEK 3</t>
  </si>
  <si>
    <t>WEEK 4</t>
  </si>
  <si>
    <t>TOTAL SALES</t>
  </si>
  <si>
    <t>TOTAL AVERAGE SALES</t>
  </si>
  <si>
    <t xml:space="preserve">TOTAL SUGAR SOLD </t>
  </si>
  <si>
    <t>TOTAL MILK SOLD</t>
  </si>
  <si>
    <t>TOTAL SOAP SOLD</t>
  </si>
  <si>
    <t xml:space="preserve">TOTALS </t>
  </si>
  <si>
    <t xml:space="preserve">LOWEST SALES </t>
  </si>
  <si>
    <t>HIGHEST SALES</t>
  </si>
  <si>
    <t xml:space="preserve">% INCREASE OF SOAP </t>
  </si>
  <si>
    <t>% INCREASE OF MILK</t>
  </si>
  <si>
    <t xml:space="preserve">DEPARTMENT </t>
  </si>
  <si>
    <t xml:space="preserve">SALES </t>
  </si>
  <si>
    <t>Tolu</t>
  </si>
  <si>
    <t>South</t>
  </si>
  <si>
    <t>North</t>
  </si>
  <si>
    <t>Joy</t>
  </si>
  <si>
    <t>Rahmon</t>
  </si>
  <si>
    <t>Fatimoh</t>
  </si>
  <si>
    <t>Qudus</t>
  </si>
  <si>
    <t xml:space="preserve">David </t>
  </si>
  <si>
    <t xml:space="preserve">Kunle </t>
  </si>
  <si>
    <t xml:space="preserve">commerce </t>
  </si>
  <si>
    <t xml:space="preserve">Agriculture </t>
  </si>
  <si>
    <t xml:space="preserve">Mathematics </t>
  </si>
  <si>
    <t xml:space="preserve">skiving </t>
  </si>
  <si>
    <t xml:space="preserve">Game </t>
  </si>
  <si>
    <t xml:space="preserve">Swimming </t>
  </si>
  <si>
    <t xml:space="preserve">GROUP </t>
  </si>
  <si>
    <t xml:space="preserve">PRIORITY STUDENTS </t>
  </si>
  <si>
    <t xml:space="preserve">       Bola           Ade</t>
  </si>
  <si>
    <t xml:space="preserve">    Sunmi      Sola</t>
  </si>
  <si>
    <t>Adeniyi         olaiya</t>
  </si>
  <si>
    <t>SCIENCE DEPARTMENT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</si>
</sst>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name val="Yu Gothic"/>
      <family val="2"/>
      <charset val="128"/>
    </font>
    <font>
      <sz val="8"/>
      <color theme="1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10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Font="1"/>
    <xf numFmtId="0" fontId="4" fillId="0" borderId="0" xfId="0" applyFont="1" applyAlignment="1">
      <alignment horizontal="left"/>
    </xf>
    <xf numFmtId="0" fontId="7" fillId="4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ont="1" applyFill="1"/>
    <xf numFmtId="9" fontId="0" fillId="0" borderId="0" xfId="0" applyNumberFormat="1"/>
    <xf numFmtId="0" fontId="0" fillId="0" borderId="0" xfId="0" applyAlignment="1">
      <alignment horizontal="center"/>
    </xf>
    <xf numFmtId="9" fontId="0" fillId="5" borderId="0" xfId="0" applyNumberFormat="1" applyFill="1"/>
    <xf numFmtId="0" fontId="0" fillId="3" borderId="0" xfId="2" applyFont="1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0" fillId="4" borderId="0" xfId="0" applyFont="1" applyFill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Warning Text" xfId="1" builtinId="11"/>
  </cellStyles>
  <dxfs count="6">
    <dxf>
      <fill>
        <patternFill patternType="solid">
          <fgColor indexed="64"/>
          <bgColor rgb="FFC00000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Sheet1!$A$3:$B$9</c:f>
              <c:multiLvlStrCache>
                <c:ptCount val="7"/>
                <c:lvl>
                  <c:pt idx="0">
                    <c:v>Mathematics </c:v>
                  </c:pt>
                  <c:pt idx="1">
                    <c:v>English </c:v>
                  </c:pt>
                  <c:pt idx="2">
                    <c:v>Mathematics </c:v>
                  </c:pt>
                  <c:pt idx="3">
                    <c:v>Economics </c:v>
                  </c:pt>
                  <c:pt idx="4">
                    <c:v>Mathematics </c:v>
                  </c:pt>
                  <c:pt idx="5">
                    <c:v>English </c:v>
                  </c:pt>
                  <c:pt idx="6">
                    <c:v>Economics </c:v>
                  </c:pt>
                </c:lvl>
                <c:lvl>
                  <c:pt idx="0">
                    <c:v>Aishat</c:v>
                  </c:pt>
                  <c:pt idx="1">
                    <c:v>Musa</c:v>
                  </c:pt>
                  <c:pt idx="2">
                    <c:v>Tolu </c:v>
                  </c:pt>
                  <c:pt idx="3">
                    <c:v>Janet </c:v>
                  </c:pt>
                  <c:pt idx="4">
                    <c:v>Bayo</c:v>
                  </c:pt>
                  <c:pt idx="5">
                    <c:v>Zainab </c:v>
                  </c:pt>
                  <c:pt idx="6">
                    <c:v>Femi</c:v>
                  </c:pt>
                </c:lvl>
              </c:multiLvlStrCache>
            </c:multiLvl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78</c:v>
                </c:pt>
                <c:pt idx="1">
                  <c:v>55</c:v>
                </c:pt>
                <c:pt idx="2">
                  <c:v>92</c:v>
                </c:pt>
                <c:pt idx="3">
                  <c:v>63</c:v>
                </c:pt>
                <c:pt idx="4">
                  <c:v>45</c:v>
                </c:pt>
                <c:pt idx="5">
                  <c:v>70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C64E-A4E3-744AC8FA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779504"/>
        <c:axId val="1726769760"/>
      </c:barChart>
      <c:catAx>
        <c:axId val="17267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69760"/>
        <c:crosses val="autoZero"/>
        <c:auto val="1"/>
        <c:lblAlgn val="ctr"/>
        <c:lblOffset val="100"/>
        <c:noMultiLvlLbl val="0"/>
      </c:catAx>
      <c:valAx>
        <c:axId val="1726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2"/>
                <c:pt idx="0">
                  <c:v>STUDENTS PERFORMANCE TREND</c:v>
                </c:pt>
                <c:pt idx="1">
                  <c:v>AVERAGE SCORE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Sheet4!$A$3:$A$8</c:f>
              <c:strCache>
                <c:ptCount val="6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6"/>
                <c:pt idx="0">
                  <c:v>65</c:v>
                </c:pt>
                <c:pt idx="1">
                  <c:v>70</c:v>
                </c:pt>
                <c:pt idx="2">
                  <c:v>68</c:v>
                </c:pt>
                <c:pt idx="3">
                  <c:v>75</c:v>
                </c:pt>
                <c:pt idx="4">
                  <c:v>80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7A4C-9F45-AC21C836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73072"/>
        <c:axId val="1685976768"/>
      </c:lineChart>
      <c:catAx>
        <c:axId val="16859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76768"/>
        <c:crosses val="autoZero"/>
        <c:auto val="1"/>
        <c:lblAlgn val="ctr"/>
        <c:lblOffset val="100"/>
        <c:noMultiLvlLbl val="0"/>
      </c:catAx>
      <c:valAx>
        <c:axId val="16859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SALES(₦)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Sheet6!$A$3:$A$7</c:f>
              <c:strCache>
                <c:ptCount val="5"/>
                <c:pt idx="0">
                  <c:v>Soap</c:v>
                </c:pt>
                <c:pt idx="1">
                  <c:v>Sugar</c:v>
                </c:pt>
                <c:pt idx="2">
                  <c:v>Milk</c:v>
                </c:pt>
                <c:pt idx="3">
                  <c:v>Bread</c:v>
                </c:pt>
                <c:pt idx="4">
                  <c:v>Rice</c:v>
                </c:pt>
              </c:strCache>
            </c:strRef>
          </c:cat>
          <c:val>
            <c:numRef>
              <c:f>Sheet6!$B$3:$B$7</c:f>
              <c:numCache>
                <c:formatCode>General</c:formatCode>
                <c:ptCount val="5"/>
                <c:pt idx="0">
                  <c:v>2500</c:v>
                </c:pt>
                <c:pt idx="1">
                  <c:v>4000</c:v>
                </c:pt>
                <c:pt idx="2">
                  <c:v>3200</c:v>
                </c:pt>
                <c:pt idx="3">
                  <c:v>5000</c:v>
                </c:pt>
                <c:pt idx="4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D-7A41-A229-84D32C17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503376"/>
        <c:axId val="1794499680"/>
      </c:barChart>
      <c:catAx>
        <c:axId val="17945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99680"/>
        <c:crosses val="autoZero"/>
        <c:auto val="1"/>
        <c:lblAlgn val="ctr"/>
        <c:lblOffset val="100"/>
        <c:noMultiLvlLbl val="0"/>
      </c:catAx>
      <c:valAx>
        <c:axId val="17944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Sheet7!$B$2:$E$3</c:f>
              <c:multiLvlStrCache>
                <c:ptCount val="4"/>
                <c:lvl>
                  <c:pt idx="0">
                    <c:v>200000%</c:v>
                  </c:pt>
                  <c:pt idx="1">
                    <c:v>2500</c:v>
                  </c:pt>
                  <c:pt idx="2">
                    <c:v>2200</c:v>
                  </c:pt>
                  <c:pt idx="3">
                    <c:v>2800</c:v>
                  </c:pt>
                </c:lvl>
                <c:lvl>
                  <c:pt idx="0">
                    <c:v>WEEK 1</c:v>
                  </c:pt>
                  <c:pt idx="1">
                    <c:v>WEEK2</c:v>
                  </c:pt>
                  <c:pt idx="2">
                    <c:v>WEEK 3</c:v>
                  </c:pt>
                  <c:pt idx="3">
                    <c:v>WEEK 4</c:v>
                  </c:pt>
                </c:lvl>
              </c:multiLvlStrCache>
            </c:multiLvlStrRef>
          </c:cat>
          <c:val>
            <c:numRef>
              <c:f>Sheet7!$B$4:$E$4</c:f>
              <c:numCache>
                <c:formatCode>General</c:formatCode>
                <c:ptCount val="4"/>
                <c:pt idx="0">
                  <c:v>3500</c:v>
                </c:pt>
                <c:pt idx="1">
                  <c:v>3800</c:v>
                </c:pt>
                <c:pt idx="2">
                  <c:v>4000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D-5441-9712-E7E67E890F3F}"/>
            </c:ext>
          </c:extLst>
        </c:ser>
        <c:ser>
          <c:idx val="1"/>
          <c:order val="1"/>
          <c:tx>
            <c:strRef>
              <c:f>Sheet7!$A$5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Sheet7!$B$2:$E$3</c:f>
              <c:multiLvlStrCache>
                <c:ptCount val="4"/>
                <c:lvl>
                  <c:pt idx="0">
                    <c:v>200000%</c:v>
                  </c:pt>
                  <c:pt idx="1">
                    <c:v>2500</c:v>
                  </c:pt>
                  <c:pt idx="2">
                    <c:v>2200</c:v>
                  </c:pt>
                  <c:pt idx="3">
                    <c:v>2800</c:v>
                  </c:pt>
                </c:lvl>
                <c:lvl>
                  <c:pt idx="0">
                    <c:v>WEEK 1</c:v>
                  </c:pt>
                  <c:pt idx="1">
                    <c:v>WEEK2</c:v>
                  </c:pt>
                  <c:pt idx="2">
                    <c:v>WEEK 3</c:v>
                  </c:pt>
                  <c:pt idx="3">
                    <c:v>WEEK 4</c:v>
                  </c:pt>
                </c:lvl>
              </c:multiLvlStrCache>
            </c:multiLvlStrRef>
          </c:cat>
          <c:val>
            <c:numRef>
              <c:f>Sheet7!$B$5:$E$5</c:f>
              <c:numCache>
                <c:formatCode>General</c:formatCode>
                <c:ptCount val="4"/>
                <c:pt idx="0">
                  <c:v>1800</c:v>
                </c:pt>
                <c:pt idx="1">
                  <c:v>2100</c:v>
                </c:pt>
                <c:pt idx="2">
                  <c:v>2000</c:v>
                </c:pt>
                <c:pt idx="3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D-5441-9712-E7E67E890F3F}"/>
            </c:ext>
          </c:extLst>
        </c:ser>
        <c:ser>
          <c:idx val="2"/>
          <c:order val="2"/>
          <c:tx>
            <c:strRef>
              <c:f>Sheet7!$A$6</c:f>
              <c:strCache>
                <c:ptCount val="1"/>
                <c:pt idx="0">
                  <c:v>TOTALS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Sheet7!$B$2:$E$3</c:f>
              <c:multiLvlStrCache>
                <c:ptCount val="4"/>
                <c:lvl>
                  <c:pt idx="0">
                    <c:v>200000%</c:v>
                  </c:pt>
                  <c:pt idx="1">
                    <c:v>2500</c:v>
                  </c:pt>
                  <c:pt idx="2">
                    <c:v>2200</c:v>
                  </c:pt>
                  <c:pt idx="3">
                    <c:v>2800</c:v>
                  </c:pt>
                </c:lvl>
                <c:lvl>
                  <c:pt idx="0">
                    <c:v>WEEK 1</c:v>
                  </c:pt>
                  <c:pt idx="1">
                    <c:v>WEEK2</c:v>
                  </c:pt>
                  <c:pt idx="2">
                    <c:v>WEEK 3</c:v>
                  </c:pt>
                  <c:pt idx="3">
                    <c:v>WEEK 4</c:v>
                  </c:pt>
                </c:lvl>
              </c:multiLvlStrCache>
            </c:multiLvlStrRef>
          </c:cat>
          <c:val>
            <c:numRef>
              <c:f>Sheet7!$B$6:$E$6</c:f>
              <c:numCache>
                <c:formatCode>General</c:formatCode>
                <c:ptCount val="4"/>
                <c:pt idx="0">
                  <c:v>7300</c:v>
                </c:pt>
                <c:pt idx="1">
                  <c:v>8400</c:v>
                </c:pt>
                <c:pt idx="2">
                  <c:v>8200</c:v>
                </c:pt>
                <c:pt idx="3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D-5441-9712-E7E67E890F3F}"/>
            </c:ext>
          </c:extLst>
        </c:ser>
        <c:ser>
          <c:idx val="3"/>
          <c:order val="3"/>
          <c:tx>
            <c:strRef>
              <c:f>Sheet7!$A$7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Sheet7!$B$2:$E$3</c:f>
              <c:multiLvlStrCache>
                <c:ptCount val="4"/>
                <c:lvl>
                  <c:pt idx="0">
                    <c:v>200000%</c:v>
                  </c:pt>
                  <c:pt idx="1">
                    <c:v>2500</c:v>
                  </c:pt>
                  <c:pt idx="2">
                    <c:v>2200</c:v>
                  </c:pt>
                  <c:pt idx="3">
                    <c:v>2800</c:v>
                  </c:pt>
                </c:lvl>
                <c:lvl>
                  <c:pt idx="0">
                    <c:v>WEEK 1</c:v>
                  </c:pt>
                  <c:pt idx="1">
                    <c:v>WEEK2</c:v>
                  </c:pt>
                  <c:pt idx="2">
                    <c:v>WEEK 3</c:v>
                  </c:pt>
                  <c:pt idx="3">
                    <c:v>WEEK 4</c:v>
                  </c:pt>
                </c:lvl>
              </c:multiLvlStrCache>
            </c:multiLvlStrRef>
          </c:cat>
          <c:val>
            <c:numRef>
              <c:f>Sheet7!$B$7:$E$7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3C-CB4F-90A2-B138833E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35039"/>
        <c:axId val="826991023"/>
      </c:barChart>
      <c:catAx>
        <c:axId val="82703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91023"/>
        <c:crosses val="autoZero"/>
        <c:auto val="1"/>
        <c:lblAlgn val="ctr"/>
        <c:lblOffset val="100"/>
        <c:noMultiLvlLbl val="0"/>
      </c:catAx>
      <c:valAx>
        <c:axId val="8269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Sheet7!$A$3:$A$5</c:f>
              <c:strCache>
                <c:ptCount val="3"/>
                <c:pt idx="0">
                  <c:v>Soap </c:v>
                </c:pt>
                <c:pt idx="1">
                  <c:v>Sugar</c:v>
                </c:pt>
                <c:pt idx="2">
                  <c:v>Milk</c:v>
                </c:pt>
              </c:strCache>
            </c:strRef>
          </c:cat>
          <c:val>
            <c:numRef>
              <c:f>Sheet7!$B$3:$B$5</c:f>
              <c:numCache>
                <c:formatCode>General</c:formatCode>
                <c:ptCount val="3"/>
                <c:pt idx="0" formatCode="0%">
                  <c:v>2000</c:v>
                </c:pt>
                <c:pt idx="1">
                  <c:v>3500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5-4F43-AF77-D37D2C5B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 /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160441</xdr:rowOff>
    </xdr:from>
    <xdr:to>
      <xdr:col>3</xdr:col>
      <xdr:colOff>89262</xdr:colOff>
      <xdr:row>32</xdr:row>
      <xdr:rowOff>54253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A2577-FC00-6140-9572-3FEE8B62B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109088</xdr:colOff>
      <xdr:row>13</xdr:row>
      <xdr:rowOff>14485</xdr:rowOff>
    </xdr:from>
    <xdr:to>
      <xdr:col>5</xdr:col>
      <xdr:colOff>153934</xdr:colOff>
      <xdr:row>24</xdr:row>
      <xdr:rowOff>163633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07005-D56D-134B-B6AA-B7E31EE1B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356151</xdr:colOff>
      <xdr:row>9</xdr:row>
      <xdr:rowOff>144118</xdr:rowOff>
    </xdr:from>
    <xdr:to>
      <xdr:col>3</xdr:col>
      <xdr:colOff>595519</xdr:colOff>
      <xdr:row>17</xdr:row>
      <xdr:rowOff>115958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38C52-C168-174E-9999-7D9D5C9E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564542</xdr:colOff>
      <xdr:row>21</xdr:row>
      <xdr:rowOff>107343</xdr:rowOff>
    </xdr:from>
    <xdr:to>
      <xdr:col>6</xdr:col>
      <xdr:colOff>427384</xdr:colOff>
      <xdr:row>37</xdr:row>
      <xdr:rowOff>89453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FB71-2C19-604E-A59A-4515FF97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124239</xdr:colOff>
      <xdr:row>12</xdr:row>
      <xdr:rowOff>53673</xdr:rowOff>
    </xdr:from>
    <xdr:to>
      <xdr:col>2</xdr:col>
      <xdr:colOff>327992</xdr:colOff>
      <xdr:row>22</xdr:row>
      <xdr:rowOff>4971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1D911-FC9D-D042-BC4A-135BE7331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DDAF6-108C-EF4E-89F3-BBEAB6A8F302}" name="Table1" displayName="Table1" ref="A2:C9" totalsRowShown="0">
  <autoFilter ref="A2:C9" xr:uid="{C99DDAF6-108C-EF4E-89F3-BBEAB6A8F302}"/>
  <tableColumns count="3">
    <tableColumn id="1" xr3:uid="{3853C8C7-7166-E74B-8396-A12FE82FB51E}" name="STUDENT "/>
    <tableColumn id="2" xr3:uid="{FB9C7E41-3F51-0744-96DB-BE41E03D6713}" name="SUBJECT "/>
    <tableColumn id="3" xr3:uid="{1B0A6AA3-C86B-B648-8361-FEE23103207D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0CE361-FF38-634C-8637-20EC4B140581}" name="Table5" displayName="Table5" ref="D2:E9" totalsRowShown="0">
  <autoFilter ref="D2:E9" xr:uid="{C90CE361-FF38-634C-8637-20EC4B140581}"/>
  <tableColumns count="2">
    <tableColumn id="1" xr3:uid="{BF0BADF4-D38D-4948-9F43-4650AE8FAF5F}" name="RESULT">
      <calculatedColumnFormula>IF(C3&gt;=50, "PASS", "FAIL")</calculatedColumnFormula>
    </tableColumn>
    <tableColumn id="2" xr3:uid="{2AE141EC-C58A-FE43-9DA5-F391CC3CFE0C}" name="GRADE">
      <calculatedColumnFormula>IF(C3&gt;=70, "A", IF(C3&gt;=60, "B", IF(C3&gt;=50, "C",  "F")))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7E5DD4-162B-664C-B9E0-2FC8B1B3B47A}" name="Table3" displayName="Table3" ref="A1:C11" totalsRowShown="0" headerRowDxfId="5" dataDxfId="4">
  <autoFilter ref="A1:C11" xr:uid="{BD7E5DD4-162B-664C-B9E0-2FC8B1B3B47A}"/>
  <tableColumns count="3">
    <tableColumn id="1" xr3:uid="{1A122F5A-5820-EE47-977D-E9A79D1DAEE3}" name="PRODUCTS " dataDxfId="3"/>
    <tableColumn id="2" xr3:uid="{678EFDC6-64FA-F648-9330-0047CE3C59B1}" name="REGION " dataDxfId="2"/>
    <tableColumn id="3" xr3:uid="{7EF1A00F-CFE8-E141-813B-8CF877ED6EA1}" name="SALE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53A21-F46B-6B48-A367-EC8582C74935}" name="Table2" displayName="Table2" ref="A2:E6" totalsRowShown="0" headerRowDxfId="0">
  <autoFilter ref="A2:E6" xr:uid="{A0153A21-F46B-6B48-A367-EC8582C74935}"/>
  <tableColumns count="5">
    <tableColumn id="1" xr3:uid="{2E772136-B4DD-AD41-964C-8888D2C0B0E4}" name="PRODUCT "/>
    <tableColumn id="2" xr3:uid="{F2B54E38-6911-0944-BA10-9D60FDA0E65E}" name="WEEK 1"/>
    <tableColumn id="3" xr3:uid="{1F4FFAA8-3844-994A-A10D-2252F204B157}" name="WEEK2"/>
    <tableColumn id="4" xr3:uid="{59D1C677-8CA4-D74D-AEC9-1428D32E3331}" name="WEEK 3"/>
    <tableColumn id="5" xr3:uid="{9CAD71AD-CB8D-574F-A174-94E2D85CAACF}" name="WEEK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1555-D1EA-7148-A81B-9A34FB969D31}">
  <dimension ref="A1:E16"/>
  <sheetViews>
    <sheetView tabSelected="1" zoomScaleNormal="60" zoomScaleSheetLayoutView="100" workbookViewId="0">
      <selection activeCell="F38" sqref="F38"/>
    </sheetView>
  </sheetViews>
  <sheetFormatPr defaultColWidth="8.609375" defaultRowHeight="15" x14ac:dyDescent="0.2"/>
  <cols>
    <col min="1" max="1" width="12.23828125" bestFit="1" customWidth="1"/>
    <col min="2" max="2" width="30.53515625" bestFit="1" customWidth="1"/>
    <col min="3" max="3" width="13.5859375" bestFit="1" customWidth="1"/>
    <col min="4" max="4" width="10.76171875" bestFit="1" customWidth="1"/>
    <col min="5" max="5" width="10.22265625" bestFit="1" customWidth="1"/>
  </cols>
  <sheetData>
    <row r="1" spans="1:5" x14ac:dyDescent="0.2">
      <c r="A1" s="24" t="s">
        <v>121</v>
      </c>
      <c r="B1" s="24"/>
      <c r="C1" s="24"/>
      <c r="D1" s="24"/>
      <c r="E1" s="24"/>
    </row>
    <row r="2" spans="1:5" x14ac:dyDescent="0.2">
      <c r="A2" t="s">
        <v>0</v>
      </c>
      <c r="B2" t="s">
        <v>1</v>
      </c>
      <c r="C2" t="s">
        <v>2</v>
      </c>
      <c r="D2" t="s">
        <v>20</v>
      </c>
      <c r="E2" t="s">
        <v>21</v>
      </c>
    </row>
    <row r="3" spans="1:5" x14ac:dyDescent="0.2">
      <c r="A3" t="s">
        <v>3</v>
      </c>
      <c r="B3" t="s">
        <v>112</v>
      </c>
      <c r="C3">
        <v>78</v>
      </c>
      <c r="D3" t="str">
        <f>IF(C3&gt;=50, "PASS", "FAIL")</f>
        <v>PASS</v>
      </c>
      <c r="E3" t="str">
        <f>IF(C3&gt;=70, "A", IF(C3&gt;=60, "B", IF(C3&gt;=50, "C",  "F")))</f>
        <v>A</v>
      </c>
    </row>
    <row r="4" spans="1:5" x14ac:dyDescent="0.2">
      <c r="A4" t="s">
        <v>7</v>
      </c>
      <c r="B4" t="s">
        <v>14</v>
      </c>
      <c r="C4">
        <v>55</v>
      </c>
      <c r="D4" t="str">
        <f t="shared" ref="D4:D9" si="0">IF(C4&gt;=50, "PASS", "FAIL")</f>
        <v>PASS</v>
      </c>
      <c r="E4" t="str">
        <f t="shared" ref="E4:E9" si="1">IF(C4&gt;=70, "A", IF(C4&gt;=60, "B", IF(C4&gt;=50, "C",  "F")))</f>
        <v>C</v>
      </c>
    </row>
    <row r="5" spans="1:5" x14ac:dyDescent="0.2">
      <c r="A5" t="s">
        <v>8</v>
      </c>
      <c r="B5" t="s">
        <v>112</v>
      </c>
      <c r="C5">
        <v>92</v>
      </c>
      <c r="D5" t="str">
        <f t="shared" si="0"/>
        <v>PASS</v>
      </c>
      <c r="E5" t="str">
        <f t="shared" si="1"/>
        <v>A</v>
      </c>
    </row>
    <row r="6" spans="1:5" x14ac:dyDescent="0.2">
      <c r="A6" t="s">
        <v>9</v>
      </c>
      <c r="B6" t="s">
        <v>5</v>
      </c>
      <c r="C6">
        <v>63</v>
      </c>
      <c r="D6" t="str">
        <f t="shared" si="0"/>
        <v>PASS</v>
      </c>
      <c r="E6" t="str">
        <f t="shared" si="1"/>
        <v>B</v>
      </c>
    </row>
    <row r="7" spans="1:5" x14ac:dyDescent="0.2">
      <c r="A7" t="s">
        <v>10</v>
      </c>
      <c r="B7" t="s">
        <v>112</v>
      </c>
      <c r="C7">
        <v>45</v>
      </c>
      <c r="D7" t="str">
        <f t="shared" si="0"/>
        <v>FAIL</v>
      </c>
      <c r="E7" t="str">
        <f t="shared" si="1"/>
        <v>F</v>
      </c>
    </row>
    <row r="8" spans="1:5" x14ac:dyDescent="0.2">
      <c r="A8" t="s">
        <v>11</v>
      </c>
      <c r="B8" t="s">
        <v>14</v>
      </c>
      <c r="C8">
        <v>70</v>
      </c>
      <c r="D8" t="str">
        <f t="shared" si="0"/>
        <v>PASS</v>
      </c>
      <c r="E8" t="str">
        <f t="shared" si="1"/>
        <v>A</v>
      </c>
    </row>
    <row r="9" spans="1:5" x14ac:dyDescent="0.2">
      <c r="A9" t="s">
        <v>6</v>
      </c>
      <c r="B9" t="s">
        <v>5</v>
      </c>
      <c r="C9">
        <v>81</v>
      </c>
      <c r="D9" t="str">
        <f t="shared" si="0"/>
        <v>PASS</v>
      </c>
      <c r="E9" t="str">
        <f t="shared" si="1"/>
        <v>A</v>
      </c>
    </row>
    <row r="10" spans="1:5" ht="15.75" thickBot="1" x14ac:dyDescent="0.25"/>
    <row r="11" spans="1:5" x14ac:dyDescent="0.2">
      <c r="B11" s="17" t="s">
        <v>12</v>
      </c>
      <c r="C11" s="18">
        <f>SUM(C3:C9)</f>
        <v>484</v>
      </c>
    </row>
    <row r="12" spans="1:5" x14ac:dyDescent="0.2">
      <c r="B12" s="19" t="s">
        <v>13</v>
      </c>
      <c r="C12" s="20">
        <f>AVERAGE(C3:C9)</f>
        <v>69.142857142857139</v>
      </c>
    </row>
    <row r="13" spans="1:5" x14ac:dyDescent="0.2">
      <c r="B13" s="19" t="s">
        <v>17</v>
      </c>
      <c r="C13" s="21">
        <f>MAX(C3:C9)</f>
        <v>92</v>
      </c>
    </row>
    <row r="14" spans="1:5" x14ac:dyDescent="0.2">
      <c r="B14" s="19" t="s">
        <v>18</v>
      </c>
      <c r="C14" s="21">
        <f>MIN(C3:C9)</f>
        <v>45</v>
      </c>
    </row>
    <row r="15" spans="1:5" x14ac:dyDescent="0.2">
      <c r="B15" s="19" t="s">
        <v>19</v>
      </c>
      <c r="C15" s="21">
        <f>COUNT(C3:C9)</f>
        <v>7</v>
      </c>
    </row>
    <row r="16" spans="1:5" ht="15.75" thickBot="1" x14ac:dyDescent="0.25">
      <c r="B16" s="22" t="s">
        <v>22</v>
      </c>
      <c r="C16" s="23">
        <f>COUNTIF(D:D, "PASS")</f>
        <v>6</v>
      </c>
    </row>
  </sheetData>
  <mergeCells count="1">
    <mergeCell ref="A1:E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4D27-E9DD-9249-8853-FB4191EAE4BB}">
  <dimension ref="A1:I10"/>
  <sheetViews>
    <sheetView zoomScaleNormal="60" zoomScaleSheetLayoutView="100" workbookViewId="0">
      <selection activeCell="I15" sqref="I15"/>
    </sheetView>
  </sheetViews>
  <sheetFormatPr defaultRowHeight="15" x14ac:dyDescent="0.2"/>
  <cols>
    <col min="2" max="2" width="11.8359375" bestFit="1" customWidth="1"/>
    <col min="3" max="3" width="12.23828125" bestFit="1" customWidth="1"/>
    <col min="4" max="4" width="11.8359375" bestFit="1" customWidth="1"/>
    <col min="7" max="7" width="16.27734375" bestFit="1" customWidth="1"/>
    <col min="8" max="8" width="13.44921875" bestFit="1" customWidth="1"/>
    <col min="9" max="9" width="14.796875" bestFit="1" customWidth="1"/>
  </cols>
  <sheetData>
    <row r="1" spans="1:9" x14ac:dyDescent="0.2">
      <c r="A1" t="s">
        <v>29</v>
      </c>
      <c r="B1" t="s">
        <v>30</v>
      </c>
      <c r="C1" t="s">
        <v>32</v>
      </c>
      <c r="D1" t="s">
        <v>30</v>
      </c>
      <c r="E1" t="s">
        <v>2</v>
      </c>
    </row>
    <row r="2" spans="1:9" x14ac:dyDescent="0.2">
      <c r="A2" t="s">
        <v>23</v>
      </c>
      <c r="B2" t="s">
        <v>26</v>
      </c>
      <c r="C2" t="str">
        <f>PROPER(A2)</f>
        <v>Aisha</v>
      </c>
      <c r="D2" t="str">
        <f>UPPER(B2)</f>
        <v>MATH</v>
      </c>
      <c r="E2">
        <v>78</v>
      </c>
      <c r="F2" t="str">
        <f>IF(E2&gt;=70, "Excellent", IF(E2&gt;=50, "Average", "Fail"))</f>
        <v>Excellent</v>
      </c>
      <c r="G2" t="str">
        <f>IF(AND(D2="MATH", E2&gt;=70),"Good in math", "Not good in math")</f>
        <v>Good in math</v>
      </c>
      <c r="H2" t="str">
        <f>IF(OR(D2="ENGLISH", D2="MATH"),"Core subjects","Other subjects")</f>
        <v>Core subjects</v>
      </c>
      <c r="I2" t="str">
        <f>IF(AND( D5="ECONOMICS", E5&gt;=80), "Economics master","Econs weaker")</f>
        <v>Econs weaker</v>
      </c>
    </row>
    <row r="3" spans="1:9" x14ac:dyDescent="0.2">
      <c r="A3" t="s">
        <v>24</v>
      </c>
      <c r="B3" t="s">
        <v>14</v>
      </c>
      <c r="C3" t="str">
        <f t="shared" ref="C3:C8" si="0">PROPER(A3)</f>
        <v>Musa</v>
      </c>
      <c r="D3" t="str">
        <f t="shared" ref="D3:D8" si="1">UPPER(B3)</f>
        <v xml:space="preserve">ENGLISH </v>
      </c>
      <c r="E3">
        <v>55</v>
      </c>
      <c r="F3" t="str">
        <f t="shared" ref="F3:F8" si="2">IF(E3&gt;=70, "Excellent", IF(E3&gt;=50, "Average", "Fail"))</f>
        <v>Average</v>
      </c>
      <c r="G3" t="str">
        <f t="shared" ref="G3:G8" si="3">IF(AND(D3="MATH", E3&gt;=70),"Good in math", "Not good in math")</f>
        <v>Not good in math</v>
      </c>
      <c r="H3" t="str">
        <f t="shared" ref="H3:H8" si="4">IF(OR(D3="ENGLISH", D3="MATH"),"Core subjects","Other subjects")</f>
        <v>Other subjects</v>
      </c>
    </row>
    <row r="4" spans="1:9" x14ac:dyDescent="0.2">
      <c r="A4" t="s">
        <v>25</v>
      </c>
      <c r="B4" t="s">
        <v>16</v>
      </c>
      <c r="C4" t="str">
        <f t="shared" si="0"/>
        <v>Tolu</v>
      </c>
      <c r="D4" t="str">
        <f t="shared" si="1"/>
        <v>MATH</v>
      </c>
      <c r="E4">
        <v>92</v>
      </c>
      <c r="F4" t="str">
        <f t="shared" si="2"/>
        <v>Excellent</v>
      </c>
      <c r="G4" t="str">
        <f t="shared" si="3"/>
        <v>Good in math</v>
      </c>
      <c r="H4" t="str">
        <f t="shared" si="4"/>
        <v>Core subjects</v>
      </c>
    </row>
    <row r="5" spans="1:9" x14ac:dyDescent="0.2">
      <c r="A5" t="s">
        <v>9</v>
      </c>
      <c r="B5" t="s">
        <v>15</v>
      </c>
      <c r="C5" t="str">
        <f t="shared" si="0"/>
        <v xml:space="preserve">Janet </v>
      </c>
      <c r="D5" t="str">
        <f t="shared" si="1"/>
        <v xml:space="preserve">ECONOMICS </v>
      </c>
      <c r="E5">
        <v>70</v>
      </c>
      <c r="F5" t="str">
        <f t="shared" si="2"/>
        <v>Excellent</v>
      </c>
      <c r="G5" t="str">
        <f t="shared" si="3"/>
        <v>Not good in math</v>
      </c>
      <c r="H5" t="str">
        <f t="shared" si="4"/>
        <v>Other subjects</v>
      </c>
      <c r="I5" t="str">
        <f>IF(AND( D5="ECONOMICS", E5&gt;=80), "Economics master","Econs weaker")</f>
        <v>Econs weaker</v>
      </c>
    </row>
    <row r="6" spans="1:9" x14ac:dyDescent="0.2">
      <c r="A6" t="s">
        <v>10</v>
      </c>
      <c r="B6" t="s">
        <v>4</v>
      </c>
      <c r="C6" t="str">
        <f t="shared" si="0"/>
        <v>Bayo</v>
      </c>
      <c r="D6" t="str">
        <f t="shared" si="1"/>
        <v xml:space="preserve">MATH </v>
      </c>
      <c r="E6">
        <v>45</v>
      </c>
      <c r="F6" t="str">
        <f t="shared" si="2"/>
        <v>Fail</v>
      </c>
      <c r="G6" t="str">
        <f t="shared" si="3"/>
        <v>Not good in math</v>
      </c>
      <c r="H6" t="str">
        <f t="shared" si="4"/>
        <v>Other subjects</v>
      </c>
      <c r="I6" t="str">
        <f t="shared" ref="I6:I8" si="5">IF(AND( D6="ECONOMICS", E6&gt;=80), "Economics master","Econs weaker")</f>
        <v>Econs weaker</v>
      </c>
    </row>
    <row r="7" spans="1:9" x14ac:dyDescent="0.2">
      <c r="A7" t="s">
        <v>11</v>
      </c>
      <c r="B7" t="s">
        <v>27</v>
      </c>
      <c r="C7" t="str">
        <f t="shared" si="0"/>
        <v xml:space="preserve">Zainab </v>
      </c>
      <c r="D7" t="str">
        <f t="shared" si="1"/>
        <v xml:space="preserve">ENGLISH </v>
      </c>
      <c r="E7">
        <v>70</v>
      </c>
      <c r="F7" t="str">
        <f t="shared" si="2"/>
        <v>Excellent</v>
      </c>
      <c r="G7" t="str">
        <f t="shared" si="3"/>
        <v>Not good in math</v>
      </c>
      <c r="H7" t="str">
        <f t="shared" si="4"/>
        <v>Other subjects</v>
      </c>
      <c r="I7" t="str">
        <f t="shared" si="5"/>
        <v>Econs weaker</v>
      </c>
    </row>
    <row r="8" spans="1:9" x14ac:dyDescent="0.2">
      <c r="A8" t="s">
        <v>31</v>
      </c>
      <c r="B8" t="s">
        <v>28</v>
      </c>
      <c r="C8" t="str">
        <f t="shared" si="0"/>
        <v xml:space="preserve">Femi </v>
      </c>
      <c r="D8" t="str">
        <f t="shared" si="1"/>
        <v xml:space="preserve">ECONOMICS </v>
      </c>
      <c r="E8">
        <v>81</v>
      </c>
      <c r="F8" t="str">
        <f t="shared" si="2"/>
        <v>Excellent</v>
      </c>
      <c r="G8" t="str">
        <f t="shared" si="3"/>
        <v>Not good in math</v>
      </c>
      <c r="H8" t="str">
        <f t="shared" si="4"/>
        <v>Other subjects</v>
      </c>
      <c r="I8" t="str">
        <f t="shared" si="5"/>
        <v>Econs weaker</v>
      </c>
    </row>
    <row r="10" spans="1:9" x14ac:dyDescent="0.2">
      <c r="D10" t="str">
        <f>IF(AND( D5="ECONOMICS", E5&gt;=70), "ECONS MASTER", "ECONS WEAKER")</f>
        <v>ECONS WEAKER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EB17-0CE0-7741-AE48-C375D8810F02}">
  <dimension ref="A1:C28"/>
  <sheetViews>
    <sheetView zoomScaleNormal="60" zoomScaleSheetLayoutView="100" workbookViewId="0">
      <selection activeCell="A5" sqref="A5"/>
    </sheetView>
  </sheetViews>
  <sheetFormatPr defaultRowHeight="15" x14ac:dyDescent="0.2"/>
  <cols>
    <col min="1" max="1" width="37.125" bestFit="1" customWidth="1"/>
    <col min="2" max="2" width="10.625" bestFit="1" customWidth="1"/>
  </cols>
  <sheetData>
    <row r="1" spans="1:3" x14ac:dyDescent="0.2">
      <c r="A1" s="1" t="s">
        <v>33</v>
      </c>
      <c r="B1" s="1" t="s">
        <v>34</v>
      </c>
      <c r="C1" s="1" t="s">
        <v>35</v>
      </c>
    </row>
    <row r="2" spans="1:3" x14ac:dyDescent="0.2">
      <c r="A2" s="1" t="s">
        <v>36</v>
      </c>
      <c r="B2" s="1" t="s">
        <v>43</v>
      </c>
      <c r="C2" s="1">
        <v>1200</v>
      </c>
    </row>
    <row r="3" spans="1:3" x14ac:dyDescent="0.2">
      <c r="A3" s="1" t="s">
        <v>37</v>
      </c>
      <c r="B3" s="1" t="s">
        <v>44</v>
      </c>
      <c r="C3" s="1">
        <v>850</v>
      </c>
    </row>
    <row r="4" spans="1:3" x14ac:dyDescent="0.2">
      <c r="A4" s="1" t="s">
        <v>38</v>
      </c>
      <c r="B4" s="1" t="s">
        <v>43</v>
      </c>
      <c r="C4" s="1">
        <v>1750</v>
      </c>
    </row>
    <row r="5" spans="1:3" x14ac:dyDescent="0.2">
      <c r="A5" s="1" t="s">
        <v>39</v>
      </c>
      <c r="B5" s="1" t="s">
        <v>45</v>
      </c>
      <c r="C5" s="1">
        <v>920</v>
      </c>
    </row>
    <row r="6" spans="1:3" x14ac:dyDescent="0.2">
      <c r="A6" s="1" t="s">
        <v>37</v>
      </c>
      <c r="B6" s="1" t="s">
        <v>43</v>
      </c>
      <c r="C6" s="1">
        <v>950</v>
      </c>
    </row>
    <row r="7" spans="1:3" x14ac:dyDescent="0.2">
      <c r="A7" s="1" t="s">
        <v>40</v>
      </c>
      <c r="B7" s="1" t="s">
        <v>44</v>
      </c>
      <c r="C7" s="1">
        <v>1100</v>
      </c>
    </row>
    <row r="8" spans="1:3" x14ac:dyDescent="0.2">
      <c r="A8" s="1" t="s">
        <v>38</v>
      </c>
      <c r="B8" s="1" t="s">
        <v>45</v>
      </c>
      <c r="C8" s="1">
        <v>1600</v>
      </c>
    </row>
    <row r="9" spans="1:3" x14ac:dyDescent="0.2">
      <c r="A9" s="1" t="s">
        <v>39</v>
      </c>
      <c r="B9" s="1" t="s">
        <v>43</v>
      </c>
      <c r="C9" s="1">
        <v>700</v>
      </c>
    </row>
    <row r="10" spans="1:3" x14ac:dyDescent="0.2">
      <c r="A10" s="1" t="s">
        <v>37</v>
      </c>
      <c r="B10" s="1" t="s">
        <v>57</v>
      </c>
      <c r="C10" s="1">
        <v>600</v>
      </c>
    </row>
    <row r="11" spans="1:3" x14ac:dyDescent="0.2">
      <c r="A11" s="1"/>
      <c r="B11" s="1"/>
      <c r="C11" s="1"/>
    </row>
    <row r="12" spans="1:3" x14ac:dyDescent="0.2">
      <c r="A12" t="s">
        <v>41</v>
      </c>
      <c r="B12">
        <f ca="1">SUMIF(A:A,A3,C2:C10)</f>
        <v>2850</v>
      </c>
    </row>
    <row r="13" spans="1:3" x14ac:dyDescent="0.2">
      <c r="A13" t="s">
        <v>42</v>
      </c>
      <c r="B13">
        <f>COUNTIF(A2:A10, "Biscuits ")</f>
        <v>3</v>
      </c>
    </row>
    <row r="14" spans="1:3" x14ac:dyDescent="0.2">
      <c r="A14" t="s">
        <v>46</v>
      </c>
      <c r="B14">
        <f>COUNTIF(B2:B10, "Lagos")</f>
        <v>4</v>
      </c>
    </row>
    <row r="15" spans="1:3" x14ac:dyDescent="0.2">
      <c r="A15" t="s">
        <v>47</v>
      </c>
      <c r="B15">
        <f>AVERAGEIF(B2:B10, "Abuja", C2:C10)</f>
        <v>975</v>
      </c>
    </row>
    <row r="16" spans="1:3" ht="15.75" thickBot="1" x14ac:dyDescent="0.25"/>
    <row r="17" spans="1:2" ht="15.75" thickBot="1" x14ac:dyDescent="0.25">
      <c r="A17" s="25" t="s">
        <v>52</v>
      </c>
      <c r="B17" s="26"/>
    </row>
    <row r="18" spans="1:2" x14ac:dyDescent="0.2">
      <c r="A18" t="s">
        <v>48</v>
      </c>
      <c r="B18">
        <f>SUMIF(A2:A10, "Soap", C2:C10)</f>
        <v>1100</v>
      </c>
    </row>
    <row r="19" spans="1:2" x14ac:dyDescent="0.2">
      <c r="A19" t="s">
        <v>49</v>
      </c>
      <c r="B19">
        <f>COUNTIF(B2:B10, "Kano")</f>
        <v>2</v>
      </c>
    </row>
    <row r="20" spans="1:2" x14ac:dyDescent="0.2">
      <c r="A20" t="s">
        <v>50</v>
      </c>
      <c r="B20">
        <f>AVERAGEIF(B2:B10, "Lagos", C2:C10)</f>
        <v>1150</v>
      </c>
    </row>
    <row r="21" spans="1:2" x14ac:dyDescent="0.2">
      <c r="A21" t="s">
        <v>51</v>
      </c>
      <c r="B21" s="2">
        <f>SUMIFS(C2:C10,A2:A10,A6,B2:B10,B3)</f>
        <v>850</v>
      </c>
    </row>
    <row r="22" spans="1:2" x14ac:dyDescent="0.2">
      <c r="A22" t="s">
        <v>53</v>
      </c>
      <c r="B22">
        <f>SUMIFS(C2:C10,A2:A10,A3,B2:B10,B7)</f>
        <v>850</v>
      </c>
    </row>
    <row r="23" spans="1:2" x14ac:dyDescent="0.2">
      <c r="A23" t="s">
        <v>54</v>
      </c>
    </row>
    <row r="25" spans="1:2" x14ac:dyDescent="0.2">
      <c r="A25" t="s">
        <v>55</v>
      </c>
      <c r="B25">
        <f>SUMIFS(C2:C10,B2:B10,B6,A2:A10,"S")</f>
        <v>0</v>
      </c>
    </row>
    <row r="26" spans="1:2" x14ac:dyDescent="0.2">
      <c r="A26" t="s">
        <v>56</v>
      </c>
      <c r="B26">
        <f>SUMIF(C2:C10,"*S", B2:B10)</f>
        <v>0</v>
      </c>
    </row>
    <row r="27" spans="1:2" x14ac:dyDescent="0.2">
      <c r="A27" s="2"/>
    </row>
    <row r="28" spans="1:2" x14ac:dyDescent="0.2">
      <c r="B28" s="2"/>
    </row>
  </sheetData>
  <autoFilter ref="A17:B23" xr:uid="{1691EB17-0CE0-7741-AE48-C375D8810F02}">
    <filterColumn colId="0" showButton="0"/>
  </autoFilter>
  <mergeCells count="1">
    <mergeCell ref="A17:B1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2788-4EF7-B046-A7AD-8EB327ACFC9C}">
  <dimension ref="A1"/>
  <sheetViews>
    <sheetView topLeftCell="H68"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3119-894B-2A44-A980-F869D5186E06}">
  <dimension ref="A1:B8"/>
  <sheetViews>
    <sheetView topLeftCell="B1" zoomScaleNormal="60" zoomScaleSheetLayoutView="100" workbookViewId="0">
      <selection activeCell="B8" sqref="B8"/>
    </sheetView>
  </sheetViews>
  <sheetFormatPr defaultRowHeight="15" x14ac:dyDescent="0.2"/>
  <cols>
    <col min="1" max="1" width="8.203125" bestFit="1" customWidth="1"/>
    <col min="2" max="2" width="15.33203125" bestFit="1" customWidth="1"/>
  </cols>
  <sheetData>
    <row r="1" spans="1:2" x14ac:dyDescent="0.2">
      <c r="A1" s="27" t="s">
        <v>66</v>
      </c>
      <c r="B1" s="27"/>
    </row>
    <row r="2" spans="1:2" x14ac:dyDescent="0.2">
      <c r="A2" s="3" t="s">
        <v>64</v>
      </c>
      <c r="B2" s="3" t="s">
        <v>65</v>
      </c>
    </row>
    <row r="3" spans="1:2" x14ac:dyDescent="0.2">
      <c r="A3" t="s">
        <v>58</v>
      </c>
      <c r="B3">
        <v>65</v>
      </c>
    </row>
    <row r="4" spans="1:2" x14ac:dyDescent="0.2">
      <c r="A4" t="s">
        <v>59</v>
      </c>
      <c r="B4">
        <v>70</v>
      </c>
    </row>
    <row r="5" spans="1:2" x14ac:dyDescent="0.2">
      <c r="A5" t="s">
        <v>60</v>
      </c>
      <c r="B5">
        <v>68</v>
      </c>
    </row>
    <row r="6" spans="1:2" x14ac:dyDescent="0.2">
      <c r="A6" t="s">
        <v>61</v>
      </c>
      <c r="B6">
        <v>75</v>
      </c>
    </row>
    <row r="7" spans="1:2" x14ac:dyDescent="0.2">
      <c r="A7" t="s">
        <v>62</v>
      </c>
      <c r="B7">
        <v>80</v>
      </c>
    </row>
    <row r="8" spans="1:2" x14ac:dyDescent="0.2">
      <c r="A8" t="s">
        <v>63</v>
      </c>
      <c r="B8">
        <v>78</v>
      </c>
    </row>
  </sheetData>
  <mergeCells count="1">
    <mergeCell ref="A1:B1"/>
  </mergeCells>
  <phoneticPr fontId="3" alignment="center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9243-C035-EB43-8001-FACD21F5D188}">
  <dimension ref="A1:F15"/>
  <sheetViews>
    <sheetView zoomScaleNormal="60" zoomScaleSheetLayoutView="100" workbookViewId="0">
      <selection activeCell="D14" sqref="D14"/>
    </sheetView>
  </sheetViews>
  <sheetFormatPr defaultRowHeight="15" x14ac:dyDescent="0.2"/>
  <cols>
    <col min="1" max="1" width="21.1171875" bestFit="1" customWidth="1"/>
    <col min="2" max="2" width="19.37109375" bestFit="1" customWidth="1"/>
    <col min="3" max="3" width="4.70703125" bestFit="1" customWidth="1"/>
    <col min="4" max="4" width="11.43359375" bestFit="1" customWidth="1"/>
    <col min="5" max="5" width="8.7421875" bestFit="1" customWidth="1"/>
    <col min="6" max="6" width="19.37109375" bestFit="1" customWidth="1"/>
  </cols>
  <sheetData>
    <row r="1" spans="1:6" x14ac:dyDescent="0.2">
      <c r="A1" t="s">
        <v>32</v>
      </c>
      <c r="B1" t="s">
        <v>68</v>
      </c>
      <c r="C1" t="s">
        <v>67</v>
      </c>
      <c r="D1" t="s">
        <v>72</v>
      </c>
      <c r="E1" t="s">
        <v>116</v>
      </c>
      <c r="F1" t="s">
        <v>117</v>
      </c>
    </row>
    <row r="2" spans="1:6" x14ac:dyDescent="0.2">
      <c r="A2" t="s">
        <v>105</v>
      </c>
      <c r="B2" t="s">
        <v>110</v>
      </c>
      <c r="C2">
        <v>15</v>
      </c>
      <c r="D2" t="s">
        <v>113</v>
      </c>
      <c r="E2" t="str">
        <f>IF(C2&gt;=16, "TEENAGE", "ADULT")</f>
        <v>ADULT</v>
      </c>
      <c r="F2" t="str">
        <f>IF(AND(C2&gt;=16, E2="TEENAGE"), " PASS",  "RE-SIT")</f>
        <v>RE-SIT</v>
      </c>
    </row>
    <row r="3" spans="1:6" x14ac:dyDescent="0.2">
      <c r="A3" t="s">
        <v>70</v>
      </c>
      <c r="B3" t="s">
        <v>111</v>
      </c>
      <c r="C3">
        <v>16</v>
      </c>
      <c r="D3" t="s">
        <v>73</v>
      </c>
      <c r="E3" t="str">
        <f t="shared" ref="E3:E9" si="0">IF(C3&gt;=16, "TEENAGE", "ADULT")</f>
        <v>TEENAGE</v>
      </c>
      <c r="F3" t="str">
        <f t="shared" ref="F3:F9" si="1">IF(AND(C3&gt;=16, E3="TEENAGE"), " PASS",  "RE-SIT")</f>
        <v xml:space="preserve"> PASS</v>
      </c>
    </row>
    <row r="4" spans="1:6" x14ac:dyDescent="0.2">
      <c r="A4" t="s">
        <v>106</v>
      </c>
      <c r="B4" t="s">
        <v>5</v>
      </c>
      <c r="C4">
        <v>15</v>
      </c>
      <c r="D4" t="s">
        <v>114</v>
      </c>
      <c r="E4" t="str">
        <f t="shared" si="0"/>
        <v>ADULT</v>
      </c>
      <c r="F4" t="str">
        <f t="shared" si="1"/>
        <v>RE-SIT</v>
      </c>
    </row>
    <row r="5" spans="1:6" x14ac:dyDescent="0.2">
      <c r="A5" t="s">
        <v>71</v>
      </c>
      <c r="B5" t="s">
        <v>112</v>
      </c>
      <c r="C5">
        <v>18</v>
      </c>
      <c r="D5" t="s">
        <v>75</v>
      </c>
      <c r="E5" t="str">
        <f t="shared" si="0"/>
        <v>TEENAGE</v>
      </c>
      <c r="F5" t="str">
        <f t="shared" si="1"/>
        <v xml:space="preserve"> PASS</v>
      </c>
    </row>
    <row r="6" spans="1:6" x14ac:dyDescent="0.2">
      <c r="A6" t="s">
        <v>107</v>
      </c>
      <c r="B6" t="s">
        <v>14</v>
      </c>
      <c r="C6">
        <v>14</v>
      </c>
      <c r="D6" t="s">
        <v>74</v>
      </c>
      <c r="E6" t="str">
        <f t="shared" si="0"/>
        <v>ADULT</v>
      </c>
      <c r="F6" t="str">
        <f t="shared" si="1"/>
        <v>RE-SIT</v>
      </c>
    </row>
    <row r="7" spans="1:6" x14ac:dyDescent="0.2">
      <c r="A7" t="s">
        <v>108</v>
      </c>
      <c r="B7" t="s">
        <v>5</v>
      </c>
      <c r="C7">
        <v>16</v>
      </c>
      <c r="D7" t="s">
        <v>115</v>
      </c>
      <c r="E7" t="str">
        <f t="shared" si="0"/>
        <v>TEENAGE</v>
      </c>
      <c r="F7" t="str">
        <f t="shared" si="1"/>
        <v xml:space="preserve"> PASS</v>
      </c>
    </row>
    <row r="8" spans="1:6" x14ac:dyDescent="0.2">
      <c r="A8" t="s">
        <v>109</v>
      </c>
      <c r="B8" t="s">
        <v>112</v>
      </c>
      <c r="C8">
        <v>16</v>
      </c>
      <c r="D8" t="s">
        <v>77</v>
      </c>
      <c r="E8" t="str">
        <f t="shared" si="0"/>
        <v>TEENAGE</v>
      </c>
      <c r="F8" t="str">
        <f t="shared" si="1"/>
        <v xml:space="preserve"> PASS</v>
      </c>
    </row>
    <row r="9" spans="1:6" x14ac:dyDescent="0.2">
      <c r="A9" t="s">
        <v>69</v>
      </c>
      <c r="B9" t="s">
        <v>111</v>
      </c>
      <c r="C9">
        <v>15</v>
      </c>
      <c r="D9" t="s">
        <v>76</v>
      </c>
      <c r="E9" t="str">
        <f t="shared" si="0"/>
        <v>ADULT</v>
      </c>
      <c r="F9" t="str">
        <f t="shared" si="1"/>
        <v>RE-SIT</v>
      </c>
    </row>
    <row r="13" spans="1:6" x14ac:dyDescent="0.2">
      <c r="A13" t="s">
        <v>118</v>
      </c>
      <c r="B13" s="16" t="str">
        <f>TRIM(A13)</f>
        <v>Bola Ade</v>
      </c>
      <c r="D13" t="str">
        <f>LEFT(B13, 3)</f>
        <v>Bol</v>
      </c>
    </row>
    <row r="14" spans="1:6" x14ac:dyDescent="0.2">
      <c r="A14" t="s">
        <v>119</v>
      </c>
      <c r="B14" s="16" t="str">
        <f t="shared" ref="B14:B15" si="2">TRIM(A14)</f>
        <v>Sunmi Sola</v>
      </c>
    </row>
    <row r="15" spans="1:6" x14ac:dyDescent="0.2">
      <c r="A15" t="s">
        <v>120</v>
      </c>
      <c r="B15" s="16" t="str">
        <f t="shared" si="2"/>
        <v>Adeniyi olaiya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1F8D-E83B-7941-AE10-446B8AEF1F59}">
  <dimension ref="A1:B7"/>
  <sheetViews>
    <sheetView zoomScaleNormal="60" zoomScaleSheetLayoutView="100" workbookViewId="0">
      <selection activeCell="C20" sqref="C20"/>
    </sheetView>
  </sheetViews>
  <sheetFormatPr defaultRowHeight="15" x14ac:dyDescent="0.2"/>
  <sheetData>
    <row r="1" spans="1:2" ht="18.75" x14ac:dyDescent="0.25">
      <c r="A1" s="28" t="s">
        <v>83</v>
      </c>
      <c r="B1" s="28"/>
    </row>
    <row r="2" spans="1:2" x14ac:dyDescent="0.2">
      <c r="A2" t="s">
        <v>81</v>
      </c>
      <c r="B2" t="s">
        <v>82</v>
      </c>
    </row>
    <row r="3" spans="1:2" x14ac:dyDescent="0.2">
      <c r="A3" t="s">
        <v>40</v>
      </c>
      <c r="B3">
        <v>2500</v>
      </c>
    </row>
    <row r="4" spans="1:2" x14ac:dyDescent="0.2">
      <c r="A4" t="s">
        <v>78</v>
      </c>
      <c r="B4">
        <v>4000</v>
      </c>
    </row>
    <row r="5" spans="1:2" x14ac:dyDescent="0.2">
      <c r="A5" t="s">
        <v>38</v>
      </c>
      <c r="B5">
        <v>3200</v>
      </c>
    </row>
    <row r="6" spans="1:2" x14ac:dyDescent="0.2">
      <c r="A6" t="s">
        <v>79</v>
      </c>
      <c r="B6">
        <v>5000</v>
      </c>
    </row>
    <row r="7" spans="1:2" x14ac:dyDescent="0.2">
      <c r="A7" t="s">
        <v>80</v>
      </c>
      <c r="B7">
        <v>4500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B358-E513-E84F-ACD6-9BC066E1162A}">
  <dimension ref="A1:E15"/>
  <sheetViews>
    <sheetView zoomScaleNormal="60" zoomScaleSheetLayoutView="100" workbookViewId="0">
      <selection activeCell="D20" sqref="D20"/>
    </sheetView>
  </sheetViews>
  <sheetFormatPr defaultRowHeight="15" x14ac:dyDescent="0.2"/>
  <cols>
    <col min="1" max="1" width="12.5078125" bestFit="1" customWidth="1"/>
    <col min="2" max="2" width="20.17578125" bestFit="1" customWidth="1"/>
    <col min="3" max="3" width="9.68359375" bestFit="1" customWidth="1"/>
    <col min="4" max="4" width="19.63671875" bestFit="1" customWidth="1"/>
    <col min="5" max="5" width="11.97265625" bestFit="1" customWidth="1"/>
  </cols>
  <sheetData>
    <row r="1" spans="1:5" ht="25.5" x14ac:dyDescent="0.35">
      <c r="A1" s="29" t="s">
        <v>84</v>
      </c>
      <c r="B1" s="29"/>
      <c r="C1" s="29"/>
      <c r="D1" s="29"/>
      <c r="E1" s="29"/>
    </row>
    <row r="2" spans="1:5" x14ac:dyDescent="0.2">
      <c r="A2" s="8" t="s">
        <v>81</v>
      </c>
      <c r="B2" s="8" t="s">
        <v>85</v>
      </c>
      <c r="C2" s="8" t="s">
        <v>86</v>
      </c>
      <c r="D2" s="8" t="s">
        <v>87</v>
      </c>
      <c r="E2" s="8" t="s">
        <v>88</v>
      </c>
    </row>
    <row r="3" spans="1:5" x14ac:dyDescent="0.2">
      <c r="A3" s="6" t="s">
        <v>36</v>
      </c>
      <c r="B3" s="14">
        <v>2000</v>
      </c>
      <c r="C3" s="5">
        <v>2500</v>
      </c>
      <c r="D3" s="5">
        <v>2200</v>
      </c>
      <c r="E3" s="5">
        <v>2800</v>
      </c>
    </row>
    <row r="4" spans="1:5" x14ac:dyDescent="0.2">
      <c r="A4" s="6" t="s">
        <v>78</v>
      </c>
      <c r="B4" s="5">
        <v>3500</v>
      </c>
      <c r="C4" s="5">
        <v>3800</v>
      </c>
      <c r="D4" s="5">
        <v>4000</v>
      </c>
      <c r="E4" s="5">
        <v>4200</v>
      </c>
    </row>
    <row r="5" spans="1:5" x14ac:dyDescent="0.2">
      <c r="A5" s="6" t="s">
        <v>38</v>
      </c>
      <c r="B5" s="5">
        <v>1800</v>
      </c>
      <c r="C5" s="5">
        <v>2100</v>
      </c>
      <c r="D5" s="5">
        <v>2000</v>
      </c>
      <c r="E5" s="5">
        <v>2400</v>
      </c>
    </row>
    <row r="6" spans="1:5" x14ac:dyDescent="0.2">
      <c r="A6" s="7" t="s">
        <v>94</v>
      </c>
      <c r="B6" s="4">
        <f>SUM(B3:B5)</f>
        <v>7300</v>
      </c>
      <c r="C6" s="4">
        <f t="shared" ref="C6:E6" si="0">SUM(C3:C5)</f>
        <v>8400</v>
      </c>
      <c r="D6" s="4">
        <f t="shared" si="0"/>
        <v>8200</v>
      </c>
      <c r="E6" s="4">
        <f t="shared" si="0"/>
        <v>9400</v>
      </c>
    </row>
    <row r="8" spans="1:5" x14ac:dyDescent="0.2">
      <c r="B8" s="9" t="s">
        <v>89</v>
      </c>
      <c r="C8" s="10">
        <f>SUM(B3,E5)</f>
        <v>4400</v>
      </c>
      <c r="D8" t="s">
        <v>97</v>
      </c>
      <c r="E8" s="12">
        <f>((E3 - B3)/B3)</f>
        <v>0.4</v>
      </c>
    </row>
    <row r="9" spans="1:5" x14ac:dyDescent="0.2">
      <c r="B9" s="9" t="s">
        <v>90</v>
      </c>
      <c r="C9" s="10">
        <f>AVERAGE(B3,E5)</f>
        <v>2200</v>
      </c>
      <c r="D9" t="s">
        <v>98</v>
      </c>
      <c r="E9" s="12">
        <f>((E5-B5)/B5)</f>
        <v>0.33333333333333331</v>
      </c>
    </row>
    <row r="10" spans="1:5" x14ac:dyDescent="0.2">
      <c r="B10" s="9" t="s">
        <v>93</v>
      </c>
      <c r="C10" s="10">
        <f>SUM(B3:E3)</f>
        <v>9500</v>
      </c>
    </row>
    <row r="11" spans="1:5" x14ac:dyDescent="0.2">
      <c r="B11" s="9" t="s">
        <v>91</v>
      </c>
      <c r="C11" s="10">
        <f>SUM(B4:E4)</f>
        <v>15500</v>
      </c>
    </row>
    <row r="12" spans="1:5" x14ac:dyDescent="0.2">
      <c r="B12" s="9" t="s">
        <v>92</v>
      </c>
      <c r="C12" s="10">
        <f>SUM(B5:E5)</f>
        <v>8300</v>
      </c>
    </row>
    <row r="13" spans="1:5" x14ac:dyDescent="0.2">
      <c r="B13" s="9" t="s">
        <v>96</v>
      </c>
      <c r="C13" s="11">
        <f>MAX(B3:E5)</f>
        <v>4200</v>
      </c>
    </row>
    <row r="14" spans="1:5" x14ac:dyDescent="0.2">
      <c r="B14" s="9" t="s">
        <v>95</v>
      </c>
      <c r="C14" s="11">
        <f>MIN(B3:E5)</f>
        <v>1800</v>
      </c>
    </row>
    <row r="15" spans="1:5" x14ac:dyDescent="0.2">
      <c r="B15" s="9"/>
      <c r="C15" s="11"/>
    </row>
  </sheetData>
  <mergeCells count="1">
    <mergeCell ref="A1:E1"/>
  </mergeCells>
  <phoneticPr fontId="3" alignment="center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463F-654A-B548-BF02-49D24FD1B9C7}">
  <dimension ref="A1:C6"/>
  <sheetViews>
    <sheetView zoomScaleNormal="60" zoomScaleSheetLayoutView="100" workbookViewId="0">
      <selection sqref="A1:C6"/>
    </sheetView>
  </sheetViews>
  <sheetFormatPr defaultRowHeight="15" x14ac:dyDescent="0.2"/>
  <cols>
    <col min="1" max="1" width="7.80078125" bestFit="1" customWidth="1"/>
    <col min="2" max="2" width="13.046875" bestFit="1" customWidth="1"/>
    <col min="3" max="3" width="6.1875" bestFit="1" customWidth="1"/>
  </cols>
  <sheetData>
    <row r="1" spans="1:3" x14ac:dyDescent="0.2">
      <c r="A1" s="13" t="s">
        <v>29</v>
      </c>
      <c r="B1" s="13" t="s">
        <v>99</v>
      </c>
      <c r="C1" s="13" t="s">
        <v>100</v>
      </c>
    </row>
    <row r="2" spans="1:3" x14ac:dyDescent="0.2">
      <c r="A2" t="s">
        <v>101</v>
      </c>
      <c r="B2" t="s">
        <v>102</v>
      </c>
      <c r="C2" s="15">
        <v>4500</v>
      </c>
    </row>
    <row r="3" spans="1:3" x14ac:dyDescent="0.2">
      <c r="A3" t="s">
        <v>6</v>
      </c>
      <c r="B3" t="s">
        <v>102</v>
      </c>
      <c r="C3" s="15">
        <v>5000</v>
      </c>
    </row>
    <row r="4" spans="1:3" x14ac:dyDescent="0.2">
      <c r="A4" t="s">
        <v>11</v>
      </c>
      <c r="B4" t="s">
        <v>103</v>
      </c>
      <c r="C4" s="15">
        <v>3000</v>
      </c>
    </row>
    <row r="5" spans="1:3" x14ac:dyDescent="0.2">
      <c r="A5" t="s">
        <v>7</v>
      </c>
      <c r="B5" t="s">
        <v>103</v>
      </c>
      <c r="C5" s="15">
        <v>6000</v>
      </c>
    </row>
    <row r="6" spans="1:3" x14ac:dyDescent="0.2">
      <c r="A6" t="s">
        <v>104</v>
      </c>
      <c r="B6" t="s">
        <v>102</v>
      </c>
      <c r="C6" s="15">
        <v>2000</v>
      </c>
    </row>
  </sheetData>
  <sortState xmlns:xlrd2="http://schemas.microsoft.com/office/spreadsheetml/2017/richdata2" ref="A2:C5">
    <sortCondition descending="1" ref="C2: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Sheet8</vt:lpstr>
      <vt:lpstr>Sheet4</vt:lpstr>
      <vt:lpstr>Sheet5</vt:lpstr>
      <vt:lpstr>Sheet6</vt:lpstr>
      <vt:lpstr>Sheet7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2025-10-05T18:13:05Z</dcterms:created>
</cp:coreProperties>
</file>