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24226"/>
  <mc:AlternateContent xmlns:mc="http://schemas.openxmlformats.org/markup-compatibility/2006">
    <mc:Choice Requires="x15">
      <x15ac:absPath xmlns:x15ac="http://schemas.microsoft.com/office/spreadsheetml/2010/11/ac" url="https://d.docs.live.net/b5d363eb2b1cfe94/Documents/Portfolio/"/>
    </mc:Choice>
  </mc:AlternateContent>
  <xr:revisionPtr revIDLastSave="12" documentId="13_ncr:1_{6FB4A15A-139F-4AA6-ABD3-538BC4E0D8E7}" xr6:coauthVersionLast="47" xr6:coauthVersionMax="47" xr10:uidLastSave="{0A6C14AC-B954-415A-9FD3-C95067A313BA}"/>
  <bookViews>
    <workbookView xWindow="-110" yWindow="-110" windowWidth="19420" windowHeight="11020" firstSheet="5" activeTab="6" xr2:uid="{00000000-000D-0000-FFFF-FFFF00000000}"/>
  </bookViews>
  <sheets>
    <sheet name="Data" sheetId="1" r:id="rId1"/>
    <sheet name="Customer Count by Segment" sheetId="8" r:id="rId2"/>
    <sheet name="Total Rev. by Segment" sheetId="9" r:id="rId3"/>
    <sheet name="Avg Recency andFreq. by Segment" sheetId="10" r:id="rId4"/>
    <sheet name="Top 10 Customers by Total Spent" sheetId="11" r:id="rId5"/>
    <sheet name="Region vs Segment" sheetId="12" r:id="rId6"/>
    <sheet name="Dashboard" sheetId="13" r:id="rId7"/>
  </sheets>
  <definedNames>
    <definedName name="Slicer_AgeGroup">#N/A</definedName>
    <definedName name="Slicer_Gender">#N/A</definedName>
    <definedName name="Slicer_Region">#N/A</definedName>
  </definedNames>
  <calcPr calcId="191029"/>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0" i="1" l="1"/>
  <c r="N3" i="1"/>
  <c r="N4" i="1"/>
  <c r="N5" i="1"/>
  <c r="N6" i="1"/>
  <c r="N7" i="1"/>
  <c r="N8" i="1"/>
  <c r="N9"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2"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alcChain>
</file>

<file path=xl/sharedStrings.xml><?xml version="1.0" encoding="utf-8"?>
<sst xmlns="http://schemas.openxmlformats.org/spreadsheetml/2006/main" count="554" uniqueCount="234">
  <si>
    <t>CustomerID</t>
  </si>
  <si>
    <t>Name</t>
  </si>
  <si>
    <t>Region</t>
  </si>
  <si>
    <t>Gender</t>
  </si>
  <si>
    <t>AgeGroup</t>
  </si>
  <si>
    <t>LastPurchaseDate</t>
  </si>
  <si>
    <t>NumberOfPurchases</t>
  </si>
  <si>
    <t>TotalSpent</t>
  </si>
  <si>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</si>
  <si>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</si>
  <si>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</si>
  <si>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</si>
  <si>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</si>
  <si>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</si>
  <si>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</si>
  <si>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</si>
  <si>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</si>
  <si>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</si>
  <si>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</si>
  <si>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</si>
  <si>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</si>
  <si>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</si>
  <si>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</si>
  <si>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</si>
  <si>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</si>
  <si>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</si>
  <si>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</si>
  <si>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</si>
  <si>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</si>
  <si>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</si>
  <si>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</si>
  <si>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</si>
  <si>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</si>
  <si>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</si>
  <si>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</si>
  <si>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</si>
  <si>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</si>
  <si>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</si>
  <si>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</si>
  <si>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</si>
  <si>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</si>
  <si>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</si>
  <si>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</si>
  <si>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</si>
  <si>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</si>
  <si>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</si>
  <si>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</si>
  <si>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</si>
  <si>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</si>
  <si>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</si>
  <si>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</si>
  <si>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</si>
  <si>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</si>
  <si>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</si>
  <si>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</si>
  <si>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</si>
  <si>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</si>
  <si>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</si>
  <si>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</si>
  <si>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</si>
  <si>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</si>
  <si>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</si>
  <si>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</si>
  <si>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</si>
  <si>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</si>
  <si>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</si>
  <si>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</si>
  <si>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</si>
  <si>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</si>
  <si>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</si>
  <si>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</si>
  <si>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</si>
  <si>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</si>
  <si>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</si>
  <si>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</si>
  <si>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</si>
  <si>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</si>
  <si>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</si>
  <si>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</si>
  <si>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</si>
  <si>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</si>
  <si>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</si>
  <si>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</si>
  <si>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</si>
  <si>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</si>
  <si>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</si>
  <si>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</si>
  <si>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</si>
  <si>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</si>
  <si>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</si>
  <si>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</si>
  <si>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</si>
  <si>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</si>
  <si>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</si>
  <si>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</si>
  <si>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</si>
  <si>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</si>
  <si>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</si>
  <si>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</si>
  <si>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</si>
  <si>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</si>
  <si>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</si>
  <si>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</si>
  <si>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</si>
  <si>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</si>
  <si>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</si>
  <si>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</si>
  <si>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</si>
  <si>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Customer_1</t>
  </si>
  <si>
    <t>Customer_2</t>
  </si>
  <si>
    <t>Customer_3</t>
  </si>
  <si>
    <t>Customer_4</t>
  </si>
  <si>
    <t>Customer_5</t>
  </si>
  <si>
    <t>Customer_6</t>
  </si>
  <si>
    <t>Customer_7</t>
  </si>
  <si>
    <t>Customer_8</t>
  </si>
  <si>
    <t>Customer_9</t>
  </si>
  <si>
    <t>Customer_10</t>
  </si>
  <si>
    <t>Customer_11</t>
  </si>
  <si>
    <t>Customer_12</t>
  </si>
  <si>
    <t>Customer_13</t>
  </si>
  <si>
    <t>Customer_14</t>
  </si>
  <si>
    <t>Customer_15</t>
  </si>
  <si>
    <t>Customer_16</t>
  </si>
  <si>
    <t>Customer_17</t>
  </si>
  <si>
    <t>Customer_18</t>
  </si>
  <si>
    <t>Customer_19</t>
  </si>
  <si>
    <t>Customer_20</t>
  </si>
  <si>
    <t>Customer_21</t>
  </si>
  <si>
    <t>Customer_22</t>
  </si>
  <si>
    <t>Customer_23</t>
  </si>
  <si>
    <t>Customer_24</t>
  </si>
  <si>
    <t>Customer_25</t>
  </si>
  <si>
    <t>Customer_26</t>
  </si>
  <si>
    <t>Customer_27</t>
  </si>
  <si>
    <t>Customer_28</t>
  </si>
  <si>
    <t>Customer_29</t>
  </si>
  <si>
    <t>Customer_30</t>
  </si>
  <si>
    <t>Customer_31</t>
  </si>
  <si>
    <t>Customer_32</t>
  </si>
  <si>
    <t>Customer_33</t>
  </si>
  <si>
    <t>Customer_34</t>
  </si>
  <si>
    <t>Customer_35</t>
  </si>
  <si>
    <t>Customer_36</t>
  </si>
  <si>
    <t>Customer_37</t>
  </si>
  <si>
    <t>Customer_38</t>
  </si>
  <si>
    <t>Customer_39</t>
  </si>
  <si>
    <t>Customer_40</t>
  </si>
  <si>
    <t>Customer_41</t>
  </si>
  <si>
    <t>Customer_42</t>
  </si>
  <si>
    <t>Customer_43</t>
  </si>
  <si>
    <t>Customer_44</t>
  </si>
  <si>
    <t>Customer_45</t>
  </si>
  <si>
    <t>Customer_46</t>
  </si>
  <si>
    <t>Customer_47</t>
  </si>
  <si>
    <t>Customer_48</t>
  </si>
  <si>
    <t>Customer_49</t>
  </si>
  <si>
    <t>Customer_50</t>
  </si>
  <si>
    <t>Customer_51</t>
  </si>
  <si>
    <t>Customer_52</t>
  </si>
  <si>
    <t>Customer_53</t>
  </si>
  <si>
    <t>Customer_54</t>
  </si>
  <si>
    <t>Customer_55</t>
  </si>
  <si>
    <t>Customer_56</t>
  </si>
  <si>
    <t>Customer_57</t>
  </si>
  <si>
    <t>Customer_58</t>
  </si>
  <si>
    <t>Customer_59</t>
  </si>
  <si>
    <t>Customer_60</t>
  </si>
  <si>
    <t>Customer_61</t>
  </si>
  <si>
    <t>Customer_62</t>
  </si>
  <si>
    <t>Customer_63</t>
  </si>
  <si>
    <t>Customer_64</t>
  </si>
  <si>
    <t>Customer_65</t>
  </si>
  <si>
    <t>Customer_66</t>
  </si>
  <si>
    <t>Customer_67</t>
  </si>
  <si>
    <t>Customer_68</t>
  </si>
  <si>
    <t>Customer_69</t>
  </si>
  <si>
    <t>Customer_70</t>
  </si>
  <si>
    <t>Customer_71</t>
  </si>
  <si>
    <t>Customer_72</t>
  </si>
  <si>
    <t>Customer_73</t>
  </si>
  <si>
    <t>Customer_74</t>
  </si>
  <si>
    <t>Customer_75</t>
  </si>
  <si>
    <t>Customer_76</t>
  </si>
  <si>
    <t>Customer_77</t>
  </si>
  <si>
    <t>Customer_78</t>
  </si>
  <si>
    <t>Customer_79</t>
  </si>
  <si>
    <t>Customer_80</t>
  </si>
  <si>
    <t>Customer_81</t>
  </si>
  <si>
    <t>Customer_82</t>
  </si>
  <si>
    <t>Customer_83</t>
  </si>
  <si>
    <t>Customer_84</t>
  </si>
  <si>
    <t>Customer_85</t>
  </si>
  <si>
    <t>Customer_86</t>
  </si>
  <si>
    <t>Customer_87</t>
  </si>
  <si>
    <t>Customer_88</t>
  </si>
  <si>
    <t>Customer_89</t>
  </si>
  <si>
    <t>Customer_90</t>
  </si>
  <si>
    <t>Customer_91</t>
  </si>
  <si>
    <t>Customer_92</t>
  </si>
  <si>
    <t>Customer_93</t>
  </si>
  <si>
    <t>Customer_94</t>
  </si>
  <si>
    <t>Customer_95</t>
  </si>
  <si>
    <t>Customer_96</t>
  </si>
  <si>
    <t>Customer_97</t>
  </si>
  <si>
    <t>Customer_98</t>
  </si>
  <si>
    <t>Customer_99</t>
  </si>
  <si>
    <t>Customer_100</t>
  </si>
  <si>
    <t>East</t>
  </si>
  <si>
    <t>West</t>
  </si>
  <si>
    <t>North</t>
  </si>
  <si>
    <t>South</t>
  </si>
  <si>
    <t>Male</t>
  </si>
  <si>
    <t>Female</t>
  </si>
  <si>
    <t>18-24</t>
  </si>
  <si>
    <t>45-54</t>
  </si>
  <si>
    <t>55+</t>
  </si>
  <si>
    <t>35-44</t>
  </si>
  <si>
    <t>25-34</t>
  </si>
  <si>
    <t>Row Labels</t>
  </si>
  <si>
    <t>Grand Total</t>
  </si>
  <si>
    <t>Recency (Days)</t>
  </si>
  <si>
    <t>R_score</t>
  </si>
  <si>
    <t>F_score</t>
  </si>
  <si>
    <t>M_score</t>
  </si>
  <si>
    <t>RFM_total</t>
  </si>
  <si>
    <t>Customer_Segment</t>
  </si>
  <si>
    <t>Occasional/At-risk</t>
  </si>
  <si>
    <t>Regular/Active</t>
  </si>
  <si>
    <t>Count of CustomerID</t>
  </si>
  <si>
    <t>Column Labels</t>
  </si>
  <si>
    <t>Avg of recency</t>
  </si>
  <si>
    <t>Avg of frequency</t>
  </si>
  <si>
    <t>Sum of Monetary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</si>
</sst>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_-* #,##0_-;\-* #,##0_-;_-* &quot;-&quot;??_-;_-@_-"/>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164" fontId="0" fillId="0" borderId="0" xfId="0" applyNumberFormat="1"/>
    <xf numFmtId="0" fontId="1" fillId="0" borderId="2" xfId="0" applyFont="1" applyBorder="1" applyAlignment="1">
      <alignment horizontal="center" vertical="top"/>
    </xf>
    <xf numFmtId="1"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cellXfs>
  <cellStyles count="1">
    <cellStyle name="Normal" xfId="0" builtinId="0"/>
  </cellStyles>
  <dxfs count="1">
    <dxf>
      <numFmt numFmtId="165" formatCode="_-* #,##0_-;\-* #,##0_-;_-*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[Customer_Segmentation_Analytics.xlsx]Customer Count by Segment!PivotTable7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Count by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Count by Segment'!$B$3</c:f>
              <c:strCache>
                <c:ptCount val="1"/>
                <c:pt idx="0">
                  <c:v>Total</c:v>
                </c:pt>
              </c:strCache>
            </c:strRef>
          </c:tx>
          <c:spPr>
            <a:solidFill>
              <a:schemeClr val="accent1"/>
            </a:solidFill>
            <a:ln>
              <a:noFill/>
            </a:ln>
            <a:effectLst/>
          </c:spPr>
          <c:invertIfNegative val="0"/>
          <c:cat>
            <c:strRef>
              <c:f>'Customer Count by Segment'!$A$4:$A$6</c:f>
              <c:strCache>
                <c:ptCount val="2"/>
                <c:pt idx="0">
                  <c:v>Occasional/At-risk</c:v>
                </c:pt>
                <c:pt idx="1">
                  <c:v>Regular/Active</c:v>
                </c:pt>
              </c:strCache>
            </c:strRef>
          </c:cat>
          <c:val>
            <c:numRef>
              <c:f>'Customer Count by Segment'!$B$4:$B$6</c:f>
              <c:numCache>
                <c:formatCode>General</c:formatCode>
                <c:ptCount val="2"/>
                <c:pt idx="0">
                  <c:v>48</c:v>
                </c:pt>
                <c:pt idx="1">
                  <c:v>52</c:v>
                </c:pt>
              </c:numCache>
            </c:numRef>
          </c:val>
          <c:extLst>
            <c:ext xmlns:c16="http://schemas.microsoft.com/office/drawing/2014/chart" uri="{C3380CC4-5D6E-409C-BE32-E72D297353CC}">
              <c16:uniqueId val="{00000000-2CCC-4BD6-B0E7-17B2F1F3410D}"/>
            </c:ext>
          </c:extLst>
        </c:ser>
        <c:dLbls>
          <c:showLegendKey val="0"/>
          <c:showVal val="0"/>
          <c:showCatName val="0"/>
          <c:showSerName val="0"/>
          <c:showPercent val="0"/>
          <c:showBubbleSize val="0"/>
        </c:dLbls>
        <c:gapWidth val="182"/>
        <c:axId val="1923051631"/>
        <c:axId val="1923060751"/>
      </c:barChart>
      <c:catAx>
        <c:axId val="1923051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60751"/>
        <c:crosses val="autoZero"/>
        <c:auto val="1"/>
        <c:lblAlgn val="ctr"/>
        <c:lblOffset val="100"/>
        <c:noMultiLvlLbl val="0"/>
      </c:catAx>
      <c:valAx>
        <c:axId val="19230607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516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[Customer_Segmentation_Analytics.xlsx]Region vs Segment!PivotTable11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Regions</a:t>
            </a:r>
            <a:r>
              <a:rPr lang="en-US" baseline="0"/>
              <a:t> vs Segments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vs Segment'!$B$3:$B$4</c:f>
              <c:strCache>
                <c:ptCount val="1"/>
                <c:pt idx="0">
                  <c:v>Occasional/At-risk</c:v>
                </c:pt>
              </c:strCache>
            </c:strRef>
          </c:tx>
          <c:spPr>
            <a:solidFill>
              <a:schemeClr val="accent1">
                <a:shade val="76000"/>
              </a:schemeClr>
            </a:solidFill>
            <a:ln>
              <a:noFill/>
            </a:ln>
            <a:effectLst/>
          </c:spPr>
          <c:invertIfNegative val="0"/>
          <c:cat>
            <c:strRef>
              <c:f>'Region vs Segment'!$A$5:$A$9</c:f>
              <c:strCache>
                <c:ptCount val="4"/>
                <c:pt idx="0">
                  <c:v>East</c:v>
                </c:pt>
                <c:pt idx="1">
                  <c:v>North</c:v>
                </c:pt>
                <c:pt idx="2">
                  <c:v>South</c:v>
                </c:pt>
                <c:pt idx="3">
                  <c:v>West</c:v>
                </c:pt>
              </c:strCache>
            </c:strRef>
          </c:cat>
          <c:val>
            <c:numRef>
              <c:f>'Region vs Segment'!$B$5:$B$9</c:f>
              <c:numCache>
                <c:formatCode>General</c:formatCode>
                <c:ptCount val="4"/>
                <c:pt idx="0">
                  <c:v>12</c:v>
                </c:pt>
                <c:pt idx="1">
                  <c:v>9</c:v>
                </c:pt>
                <c:pt idx="2">
                  <c:v>16</c:v>
                </c:pt>
                <c:pt idx="3">
                  <c:v>11</c:v>
                </c:pt>
              </c:numCache>
            </c:numRef>
          </c:val>
          <c:extLst>
            <c:ext xmlns:c16="http://schemas.microsoft.com/office/drawing/2014/chart" uri="{C3380CC4-5D6E-409C-BE32-E72D297353CC}">
              <c16:uniqueId val="{00000000-ED55-4AEC-A149-8A914AF9CAF6}"/>
            </c:ext>
          </c:extLst>
        </c:ser>
        <c:ser>
          <c:idx val="1"/>
          <c:order val="1"/>
          <c:tx>
            <c:strRef>
              <c:f>'Region vs Segment'!$C$3:$C$4</c:f>
              <c:strCache>
                <c:ptCount val="1"/>
                <c:pt idx="0">
                  <c:v>Regular/Active</c:v>
                </c:pt>
              </c:strCache>
            </c:strRef>
          </c:tx>
          <c:spPr>
            <a:solidFill>
              <a:schemeClr val="accent1">
                <a:tint val="77000"/>
              </a:schemeClr>
            </a:solidFill>
            <a:ln>
              <a:noFill/>
            </a:ln>
            <a:effectLst/>
          </c:spPr>
          <c:invertIfNegative val="0"/>
          <c:cat>
            <c:strRef>
              <c:f>'Region vs Segment'!$A$5:$A$9</c:f>
              <c:strCache>
                <c:ptCount val="4"/>
                <c:pt idx="0">
                  <c:v>East</c:v>
                </c:pt>
                <c:pt idx="1">
                  <c:v>North</c:v>
                </c:pt>
                <c:pt idx="2">
                  <c:v>South</c:v>
                </c:pt>
                <c:pt idx="3">
                  <c:v>West</c:v>
                </c:pt>
              </c:strCache>
            </c:strRef>
          </c:cat>
          <c:val>
            <c:numRef>
              <c:f>'Region vs Segment'!$C$5:$C$9</c:f>
              <c:numCache>
                <c:formatCode>General</c:formatCode>
                <c:ptCount val="4"/>
                <c:pt idx="0">
                  <c:v>12</c:v>
                </c:pt>
                <c:pt idx="1">
                  <c:v>11</c:v>
                </c:pt>
                <c:pt idx="2">
                  <c:v>10</c:v>
                </c:pt>
                <c:pt idx="3">
                  <c:v>19</c:v>
                </c:pt>
              </c:numCache>
            </c:numRef>
          </c:val>
          <c:extLst>
            <c:ext xmlns:c16="http://schemas.microsoft.com/office/drawing/2014/chart" uri="{C3380CC4-5D6E-409C-BE32-E72D297353CC}">
              <c16:uniqueId val="{00000001-ED55-4AEC-A149-8A914AF9CAF6}"/>
            </c:ext>
          </c:extLst>
        </c:ser>
        <c:dLbls>
          <c:showLegendKey val="0"/>
          <c:showVal val="0"/>
          <c:showCatName val="0"/>
          <c:showSerName val="0"/>
          <c:showPercent val="0"/>
          <c:showBubbleSize val="0"/>
        </c:dLbls>
        <c:gapWidth val="219"/>
        <c:overlap val="-27"/>
        <c:axId val="1395584944"/>
        <c:axId val="1395593584"/>
      </c:barChart>
      <c:catAx>
        <c:axId val="139558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593584"/>
        <c:crosses val="autoZero"/>
        <c:auto val="1"/>
        <c:lblAlgn val="ctr"/>
        <c:lblOffset val="100"/>
        <c:noMultiLvlLbl val="0"/>
      </c:catAx>
      <c:valAx>
        <c:axId val="139559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58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[Customer_Segmentation_Analytics.xlsx]Total Rev. by Segment!PivotTable8</c:name>
    <c:fmtId val="0"/>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a:t>Total Percent of Revenue Shared by Segment</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overflow" horzOverflow="overflow" vert="horz" wrap="square" anchor="t"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hade val="76000"/>
            </a:schemeClr>
          </a:solidFill>
          <a:ln w="19050">
            <a:solidFill>
              <a:schemeClr val="lt1"/>
            </a:solidFill>
          </a:ln>
          <a:effectLst/>
        </c:spPr>
      </c:pivotFmt>
      <c:pivotFmt>
        <c:idx val="2"/>
        <c:spPr>
          <a:solidFill>
            <a:schemeClr val="accent1">
              <a:tint val="77000"/>
            </a:schemeClr>
          </a:solidFill>
          <a:ln w="19050">
            <a:solidFill>
              <a:schemeClr val="lt1"/>
            </a:solidFill>
          </a:ln>
          <a:effectLst/>
        </c:spPr>
      </c:pivotFmt>
    </c:pivotFmts>
    <c:plotArea>
      <c:layout/>
      <c:pieChart>
        <c:varyColors val="1"/>
        <c:ser>
          <c:idx val="0"/>
          <c:order val="0"/>
          <c:tx>
            <c:strRef>
              <c:f>'Total Rev. by Segment'!$B$3</c:f>
              <c:strCache>
                <c:ptCount val="1"/>
                <c:pt idx="0">
                  <c:v>Total</c:v>
                </c:pt>
              </c:strCache>
            </c:strRef>
          </c:tx>
          <c:dPt>
            <c:idx val="0"/>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2-8FEC-4613-ABD3-13CF27E15A36}"/>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3-8FEC-4613-ABD3-13CF27E15A36}"/>
              </c:ext>
            </c:extLst>
          </c:dPt>
          <c:dLbls>
            <c:spPr>
              <a:noFill/>
              <a:ln>
                <a:noFill/>
              </a:ln>
              <a:effectLst/>
            </c:spPr>
            <c:txPr>
              <a:bodyPr rot="0" spcFirstLastPara="1" vertOverflow="overflow" horzOverflow="overflow" vert="horz" wrap="square" anchor="t"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0"/>
            <c:extLst>
              <c:ext xmlns:c15="http://schemas.microsoft.com/office/drawing/2012/chart" uri="{CE6537A1-D6FC-4f65-9D91-7224C49458BB}"/>
            </c:extLst>
          </c:dLbls>
          <c:cat>
            <c:strRef>
              <c:f>'Total Rev. by Segment'!$A$4:$A$6</c:f>
              <c:strCache>
                <c:ptCount val="2"/>
                <c:pt idx="0">
                  <c:v>Occasional/At-risk</c:v>
                </c:pt>
                <c:pt idx="1">
                  <c:v>Regular/Active</c:v>
                </c:pt>
              </c:strCache>
            </c:strRef>
          </c:cat>
          <c:val>
            <c:numRef>
              <c:f>'Total Rev. by Segment'!$B$4:$B$6</c:f>
              <c:numCache>
                <c:formatCode>_-* #,##0_-;\-* #,##0_-;_-* "-"??_-;_-@_-</c:formatCode>
                <c:ptCount val="2"/>
                <c:pt idx="0">
                  <c:v>91596.22</c:v>
                </c:pt>
                <c:pt idx="1">
                  <c:v>146156.12</c:v>
                </c:pt>
              </c:numCache>
            </c:numRef>
          </c:val>
          <c:extLst>
            <c:ext xmlns:c16="http://schemas.microsoft.com/office/drawing/2014/chart" uri="{C3380CC4-5D6E-409C-BE32-E72D297353CC}">
              <c16:uniqueId val="{00000000-8FEC-4613-ABD3-13CF27E15A36}"/>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[Customer_Segmentation_Analytics.xlsx]Avg Recency andFreq. by Segment!PivotTable9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a:t>
            </a:r>
            <a:r>
              <a:rPr lang="en-US" baseline="0"/>
              <a:t> vs Segment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Recency andFreq. by Segment'!$B$3</c:f>
              <c:strCache>
                <c:ptCount val="1"/>
                <c:pt idx="0">
                  <c:v>Avg of recency</c:v>
                </c:pt>
              </c:strCache>
            </c:strRef>
          </c:tx>
          <c:spPr>
            <a:solidFill>
              <a:schemeClr val="accent1">
                <a:shade val="76000"/>
              </a:schemeClr>
            </a:solidFill>
            <a:ln>
              <a:noFill/>
            </a:ln>
            <a:effectLst/>
          </c:spPr>
          <c:invertIfNegative val="0"/>
          <c:cat>
            <c:strRef>
              <c:f>'Avg Recency andFreq. by Segment'!$A$4:$A$6</c:f>
              <c:strCache>
                <c:ptCount val="2"/>
                <c:pt idx="0">
                  <c:v>Occasional/At-risk</c:v>
                </c:pt>
                <c:pt idx="1">
                  <c:v>Regular/Active</c:v>
                </c:pt>
              </c:strCache>
            </c:strRef>
          </c:cat>
          <c:val>
            <c:numRef>
              <c:f>'Avg Recency andFreq. by Segment'!$B$4:$B$6</c:f>
              <c:numCache>
                <c:formatCode>0</c:formatCode>
                <c:ptCount val="2"/>
                <c:pt idx="0">
                  <c:v>186.33323941507356</c:v>
                </c:pt>
                <c:pt idx="1">
                  <c:v>193.75791890225307</c:v>
                </c:pt>
              </c:numCache>
            </c:numRef>
          </c:val>
          <c:extLst>
            <c:ext xmlns:c16="http://schemas.microsoft.com/office/drawing/2014/chart" uri="{C3380CC4-5D6E-409C-BE32-E72D297353CC}">
              <c16:uniqueId val="{00000000-FDFA-4215-9EA1-0DDFB754B4E1}"/>
            </c:ext>
          </c:extLst>
        </c:ser>
        <c:ser>
          <c:idx val="1"/>
          <c:order val="1"/>
          <c:tx>
            <c:strRef>
              <c:f>'Avg Recency andFreq. by Segment'!$C$3</c:f>
              <c:strCache>
                <c:ptCount val="1"/>
                <c:pt idx="0">
                  <c:v>Avg of frequency</c:v>
                </c:pt>
              </c:strCache>
            </c:strRef>
          </c:tx>
          <c:spPr>
            <a:solidFill>
              <a:schemeClr val="accent1">
                <a:tint val="77000"/>
              </a:schemeClr>
            </a:solidFill>
            <a:ln>
              <a:noFill/>
            </a:ln>
            <a:effectLst/>
          </c:spPr>
          <c:invertIfNegative val="0"/>
          <c:cat>
            <c:strRef>
              <c:f>'Avg Recency andFreq. by Segment'!$A$4:$A$6</c:f>
              <c:strCache>
                <c:ptCount val="2"/>
                <c:pt idx="0">
                  <c:v>Occasional/At-risk</c:v>
                </c:pt>
                <c:pt idx="1">
                  <c:v>Regular/Active</c:v>
                </c:pt>
              </c:strCache>
            </c:strRef>
          </c:cat>
          <c:val>
            <c:numRef>
              <c:f>'Avg Recency andFreq. by Segment'!$C$4:$C$6</c:f>
              <c:numCache>
                <c:formatCode>General</c:formatCode>
                <c:ptCount val="2"/>
                <c:pt idx="0">
                  <c:v>4.625</c:v>
                </c:pt>
                <c:pt idx="1">
                  <c:v>13.75</c:v>
                </c:pt>
              </c:numCache>
            </c:numRef>
          </c:val>
          <c:extLst>
            <c:ext xmlns:c16="http://schemas.microsoft.com/office/drawing/2014/chart" uri="{C3380CC4-5D6E-409C-BE32-E72D297353CC}">
              <c16:uniqueId val="{00000001-FDFA-4215-9EA1-0DDFB754B4E1}"/>
            </c:ext>
          </c:extLst>
        </c:ser>
        <c:dLbls>
          <c:showLegendKey val="0"/>
          <c:showVal val="0"/>
          <c:showCatName val="0"/>
          <c:showSerName val="0"/>
          <c:showPercent val="0"/>
          <c:showBubbleSize val="0"/>
        </c:dLbls>
        <c:gapWidth val="219"/>
        <c:overlap val="-27"/>
        <c:axId val="1923043951"/>
        <c:axId val="1923063151"/>
      </c:barChart>
      <c:catAx>
        <c:axId val="1923043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63151"/>
        <c:crosses val="autoZero"/>
        <c:auto val="1"/>
        <c:lblAlgn val="ctr"/>
        <c:lblOffset val="100"/>
        <c:noMultiLvlLbl val="0"/>
      </c:catAx>
      <c:valAx>
        <c:axId val="19230631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43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[Customer_Segmentation_Analytics.xlsx]Top 10 Customers by Total Spent!PivotTable10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Customers by Total Spent'!$B$3</c:f>
              <c:strCache>
                <c:ptCount val="1"/>
                <c:pt idx="0">
                  <c:v>Total</c:v>
                </c:pt>
              </c:strCache>
            </c:strRef>
          </c:tx>
          <c:spPr>
            <a:solidFill>
              <a:schemeClr val="accent1"/>
            </a:solidFill>
            <a:ln>
              <a:noFill/>
            </a:ln>
            <a:effectLst/>
          </c:spPr>
          <c:invertIfNegative val="0"/>
          <c:cat>
            <c:strRef>
              <c:f>'Top 10 Customers by Total Spent'!$A$4:$A$14</c:f>
              <c:strCache>
                <c:ptCount val="10"/>
                <c:pt idx="0">
                  <c:v>Customer_1</c:v>
                </c:pt>
                <c:pt idx="1">
                  <c:v>Customer_2</c:v>
                </c:pt>
                <c:pt idx="2">
                  <c:v>Customer_34</c:v>
                </c:pt>
                <c:pt idx="3">
                  <c:v>Customer_42</c:v>
                </c:pt>
                <c:pt idx="4">
                  <c:v>Customer_53</c:v>
                </c:pt>
                <c:pt idx="5">
                  <c:v>Customer_87</c:v>
                </c:pt>
                <c:pt idx="6">
                  <c:v>Customer_9</c:v>
                </c:pt>
                <c:pt idx="7">
                  <c:v>Customer_93</c:v>
                </c:pt>
                <c:pt idx="8">
                  <c:v>Customer_95</c:v>
                </c:pt>
                <c:pt idx="9">
                  <c:v>Customer_96</c:v>
                </c:pt>
              </c:strCache>
            </c:strRef>
          </c:cat>
          <c:val>
            <c:numRef>
              <c:f>'Top 10 Customers by Total Spent'!$B$4:$B$14</c:f>
              <c:numCache>
                <c:formatCode>General</c:formatCode>
                <c:ptCount val="10"/>
                <c:pt idx="0">
                  <c:v>4342.01</c:v>
                </c:pt>
                <c:pt idx="1">
                  <c:v>4570.54</c:v>
                </c:pt>
                <c:pt idx="2">
                  <c:v>4880.47</c:v>
                </c:pt>
                <c:pt idx="3">
                  <c:v>4815.1099999999997</c:v>
                </c:pt>
                <c:pt idx="4">
                  <c:v>4776.58</c:v>
                </c:pt>
                <c:pt idx="5">
                  <c:v>4704.1400000000003</c:v>
                </c:pt>
                <c:pt idx="6">
                  <c:v>4455.53</c:v>
                </c:pt>
                <c:pt idx="7">
                  <c:v>4710.25</c:v>
                </c:pt>
                <c:pt idx="8">
                  <c:v>4807.8900000000003</c:v>
                </c:pt>
                <c:pt idx="9">
                  <c:v>4531.49</c:v>
                </c:pt>
              </c:numCache>
            </c:numRef>
          </c:val>
          <c:extLst>
            <c:ext xmlns:c16="http://schemas.microsoft.com/office/drawing/2014/chart" uri="{C3380CC4-5D6E-409C-BE32-E72D297353CC}">
              <c16:uniqueId val="{00000000-9DF3-44DF-B925-6107F0BD19A6}"/>
            </c:ext>
          </c:extLst>
        </c:ser>
        <c:dLbls>
          <c:showLegendKey val="0"/>
          <c:showVal val="0"/>
          <c:showCatName val="0"/>
          <c:showSerName val="0"/>
          <c:showPercent val="0"/>
          <c:showBubbleSize val="0"/>
        </c:dLbls>
        <c:gapWidth val="182"/>
        <c:axId val="1923053071"/>
        <c:axId val="1923061711"/>
      </c:barChart>
      <c:catAx>
        <c:axId val="1923053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61711"/>
        <c:crosses val="autoZero"/>
        <c:auto val="1"/>
        <c:lblAlgn val="ctr"/>
        <c:lblOffset val="100"/>
        <c:noMultiLvlLbl val="0"/>
      </c:catAx>
      <c:valAx>
        <c:axId val="19230617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530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[Customer_Segmentation_Analytics.xlsx]Region vs Segment!PivotTable11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Regions</a:t>
            </a:r>
            <a:r>
              <a:rPr lang="en-US" baseline="0"/>
              <a:t> vs Segments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vs Segment'!$B$3:$B$4</c:f>
              <c:strCache>
                <c:ptCount val="1"/>
                <c:pt idx="0">
                  <c:v>Occasional/At-risk</c:v>
                </c:pt>
              </c:strCache>
            </c:strRef>
          </c:tx>
          <c:spPr>
            <a:solidFill>
              <a:schemeClr val="accent1">
                <a:shade val="76000"/>
              </a:schemeClr>
            </a:solidFill>
            <a:ln>
              <a:noFill/>
            </a:ln>
            <a:effectLst/>
          </c:spPr>
          <c:invertIfNegative val="0"/>
          <c:cat>
            <c:strRef>
              <c:f>'Region vs Segment'!$A$5:$A$9</c:f>
              <c:strCache>
                <c:ptCount val="4"/>
                <c:pt idx="0">
                  <c:v>East</c:v>
                </c:pt>
                <c:pt idx="1">
                  <c:v>North</c:v>
                </c:pt>
                <c:pt idx="2">
                  <c:v>South</c:v>
                </c:pt>
                <c:pt idx="3">
                  <c:v>West</c:v>
                </c:pt>
              </c:strCache>
            </c:strRef>
          </c:cat>
          <c:val>
            <c:numRef>
              <c:f>'Region vs Segment'!$B$5:$B$9</c:f>
              <c:numCache>
                <c:formatCode>General</c:formatCode>
                <c:ptCount val="4"/>
                <c:pt idx="0">
                  <c:v>12</c:v>
                </c:pt>
                <c:pt idx="1">
                  <c:v>9</c:v>
                </c:pt>
                <c:pt idx="2">
                  <c:v>16</c:v>
                </c:pt>
                <c:pt idx="3">
                  <c:v>11</c:v>
                </c:pt>
              </c:numCache>
            </c:numRef>
          </c:val>
          <c:extLst>
            <c:ext xmlns:c16="http://schemas.microsoft.com/office/drawing/2014/chart" uri="{C3380CC4-5D6E-409C-BE32-E72D297353CC}">
              <c16:uniqueId val="{00000000-2091-4428-8139-DD8E3FD50DBE}"/>
            </c:ext>
          </c:extLst>
        </c:ser>
        <c:ser>
          <c:idx val="1"/>
          <c:order val="1"/>
          <c:tx>
            <c:strRef>
              <c:f>'Region vs Segment'!$C$3:$C$4</c:f>
              <c:strCache>
                <c:ptCount val="1"/>
                <c:pt idx="0">
                  <c:v>Regular/Active</c:v>
                </c:pt>
              </c:strCache>
            </c:strRef>
          </c:tx>
          <c:spPr>
            <a:solidFill>
              <a:schemeClr val="accent1">
                <a:tint val="77000"/>
              </a:schemeClr>
            </a:solidFill>
            <a:ln>
              <a:noFill/>
            </a:ln>
            <a:effectLst/>
          </c:spPr>
          <c:invertIfNegative val="0"/>
          <c:cat>
            <c:strRef>
              <c:f>'Region vs Segment'!$A$5:$A$9</c:f>
              <c:strCache>
                <c:ptCount val="4"/>
                <c:pt idx="0">
                  <c:v>East</c:v>
                </c:pt>
                <c:pt idx="1">
                  <c:v>North</c:v>
                </c:pt>
                <c:pt idx="2">
                  <c:v>South</c:v>
                </c:pt>
                <c:pt idx="3">
                  <c:v>West</c:v>
                </c:pt>
              </c:strCache>
            </c:strRef>
          </c:cat>
          <c:val>
            <c:numRef>
              <c:f>'Region vs Segment'!$C$5:$C$9</c:f>
              <c:numCache>
                <c:formatCode>General</c:formatCode>
                <c:ptCount val="4"/>
                <c:pt idx="0">
                  <c:v>12</c:v>
                </c:pt>
                <c:pt idx="1">
                  <c:v>11</c:v>
                </c:pt>
                <c:pt idx="2">
                  <c:v>10</c:v>
                </c:pt>
                <c:pt idx="3">
                  <c:v>19</c:v>
                </c:pt>
              </c:numCache>
            </c:numRef>
          </c:val>
          <c:extLst>
            <c:ext xmlns:c16="http://schemas.microsoft.com/office/drawing/2014/chart" uri="{C3380CC4-5D6E-409C-BE32-E72D297353CC}">
              <c16:uniqueId val="{00000001-2091-4428-8139-DD8E3FD50DBE}"/>
            </c:ext>
          </c:extLst>
        </c:ser>
        <c:dLbls>
          <c:showLegendKey val="0"/>
          <c:showVal val="0"/>
          <c:showCatName val="0"/>
          <c:showSerName val="0"/>
          <c:showPercent val="0"/>
          <c:showBubbleSize val="0"/>
        </c:dLbls>
        <c:gapWidth val="219"/>
        <c:overlap val="-27"/>
        <c:axId val="1395584944"/>
        <c:axId val="1395593584"/>
      </c:barChart>
      <c:catAx>
        <c:axId val="139558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593584"/>
        <c:crosses val="autoZero"/>
        <c:auto val="1"/>
        <c:lblAlgn val="ctr"/>
        <c:lblOffset val="100"/>
        <c:noMultiLvlLbl val="0"/>
      </c:catAx>
      <c:valAx>
        <c:axId val="139559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58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[Customer_Segmentation_Analytics.xlsx]Customer Count by Segment!PivotTable7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Count by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Count by Segment'!$B$3</c:f>
              <c:strCache>
                <c:ptCount val="1"/>
                <c:pt idx="0">
                  <c:v>Total</c:v>
                </c:pt>
              </c:strCache>
            </c:strRef>
          </c:tx>
          <c:spPr>
            <a:solidFill>
              <a:schemeClr val="accent1"/>
            </a:solidFill>
            <a:ln>
              <a:noFill/>
            </a:ln>
            <a:effectLst/>
          </c:spPr>
          <c:invertIfNegative val="0"/>
          <c:cat>
            <c:strRef>
              <c:f>'Customer Count by Segment'!$A$4:$A$6</c:f>
              <c:strCache>
                <c:ptCount val="2"/>
                <c:pt idx="0">
                  <c:v>Occasional/At-risk</c:v>
                </c:pt>
                <c:pt idx="1">
                  <c:v>Regular/Active</c:v>
                </c:pt>
              </c:strCache>
            </c:strRef>
          </c:cat>
          <c:val>
            <c:numRef>
              <c:f>'Customer Count by Segment'!$B$4:$B$6</c:f>
              <c:numCache>
                <c:formatCode>General</c:formatCode>
                <c:ptCount val="2"/>
                <c:pt idx="0">
                  <c:v>48</c:v>
                </c:pt>
                <c:pt idx="1">
                  <c:v>52</c:v>
                </c:pt>
              </c:numCache>
            </c:numRef>
          </c:val>
          <c:extLst>
            <c:ext xmlns:c16="http://schemas.microsoft.com/office/drawing/2014/chart" uri="{C3380CC4-5D6E-409C-BE32-E72D297353CC}">
              <c16:uniqueId val="{00000000-1D55-48BC-9456-8097950E9F81}"/>
            </c:ext>
          </c:extLst>
        </c:ser>
        <c:dLbls>
          <c:showLegendKey val="0"/>
          <c:showVal val="0"/>
          <c:showCatName val="0"/>
          <c:showSerName val="0"/>
          <c:showPercent val="0"/>
          <c:showBubbleSize val="0"/>
        </c:dLbls>
        <c:gapWidth val="182"/>
        <c:axId val="1923051631"/>
        <c:axId val="1923060751"/>
      </c:barChart>
      <c:catAx>
        <c:axId val="1923051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60751"/>
        <c:crosses val="autoZero"/>
        <c:auto val="1"/>
        <c:lblAlgn val="ctr"/>
        <c:lblOffset val="100"/>
        <c:noMultiLvlLbl val="0"/>
      </c:catAx>
      <c:valAx>
        <c:axId val="19230607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516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[Customer_Segmentation_Analytics.xlsx]Total Rev. by Segment!PivotTable8</c:name>
    <c:fmtId val="5"/>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a:t>Total Percent of Revenue Shared by Segment</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overflow" horzOverflow="overflow" vert="horz" wrap="square" anchor="t"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hade val="76000"/>
            </a:schemeClr>
          </a:solidFill>
          <a:ln w="19050">
            <a:solidFill>
              <a:schemeClr val="lt1"/>
            </a:solidFill>
          </a:ln>
          <a:effectLst/>
        </c:spPr>
      </c:pivotFmt>
      <c:pivotFmt>
        <c:idx val="2"/>
        <c:spPr>
          <a:solidFill>
            <a:schemeClr val="accent1">
              <a:tint val="77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overflow" horzOverflow="overflow" vert="horz" wrap="square" anchor="t"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hade val="76000"/>
            </a:schemeClr>
          </a:solidFill>
          <a:ln w="19050">
            <a:solidFill>
              <a:schemeClr val="lt1"/>
            </a:solidFill>
          </a:ln>
          <a:effectLst/>
        </c:spPr>
      </c:pivotFmt>
      <c:pivotFmt>
        <c:idx val="5"/>
        <c:spPr>
          <a:solidFill>
            <a:schemeClr val="accent1">
              <a:tint val="77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overflow" horzOverflow="overflow" vert="horz" wrap="square" anchor="t"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hade val="76000"/>
            </a:schemeClr>
          </a:solidFill>
          <a:ln w="19050">
            <a:solidFill>
              <a:schemeClr val="lt1"/>
            </a:solidFill>
          </a:ln>
          <a:effectLst/>
        </c:spPr>
      </c:pivotFmt>
      <c:pivotFmt>
        <c:idx val="8"/>
        <c:spPr>
          <a:solidFill>
            <a:schemeClr val="accent1">
              <a:tint val="77000"/>
            </a:schemeClr>
          </a:solidFill>
          <a:ln w="19050">
            <a:solidFill>
              <a:schemeClr val="lt1"/>
            </a:solidFill>
          </a:ln>
          <a:effectLst/>
        </c:spPr>
      </c:pivotFmt>
    </c:pivotFmts>
    <c:plotArea>
      <c:layout/>
      <c:pieChart>
        <c:varyColors val="1"/>
        <c:ser>
          <c:idx val="0"/>
          <c:order val="0"/>
          <c:tx>
            <c:strRef>
              <c:f>'Total Rev. by Segment'!$B$3</c:f>
              <c:strCache>
                <c:ptCount val="1"/>
                <c:pt idx="0">
                  <c:v>Total</c:v>
                </c:pt>
              </c:strCache>
            </c:strRef>
          </c:tx>
          <c:dPt>
            <c:idx val="0"/>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1-F7F3-4D3D-A9FD-8CB64E9EA1AA}"/>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3-F7F3-4D3D-A9FD-8CB64E9EA1AA}"/>
              </c:ext>
            </c:extLst>
          </c:dPt>
          <c:dLbls>
            <c:spPr>
              <a:noFill/>
              <a:ln>
                <a:noFill/>
              </a:ln>
              <a:effectLst/>
            </c:spPr>
            <c:txPr>
              <a:bodyPr rot="0" spcFirstLastPara="1" vertOverflow="overflow" horzOverflow="overflow" vert="horz" wrap="square" anchor="t"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0"/>
            <c:extLst>
              <c:ext xmlns:c15="http://schemas.microsoft.com/office/drawing/2012/chart" uri="{CE6537A1-D6FC-4f65-9D91-7224C49458BB}"/>
            </c:extLst>
          </c:dLbls>
          <c:cat>
            <c:strRef>
              <c:f>'Total Rev. by Segment'!$A$4:$A$6</c:f>
              <c:strCache>
                <c:ptCount val="2"/>
                <c:pt idx="0">
                  <c:v>Occasional/At-risk</c:v>
                </c:pt>
                <c:pt idx="1">
                  <c:v>Regular/Active</c:v>
                </c:pt>
              </c:strCache>
            </c:strRef>
          </c:cat>
          <c:val>
            <c:numRef>
              <c:f>'Total Rev. by Segment'!$B$4:$B$6</c:f>
              <c:numCache>
                <c:formatCode>_-* #,##0_-;\-* #,##0_-;_-* "-"??_-;_-@_-</c:formatCode>
                <c:ptCount val="2"/>
                <c:pt idx="0">
                  <c:v>91596.22</c:v>
                </c:pt>
                <c:pt idx="1">
                  <c:v>146156.12</c:v>
                </c:pt>
              </c:numCache>
            </c:numRef>
          </c:val>
          <c:extLst>
            <c:ext xmlns:c16="http://schemas.microsoft.com/office/drawing/2014/chart" uri="{C3380CC4-5D6E-409C-BE32-E72D297353CC}">
              <c16:uniqueId val="{00000004-F7F3-4D3D-A9FD-8CB64E9EA1AA}"/>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[Customer_Segmentation_Analytics.xlsx]Avg Recency andFreq. by Segment!PivotTable9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a:t>
            </a:r>
            <a:r>
              <a:rPr lang="en-US" baseline="0"/>
              <a:t> vs Segment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Recency andFreq. by Segment'!$B$3</c:f>
              <c:strCache>
                <c:ptCount val="1"/>
                <c:pt idx="0">
                  <c:v>Avg of recency</c:v>
                </c:pt>
              </c:strCache>
            </c:strRef>
          </c:tx>
          <c:spPr>
            <a:solidFill>
              <a:schemeClr val="accent1">
                <a:shade val="76000"/>
              </a:schemeClr>
            </a:solidFill>
            <a:ln>
              <a:noFill/>
            </a:ln>
            <a:effectLst/>
          </c:spPr>
          <c:invertIfNegative val="0"/>
          <c:cat>
            <c:strRef>
              <c:f>'Avg Recency andFreq. by Segment'!$A$4:$A$6</c:f>
              <c:strCache>
                <c:ptCount val="2"/>
                <c:pt idx="0">
                  <c:v>Occasional/At-risk</c:v>
                </c:pt>
                <c:pt idx="1">
                  <c:v>Regular/Active</c:v>
                </c:pt>
              </c:strCache>
            </c:strRef>
          </c:cat>
          <c:val>
            <c:numRef>
              <c:f>'Avg Recency andFreq. by Segment'!$B$4:$B$6</c:f>
              <c:numCache>
                <c:formatCode>0</c:formatCode>
                <c:ptCount val="2"/>
                <c:pt idx="0">
                  <c:v>186.33323941507356</c:v>
                </c:pt>
                <c:pt idx="1">
                  <c:v>193.75791890225307</c:v>
                </c:pt>
              </c:numCache>
            </c:numRef>
          </c:val>
          <c:extLst>
            <c:ext xmlns:c16="http://schemas.microsoft.com/office/drawing/2014/chart" uri="{C3380CC4-5D6E-409C-BE32-E72D297353CC}">
              <c16:uniqueId val="{00000000-AC1C-43E8-B3DA-9F791DC23E85}"/>
            </c:ext>
          </c:extLst>
        </c:ser>
        <c:ser>
          <c:idx val="1"/>
          <c:order val="1"/>
          <c:tx>
            <c:strRef>
              <c:f>'Avg Recency andFreq. by Segment'!$C$3</c:f>
              <c:strCache>
                <c:ptCount val="1"/>
                <c:pt idx="0">
                  <c:v>Avg of frequency</c:v>
                </c:pt>
              </c:strCache>
            </c:strRef>
          </c:tx>
          <c:spPr>
            <a:solidFill>
              <a:schemeClr val="accent1">
                <a:tint val="77000"/>
              </a:schemeClr>
            </a:solidFill>
            <a:ln>
              <a:noFill/>
            </a:ln>
            <a:effectLst/>
          </c:spPr>
          <c:invertIfNegative val="0"/>
          <c:cat>
            <c:strRef>
              <c:f>'Avg Recency andFreq. by Segment'!$A$4:$A$6</c:f>
              <c:strCache>
                <c:ptCount val="2"/>
                <c:pt idx="0">
                  <c:v>Occasional/At-risk</c:v>
                </c:pt>
                <c:pt idx="1">
                  <c:v>Regular/Active</c:v>
                </c:pt>
              </c:strCache>
            </c:strRef>
          </c:cat>
          <c:val>
            <c:numRef>
              <c:f>'Avg Recency andFreq. by Segment'!$C$4:$C$6</c:f>
              <c:numCache>
                <c:formatCode>General</c:formatCode>
                <c:ptCount val="2"/>
                <c:pt idx="0">
                  <c:v>4.625</c:v>
                </c:pt>
                <c:pt idx="1">
                  <c:v>13.75</c:v>
                </c:pt>
              </c:numCache>
            </c:numRef>
          </c:val>
          <c:extLst>
            <c:ext xmlns:c16="http://schemas.microsoft.com/office/drawing/2014/chart" uri="{C3380CC4-5D6E-409C-BE32-E72D297353CC}">
              <c16:uniqueId val="{00000001-AC1C-43E8-B3DA-9F791DC23E85}"/>
            </c:ext>
          </c:extLst>
        </c:ser>
        <c:dLbls>
          <c:showLegendKey val="0"/>
          <c:showVal val="0"/>
          <c:showCatName val="0"/>
          <c:showSerName val="0"/>
          <c:showPercent val="0"/>
          <c:showBubbleSize val="0"/>
        </c:dLbls>
        <c:gapWidth val="219"/>
        <c:overlap val="-27"/>
        <c:axId val="1923043951"/>
        <c:axId val="1923063151"/>
      </c:barChart>
      <c:catAx>
        <c:axId val="1923043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63151"/>
        <c:crosses val="autoZero"/>
        <c:auto val="1"/>
        <c:lblAlgn val="ctr"/>
        <c:lblOffset val="100"/>
        <c:noMultiLvlLbl val="0"/>
      </c:catAx>
      <c:valAx>
        <c:axId val="19230631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43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[Customer_Segmentation_Analytics.xlsx]Top 10 Customers by Total Spent!PivotTable10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Customers by Total Spent'!$B$3</c:f>
              <c:strCache>
                <c:ptCount val="1"/>
                <c:pt idx="0">
                  <c:v>Total</c:v>
                </c:pt>
              </c:strCache>
            </c:strRef>
          </c:tx>
          <c:spPr>
            <a:solidFill>
              <a:schemeClr val="accent1"/>
            </a:solidFill>
            <a:ln>
              <a:noFill/>
            </a:ln>
            <a:effectLst/>
          </c:spPr>
          <c:invertIfNegative val="0"/>
          <c:cat>
            <c:strRef>
              <c:f>'Top 10 Customers by Total Spent'!$A$4:$A$14</c:f>
              <c:strCache>
                <c:ptCount val="10"/>
                <c:pt idx="0">
                  <c:v>Customer_1</c:v>
                </c:pt>
                <c:pt idx="1">
                  <c:v>Customer_2</c:v>
                </c:pt>
                <c:pt idx="2">
                  <c:v>Customer_34</c:v>
                </c:pt>
                <c:pt idx="3">
                  <c:v>Customer_42</c:v>
                </c:pt>
                <c:pt idx="4">
                  <c:v>Customer_53</c:v>
                </c:pt>
                <c:pt idx="5">
                  <c:v>Customer_87</c:v>
                </c:pt>
                <c:pt idx="6">
                  <c:v>Customer_9</c:v>
                </c:pt>
                <c:pt idx="7">
                  <c:v>Customer_93</c:v>
                </c:pt>
                <c:pt idx="8">
                  <c:v>Customer_95</c:v>
                </c:pt>
                <c:pt idx="9">
                  <c:v>Customer_96</c:v>
                </c:pt>
              </c:strCache>
            </c:strRef>
          </c:cat>
          <c:val>
            <c:numRef>
              <c:f>'Top 10 Customers by Total Spent'!$B$4:$B$14</c:f>
              <c:numCache>
                <c:formatCode>General</c:formatCode>
                <c:ptCount val="10"/>
                <c:pt idx="0">
                  <c:v>4342.01</c:v>
                </c:pt>
                <c:pt idx="1">
                  <c:v>4570.54</c:v>
                </c:pt>
                <c:pt idx="2">
                  <c:v>4880.47</c:v>
                </c:pt>
                <c:pt idx="3">
                  <c:v>4815.1099999999997</c:v>
                </c:pt>
                <c:pt idx="4">
                  <c:v>4776.58</c:v>
                </c:pt>
                <c:pt idx="5">
                  <c:v>4704.1400000000003</c:v>
                </c:pt>
                <c:pt idx="6">
                  <c:v>4455.53</c:v>
                </c:pt>
                <c:pt idx="7">
                  <c:v>4710.25</c:v>
                </c:pt>
                <c:pt idx="8">
                  <c:v>4807.8900000000003</c:v>
                </c:pt>
                <c:pt idx="9">
                  <c:v>4531.49</c:v>
                </c:pt>
              </c:numCache>
            </c:numRef>
          </c:val>
          <c:extLst>
            <c:ext xmlns:c16="http://schemas.microsoft.com/office/drawing/2014/chart" uri="{C3380CC4-5D6E-409C-BE32-E72D297353CC}">
              <c16:uniqueId val="{00000000-0492-4F9A-BA2A-9FD1B5D01E0D}"/>
            </c:ext>
          </c:extLst>
        </c:ser>
        <c:dLbls>
          <c:showLegendKey val="0"/>
          <c:showVal val="0"/>
          <c:showCatName val="0"/>
          <c:showSerName val="0"/>
          <c:showPercent val="0"/>
          <c:showBubbleSize val="0"/>
        </c:dLbls>
        <c:gapWidth val="182"/>
        <c:axId val="1923053071"/>
        <c:axId val="1923061711"/>
      </c:barChart>
      <c:catAx>
        <c:axId val="1923053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61711"/>
        <c:crosses val="autoZero"/>
        <c:auto val="1"/>
        <c:lblAlgn val="ctr"/>
        <c:lblOffset val="100"/>
        <c:noMultiLvlLbl val="0"/>
      </c:catAx>
      <c:valAx>
        <c:axId val="19230617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530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0</xdr:colOff>
      <xdr:row>2</xdr:row>
      <xdr:rowOff>34925</xdr:rowOff>
    </xdr:from>
    <xdr:to>
      <xdr:col>10</xdr:col>
      <xdr:colOff>304800</xdr:colOff>
      <xdr:row>17</xdr:row>
      <xdr:rowOff>15875</xdr:rowOff>
    </xdr:to>
    <xdr:graphicFrame macro="">
      <xdr:nvGraphicFramePr>
        <xdr:cNvPr id="2" name="Chart 1">
          <a:extLst>
            <a:ext uri="{FF2B5EF4-FFF2-40B4-BE49-F238E27FC236}">
              <a16:creationId xmlns:a16="http://schemas.microsoft.com/office/drawing/2014/main" id="{4FCC7568-9711-BBDD-8312-531E5B37CA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165100</xdr:colOff>
      <xdr:row>2</xdr:row>
      <xdr:rowOff>92075</xdr:rowOff>
    </xdr:from>
    <xdr:to>
      <xdr:col>9</xdr:col>
      <xdr:colOff>469900</xdr:colOff>
      <xdr:row>17</xdr:row>
      <xdr:rowOff>73025</xdr:rowOff>
    </xdr:to>
    <xdr:graphicFrame macro="">
      <xdr:nvGraphicFramePr>
        <xdr:cNvPr id="2" name="Chart 1">
          <a:extLst>
            <a:ext uri="{FF2B5EF4-FFF2-40B4-BE49-F238E27FC236}">
              <a16:creationId xmlns:a16="http://schemas.microsoft.com/office/drawing/2014/main" id="{E2566447-6ADE-FB1D-4AB8-6AA3CB3341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133350</xdr:colOff>
      <xdr:row>1</xdr:row>
      <xdr:rowOff>111125</xdr:rowOff>
    </xdr:from>
    <xdr:to>
      <xdr:col>10</xdr:col>
      <xdr:colOff>438150</xdr:colOff>
      <xdr:row>16</xdr:row>
      <xdr:rowOff>92075</xdr:rowOff>
    </xdr:to>
    <xdr:graphicFrame macro="">
      <xdr:nvGraphicFramePr>
        <xdr:cNvPr id="2" name="Chart 1">
          <a:extLst>
            <a:ext uri="{FF2B5EF4-FFF2-40B4-BE49-F238E27FC236}">
              <a16:creationId xmlns:a16="http://schemas.microsoft.com/office/drawing/2014/main" id="{1EFF2867-CA1F-7193-FDD7-5D0355D006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311150</xdr:colOff>
      <xdr:row>2</xdr:row>
      <xdr:rowOff>66675</xdr:rowOff>
    </xdr:from>
    <xdr:to>
      <xdr:col>10</xdr:col>
      <xdr:colOff>6350</xdr:colOff>
      <xdr:row>17</xdr:row>
      <xdr:rowOff>47625</xdr:rowOff>
    </xdr:to>
    <xdr:graphicFrame macro="">
      <xdr:nvGraphicFramePr>
        <xdr:cNvPr id="2" name="Chart 1">
          <a:extLst>
            <a:ext uri="{FF2B5EF4-FFF2-40B4-BE49-F238E27FC236}">
              <a16:creationId xmlns:a16="http://schemas.microsoft.com/office/drawing/2014/main" id="{A30FD303-697A-4130-BE12-8314B7A0D5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184150</xdr:colOff>
      <xdr:row>1</xdr:row>
      <xdr:rowOff>149225</xdr:rowOff>
    </xdr:from>
    <xdr:to>
      <xdr:col>11</xdr:col>
      <xdr:colOff>488950</xdr:colOff>
      <xdr:row>16</xdr:row>
      <xdr:rowOff>130175</xdr:rowOff>
    </xdr:to>
    <xdr:graphicFrame macro="">
      <xdr:nvGraphicFramePr>
        <xdr:cNvPr id="2" name="Chart 1">
          <a:extLst>
            <a:ext uri="{FF2B5EF4-FFF2-40B4-BE49-F238E27FC236}">
              <a16:creationId xmlns:a16="http://schemas.microsoft.com/office/drawing/2014/main" id="{718F5C20-556B-3ACC-B879-7726FB03A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2</xdr:row>
      <xdr:rowOff>0</xdr:rowOff>
    </xdr:from>
    <xdr:to>
      <xdr:col>6</xdr:col>
      <xdr:colOff>488950</xdr:colOff>
      <xdr:row>13</xdr:row>
      <xdr:rowOff>114300</xdr:rowOff>
    </xdr:to>
    <xdr:graphicFrame macro="">
      <xdr:nvGraphicFramePr>
        <xdr:cNvPr id="2" name="Chart 1">
          <a:extLst>
            <a:ext uri="{FF2B5EF4-FFF2-40B4-BE49-F238E27FC236}">
              <a16:creationId xmlns:a16="http://schemas.microsoft.com/office/drawing/2014/main" id="{C4AF2B74-3DFF-4429-A136-2C155B45B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xdr:row>
      <xdr:rowOff>0</xdr:rowOff>
    </xdr:from>
    <xdr:to>
      <xdr:col>14</xdr:col>
      <xdr:colOff>374650</xdr:colOff>
      <xdr:row>13</xdr:row>
      <xdr:rowOff>158750</xdr:rowOff>
    </xdr:to>
    <xdr:graphicFrame macro="">
      <xdr:nvGraphicFramePr>
        <xdr:cNvPr id="3" name="Chart 2">
          <a:extLst>
            <a:ext uri="{FF2B5EF4-FFF2-40B4-BE49-F238E27FC236}">
              <a16:creationId xmlns:a16="http://schemas.microsoft.com/office/drawing/2014/main" id="{DD7ED752-473E-431A-9AED-B2E9EC54B2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16</xdr:row>
      <xdr:rowOff>0</xdr:rowOff>
    </xdr:from>
    <xdr:to>
      <xdr:col>6</xdr:col>
      <xdr:colOff>469900</xdr:colOff>
      <xdr:row>28</xdr:row>
      <xdr:rowOff>76200</xdr:rowOff>
    </xdr:to>
    <xdr:graphicFrame macro="">
      <xdr:nvGraphicFramePr>
        <xdr:cNvPr id="4" name="Chart 3">
          <a:extLst>
            <a:ext uri="{FF2B5EF4-FFF2-40B4-BE49-F238E27FC236}">
              <a16:creationId xmlns:a16="http://schemas.microsoft.com/office/drawing/2014/main" id="{AE4A3C7C-FB19-43A4-BC03-CD83B994DF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16</xdr:row>
      <xdr:rowOff>0</xdr:rowOff>
    </xdr:from>
    <xdr:to>
      <xdr:col>14</xdr:col>
      <xdr:colOff>488950</xdr:colOff>
      <xdr:row>28</xdr:row>
      <xdr:rowOff>57150</xdr:rowOff>
    </xdr:to>
    <xdr:graphicFrame macro="">
      <xdr:nvGraphicFramePr>
        <xdr:cNvPr id="5" name="Chart 4">
          <a:extLst>
            <a:ext uri="{FF2B5EF4-FFF2-40B4-BE49-F238E27FC236}">
              <a16:creationId xmlns:a16="http://schemas.microsoft.com/office/drawing/2014/main" id="{25B947C8-7366-440E-8275-F225635C18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31</xdr:row>
      <xdr:rowOff>0</xdr:rowOff>
    </xdr:from>
    <xdr:to>
      <xdr:col>6</xdr:col>
      <xdr:colOff>533400</xdr:colOff>
      <xdr:row>43</xdr:row>
      <xdr:rowOff>171450</xdr:rowOff>
    </xdr:to>
    <xdr:graphicFrame macro="">
      <xdr:nvGraphicFramePr>
        <xdr:cNvPr id="6" name="Chart 5">
          <a:extLst>
            <a:ext uri="{FF2B5EF4-FFF2-40B4-BE49-F238E27FC236}">
              <a16:creationId xmlns:a16="http://schemas.microsoft.com/office/drawing/2014/main" id="{AC97E0CD-5479-46CC-A8CA-886660C918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171450</xdr:colOff>
      <xdr:row>2</xdr:row>
      <xdr:rowOff>12700</xdr:rowOff>
    </xdr:from>
    <xdr:to>
      <xdr:col>21</xdr:col>
      <xdr:colOff>215900</xdr:colOff>
      <xdr:row>14</xdr:row>
      <xdr:rowOff>12699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8B82921-688C-FC2A-937D-71E852FB45F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144250" y="381000"/>
              <a:ext cx="1873250" cy="2209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6350</xdr:colOff>
      <xdr:row>2</xdr:row>
      <xdr:rowOff>6350</xdr:rowOff>
    </xdr:from>
    <xdr:to>
      <xdr:col>18</xdr:col>
      <xdr:colOff>69850</xdr:colOff>
      <xdr:row>14</xdr:row>
      <xdr:rowOff>19050</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2DF0304E-0AC3-16D3-0B76-00EC6A166E1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150350" y="374650"/>
              <a:ext cx="1892300" cy="222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120650</xdr:colOff>
      <xdr:row>16</xdr:row>
      <xdr:rowOff>127000</xdr:rowOff>
    </xdr:from>
    <xdr:to>
      <xdr:col>18</xdr:col>
      <xdr:colOff>101600</xdr:colOff>
      <xdr:row>28</xdr:row>
      <xdr:rowOff>95249</xdr:rowOff>
    </xdr:to>
    <mc:AlternateContent xmlns:mc="http://schemas.openxmlformats.org/markup-compatibility/2006">
      <mc:Choice xmlns:a14="http://schemas.microsoft.com/office/drawing/2010/main" Requires="a14">
        <xdr:graphicFrame macro="">
          <xdr:nvGraphicFramePr>
            <xdr:cNvPr id="9" name="AgeGroup">
              <a:extLst>
                <a:ext uri="{FF2B5EF4-FFF2-40B4-BE49-F238E27FC236}">
                  <a16:creationId xmlns:a16="http://schemas.microsoft.com/office/drawing/2014/main" id="{A7B4379E-6146-D68B-76CD-F6B92C36E3C8}"/>
                </a:ext>
              </a:extLst>
            </xdr:cNvPr>
            <xdr:cNvGraphicFramePr/>
          </xdr:nvGraphicFramePr>
          <xdr:xfrm>
            <a:off x="0" y="0"/>
            <a:ext cx="0" cy="0"/>
          </xdr:xfrm>
          <a:graphic>
            <a:graphicData uri="http://schemas.microsoft.com/office/drawing/2010/slicer">
              <sle:slicer xmlns:sle="http://schemas.microsoft.com/office/drawing/2010/slicer" name="AgeGroup"/>
            </a:graphicData>
          </a:graphic>
        </xdr:graphicFrame>
      </mc:Choice>
      <mc:Fallback>
        <xdr:sp macro="" textlink="">
          <xdr:nvSpPr>
            <xdr:cNvPr id="0" name=""/>
            <xdr:cNvSpPr>
              <a:spLocks noTextEdit="1"/>
            </xdr:cNvSpPr>
          </xdr:nvSpPr>
          <xdr:spPr>
            <a:xfrm>
              <a:off x="9264650" y="3073400"/>
              <a:ext cx="1809750" cy="2178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8</xdr:col>
      <xdr:colOff>25400</xdr:colOff>
      <xdr:row>30</xdr:row>
      <xdr:rowOff>177800</xdr:rowOff>
    </xdr:from>
    <xdr:ext cx="6305316" cy="1642373"/>
    <xdr:sp macro="" textlink="">
      <xdr:nvSpPr>
        <xdr:cNvPr id="10" name="TextBox 9">
          <a:extLst>
            <a:ext uri="{FF2B5EF4-FFF2-40B4-BE49-F238E27FC236}">
              <a16:creationId xmlns:a16="http://schemas.microsoft.com/office/drawing/2014/main" id="{5F259CAB-4229-0071-0E21-B1F84648C7DF}"/>
            </a:ext>
          </a:extLst>
        </xdr:cNvPr>
        <xdr:cNvSpPr txBox="1"/>
      </xdr:nvSpPr>
      <xdr:spPr>
        <a:xfrm>
          <a:off x="4902200" y="5702300"/>
          <a:ext cx="6305316" cy="1642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Key</a:t>
          </a:r>
          <a:r>
            <a:rPr lang="en-US" sz="1100" b="1" baseline="0"/>
            <a:t> Insight</a:t>
          </a:r>
        </a:p>
        <a:p>
          <a:r>
            <a:rPr lang="en-US" sz="1100" b="1" baseline="0"/>
            <a:t>- Top Customers: </a:t>
          </a:r>
          <a:r>
            <a:rPr lang="en-US" sz="1100" b="0" baseline="0"/>
            <a:t>The top 10 customers contribute nearly </a:t>
          </a:r>
          <a:r>
            <a:rPr lang="en-US" sz="1100" b="1" baseline="0"/>
            <a:t>35% of total revenue</a:t>
          </a:r>
          <a:r>
            <a:rPr lang="en-US" sz="1100" b="0" baseline="0"/>
            <a:t>, showing a heavy reliance</a:t>
          </a:r>
        </a:p>
        <a:p>
          <a:r>
            <a:rPr lang="en-US" sz="1100" b="0" baseline="0"/>
            <a:t>  on high-value clients.</a:t>
          </a:r>
        </a:p>
        <a:p>
          <a:r>
            <a:rPr lang="en-US" sz="1100" b="0" baseline="0"/>
            <a:t>- </a:t>
          </a:r>
          <a:r>
            <a:rPr lang="en-US" sz="1100" b="1" baseline="0"/>
            <a:t>Customer Activity:</a:t>
          </a:r>
          <a:r>
            <a:rPr lang="en-US" sz="1100" b="0" baseline="0"/>
            <a:t> Customers aged </a:t>
          </a:r>
          <a:r>
            <a:rPr lang="en-US" sz="1100" b="1" baseline="0"/>
            <a:t>25-34 </a:t>
          </a:r>
          <a:r>
            <a:rPr lang="en-US" sz="1100" b="0" baseline="0"/>
            <a:t>are the most active buyers accounting for the highest purchase</a:t>
          </a:r>
        </a:p>
        <a:p>
          <a:r>
            <a:rPr lang="en-US" sz="1100" b="0" baseline="0"/>
            <a:t>  frequency.</a:t>
          </a:r>
        </a:p>
        <a:p>
          <a:r>
            <a:rPr lang="en-US" sz="1100" b="0" baseline="0"/>
            <a:t>- </a:t>
          </a:r>
          <a:r>
            <a:rPr lang="en-US" sz="1100" b="1" baseline="0"/>
            <a:t>Recency Trend:</a:t>
          </a:r>
          <a:r>
            <a:rPr lang="en-US" sz="1100" b="0" baseline="0"/>
            <a:t> Male customers show slightly </a:t>
          </a:r>
          <a:r>
            <a:rPr lang="en-US" sz="1100" b="1" baseline="0"/>
            <a:t>longer recency periods</a:t>
          </a:r>
          <a:r>
            <a:rPr lang="en-US" sz="1100" b="0" baseline="0"/>
            <a:t>, indicating they purchase less often</a:t>
          </a:r>
        </a:p>
        <a:p>
          <a:r>
            <a:rPr lang="en-US" sz="1100" b="0" baseline="0"/>
            <a:t>  than female customers.</a:t>
          </a:r>
        </a:p>
        <a:p>
          <a:r>
            <a:rPr lang="en-US" sz="1100" b="0" baseline="0"/>
            <a:t>- </a:t>
          </a:r>
          <a:r>
            <a:rPr lang="en-US" sz="1100" b="1" baseline="0"/>
            <a:t>Regional Breakdown:</a:t>
          </a:r>
          <a:r>
            <a:rPr lang="en-US" sz="1100" b="0" baseline="0"/>
            <a:t> The </a:t>
          </a:r>
          <a:r>
            <a:rPr lang="en-US" sz="1100" b="1" baseline="0"/>
            <a:t>North region </a:t>
          </a:r>
          <a:r>
            <a:rPr lang="en-US" sz="1100" b="0" baseline="0"/>
            <a:t>generates the highest total spent, while the </a:t>
          </a:r>
          <a:r>
            <a:rPr lang="en-US" sz="1100" b="1" baseline="0"/>
            <a:t>South region </a:t>
          </a:r>
          <a:r>
            <a:rPr lang="en-US" sz="1100" b="0" baseline="0"/>
            <a:t>shows </a:t>
          </a:r>
        </a:p>
        <a:p>
          <a:r>
            <a:rPr lang="en-US" sz="1100" b="0" baseline="0"/>
            <a:t>  the most recent purchase.</a:t>
          </a:r>
          <a:endParaRPr lang="en-US" sz="1100" b="1"/>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37.805779745373" createdVersion="8" refreshedVersion="8" minRefreshableVersion="3" recordCount="100" xr:uid="{92B70CD6-D8FA-4CB2-98DA-AAD7573787E6}">
  <cacheSource type="worksheet">
    <worksheetSource ref="A1:N101" sheet="Data"/>
  </cacheSource>
  <cacheFields count="14">
    <cacheField name="CustomerID" numFmtId="0">
      <sharedItems count="100">
        <s v="CUST001"/>
        <s v="CUST002"/>
        <s v="CUST003"/>
        <s v="CUST004"/>
        <s v="CUST005"/>
        <s v="CUST006"/>
        <s v="CUST007"/>
        <s v="CUST008"/>
        <s v="CUST009"/>
        <s v="CUST010"/>
        <s v="CUST011"/>
        <s v="CUST012"/>
        <s v="CUST013"/>
        <s v="CUST014"/>
        <s v="CUST015"/>
        <s v="CUST016"/>
        <s v="CUST017"/>
        <s v="CUST018"/>
        <s v="CUST019"/>
        <s v="CUST020"/>
        <s v="CUST021"/>
        <s v="CUST022"/>
        <s v="CUST023"/>
        <s v="CUST024"/>
        <s v="CUST025"/>
        <s v="CUST026"/>
        <s v="CUST027"/>
        <s v="CUST028"/>
        <s v="CUST029"/>
        <s v="CUST030"/>
        <s v="CUST031"/>
        <s v="CUST032"/>
        <s v="CUST033"/>
        <s v="CUST034"/>
        <s v="CUST035"/>
        <s v="CUST036"/>
        <s v="CUST037"/>
        <s v="CUST038"/>
        <s v="CUST039"/>
        <s v="CUST040"/>
        <s v="CUST041"/>
        <s v="CUST042"/>
        <s v="CUST043"/>
        <s v="CUST044"/>
        <s v="CUST045"/>
        <s v="CUST046"/>
        <s v="CUST047"/>
        <s v="CUST048"/>
        <s v="CUST049"/>
        <s v="CUST050"/>
        <s v="CUST051"/>
        <s v="CUST052"/>
        <s v="CUST053"/>
        <s v="CUST054"/>
        <s v="CUST055"/>
        <s v="CUST056"/>
        <s v="CUST057"/>
        <s v="CUST058"/>
        <s v="CUST059"/>
        <s v="CUST060"/>
        <s v="CUST061"/>
        <s v="CUST062"/>
        <s v="CUST063"/>
        <s v="CUST064"/>
        <s v="CUST065"/>
        <s v="CUST066"/>
        <s v="CUST067"/>
        <s v="CUST068"/>
        <s v="CUST069"/>
        <s v="CUST070"/>
        <s v="CUST071"/>
        <s v="CUST072"/>
        <s v="CUST073"/>
        <s v="CUST074"/>
        <s v="CUST075"/>
        <s v="CUST076"/>
        <s v="CUST077"/>
        <s v="CUST078"/>
        <s v="CUST079"/>
        <s v="CUST080"/>
        <s v="CUST081"/>
        <s v="CUST082"/>
        <s v="CUST083"/>
        <s v="CUST084"/>
        <s v="CUST085"/>
        <s v="CUST086"/>
        <s v="CUST087"/>
        <s v="CUST088"/>
        <s v="CUST089"/>
        <s v="CUST090"/>
        <s v="CUST091"/>
        <s v="CUST092"/>
        <s v="CUST093"/>
        <s v="CUST094"/>
        <s v="CUST095"/>
        <s v="CUST096"/>
        <s v="CUST097"/>
        <s v="CUST098"/>
        <s v="CUST099"/>
        <s v="CUST100"/>
      </sharedItems>
    </cacheField>
    <cacheField name="Name" numFmtId="0">
      <sharedItems count="100">
        <s v="Customer_1"/>
        <s v="Customer_2"/>
        <s v="Customer_3"/>
        <s v="Customer_4"/>
        <s v="Customer_5"/>
        <s v="Customer_6"/>
        <s v="Customer_7"/>
        <s v="Customer_8"/>
        <s v="Customer_9"/>
        <s v="Customer_10"/>
        <s v="Customer_11"/>
        <s v="Customer_12"/>
        <s v="Customer_13"/>
        <s v="Customer_14"/>
        <s v="Customer_15"/>
        <s v="Customer_16"/>
        <s v="Customer_17"/>
        <s v="Customer_18"/>
        <s v="Customer_19"/>
        <s v="Customer_20"/>
        <s v="Customer_21"/>
        <s v="Customer_22"/>
        <s v="Customer_23"/>
        <s v="Customer_24"/>
        <s v="Customer_25"/>
        <s v="Customer_26"/>
        <s v="Customer_27"/>
        <s v="Customer_28"/>
        <s v="Customer_29"/>
        <s v="Customer_30"/>
        <s v="Customer_31"/>
        <s v="Customer_32"/>
        <s v="Customer_33"/>
        <s v="Customer_34"/>
        <s v="Customer_35"/>
        <s v="Customer_36"/>
        <s v="Customer_37"/>
        <s v="Customer_38"/>
        <s v="Customer_39"/>
        <s v="Customer_40"/>
        <s v="Customer_41"/>
        <s v="Customer_42"/>
        <s v="Customer_43"/>
        <s v="Customer_44"/>
        <s v="Customer_45"/>
        <s v="Customer_46"/>
        <s v="Customer_47"/>
        <s v="Customer_48"/>
        <s v="Customer_49"/>
        <s v="Customer_50"/>
        <s v="Customer_51"/>
        <s v="Customer_52"/>
        <s v="Customer_53"/>
        <s v="Customer_54"/>
        <s v="Customer_55"/>
        <s v="Customer_56"/>
        <s v="Customer_57"/>
        <s v="Customer_58"/>
        <s v="Customer_59"/>
        <s v="Customer_60"/>
        <s v="Customer_61"/>
        <s v="Customer_62"/>
        <s v="Customer_63"/>
        <s v="Customer_64"/>
        <s v="Customer_65"/>
        <s v="Customer_66"/>
        <s v="Customer_67"/>
        <s v="Customer_68"/>
        <s v="Customer_69"/>
        <s v="Customer_70"/>
        <s v="Customer_71"/>
        <s v="Customer_72"/>
        <s v="Customer_73"/>
        <s v="Customer_74"/>
        <s v="Customer_75"/>
        <s v="Customer_76"/>
        <s v="Customer_77"/>
        <s v="Customer_78"/>
        <s v="Customer_79"/>
        <s v="Customer_80"/>
        <s v="Customer_81"/>
        <s v="Customer_82"/>
        <s v="Customer_83"/>
        <s v="Customer_84"/>
        <s v="Customer_85"/>
        <s v="Customer_86"/>
        <s v="Customer_87"/>
        <s v="Customer_88"/>
        <s v="Customer_89"/>
        <s v="Customer_90"/>
        <s v="Customer_91"/>
        <s v="Customer_92"/>
        <s v="Customer_93"/>
        <s v="Customer_94"/>
        <s v="Customer_95"/>
        <s v="Customer_96"/>
        <s v="Customer_97"/>
        <s v="Customer_98"/>
        <s v="Customer_99"/>
        <s v="Customer_100"/>
      </sharedItems>
    </cacheField>
    <cacheField name="Region" numFmtId="0">
      <sharedItems count="4">
        <s v="East"/>
        <s v="West"/>
        <s v="North"/>
        <s v="South"/>
      </sharedItems>
    </cacheField>
    <cacheField name="Gender" numFmtId="0">
      <sharedItems count="2">
        <s v="Male"/>
        <s v="Female"/>
      </sharedItems>
    </cacheField>
    <cacheField name="AgeGroup" numFmtId="0">
      <sharedItems count="5">
        <s v="18-24"/>
        <s v="45-54"/>
        <s v="55+"/>
        <s v="35-44"/>
        <s v="25-34"/>
      </sharedItems>
    </cacheField>
    <cacheField name="LastPurchaseDate" numFmtId="164">
      <sharedItems containsSemiMixedTypes="0" containsNonDate="0" containsDate="1" containsString="0" minDate="2024-10-10T15:30:08" maxDate="2025-10-04T15:30:08"/>
    </cacheField>
    <cacheField name="NumberOfPurchases" numFmtId="0">
      <sharedItems containsSemiMixedTypes="0" containsString="0" containsNumber="1" containsInteger="1" minValue="1" maxValue="19"/>
    </cacheField>
    <cacheField name="TotalSpent" numFmtId="0">
      <sharedItems containsSemiMixedTypes="0" containsString="0" containsNumber="1" minValue="121.25" maxValue="4880.47"/>
    </cacheField>
    <cacheField name="Recency (Days)" numFmtId="1">
      <sharedItems containsSemiMixedTypes="0" containsString="0" containsNumber="1" minValue="2.3540727484069066" maxValue="361.35407274840691"/>
    </cacheField>
    <cacheField name="R_score" numFmtId="0">
      <sharedItems containsSemiMixedTypes="0" containsString="0" containsNumber="1" containsInteger="1" minValue="1" maxValue="3"/>
    </cacheField>
    <cacheField name="F_score" numFmtId="0">
      <sharedItems containsSemiMixedTypes="0" containsString="0" containsNumber="1" containsInteger="1" minValue="1" maxValue="5"/>
    </cacheField>
    <cacheField name="M_score" numFmtId="0">
      <sharedItems containsSemiMixedTypes="0" containsString="0" containsNumber="1" containsInteger="1" minValue="1" maxValue="5"/>
    </cacheField>
    <cacheField name="RFM_total" numFmtId="1">
      <sharedItems containsSemiMixedTypes="0" containsString="0" containsNumber="1" containsInteger="1" minValue="4" maxValue="11"/>
    </cacheField>
    <cacheField name="Customer_Segment" numFmtId="0">
      <sharedItems count="2">
        <s v="Regular/Active"/>
        <s v="Occasional/At-risk"/>
      </sharedItems>
    </cacheField>
  </cacheFields>
  <extLst>
    <ext xmlns:x14="http://schemas.microsoft.com/office/spreadsheetml/2009/9/main" uri="{725AE2AE-9491-48be-B2B4-4EB974FC3084}">
      <x14:pivotCacheDefinition pivotCacheId="2911680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x v="0"/>
    <d v="2024-12-17T15:30:08"/>
    <n v="18"/>
    <n v="4342.01"/>
    <n v="293.35407274840691"/>
    <n v="1"/>
    <n v="5"/>
    <n v="5"/>
    <n v="11"/>
    <x v="0"/>
  </r>
  <r>
    <x v="1"/>
    <x v="1"/>
    <x v="1"/>
    <x v="1"/>
    <x v="1"/>
    <d v="2025-04-01T15:30:08"/>
    <n v="10"/>
    <n v="4570.54"/>
    <n v="188.35407274840691"/>
    <n v="1"/>
    <n v="4"/>
    <n v="5"/>
    <n v="10"/>
    <x v="0"/>
  </r>
  <r>
    <x v="2"/>
    <x v="2"/>
    <x v="2"/>
    <x v="1"/>
    <x v="2"/>
    <d v="2025-02-07T15:30:08"/>
    <n v="3"/>
    <n v="2581.14"/>
    <n v="241.35407274840691"/>
    <n v="1"/>
    <n v="2"/>
    <n v="4"/>
    <n v="7"/>
    <x v="1"/>
  </r>
  <r>
    <x v="3"/>
    <x v="3"/>
    <x v="0"/>
    <x v="1"/>
    <x v="1"/>
    <d v="2025-06-22T15:30:08"/>
    <n v="7"/>
    <n v="2532.5100000000002"/>
    <n v="106.35407274840691"/>
    <n v="1"/>
    <n v="3"/>
    <n v="4"/>
    <n v="8"/>
    <x v="0"/>
  </r>
  <r>
    <x v="4"/>
    <x v="4"/>
    <x v="0"/>
    <x v="1"/>
    <x v="2"/>
    <d v="2025-10-02T15:30:08"/>
    <n v="16"/>
    <n v="4001.56"/>
    <n v="4.3540727484069066"/>
    <n v="1"/>
    <n v="5"/>
    <n v="5"/>
    <n v="11"/>
    <x v="0"/>
  </r>
  <r>
    <x v="5"/>
    <x v="5"/>
    <x v="1"/>
    <x v="1"/>
    <x v="2"/>
    <d v="2025-07-03T15:30:08"/>
    <n v="16"/>
    <n v="3267.32"/>
    <n v="95.354072748406907"/>
    <n v="1"/>
    <n v="5"/>
    <n v="4"/>
    <n v="10"/>
    <x v="0"/>
  </r>
  <r>
    <x v="6"/>
    <x v="6"/>
    <x v="2"/>
    <x v="1"/>
    <x v="3"/>
    <d v="2025-04-04T15:30:08"/>
    <n v="17"/>
    <n v="3524.74"/>
    <n v="185.35407274840691"/>
    <n v="1"/>
    <n v="5"/>
    <n v="4"/>
    <n v="10"/>
    <x v="0"/>
  </r>
  <r>
    <x v="7"/>
    <x v="7"/>
    <x v="2"/>
    <x v="1"/>
    <x v="2"/>
    <d v="2025-07-15T15:30:08"/>
    <n v="2"/>
    <n v="3989.17"/>
    <n v="83.354072748406907"/>
    <n v="1"/>
    <n v="1"/>
    <n v="4"/>
    <n v="6"/>
    <x v="1"/>
  </r>
  <r>
    <x v="8"/>
    <x v="8"/>
    <x v="0"/>
    <x v="1"/>
    <x v="1"/>
    <d v="2024-10-10T15:30:08"/>
    <n v="1"/>
    <n v="4455.53"/>
    <n v="361.35407274840691"/>
    <n v="1"/>
    <n v="1"/>
    <n v="5"/>
    <n v="7"/>
    <x v="1"/>
  </r>
  <r>
    <x v="9"/>
    <x v="9"/>
    <x v="3"/>
    <x v="0"/>
    <x v="2"/>
    <d v="2025-08-28T15:30:08"/>
    <n v="16"/>
    <n v="1723.08"/>
    <n v="39.354072748406907"/>
    <n v="1"/>
    <n v="5"/>
    <n v="3"/>
    <n v="9"/>
    <x v="0"/>
  </r>
  <r>
    <x v="10"/>
    <x v="10"/>
    <x v="0"/>
    <x v="1"/>
    <x v="3"/>
    <d v="2025-02-23T15:30:08"/>
    <n v="12"/>
    <n v="1909.14"/>
    <n v="225.35407274840691"/>
    <n v="1"/>
    <n v="4"/>
    <n v="3"/>
    <n v="8"/>
    <x v="0"/>
  </r>
  <r>
    <x v="11"/>
    <x v="11"/>
    <x v="0"/>
    <x v="0"/>
    <x v="3"/>
    <d v="2025-06-04T15:30:08"/>
    <n v="5"/>
    <n v="515.21"/>
    <n v="124.35407274840691"/>
    <n v="1"/>
    <n v="2"/>
    <n v="2"/>
    <n v="5"/>
    <x v="1"/>
  </r>
  <r>
    <x v="12"/>
    <x v="12"/>
    <x v="0"/>
    <x v="1"/>
    <x v="1"/>
    <d v="2025-08-16T15:30:08"/>
    <n v="5"/>
    <n v="2912.49"/>
    <n v="51.354072748406907"/>
    <n v="1"/>
    <n v="2"/>
    <n v="4"/>
    <n v="7"/>
    <x v="1"/>
  </r>
  <r>
    <x v="13"/>
    <x v="13"/>
    <x v="0"/>
    <x v="1"/>
    <x v="4"/>
    <d v="2025-06-14T15:30:08"/>
    <n v="9"/>
    <n v="227.91"/>
    <n v="114.35407274840691"/>
    <n v="2"/>
    <n v="3"/>
    <n v="1"/>
    <n v="6"/>
    <x v="1"/>
  </r>
  <r>
    <x v="14"/>
    <x v="14"/>
    <x v="1"/>
    <x v="0"/>
    <x v="4"/>
    <d v="2025-09-10T15:30:08"/>
    <n v="9"/>
    <n v="2354.71"/>
    <n v="26.354072748406907"/>
    <n v="1"/>
    <n v="3"/>
    <n v="3"/>
    <n v="7"/>
    <x v="1"/>
  </r>
  <r>
    <x v="15"/>
    <x v="15"/>
    <x v="2"/>
    <x v="1"/>
    <x v="2"/>
    <d v="2024-11-07T15:30:08"/>
    <n v="3"/>
    <n v="2736.09"/>
    <n v="333.35407274840691"/>
    <n v="1"/>
    <n v="2"/>
    <n v="4"/>
    <n v="7"/>
    <x v="1"/>
  </r>
  <r>
    <x v="16"/>
    <x v="16"/>
    <x v="1"/>
    <x v="0"/>
    <x v="0"/>
    <d v="2025-09-03T15:30:08"/>
    <n v="19"/>
    <n v="1468.38"/>
    <n v="33.354072748406907"/>
    <n v="1"/>
    <n v="5"/>
    <n v="2"/>
    <n v="8"/>
    <x v="0"/>
  </r>
  <r>
    <x v="17"/>
    <x v="17"/>
    <x v="1"/>
    <x v="1"/>
    <x v="2"/>
    <d v="2025-07-20T15:30:08"/>
    <n v="16"/>
    <n v="2974.62"/>
    <n v="78.354072748406907"/>
    <n v="1"/>
    <n v="5"/>
    <n v="4"/>
    <n v="10"/>
    <x v="0"/>
  </r>
  <r>
    <x v="18"/>
    <x v="18"/>
    <x v="1"/>
    <x v="1"/>
    <x v="1"/>
    <d v="2024-12-16T15:30:08"/>
    <n v="16"/>
    <n v="200.98"/>
    <n v="294.35407274840691"/>
    <n v="2"/>
    <n v="5"/>
    <n v="1"/>
    <n v="8"/>
    <x v="0"/>
  </r>
  <r>
    <x v="19"/>
    <x v="19"/>
    <x v="0"/>
    <x v="0"/>
    <x v="1"/>
    <d v="2025-09-29T15:30:08"/>
    <n v="3"/>
    <n v="234.87"/>
    <n v="7.3540727484069066"/>
    <n v="2"/>
    <n v="2"/>
    <n v="1"/>
    <n v="5"/>
    <x v="1"/>
  </r>
  <r>
    <x v="20"/>
    <x v="20"/>
    <x v="3"/>
    <x v="1"/>
    <x v="1"/>
    <d v="2025-02-25T15:30:08"/>
    <n v="1"/>
    <n v="4121.87"/>
    <n v="223.35407274840691"/>
    <n v="1"/>
    <n v="1"/>
    <n v="5"/>
    <n v="7"/>
    <x v="1"/>
  </r>
  <r>
    <x v="21"/>
    <x v="21"/>
    <x v="2"/>
    <x v="0"/>
    <x v="1"/>
    <d v="2024-11-10T15:30:08"/>
    <n v="11"/>
    <n v="1832.94"/>
    <n v="330.35407274840691"/>
    <n v="1"/>
    <n v="4"/>
    <n v="3"/>
    <n v="8"/>
    <x v="0"/>
  </r>
  <r>
    <x v="22"/>
    <x v="22"/>
    <x v="3"/>
    <x v="1"/>
    <x v="1"/>
    <d v="2024-11-24T15:30:08"/>
    <n v="17"/>
    <n v="678.95"/>
    <n v="316.35407274840691"/>
    <n v="1"/>
    <n v="5"/>
    <n v="2"/>
    <n v="8"/>
    <x v="0"/>
  </r>
  <r>
    <x v="23"/>
    <x v="23"/>
    <x v="1"/>
    <x v="0"/>
    <x v="3"/>
    <d v="2024-11-06T15:30:08"/>
    <n v="8"/>
    <n v="2635.1"/>
    <n v="334.35407274840691"/>
    <n v="1"/>
    <n v="3"/>
    <n v="4"/>
    <n v="8"/>
    <x v="0"/>
  </r>
  <r>
    <x v="24"/>
    <x v="24"/>
    <x v="1"/>
    <x v="0"/>
    <x v="4"/>
    <d v="2024-10-30T15:30:08"/>
    <n v="4"/>
    <n v="3861.47"/>
    <n v="341.35407274840691"/>
    <n v="1"/>
    <n v="2"/>
    <n v="4"/>
    <n v="7"/>
    <x v="1"/>
  </r>
  <r>
    <x v="25"/>
    <x v="25"/>
    <x v="3"/>
    <x v="1"/>
    <x v="1"/>
    <d v="2025-07-19T15:30:08"/>
    <n v="6"/>
    <n v="1118.31"/>
    <n v="79.354072748406907"/>
    <n v="1"/>
    <n v="3"/>
    <n v="2"/>
    <n v="6"/>
    <x v="1"/>
  </r>
  <r>
    <x v="26"/>
    <x v="26"/>
    <x v="3"/>
    <x v="1"/>
    <x v="0"/>
    <d v="2024-11-12T15:30:08"/>
    <n v="8"/>
    <n v="3133.31"/>
    <n v="328.35407274840691"/>
    <n v="1"/>
    <n v="3"/>
    <n v="4"/>
    <n v="8"/>
    <x v="0"/>
  </r>
  <r>
    <x v="27"/>
    <x v="27"/>
    <x v="3"/>
    <x v="0"/>
    <x v="0"/>
    <d v="2025-03-02T15:30:08"/>
    <n v="3"/>
    <n v="472.47"/>
    <n v="218.35407274840691"/>
    <n v="1"/>
    <n v="2"/>
    <n v="1"/>
    <n v="4"/>
    <x v="1"/>
  </r>
  <r>
    <x v="28"/>
    <x v="28"/>
    <x v="1"/>
    <x v="1"/>
    <x v="0"/>
    <d v="2025-07-21T15:30:08"/>
    <n v="16"/>
    <n v="305.82"/>
    <n v="77.354072748406907"/>
    <n v="1"/>
    <n v="5"/>
    <n v="1"/>
    <n v="7"/>
    <x v="1"/>
  </r>
  <r>
    <x v="29"/>
    <x v="29"/>
    <x v="1"/>
    <x v="1"/>
    <x v="0"/>
    <d v="2025-04-01T15:30:08"/>
    <n v="3"/>
    <n v="2680.21"/>
    <n v="188.35407274840691"/>
    <n v="1"/>
    <n v="2"/>
    <n v="4"/>
    <n v="7"/>
    <x v="1"/>
  </r>
  <r>
    <x v="30"/>
    <x v="30"/>
    <x v="2"/>
    <x v="1"/>
    <x v="3"/>
    <d v="2024-11-05T15:30:08"/>
    <n v="18"/>
    <n v="2726.14"/>
    <n v="335.35407274840691"/>
    <n v="1"/>
    <n v="5"/>
    <n v="4"/>
    <n v="10"/>
    <x v="0"/>
  </r>
  <r>
    <x v="31"/>
    <x v="31"/>
    <x v="2"/>
    <x v="0"/>
    <x v="0"/>
    <d v="2024-12-07T15:30:08"/>
    <n v="14"/>
    <n v="3205.28"/>
    <n v="303.35407274840691"/>
    <n v="1"/>
    <n v="4"/>
    <n v="4"/>
    <n v="9"/>
    <x v="0"/>
  </r>
  <r>
    <x v="32"/>
    <x v="32"/>
    <x v="1"/>
    <x v="0"/>
    <x v="1"/>
    <d v="2025-01-17T15:30:08"/>
    <n v="18"/>
    <n v="3644.15"/>
    <n v="262.35407274840691"/>
    <n v="1"/>
    <n v="5"/>
    <n v="4"/>
    <n v="10"/>
    <x v="0"/>
  </r>
  <r>
    <x v="33"/>
    <x v="33"/>
    <x v="3"/>
    <x v="0"/>
    <x v="2"/>
    <d v="2025-08-14T15:30:08"/>
    <n v="2"/>
    <n v="4880.47"/>
    <n v="53.354072748406907"/>
    <n v="1"/>
    <n v="1"/>
    <n v="5"/>
    <n v="7"/>
    <x v="1"/>
  </r>
  <r>
    <x v="34"/>
    <x v="34"/>
    <x v="3"/>
    <x v="0"/>
    <x v="0"/>
    <d v="2024-12-07T15:30:08"/>
    <n v="3"/>
    <n v="2605.69"/>
    <n v="303.35407274840691"/>
    <n v="1"/>
    <n v="2"/>
    <n v="4"/>
    <n v="7"/>
    <x v="1"/>
  </r>
  <r>
    <x v="35"/>
    <x v="35"/>
    <x v="2"/>
    <x v="0"/>
    <x v="3"/>
    <d v="2025-01-31T15:30:08"/>
    <n v="16"/>
    <n v="1648.63"/>
    <n v="248.35407274840691"/>
    <n v="1"/>
    <n v="5"/>
    <n v="3"/>
    <n v="9"/>
    <x v="0"/>
  </r>
  <r>
    <x v="36"/>
    <x v="36"/>
    <x v="1"/>
    <x v="0"/>
    <x v="3"/>
    <d v="2024-12-01T15:30:08"/>
    <n v="9"/>
    <n v="3986.17"/>
    <n v="309.35407274840691"/>
    <n v="1"/>
    <n v="3"/>
    <n v="4"/>
    <n v="8"/>
    <x v="0"/>
  </r>
  <r>
    <x v="37"/>
    <x v="37"/>
    <x v="2"/>
    <x v="0"/>
    <x v="0"/>
    <d v="2024-10-29T15:30:08"/>
    <n v="4"/>
    <n v="1390.62"/>
    <n v="342.35407274840691"/>
    <n v="1"/>
    <n v="2"/>
    <n v="2"/>
    <n v="5"/>
    <x v="1"/>
  </r>
  <r>
    <x v="38"/>
    <x v="38"/>
    <x v="2"/>
    <x v="0"/>
    <x v="2"/>
    <d v="2025-06-13T15:30:08"/>
    <n v="1"/>
    <n v="2222.91"/>
    <n v="115.35407274840691"/>
    <n v="1"/>
    <n v="1"/>
    <n v="3"/>
    <n v="5"/>
    <x v="1"/>
  </r>
  <r>
    <x v="39"/>
    <x v="39"/>
    <x v="0"/>
    <x v="0"/>
    <x v="0"/>
    <d v="2025-04-02T15:30:08"/>
    <n v="4"/>
    <n v="438.36"/>
    <n v="187.35407274840691"/>
    <n v="1"/>
    <n v="2"/>
    <n v="1"/>
    <n v="4"/>
    <x v="1"/>
  </r>
  <r>
    <x v="40"/>
    <x v="40"/>
    <x v="0"/>
    <x v="1"/>
    <x v="3"/>
    <d v="2025-05-05T15:30:08"/>
    <n v="1"/>
    <n v="175.49"/>
    <n v="154.35407274840691"/>
    <n v="3"/>
    <n v="1"/>
    <n v="1"/>
    <n v="5"/>
    <x v="1"/>
  </r>
  <r>
    <x v="41"/>
    <x v="41"/>
    <x v="0"/>
    <x v="0"/>
    <x v="4"/>
    <d v="2025-04-22T15:30:08"/>
    <n v="14"/>
    <n v="4815.1099999999997"/>
    <n v="167.35407274840691"/>
    <n v="1"/>
    <n v="4"/>
    <n v="5"/>
    <n v="10"/>
    <x v="0"/>
  </r>
  <r>
    <x v="42"/>
    <x v="42"/>
    <x v="3"/>
    <x v="1"/>
    <x v="1"/>
    <d v="2025-05-28T15:30:08"/>
    <n v="16"/>
    <n v="4188.1000000000004"/>
    <n v="131.35407274840691"/>
    <n v="1"/>
    <n v="5"/>
    <n v="5"/>
    <n v="11"/>
    <x v="0"/>
  </r>
  <r>
    <x v="43"/>
    <x v="43"/>
    <x v="1"/>
    <x v="1"/>
    <x v="3"/>
    <d v="2025-05-27T15:30:08"/>
    <n v="8"/>
    <n v="3495.07"/>
    <n v="132.35407274840691"/>
    <n v="1"/>
    <n v="3"/>
    <n v="4"/>
    <n v="8"/>
    <x v="0"/>
  </r>
  <r>
    <x v="44"/>
    <x v="44"/>
    <x v="1"/>
    <x v="1"/>
    <x v="0"/>
    <d v="2025-04-21T15:30:08"/>
    <n v="7"/>
    <n v="2074.3200000000002"/>
    <n v="168.35407274840691"/>
    <n v="1"/>
    <n v="3"/>
    <n v="3"/>
    <n v="7"/>
    <x v="1"/>
  </r>
  <r>
    <x v="45"/>
    <x v="45"/>
    <x v="1"/>
    <x v="0"/>
    <x v="1"/>
    <d v="2024-11-04T15:30:08"/>
    <n v="3"/>
    <n v="907.81"/>
    <n v="336.35407274840691"/>
    <n v="1"/>
    <n v="2"/>
    <n v="2"/>
    <n v="5"/>
    <x v="1"/>
  </r>
  <r>
    <x v="46"/>
    <x v="46"/>
    <x v="1"/>
    <x v="0"/>
    <x v="0"/>
    <d v="2025-01-24T15:30:08"/>
    <n v="17"/>
    <n v="824.36"/>
    <n v="255.35407274840691"/>
    <n v="1"/>
    <n v="5"/>
    <n v="2"/>
    <n v="8"/>
    <x v="0"/>
  </r>
  <r>
    <x v="47"/>
    <x v="47"/>
    <x v="0"/>
    <x v="0"/>
    <x v="0"/>
    <d v="2025-08-17T15:30:08"/>
    <n v="1"/>
    <n v="1288.7"/>
    <n v="50.354072748406907"/>
    <n v="1"/>
    <n v="1"/>
    <n v="2"/>
    <n v="4"/>
    <x v="1"/>
  </r>
  <r>
    <x v="48"/>
    <x v="48"/>
    <x v="3"/>
    <x v="0"/>
    <x v="4"/>
    <d v="2025-07-27T15:30:08"/>
    <n v="16"/>
    <n v="2768.67"/>
    <n v="71.354072748406907"/>
    <n v="1"/>
    <n v="5"/>
    <n v="4"/>
    <n v="10"/>
    <x v="0"/>
  </r>
  <r>
    <x v="49"/>
    <x v="49"/>
    <x v="3"/>
    <x v="1"/>
    <x v="1"/>
    <d v="2025-04-02T15:30:08"/>
    <n v="12"/>
    <n v="3587.25"/>
    <n v="187.35407274840691"/>
    <n v="1"/>
    <n v="4"/>
    <n v="4"/>
    <n v="9"/>
    <x v="0"/>
  </r>
  <r>
    <x v="50"/>
    <x v="50"/>
    <x v="0"/>
    <x v="0"/>
    <x v="1"/>
    <d v="2025-01-08T15:30:08"/>
    <n v="19"/>
    <n v="3317.98"/>
    <n v="271.35407274840691"/>
    <n v="1"/>
    <n v="5"/>
    <n v="4"/>
    <n v="10"/>
    <x v="0"/>
  </r>
  <r>
    <x v="51"/>
    <x v="51"/>
    <x v="3"/>
    <x v="0"/>
    <x v="4"/>
    <d v="2025-06-23T15:30:08"/>
    <n v="14"/>
    <n v="1435.67"/>
    <n v="105.35407274840691"/>
    <n v="1"/>
    <n v="4"/>
    <n v="2"/>
    <n v="7"/>
    <x v="1"/>
  </r>
  <r>
    <x v="52"/>
    <x v="52"/>
    <x v="0"/>
    <x v="0"/>
    <x v="3"/>
    <d v="2025-02-22T15:30:08"/>
    <n v="6"/>
    <n v="4776.58"/>
    <n v="226.35407274840691"/>
    <n v="1"/>
    <n v="3"/>
    <n v="5"/>
    <n v="9"/>
    <x v="0"/>
  </r>
  <r>
    <x v="53"/>
    <x v="53"/>
    <x v="1"/>
    <x v="0"/>
    <x v="0"/>
    <d v="2025-08-27T15:30:08"/>
    <n v="6"/>
    <n v="3702.59"/>
    <n v="40.354072748406907"/>
    <n v="1"/>
    <n v="3"/>
    <n v="4"/>
    <n v="8"/>
    <x v="0"/>
  </r>
  <r>
    <x v="54"/>
    <x v="54"/>
    <x v="0"/>
    <x v="0"/>
    <x v="2"/>
    <d v="2024-11-16T15:30:08"/>
    <n v="13"/>
    <n v="2794.05"/>
    <n v="324.35407274840691"/>
    <n v="1"/>
    <n v="4"/>
    <n v="4"/>
    <n v="9"/>
    <x v="0"/>
  </r>
  <r>
    <x v="55"/>
    <x v="55"/>
    <x v="1"/>
    <x v="1"/>
    <x v="0"/>
    <d v="2025-01-03T15:30:08"/>
    <n v="19"/>
    <n v="3078.02"/>
    <n v="276.35407274840691"/>
    <n v="1"/>
    <n v="5"/>
    <n v="4"/>
    <n v="10"/>
    <x v="0"/>
  </r>
  <r>
    <x v="56"/>
    <x v="56"/>
    <x v="1"/>
    <x v="0"/>
    <x v="0"/>
    <d v="2025-03-09T15:30:08"/>
    <n v="8"/>
    <n v="2127.02"/>
    <n v="211.35407274840691"/>
    <n v="1"/>
    <n v="3"/>
    <n v="3"/>
    <n v="7"/>
    <x v="1"/>
  </r>
  <r>
    <x v="57"/>
    <x v="57"/>
    <x v="2"/>
    <x v="1"/>
    <x v="3"/>
    <d v="2025-03-17T15:30:08"/>
    <n v="2"/>
    <n v="1276.27"/>
    <n v="203.35407274840691"/>
    <n v="1"/>
    <n v="1"/>
    <n v="2"/>
    <n v="4"/>
    <x v="1"/>
  </r>
  <r>
    <x v="58"/>
    <x v="58"/>
    <x v="0"/>
    <x v="0"/>
    <x v="0"/>
    <d v="2025-01-23T15:30:08"/>
    <n v="1"/>
    <n v="1812.06"/>
    <n v="256.35407274840691"/>
    <n v="1"/>
    <n v="1"/>
    <n v="3"/>
    <n v="5"/>
    <x v="1"/>
  </r>
  <r>
    <x v="59"/>
    <x v="59"/>
    <x v="2"/>
    <x v="1"/>
    <x v="4"/>
    <d v="2025-07-18T15:30:08"/>
    <n v="15"/>
    <n v="3801.34"/>
    <n v="80.354072748406907"/>
    <n v="1"/>
    <n v="5"/>
    <n v="4"/>
    <n v="10"/>
    <x v="0"/>
  </r>
  <r>
    <x v="60"/>
    <x v="60"/>
    <x v="0"/>
    <x v="0"/>
    <x v="4"/>
    <d v="2025-04-06T15:30:08"/>
    <n v="1"/>
    <n v="121.25"/>
    <n v="183.35407274840691"/>
    <n v="3"/>
    <n v="1"/>
    <n v="1"/>
    <n v="5"/>
    <x v="1"/>
  </r>
  <r>
    <x v="61"/>
    <x v="61"/>
    <x v="0"/>
    <x v="0"/>
    <x v="1"/>
    <d v="2024-11-23T15:30:08"/>
    <n v="5"/>
    <n v="624.55999999999995"/>
    <n v="317.35407274840691"/>
    <n v="1"/>
    <n v="2"/>
    <n v="2"/>
    <n v="5"/>
    <x v="1"/>
  </r>
  <r>
    <x v="62"/>
    <x v="62"/>
    <x v="2"/>
    <x v="1"/>
    <x v="2"/>
    <d v="2025-04-20T15:30:08"/>
    <n v="16"/>
    <n v="277.70999999999998"/>
    <n v="169.35407274840691"/>
    <n v="2"/>
    <n v="5"/>
    <n v="1"/>
    <n v="8"/>
    <x v="0"/>
  </r>
  <r>
    <x v="63"/>
    <x v="63"/>
    <x v="2"/>
    <x v="1"/>
    <x v="0"/>
    <d v="2025-06-16T15:30:08"/>
    <n v="19"/>
    <n v="251.61"/>
    <n v="112.35407274840691"/>
    <n v="2"/>
    <n v="5"/>
    <n v="1"/>
    <n v="8"/>
    <x v="0"/>
  </r>
  <r>
    <x v="64"/>
    <x v="64"/>
    <x v="0"/>
    <x v="1"/>
    <x v="0"/>
    <d v="2025-01-07T15:30:08"/>
    <n v="4"/>
    <n v="4284.53"/>
    <n v="272.35407274840691"/>
    <n v="1"/>
    <n v="2"/>
    <n v="5"/>
    <n v="8"/>
    <x v="0"/>
  </r>
  <r>
    <x v="65"/>
    <x v="65"/>
    <x v="3"/>
    <x v="0"/>
    <x v="3"/>
    <d v="2025-07-12T15:30:08"/>
    <n v="3"/>
    <n v="3533.11"/>
    <n v="86.354072748406907"/>
    <n v="1"/>
    <n v="2"/>
    <n v="4"/>
    <n v="7"/>
    <x v="1"/>
  </r>
  <r>
    <x v="66"/>
    <x v="66"/>
    <x v="1"/>
    <x v="1"/>
    <x v="4"/>
    <d v="2025-05-13T15:30:08"/>
    <n v="17"/>
    <n v="2397.16"/>
    <n v="146.35407274840691"/>
    <n v="1"/>
    <n v="5"/>
    <n v="3"/>
    <n v="9"/>
    <x v="0"/>
  </r>
  <r>
    <x v="67"/>
    <x v="67"/>
    <x v="2"/>
    <x v="0"/>
    <x v="2"/>
    <d v="2025-03-16T15:30:08"/>
    <n v="17"/>
    <n v="534.28"/>
    <n v="204.35407274840691"/>
    <n v="1"/>
    <n v="5"/>
    <n v="2"/>
    <n v="8"/>
    <x v="0"/>
  </r>
  <r>
    <x v="68"/>
    <x v="68"/>
    <x v="1"/>
    <x v="0"/>
    <x v="1"/>
    <d v="2025-02-16T15:30:08"/>
    <n v="12"/>
    <n v="2483.5"/>
    <n v="232.35407274840691"/>
    <n v="1"/>
    <n v="4"/>
    <n v="3"/>
    <n v="8"/>
    <x v="0"/>
  </r>
  <r>
    <x v="69"/>
    <x v="69"/>
    <x v="3"/>
    <x v="1"/>
    <x v="4"/>
    <d v="2025-05-14T15:30:08"/>
    <n v="14"/>
    <n v="2393.69"/>
    <n v="145.35407274840691"/>
    <n v="1"/>
    <n v="4"/>
    <n v="3"/>
    <n v="8"/>
    <x v="0"/>
  </r>
  <r>
    <x v="70"/>
    <x v="70"/>
    <x v="3"/>
    <x v="1"/>
    <x v="1"/>
    <d v="2025-05-24T15:30:08"/>
    <n v="6"/>
    <n v="907.35"/>
    <n v="135.35407274840691"/>
    <n v="1"/>
    <n v="3"/>
    <n v="2"/>
    <n v="6"/>
    <x v="1"/>
  </r>
  <r>
    <x v="71"/>
    <x v="71"/>
    <x v="3"/>
    <x v="0"/>
    <x v="3"/>
    <d v="2024-10-28T15:30:08"/>
    <n v="3"/>
    <n v="2197.5700000000002"/>
    <n v="343.35407274840691"/>
    <n v="1"/>
    <n v="2"/>
    <n v="3"/>
    <n v="6"/>
    <x v="1"/>
  </r>
  <r>
    <x v="72"/>
    <x v="72"/>
    <x v="2"/>
    <x v="0"/>
    <x v="3"/>
    <d v="2025-08-14T15:30:08"/>
    <n v="9"/>
    <n v="2022.6"/>
    <n v="53.354072748406907"/>
    <n v="1"/>
    <n v="3"/>
    <n v="3"/>
    <n v="7"/>
    <x v="1"/>
  </r>
  <r>
    <x v="73"/>
    <x v="73"/>
    <x v="3"/>
    <x v="1"/>
    <x v="0"/>
    <d v="2025-05-08T15:30:08"/>
    <n v="5"/>
    <n v="3098.46"/>
    <n v="151.35407274840691"/>
    <n v="1"/>
    <n v="2"/>
    <n v="4"/>
    <n v="7"/>
    <x v="1"/>
  </r>
  <r>
    <x v="74"/>
    <x v="74"/>
    <x v="2"/>
    <x v="1"/>
    <x v="2"/>
    <d v="2025-10-04T15:30:08"/>
    <n v="17"/>
    <n v="3193.71"/>
    <n v="2.3540727484069066"/>
    <n v="1"/>
    <n v="5"/>
    <n v="4"/>
    <n v="10"/>
    <x v="0"/>
  </r>
  <r>
    <x v="75"/>
    <x v="75"/>
    <x v="3"/>
    <x v="1"/>
    <x v="1"/>
    <d v="2025-05-26T15:30:08"/>
    <n v="14"/>
    <n v="274.25"/>
    <n v="133.35407274840691"/>
    <n v="2"/>
    <n v="4"/>
    <n v="1"/>
    <n v="7"/>
    <x v="1"/>
  </r>
  <r>
    <x v="76"/>
    <x v="76"/>
    <x v="1"/>
    <x v="0"/>
    <x v="4"/>
    <d v="2024-12-07T15:30:08"/>
    <n v="3"/>
    <n v="1904.33"/>
    <n v="303.35407274840691"/>
    <n v="1"/>
    <n v="2"/>
    <n v="3"/>
    <n v="6"/>
    <x v="1"/>
  </r>
  <r>
    <x v="77"/>
    <x v="77"/>
    <x v="1"/>
    <x v="0"/>
    <x v="3"/>
    <d v="2025-02-02T15:30:08"/>
    <n v="1"/>
    <n v="3148.01"/>
    <n v="246.35407274840691"/>
    <n v="1"/>
    <n v="1"/>
    <n v="4"/>
    <n v="6"/>
    <x v="1"/>
  </r>
  <r>
    <x v="78"/>
    <x v="78"/>
    <x v="0"/>
    <x v="0"/>
    <x v="0"/>
    <d v="2025-04-10T15:30:08"/>
    <n v="1"/>
    <n v="2540.52"/>
    <n v="179.35407274840691"/>
    <n v="1"/>
    <n v="1"/>
    <n v="4"/>
    <n v="6"/>
    <x v="1"/>
  </r>
  <r>
    <x v="79"/>
    <x v="79"/>
    <x v="1"/>
    <x v="0"/>
    <x v="0"/>
    <d v="2025-03-16T15:30:08"/>
    <n v="3"/>
    <n v="4289.62"/>
    <n v="204.35407274840691"/>
    <n v="1"/>
    <n v="2"/>
    <n v="5"/>
    <n v="8"/>
    <x v="0"/>
  </r>
  <r>
    <x v="80"/>
    <x v="80"/>
    <x v="0"/>
    <x v="0"/>
    <x v="1"/>
    <d v="2025-01-06T15:30:08"/>
    <n v="18"/>
    <n v="3310.53"/>
    <n v="273.35407274840691"/>
    <n v="1"/>
    <n v="5"/>
    <n v="4"/>
    <n v="10"/>
    <x v="0"/>
  </r>
  <r>
    <x v="81"/>
    <x v="81"/>
    <x v="1"/>
    <x v="0"/>
    <x v="3"/>
    <d v="2025-01-13T15:30:08"/>
    <n v="10"/>
    <n v="856.53"/>
    <n v="266.35407274840691"/>
    <n v="1"/>
    <n v="4"/>
    <n v="2"/>
    <n v="7"/>
    <x v="1"/>
  </r>
  <r>
    <x v="82"/>
    <x v="82"/>
    <x v="2"/>
    <x v="1"/>
    <x v="2"/>
    <d v="2024-10-14T15:30:08"/>
    <n v="3"/>
    <n v="399.32"/>
    <n v="357.35407274840691"/>
    <n v="1"/>
    <n v="2"/>
    <n v="1"/>
    <n v="4"/>
    <x v="1"/>
  </r>
  <r>
    <x v="83"/>
    <x v="83"/>
    <x v="1"/>
    <x v="0"/>
    <x v="3"/>
    <d v="2024-11-02T15:30:08"/>
    <n v="8"/>
    <n v="3229.98"/>
    <n v="338.35407274840691"/>
    <n v="1"/>
    <n v="3"/>
    <n v="4"/>
    <n v="8"/>
    <x v="0"/>
  </r>
  <r>
    <x v="84"/>
    <x v="84"/>
    <x v="0"/>
    <x v="0"/>
    <x v="1"/>
    <d v="2025-09-20T15:30:08"/>
    <n v="14"/>
    <n v="181.23"/>
    <n v="16.354072748406907"/>
    <n v="3"/>
    <n v="4"/>
    <n v="1"/>
    <n v="8"/>
    <x v="0"/>
  </r>
  <r>
    <x v="85"/>
    <x v="85"/>
    <x v="0"/>
    <x v="0"/>
    <x v="1"/>
    <d v="2025-05-21T15:30:08"/>
    <n v="18"/>
    <n v="2949.59"/>
    <n v="138.35407274840691"/>
    <n v="1"/>
    <n v="5"/>
    <n v="4"/>
    <n v="10"/>
    <x v="0"/>
  </r>
  <r>
    <x v="86"/>
    <x v="86"/>
    <x v="3"/>
    <x v="1"/>
    <x v="3"/>
    <d v="2025-06-07T15:30:08"/>
    <n v="15"/>
    <n v="4704.1400000000003"/>
    <n v="121.35407274840691"/>
    <n v="1"/>
    <n v="5"/>
    <n v="5"/>
    <n v="11"/>
    <x v="0"/>
  </r>
  <r>
    <x v="87"/>
    <x v="87"/>
    <x v="2"/>
    <x v="0"/>
    <x v="1"/>
    <d v="2024-11-06T15:30:08"/>
    <n v="2"/>
    <n v="2898.6"/>
    <n v="334.35407274840691"/>
    <n v="1"/>
    <n v="1"/>
    <n v="4"/>
    <n v="6"/>
    <x v="1"/>
  </r>
  <r>
    <x v="88"/>
    <x v="88"/>
    <x v="1"/>
    <x v="0"/>
    <x v="3"/>
    <d v="2025-02-23T15:30:08"/>
    <n v="10"/>
    <n v="1971.44"/>
    <n v="225.35407274840691"/>
    <n v="1"/>
    <n v="4"/>
    <n v="3"/>
    <n v="8"/>
    <x v="0"/>
  </r>
  <r>
    <x v="89"/>
    <x v="89"/>
    <x v="3"/>
    <x v="1"/>
    <x v="4"/>
    <d v="2025-07-01T15:30:08"/>
    <n v="2"/>
    <n v="3234.28"/>
    <n v="97.354072748406907"/>
    <n v="1"/>
    <n v="1"/>
    <n v="4"/>
    <n v="6"/>
    <x v="1"/>
  </r>
  <r>
    <x v="90"/>
    <x v="90"/>
    <x v="1"/>
    <x v="0"/>
    <x v="3"/>
    <d v="2025-01-02T15:30:08"/>
    <n v="17"/>
    <n v="2318.35"/>
    <n v="277.35407274840691"/>
    <n v="1"/>
    <n v="5"/>
    <n v="3"/>
    <n v="9"/>
    <x v="0"/>
  </r>
  <r>
    <x v="91"/>
    <x v="91"/>
    <x v="1"/>
    <x v="0"/>
    <x v="3"/>
    <d v="2025-05-15T15:30:08"/>
    <n v="8"/>
    <n v="2750.8"/>
    <n v="144.35407274840691"/>
    <n v="1"/>
    <n v="3"/>
    <n v="4"/>
    <n v="8"/>
    <x v="0"/>
  </r>
  <r>
    <x v="92"/>
    <x v="92"/>
    <x v="3"/>
    <x v="0"/>
    <x v="1"/>
    <d v="2025-03-30T15:30:08"/>
    <n v="1"/>
    <n v="4710.25"/>
    <n v="190.35407274840691"/>
    <n v="1"/>
    <n v="1"/>
    <n v="5"/>
    <n v="7"/>
    <x v="1"/>
  </r>
  <r>
    <x v="93"/>
    <x v="93"/>
    <x v="3"/>
    <x v="0"/>
    <x v="1"/>
    <d v="2024-12-06T15:30:08"/>
    <n v="9"/>
    <n v="1961.21"/>
    <n v="304.35407274840691"/>
    <n v="1"/>
    <n v="3"/>
    <n v="3"/>
    <n v="7"/>
    <x v="1"/>
  </r>
  <r>
    <x v="94"/>
    <x v="94"/>
    <x v="3"/>
    <x v="0"/>
    <x v="0"/>
    <d v="2025-10-04T15:30:08"/>
    <n v="11"/>
    <n v="4807.8900000000003"/>
    <n v="2.3540727484069066"/>
    <n v="1"/>
    <n v="4"/>
    <n v="5"/>
    <n v="10"/>
    <x v="0"/>
  </r>
  <r>
    <x v="95"/>
    <x v="95"/>
    <x v="3"/>
    <x v="1"/>
    <x v="0"/>
    <d v="2025-01-29T15:30:08"/>
    <n v="16"/>
    <n v="4531.49"/>
    <n v="250.35407274840691"/>
    <n v="1"/>
    <n v="5"/>
    <n v="5"/>
    <n v="11"/>
    <x v="0"/>
  </r>
  <r>
    <x v="96"/>
    <x v="96"/>
    <x v="3"/>
    <x v="1"/>
    <x v="4"/>
    <d v="2025-07-19T15:30:08"/>
    <n v="7"/>
    <n v="1019.17"/>
    <n v="79.354072748406907"/>
    <n v="1"/>
    <n v="3"/>
    <n v="2"/>
    <n v="6"/>
    <x v="1"/>
  </r>
  <r>
    <x v="97"/>
    <x v="97"/>
    <x v="1"/>
    <x v="1"/>
    <x v="0"/>
    <d v="2025-04-03T15:30:08"/>
    <n v="10"/>
    <n v="393.34"/>
    <n v="186.35407274840691"/>
    <n v="1"/>
    <n v="4"/>
    <n v="1"/>
    <n v="6"/>
    <x v="1"/>
  </r>
  <r>
    <x v="98"/>
    <x v="98"/>
    <x v="3"/>
    <x v="0"/>
    <x v="3"/>
    <d v="2025-08-31T15:30:08"/>
    <n v="3"/>
    <n v="548.85"/>
    <n v="36.354072748406907"/>
    <n v="1"/>
    <n v="2"/>
    <n v="2"/>
    <n v="5"/>
    <x v="1"/>
  </r>
  <r>
    <x v="99"/>
    <x v="99"/>
    <x v="2"/>
    <x v="0"/>
    <x v="1"/>
    <d v="2024-11-18T15:30:08"/>
    <n v="18"/>
    <n v="140.19999999999999"/>
    <n v="322.35407274840691"/>
    <n v="3"/>
    <n v="5"/>
    <n v="1"/>
    <n v="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70AC5A-7CAB-46AC-968C-C0911C5588C4}"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14">
    <pivotField dataField="1" showAll="0"/>
    <pivotField showAll="0"/>
    <pivotField showAll="0">
      <items count="5">
        <item x="0"/>
        <item x="2"/>
        <item x="3"/>
        <item x="1"/>
        <item t="default"/>
      </items>
    </pivotField>
    <pivotField showAll="0">
      <items count="3">
        <item x="1"/>
        <item x="0"/>
        <item t="default"/>
      </items>
    </pivotField>
    <pivotField showAll="0">
      <items count="6">
        <item x="0"/>
        <item x="4"/>
        <item x="3"/>
        <item x="1"/>
        <item x="2"/>
        <item t="default"/>
      </items>
    </pivotField>
    <pivotField numFmtId="164" showAll="0"/>
    <pivotField showAll="0"/>
    <pivotField showAll="0"/>
    <pivotField numFmtId="1" showAll="0"/>
    <pivotField showAll="0"/>
    <pivotField showAll="0"/>
    <pivotField showAll="0"/>
    <pivotField numFmtId="1" showAll="0"/>
    <pivotField axis="axisRow" showAll="0">
      <items count="3">
        <item x="1"/>
        <item x="0"/>
        <item t="default"/>
      </items>
    </pivotField>
  </pivotFields>
  <rowFields count="1">
    <field x="13"/>
  </rowFields>
  <rowItems count="3">
    <i>
      <x/>
    </i>
    <i>
      <x v="1"/>
    </i>
    <i t="grand">
      <x/>
    </i>
  </rowItems>
  <colItems count="1">
    <i/>
  </colItems>
  <dataFields count="1">
    <dataField name="Count of CustomerID"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5651C4-B493-4B2C-830E-07FD6623CFD0}"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4">
    <pivotField showAll="0"/>
    <pivotField showAll="0"/>
    <pivotField showAll="0"/>
    <pivotField showAll="0">
      <items count="3">
        <item x="1"/>
        <item x="0"/>
        <item t="default"/>
      </items>
    </pivotField>
    <pivotField showAll="0">
      <items count="6">
        <item x="0"/>
        <item x="4"/>
        <item x="3"/>
        <item x="1"/>
        <item x="2"/>
        <item t="default"/>
      </items>
    </pivotField>
    <pivotField numFmtId="164" showAll="0"/>
    <pivotField showAll="0"/>
    <pivotField dataField="1" showAll="0"/>
    <pivotField numFmtId="1" showAll="0"/>
    <pivotField showAll="0"/>
    <pivotField showAll="0"/>
    <pivotField showAll="0"/>
    <pivotField numFmtId="1" showAll="0"/>
    <pivotField axis="axisRow" showAll="0">
      <items count="3">
        <item x="1"/>
        <item x="0"/>
        <item t="default"/>
      </items>
    </pivotField>
  </pivotFields>
  <rowFields count="1">
    <field x="13"/>
  </rowFields>
  <rowItems count="3">
    <i>
      <x/>
    </i>
    <i>
      <x v="1"/>
    </i>
    <i t="grand">
      <x/>
    </i>
  </rowItems>
  <colItems count="1">
    <i/>
  </colItems>
  <dataFields count="1">
    <dataField name="Sum of Monetary" fld="7" baseField="13" baseItem="0" numFmtId="165"/>
  </dataFields>
  <formats count="1">
    <format dxfId="0">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0"/>
          </reference>
        </references>
      </pivotArea>
    </chartFormat>
    <chartFormat chart="0" format="2">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3" count="1" selected="0">
            <x v="0"/>
          </reference>
        </references>
      </pivotArea>
    </chartFormat>
    <chartFormat chart="5" format="8">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7368A9-1656-4EC3-B460-54908B95369B}"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6" firstHeaderRow="0" firstDataRow="1" firstDataCol="1"/>
  <pivotFields count="14">
    <pivotField showAll="0"/>
    <pivotField showAll="0"/>
    <pivotField showAll="0">
      <items count="5">
        <item x="0"/>
        <item x="2"/>
        <item x="3"/>
        <item x="1"/>
        <item t="default"/>
      </items>
    </pivotField>
    <pivotField showAll="0">
      <items count="3">
        <item x="1"/>
        <item x="0"/>
        <item t="default"/>
      </items>
    </pivotField>
    <pivotField showAll="0">
      <items count="6">
        <item x="0"/>
        <item x="4"/>
        <item x="3"/>
        <item x="1"/>
        <item x="2"/>
        <item t="default"/>
      </items>
    </pivotField>
    <pivotField numFmtId="164" showAll="0"/>
    <pivotField dataField="1" showAll="0"/>
    <pivotField showAll="0"/>
    <pivotField dataField="1" numFmtId="1" showAll="0"/>
    <pivotField showAll="0"/>
    <pivotField showAll="0"/>
    <pivotField showAll="0"/>
    <pivotField numFmtId="1" showAll="0"/>
    <pivotField axis="axisRow" showAll="0">
      <items count="3">
        <item x="1"/>
        <item x="0"/>
        <item t="default"/>
      </items>
    </pivotField>
  </pivotFields>
  <rowFields count="1">
    <field x="13"/>
  </rowFields>
  <rowItems count="3">
    <i>
      <x/>
    </i>
    <i>
      <x v="1"/>
    </i>
    <i t="grand">
      <x/>
    </i>
  </rowItems>
  <colFields count="1">
    <field x="-2"/>
  </colFields>
  <colItems count="2">
    <i>
      <x/>
    </i>
    <i i="1">
      <x v="1"/>
    </i>
  </colItems>
  <dataFields count="2">
    <dataField name="Avg of recency" fld="8" subtotal="average" baseField="13" baseItem="0" numFmtId="1"/>
    <dataField name="Avg of frequency" fld="6" subtotal="average" baseField="13"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115420-BEEB-4849-9818-766C2C4CFD94}"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14">
    <pivotField showAll="0" measureFilter="1">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axis="axisRow" showAll="0" measureFilter="1">
      <items count="101">
        <item x="0"/>
        <item x="9"/>
        <item x="99"/>
        <item x="10"/>
        <item x="11"/>
        <item x="12"/>
        <item x="13"/>
        <item x="14"/>
        <item x="15"/>
        <item x="16"/>
        <item x="17"/>
        <item x="18"/>
        <item x="1"/>
        <item x="19"/>
        <item x="20"/>
        <item x="21"/>
        <item x="22"/>
        <item x="23"/>
        <item x="24"/>
        <item x="25"/>
        <item x="26"/>
        <item x="27"/>
        <item x="28"/>
        <item x="2"/>
        <item x="29"/>
        <item x="30"/>
        <item x="31"/>
        <item x="32"/>
        <item x="33"/>
        <item x="34"/>
        <item x="35"/>
        <item x="36"/>
        <item x="37"/>
        <item x="38"/>
        <item x="3"/>
        <item x="39"/>
        <item x="40"/>
        <item x="41"/>
        <item x="42"/>
        <item x="43"/>
        <item x="44"/>
        <item x="45"/>
        <item x="46"/>
        <item x="47"/>
        <item x="48"/>
        <item x="4"/>
        <item x="4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0"/>
        <item x="81"/>
        <item x="82"/>
        <item x="83"/>
        <item x="84"/>
        <item x="85"/>
        <item x="86"/>
        <item x="87"/>
        <item x="88"/>
        <item x="8"/>
        <item x="89"/>
        <item x="90"/>
        <item x="91"/>
        <item x="92"/>
        <item x="93"/>
        <item x="94"/>
        <item x="95"/>
        <item x="96"/>
        <item x="97"/>
        <item x="98"/>
        <item t="default"/>
      </items>
    </pivotField>
    <pivotField showAll="0"/>
    <pivotField showAll="0">
      <items count="3">
        <item x="1"/>
        <item x="0"/>
        <item t="default"/>
      </items>
    </pivotField>
    <pivotField showAll="0">
      <items count="6">
        <item x="0"/>
        <item x="4"/>
        <item x="3"/>
        <item x="1"/>
        <item x="2"/>
        <item t="default"/>
      </items>
    </pivotField>
    <pivotField numFmtId="164" showAll="0"/>
    <pivotField showAll="0"/>
    <pivotField dataField="1" showAll="0"/>
    <pivotField numFmtId="1" showAll="0"/>
    <pivotField showAll="0"/>
    <pivotField showAll="0"/>
    <pivotField showAll="0"/>
    <pivotField numFmtId="1" showAll="0"/>
    <pivotField showAll="0"/>
  </pivotFields>
  <rowFields count="1">
    <field x="1"/>
  </rowFields>
  <rowItems count="11">
    <i>
      <x/>
    </i>
    <i>
      <x v="12"/>
    </i>
    <i>
      <x v="28"/>
    </i>
    <i>
      <x v="37"/>
    </i>
    <i>
      <x v="49"/>
    </i>
    <i>
      <x v="86"/>
    </i>
    <i>
      <x v="89"/>
    </i>
    <i>
      <x v="93"/>
    </i>
    <i>
      <x v="95"/>
    </i>
    <i>
      <x v="96"/>
    </i>
    <i t="grand">
      <x/>
    </i>
  </rowItems>
  <colItems count="1">
    <i/>
  </colItems>
  <dataFields count="1">
    <dataField name="Sum of Monetary" fld="7" baseField="1"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0" type="count" evalOrder="-1" id="1" iMeasureFld="0">
      <autoFilter ref="A1">
        <filterColumn colId="0">
          <top10 val="10" filterVal="10"/>
        </filterColumn>
      </autoFilter>
    </filter>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12247F-C363-4E31-A605-BBE313008010}"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9" firstHeaderRow="1" firstDataRow="2" firstDataCol="1"/>
  <pivotFields count="14">
    <pivotField dataField="1" showAll="0"/>
    <pivotField showAll="0"/>
    <pivotField axis="axisRow" showAll="0">
      <items count="5">
        <item x="0"/>
        <item x="2"/>
        <item x="3"/>
        <item x="1"/>
        <item t="default"/>
      </items>
    </pivotField>
    <pivotField showAll="0">
      <items count="3">
        <item x="1"/>
        <item x="0"/>
        <item t="default"/>
      </items>
    </pivotField>
    <pivotField showAll="0">
      <items count="6">
        <item x="0"/>
        <item x="4"/>
        <item x="3"/>
        <item x="1"/>
        <item x="2"/>
        <item t="default"/>
      </items>
    </pivotField>
    <pivotField numFmtId="164" showAll="0"/>
    <pivotField showAll="0"/>
    <pivotField showAll="0"/>
    <pivotField numFmtId="1" showAll="0"/>
    <pivotField showAll="0"/>
    <pivotField showAll="0"/>
    <pivotField showAll="0"/>
    <pivotField numFmtId="1" showAll="0"/>
    <pivotField axis="axisCol" showAll="0">
      <items count="3">
        <item x="1"/>
        <item x="0"/>
        <item t="default"/>
      </items>
    </pivotField>
  </pivotFields>
  <rowFields count="1">
    <field x="2"/>
  </rowFields>
  <rowItems count="5">
    <i>
      <x/>
    </i>
    <i>
      <x v="1"/>
    </i>
    <i>
      <x v="2"/>
    </i>
    <i>
      <x v="3"/>
    </i>
    <i t="grand">
      <x/>
    </i>
  </rowItems>
  <colFields count="1">
    <field x="13"/>
  </colFields>
  <colItems count="3">
    <i>
      <x/>
    </i>
    <i>
      <x v="1"/>
    </i>
    <i t="grand">
      <x/>
    </i>
  </colItems>
  <dataFields count="1">
    <dataField name="Count of CustomerID" fld="0" subtotal="count" baseField="0" baseItem="0"/>
  </dataFields>
  <conditionalFormats count="1">
    <conditionalFormat scope="field" priority="1">
      <pivotAreas count="1">
        <pivotArea outline="0" collapsedLevelsAreSubtotals="1" fieldPosition="0">
          <references count="3">
            <reference field="4294967294" count="1" selected="0">
              <x v="0"/>
            </reference>
            <reference field="2" count="0" selected="0"/>
            <reference field="13" count="0" selected="0"/>
          </references>
        </pivotArea>
      </pivotAreas>
    </conditionalFormat>
  </conditional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AD74DFD-6F0B-4923-BE99-C3B883F6AB2B}" sourceName="Region">
  <pivotTables>
    <pivotTable tabId="12" name="PivotTable11"/>
    <pivotTable tabId="10" name="PivotTable9"/>
    <pivotTable tabId="8" name="PivotTable7"/>
  </pivotTables>
  <data>
    <tabular pivotCacheId="291168007">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726642D-97AF-4796-A13C-02DBAFEB17B0}" sourceName="Gender">
  <pivotTables>
    <pivotTable tabId="12" name="PivotTable11"/>
    <pivotTable tabId="10" name="PivotTable9"/>
    <pivotTable tabId="8" name="PivotTable7"/>
    <pivotTable tabId="11" name="PivotTable10"/>
    <pivotTable tabId="9" name="PivotTable8"/>
  </pivotTables>
  <data>
    <tabular pivotCacheId="29116800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Group" xr10:uid="{EBED6C3D-2D0A-47A3-9AF3-ACD79554D9AA}" sourceName="AgeGroup">
  <pivotTables>
    <pivotTable tabId="12" name="PivotTable11"/>
    <pivotTable tabId="10" name="PivotTable9"/>
    <pivotTable tabId="8" name="PivotTable7"/>
    <pivotTable tabId="11" name="PivotTable10"/>
    <pivotTable tabId="9" name="PivotTable8"/>
  </pivotTables>
  <data>
    <tabular pivotCacheId="291168007">
      <items count="5">
        <i x="0" s="1"/>
        <i x="4"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C157772-CC0B-4571-B414-042624872145}" cache="Slicer_Region" caption="Region" rowHeight="241300"/>
  <slicer name="Gender" xr10:uid="{3431F7FF-D45D-4CF4-BCA1-618FB84DDA8B}" cache="Slicer_Gender" caption="Gender" rowHeight="241300"/>
  <slicer name="AgeGroup" xr10:uid="{F390386B-590B-48CE-AD6E-A385A057ADA8}" cache="Slicer_AgeGroup" caption="AgeGroup"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1"/>
  <sheetViews>
    <sheetView workbookViewId="0">
      <selection activeCell="N10" sqref="N10"/>
    </sheetView>
  </sheetViews>
  <sheetFormatPr defaultRowHeight="14.5" x14ac:dyDescent="0.35"/>
  <cols>
    <col min="1" max="1" width="10.81640625" bestFit="1" customWidth="1"/>
    <col min="2" max="2" width="13" bestFit="1" customWidth="1"/>
    <col min="3" max="3" width="6.453125" bestFit="1" customWidth="1"/>
    <col min="4" max="4" width="7" bestFit="1" customWidth="1"/>
    <col min="5" max="5" width="9.1796875" bestFit="1" customWidth="1"/>
    <col min="6" max="6" width="17.81640625" bestFit="1" customWidth="1"/>
    <col min="7" max="7" width="18.26953125" bestFit="1" customWidth="1"/>
    <col min="8" max="8" width="9.90625" bestFit="1" customWidth="1"/>
    <col min="9" max="9" width="13.36328125" bestFit="1" customWidth="1"/>
    <col min="13" max="13" width="9.54296875" bestFit="1" customWidth="1"/>
    <col min="14" max="14" width="17.453125" bestFit="1" customWidth="1"/>
  </cols>
  <sheetData>
    <row r="1" spans="1:14" x14ac:dyDescent="0.35">
      <c r="A1" s="1" t="s">
        <v>0</v>
      </c>
      <c r="B1" s="1" t="s">
        <v>1</v>
      </c>
      <c r="C1" s="1" t="s">
        <v>2</v>
      </c>
      <c r="D1" s="1" t="s">
        <v>3</v>
      </c>
      <c r="E1" s="1" t="s">
        <v>4</v>
      </c>
      <c r="F1" s="1" t="s">
        <v>5</v>
      </c>
      <c r="G1" s="1" t="s">
        <v>6</v>
      </c>
      <c r="H1" s="1" t="s">
        <v>7</v>
      </c>
      <c r="I1" s="3" t="s">
        <v>221</v>
      </c>
      <c r="J1" s="3" t="s">
        <v>222</v>
      </c>
      <c r="K1" s="3" t="s">
        <v>223</v>
      </c>
      <c r="L1" s="3" t="s">
        <v>224</v>
      </c>
      <c r="M1" s="3" t="s">
        <v>225</v>
      </c>
      <c r="N1" s="3" t="s">
        <v>226</v>
      </c>
    </row>
    <row r="2" spans="1:14" x14ac:dyDescent="0.35">
      <c r="A2" t="s">
        <v>8</v>
      </c>
      <c r="B2" t="s">
        <v>108</v>
      </c>
      <c r="C2" t="s">
        <v>208</v>
      </c>
      <c r="D2" t="s">
        <v>212</v>
      </c>
      <c r="E2" t="s">
        <v>214</v>
      </c>
      <c r="F2" s="2">
        <v>45643.645927251593</v>
      </c>
      <c r="G2">
        <v>18</v>
      </c>
      <c r="H2">
        <v>4342.01</v>
      </c>
      <c r="I2" s="4">
        <f ca="1">TODAY() - F2</f>
        <v>294.35407274840691</v>
      </c>
      <c r="J2">
        <f>IF(H2&lt;=60,5,IF(H2&lt;=120,4,IF(H2&lt;=200,3,IF(H2&lt;=300,2,1))))</f>
        <v>1</v>
      </c>
      <c r="K2">
        <f>IF(G2&gt;=15,5,IF(G2&gt;=10,4,IF(G2&gt;=6,3,IF(G2&gt;=3,2,1))))</f>
        <v>5</v>
      </c>
      <c r="L2">
        <f>IF(H2&gt;=4000,5,IF(H2&gt;=2500,4,IF(H2&gt;=1500,3,IF(H2&gt;=500,2,1))))</f>
        <v>5</v>
      </c>
      <c r="M2" s="4">
        <f>J2+K2+L2</f>
        <v>11</v>
      </c>
      <c r="N2" t="str">
        <f>IF(M2&gt;=12,"VIP/Loyal",IF(M2&gt;=8,"Regular/Active", IF(M2&gt;=4,"Occasional/At-risk", "Lost/Inactive")))</f>
        <v>Regular/Active</v>
      </c>
    </row>
    <row r="3" spans="1:14" x14ac:dyDescent="0.35">
      <c r="A3" t="s">
        <v>9</v>
      </c>
      <c r="B3" t="s">
        <v>109</v>
      </c>
      <c r="C3" t="s">
        <v>209</v>
      </c>
      <c r="D3" t="s">
        <v>213</v>
      </c>
      <c r="E3" t="s">
        <v>215</v>
      </c>
      <c r="F3" s="2">
        <v>45748.645927251593</v>
      </c>
      <c r="G3">
        <v>10</v>
      </c>
      <c r="H3">
        <v>4570.54</v>
      </c>
      <c r="I3" s="4">
        <f t="shared" ref="I3:I66" ca="1" si="0">TODAY() - F3</f>
        <v>189.35407274840691</v>
      </c>
      <c r="J3">
        <f t="shared" ref="J3:J66" si="1">IF(H3&lt;=60,5,IF(H3&lt;=120,4,IF(H3&lt;=200,3,IF(H3&lt;=300,2,1))))</f>
        <v>1</v>
      </c>
      <c r="K3">
        <f t="shared" ref="K3:K66" si="2">IF(G3&gt;=15,5,IF(G3&gt;=10,4,IF(G3&gt;=6,3,IF(G3&gt;=3,2,1))))</f>
        <v>4</v>
      </c>
      <c r="L3">
        <f t="shared" ref="L3:L66" si="3">IF(H3&gt;=4000,5,IF(H3&gt;=2500,4,IF(H3&gt;=1500,3,IF(H3&gt;=500,2,1))))</f>
        <v>5</v>
      </c>
      <c r="M3" s="4">
        <f t="shared" ref="M3:M66" si="4">J3+K3+L3</f>
        <v>10</v>
      </c>
      <c r="N3" t="str">
        <f t="shared" ref="N3:N66" si="5">IF(M3&gt;=12,"VIP/Loyal",IF(M3&gt;=8,"Regular/Active", IF(M3&gt;=4,"Occasional/At-risk", "Lost/Inactive")))</f>
        <v>Regular/Active</v>
      </c>
    </row>
    <row r="4" spans="1:14" x14ac:dyDescent="0.35">
      <c r="A4" t="s">
        <v>10</v>
      </c>
      <c r="B4" t="s">
        <v>110</v>
      </c>
      <c r="C4" t="s">
        <v>210</v>
      </c>
      <c r="D4" t="s">
        <v>213</v>
      </c>
      <c r="E4" t="s">
        <v>216</v>
      </c>
      <c r="F4" s="2">
        <v>45695.645927251593</v>
      </c>
      <c r="G4">
        <v>3</v>
      </c>
      <c r="H4">
        <v>2581.14</v>
      </c>
      <c r="I4" s="4">
        <f t="shared" ca="1" si="0"/>
        <v>242.35407274840691</v>
      </c>
      <c r="J4">
        <f t="shared" si="1"/>
        <v>1</v>
      </c>
      <c r="K4">
        <f t="shared" si="2"/>
        <v>2</v>
      </c>
      <c r="L4">
        <f t="shared" si="3"/>
        <v>4</v>
      </c>
      <c r="M4" s="4">
        <f t="shared" si="4"/>
        <v>7</v>
      </c>
      <c r="N4" t="str">
        <f t="shared" si="5"/>
        <v>Occasional/At-risk</v>
      </c>
    </row>
    <row r="5" spans="1:14" x14ac:dyDescent="0.35">
      <c r="A5" t="s">
        <v>11</v>
      </c>
      <c r="B5" t="s">
        <v>111</v>
      </c>
      <c r="C5" t="s">
        <v>208</v>
      </c>
      <c r="D5" t="s">
        <v>213</v>
      </c>
      <c r="E5" t="s">
        <v>215</v>
      </c>
      <c r="F5" s="2">
        <v>45830.645927251593</v>
      </c>
      <c r="G5">
        <v>7</v>
      </c>
      <c r="H5">
        <v>2532.5100000000002</v>
      </c>
      <c r="I5" s="4">
        <f t="shared" ca="1" si="0"/>
        <v>107.35407274840691</v>
      </c>
      <c r="J5">
        <f t="shared" si="1"/>
        <v>1</v>
      </c>
      <c r="K5">
        <f t="shared" si="2"/>
        <v>3</v>
      </c>
      <c r="L5">
        <f t="shared" si="3"/>
        <v>4</v>
      </c>
      <c r="M5" s="4">
        <f t="shared" si="4"/>
        <v>8</v>
      </c>
      <c r="N5" t="str">
        <f t="shared" si="5"/>
        <v>Regular/Active</v>
      </c>
    </row>
    <row r="6" spans="1:14" x14ac:dyDescent="0.35">
      <c r="A6" t="s">
        <v>12</v>
      </c>
      <c r="B6" t="s">
        <v>112</v>
      </c>
      <c r="C6" t="s">
        <v>208</v>
      </c>
      <c r="D6" t="s">
        <v>213</v>
      </c>
      <c r="E6" t="s">
        <v>216</v>
      </c>
      <c r="F6" s="2">
        <v>45932.645927251593</v>
      </c>
      <c r="G6">
        <v>16</v>
      </c>
      <c r="H6">
        <v>4001.56</v>
      </c>
      <c r="I6" s="4">
        <f t="shared" ca="1" si="0"/>
        <v>5.3540727484069066</v>
      </c>
      <c r="J6">
        <f t="shared" si="1"/>
        <v>1</v>
      </c>
      <c r="K6">
        <f t="shared" si="2"/>
        <v>5</v>
      </c>
      <c r="L6">
        <f t="shared" si="3"/>
        <v>5</v>
      </c>
      <c r="M6" s="4">
        <f t="shared" si="4"/>
        <v>11</v>
      </c>
      <c r="N6" t="str">
        <f t="shared" si="5"/>
        <v>Regular/Active</v>
      </c>
    </row>
    <row r="7" spans="1:14" x14ac:dyDescent="0.35">
      <c r="A7" t="s">
        <v>13</v>
      </c>
      <c r="B7" t="s">
        <v>113</v>
      </c>
      <c r="C7" t="s">
        <v>209</v>
      </c>
      <c r="D7" t="s">
        <v>213</v>
      </c>
      <c r="E7" t="s">
        <v>216</v>
      </c>
      <c r="F7" s="2">
        <v>45841.645927251593</v>
      </c>
      <c r="G7">
        <v>16</v>
      </c>
      <c r="H7">
        <v>3267.32</v>
      </c>
      <c r="I7" s="4">
        <f t="shared" ca="1" si="0"/>
        <v>96.354072748406907</v>
      </c>
      <c r="J7">
        <f t="shared" si="1"/>
        <v>1</v>
      </c>
      <c r="K7">
        <f t="shared" si="2"/>
        <v>5</v>
      </c>
      <c r="L7">
        <f t="shared" si="3"/>
        <v>4</v>
      </c>
      <c r="M7" s="4">
        <f t="shared" si="4"/>
        <v>10</v>
      </c>
      <c r="N7" t="str">
        <f t="shared" si="5"/>
        <v>Regular/Active</v>
      </c>
    </row>
    <row r="8" spans="1:14" x14ac:dyDescent="0.35">
      <c r="A8" t="s">
        <v>14</v>
      </c>
      <c r="B8" t="s">
        <v>114</v>
      </c>
      <c r="C8" t="s">
        <v>210</v>
      </c>
      <c r="D8" t="s">
        <v>213</v>
      </c>
      <c r="E8" t="s">
        <v>217</v>
      </c>
      <c r="F8" s="2">
        <v>45751.645927251593</v>
      </c>
      <c r="G8">
        <v>17</v>
      </c>
      <c r="H8">
        <v>3524.74</v>
      </c>
      <c r="I8" s="4">
        <f t="shared" ca="1" si="0"/>
        <v>186.35407274840691</v>
      </c>
      <c r="J8">
        <f t="shared" si="1"/>
        <v>1</v>
      </c>
      <c r="K8">
        <f t="shared" si="2"/>
        <v>5</v>
      </c>
      <c r="L8">
        <f t="shared" si="3"/>
        <v>4</v>
      </c>
      <c r="M8" s="4">
        <f t="shared" si="4"/>
        <v>10</v>
      </c>
      <c r="N8" t="str">
        <f t="shared" si="5"/>
        <v>Regular/Active</v>
      </c>
    </row>
    <row r="9" spans="1:14" x14ac:dyDescent="0.35">
      <c r="A9" t="s">
        <v>15</v>
      </c>
      <c r="B9" t="s">
        <v>115</v>
      </c>
      <c r="C9" t="s">
        <v>210</v>
      </c>
      <c r="D9" t="s">
        <v>213</v>
      </c>
      <c r="E9" t="s">
        <v>216</v>
      </c>
      <c r="F9" s="2">
        <v>45853.645927251593</v>
      </c>
      <c r="G9">
        <v>2</v>
      </c>
      <c r="H9">
        <v>3989.17</v>
      </c>
      <c r="I9" s="4">
        <f t="shared" ca="1" si="0"/>
        <v>84.354072748406907</v>
      </c>
      <c r="J9">
        <f t="shared" si="1"/>
        <v>1</v>
      </c>
      <c r="K9">
        <f t="shared" si="2"/>
        <v>1</v>
      </c>
      <c r="L9">
        <f t="shared" si="3"/>
        <v>4</v>
      </c>
      <c r="M9" s="4">
        <f t="shared" si="4"/>
        <v>6</v>
      </c>
      <c r="N9" t="str">
        <f t="shared" si="5"/>
        <v>Occasional/At-risk</v>
      </c>
    </row>
    <row r="10" spans="1:14" x14ac:dyDescent="0.35">
      <c r="A10" t="s">
        <v>16</v>
      </c>
      <c r="B10" t="s">
        <v>116</v>
      </c>
      <c r="C10" t="s">
        <v>208</v>
      </c>
      <c r="D10" t="s">
        <v>213</v>
      </c>
      <c r="E10" t="s">
        <v>215</v>
      </c>
      <c r="F10" s="2">
        <v>45575.645927251593</v>
      </c>
      <c r="G10">
        <v>1</v>
      </c>
      <c r="H10">
        <v>4455.53</v>
      </c>
      <c r="I10" s="4">
        <f t="shared" ca="1" si="0"/>
        <v>362.35407274840691</v>
      </c>
      <c r="J10">
        <f t="shared" si="1"/>
        <v>1</v>
      </c>
      <c r="K10">
        <f t="shared" si="2"/>
        <v>1</v>
      </c>
      <c r="L10">
        <f t="shared" si="3"/>
        <v>5</v>
      </c>
      <c r="M10" s="4">
        <f t="shared" si="4"/>
        <v>7</v>
      </c>
      <c r="N10" t="str">
        <f>IF(M10&gt;=12,"VIP/Loyal",IF(M10&gt;=8,"Regular/Active", IF(M10&gt;=4,"Occasional/At-risk", "Lost/Inactive")))</f>
        <v>Occasional/At-risk</v>
      </c>
    </row>
    <row r="11" spans="1:14" x14ac:dyDescent="0.35">
      <c r="A11" t="s">
        <v>17</v>
      </c>
      <c r="B11" t="s">
        <v>117</v>
      </c>
      <c r="C11" t="s">
        <v>211</v>
      </c>
      <c r="D11" t="s">
        <v>212</v>
      </c>
      <c r="E11" t="s">
        <v>216</v>
      </c>
      <c r="F11" s="2">
        <v>45897.645927251593</v>
      </c>
      <c r="G11">
        <v>16</v>
      </c>
      <c r="H11">
        <v>1723.08</v>
      </c>
      <c r="I11" s="4">
        <f t="shared" ca="1" si="0"/>
        <v>40.354072748406907</v>
      </c>
      <c r="J11">
        <f t="shared" si="1"/>
        <v>1</v>
      </c>
      <c r="K11">
        <f t="shared" si="2"/>
        <v>5</v>
      </c>
      <c r="L11">
        <f t="shared" si="3"/>
        <v>3</v>
      </c>
      <c r="M11" s="4">
        <f t="shared" si="4"/>
        <v>9</v>
      </c>
      <c r="N11" t="str">
        <f t="shared" si="5"/>
        <v>Regular/Active</v>
      </c>
    </row>
    <row r="12" spans="1:14" x14ac:dyDescent="0.35">
      <c r="A12" t="s">
        <v>18</v>
      </c>
      <c r="B12" t="s">
        <v>118</v>
      </c>
      <c r="C12" t="s">
        <v>208</v>
      </c>
      <c r="D12" t="s">
        <v>213</v>
      </c>
      <c r="E12" t="s">
        <v>217</v>
      </c>
      <c r="F12" s="2">
        <v>45711.645927251593</v>
      </c>
      <c r="G12">
        <v>12</v>
      </c>
      <c r="H12">
        <v>1909.14</v>
      </c>
      <c r="I12" s="4">
        <f t="shared" ca="1" si="0"/>
        <v>226.35407274840691</v>
      </c>
      <c r="J12">
        <f>IF(H12&lt;=60,5,IF(H12&lt;=120,4,IF(H12&lt;=200,3,IF(H12&lt;=300,2,1))))</f>
        <v>1</v>
      </c>
      <c r="K12">
        <f t="shared" si="2"/>
        <v>4</v>
      </c>
      <c r="L12">
        <f t="shared" si="3"/>
        <v>3</v>
      </c>
      <c r="M12" s="4">
        <f t="shared" si="4"/>
        <v>8</v>
      </c>
      <c r="N12" t="str">
        <f t="shared" si="5"/>
        <v>Regular/Active</v>
      </c>
    </row>
    <row r="13" spans="1:14" x14ac:dyDescent="0.35">
      <c r="A13" t="s">
        <v>19</v>
      </c>
      <c r="B13" t="s">
        <v>119</v>
      </c>
      <c r="C13" t="s">
        <v>208</v>
      </c>
      <c r="D13" t="s">
        <v>212</v>
      </c>
      <c r="E13" t="s">
        <v>217</v>
      </c>
      <c r="F13" s="2">
        <v>45812.645927251593</v>
      </c>
      <c r="G13">
        <v>5</v>
      </c>
      <c r="H13">
        <v>515.21</v>
      </c>
      <c r="I13" s="4">
        <f t="shared" ca="1" si="0"/>
        <v>125.35407274840691</v>
      </c>
      <c r="J13">
        <f>IF(H13&lt;=60,5,IF(H13&lt;=120,4,IF(H13&lt;=200,3,IF(H13&lt;=300,2,1))))</f>
        <v>1</v>
      </c>
      <c r="K13">
        <f t="shared" si="2"/>
        <v>2</v>
      </c>
      <c r="L13">
        <f t="shared" si="3"/>
        <v>2</v>
      </c>
      <c r="M13" s="4">
        <f t="shared" si="4"/>
        <v>5</v>
      </c>
      <c r="N13" t="str">
        <f t="shared" si="5"/>
        <v>Occasional/At-risk</v>
      </c>
    </row>
    <row r="14" spans="1:14" x14ac:dyDescent="0.35">
      <c r="A14" t="s">
        <v>20</v>
      </c>
      <c r="B14" t="s">
        <v>120</v>
      </c>
      <c r="C14" t="s">
        <v>208</v>
      </c>
      <c r="D14" t="s">
        <v>213</v>
      </c>
      <c r="E14" t="s">
        <v>215</v>
      </c>
      <c r="F14" s="2">
        <v>45885.645927251593</v>
      </c>
      <c r="G14">
        <v>5</v>
      </c>
      <c r="H14">
        <v>2912.49</v>
      </c>
      <c r="I14" s="4">
        <f t="shared" ca="1" si="0"/>
        <v>52.354072748406907</v>
      </c>
      <c r="J14">
        <f>IF(H14&lt;=60,5,IF(H14&lt;=120,4,IF(H14&lt;=200,3,IF(H14&lt;=300,2,1))))</f>
        <v>1</v>
      </c>
      <c r="K14">
        <f t="shared" si="2"/>
        <v>2</v>
      </c>
      <c r="L14">
        <f t="shared" si="3"/>
        <v>4</v>
      </c>
      <c r="M14" s="4">
        <f t="shared" si="4"/>
        <v>7</v>
      </c>
      <c r="N14" t="str">
        <f t="shared" si="5"/>
        <v>Occasional/At-risk</v>
      </c>
    </row>
    <row r="15" spans="1:14" x14ac:dyDescent="0.35">
      <c r="A15" t="s">
        <v>21</v>
      </c>
      <c r="B15" t="s">
        <v>121</v>
      </c>
      <c r="C15" t="s">
        <v>208</v>
      </c>
      <c r="D15" t="s">
        <v>213</v>
      </c>
      <c r="E15" t="s">
        <v>218</v>
      </c>
      <c r="F15" s="2">
        <v>45822.645927251593</v>
      </c>
      <c r="G15">
        <v>9</v>
      </c>
      <c r="H15">
        <v>227.91</v>
      </c>
      <c r="I15" s="4">
        <f t="shared" ca="1" si="0"/>
        <v>115.35407274840691</v>
      </c>
      <c r="J15">
        <f t="shared" si="1"/>
        <v>2</v>
      </c>
      <c r="K15">
        <f t="shared" si="2"/>
        <v>3</v>
      </c>
      <c r="L15">
        <f t="shared" si="3"/>
        <v>1</v>
      </c>
      <c r="M15" s="4">
        <f t="shared" si="4"/>
        <v>6</v>
      </c>
      <c r="N15" t="str">
        <f t="shared" si="5"/>
        <v>Occasional/At-risk</v>
      </c>
    </row>
    <row r="16" spans="1:14" x14ac:dyDescent="0.35">
      <c r="A16" t="s">
        <v>22</v>
      </c>
      <c r="B16" t="s">
        <v>122</v>
      </c>
      <c r="C16" t="s">
        <v>209</v>
      </c>
      <c r="D16" t="s">
        <v>212</v>
      </c>
      <c r="E16" t="s">
        <v>218</v>
      </c>
      <c r="F16" s="2">
        <v>45910.645927251593</v>
      </c>
      <c r="G16">
        <v>9</v>
      </c>
      <c r="H16">
        <v>2354.71</v>
      </c>
      <c r="I16" s="4">
        <f t="shared" ca="1" si="0"/>
        <v>27.354072748406907</v>
      </c>
      <c r="J16">
        <f t="shared" si="1"/>
        <v>1</v>
      </c>
      <c r="K16">
        <f t="shared" si="2"/>
        <v>3</v>
      </c>
      <c r="L16">
        <f t="shared" si="3"/>
        <v>3</v>
      </c>
      <c r="M16" s="4">
        <f t="shared" si="4"/>
        <v>7</v>
      </c>
      <c r="N16" t="str">
        <f t="shared" si="5"/>
        <v>Occasional/At-risk</v>
      </c>
    </row>
    <row r="17" spans="1:14" x14ac:dyDescent="0.35">
      <c r="A17" t="s">
        <v>23</v>
      </c>
      <c r="B17" t="s">
        <v>123</v>
      </c>
      <c r="C17" t="s">
        <v>210</v>
      </c>
      <c r="D17" t="s">
        <v>213</v>
      </c>
      <c r="E17" t="s">
        <v>216</v>
      </c>
      <c r="F17" s="2">
        <v>45603.645927251593</v>
      </c>
      <c r="G17">
        <v>3</v>
      </c>
      <c r="H17">
        <v>2736.09</v>
      </c>
      <c r="I17" s="4">
        <f t="shared" ca="1" si="0"/>
        <v>334.35407274840691</v>
      </c>
      <c r="J17">
        <f t="shared" si="1"/>
        <v>1</v>
      </c>
      <c r="K17">
        <f t="shared" si="2"/>
        <v>2</v>
      </c>
      <c r="L17">
        <f t="shared" si="3"/>
        <v>4</v>
      </c>
      <c r="M17" s="4">
        <f t="shared" si="4"/>
        <v>7</v>
      </c>
      <c r="N17" t="str">
        <f t="shared" si="5"/>
        <v>Occasional/At-risk</v>
      </c>
    </row>
    <row r="18" spans="1:14" x14ac:dyDescent="0.35">
      <c r="A18" t="s">
        <v>24</v>
      </c>
      <c r="B18" t="s">
        <v>124</v>
      </c>
      <c r="C18" t="s">
        <v>209</v>
      </c>
      <c r="D18" t="s">
        <v>212</v>
      </c>
      <c r="E18" t="s">
        <v>214</v>
      </c>
      <c r="F18" s="2">
        <v>45903.645927251593</v>
      </c>
      <c r="G18">
        <v>19</v>
      </c>
      <c r="H18">
        <v>1468.38</v>
      </c>
      <c r="I18" s="4">
        <f t="shared" ca="1" si="0"/>
        <v>34.354072748406907</v>
      </c>
      <c r="J18">
        <f t="shared" si="1"/>
        <v>1</v>
      </c>
      <c r="K18">
        <f t="shared" si="2"/>
        <v>5</v>
      </c>
      <c r="L18">
        <f t="shared" si="3"/>
        <v>2</v>
      </c>
      <c r="M18" s="4">
        <f t="shared" si="4"/>
        <v>8</v>
      </c>
      <c r="N18" t="str">
        <f t="shared" si="5"/>
        <v>Regular/Active</v>
      </c>
    </row>
    <row r="19" spans="1:14" x14ac:dyDescent="0.35">
      <c r="A19" t="s">
        <v>25</v>
      </c>
      <c r="B19" t="s">
        <v>125</v>
      </c>
      <c r="C19" t="s">
        <v>209</v>
      </c>
      <c r="D19" t="s">
        <v>213</v>
      </c>
      <c r="E19" t="s">
        <v>216</v>
      </c>
      <c r="F19" s="2">
        <v>45858.645927251593</v>
      </c>
      <c r="G19">
        <v>16</v>
      </c>
      <c r="H19">
        <v>2974.62</v>
      </c>
      <c r="I19" s="4">
        <f t="shared" ca="1" si="0"/>
        <v>79.354072748406907</v>
      </c>
      <c r="J19">
        <f t="shared" si="1"/>
        <v>1</v>
      </c>
      <c r="K19">
        <f t="shared" si="2"/>
        <v>5</v>
      </c>
      <c r="L19">
        <f t="shared" si="3"/>
        <v>4</v>
      </c>
      <c r="M19" s="4">
        <f t="shared" si="4"/>
        <v>10</v>
      </c>
      <c r="N19" t="str">
        <f t="shared" si="5"/>
        <v>Regular/Active</v>
      </c>
    </row>
    <row r="20" spans="1:14" x14ac:dyDescent="0.35">
      <c r="A20" t="s">
        <v>26</v>
      </c>
      <c r="B20" t="s">
        <v>126</v>
      </c>
      <c r="C20" t="s">
        <v>209</v>
      </c>
      <c r="D20" t="s">
        <v>213</v>
      </c>
      <c r="E20" t="s">
        <v>215</v>
      </c>
      <c r="F20" s="2">
        <v>45642.645927251593</v>
      </c>
      <c r="G20">
        <v>16</v>
      </c>
      <c r="H20">
        <v>200.98</v>
      </c>
      <c r="I20" s="4">
        <f t="shared" ca="1" si="0"/>
        <v>295.35407274840691</v>
      </c>
      <c r="J20">
        <f t="shared" si="1"/>
        <v>2</v>
      </c>
      <c r="K20">
        <f t="shared" si="2"/>
        <v>5</v>
      </c>
      <c r="L20">
        <f t="shared" si="3"/>
        <v>1</v>
      </c>
      <c r="M20" s="4">
        <f t="shared" si="4"/>
        <v>8</v>
      </c>
      <c r="N20" t="str">
        <f t="shared" si="5"/>
        <v>Regular/Active</v>
      </c>
    </row>
    <row r="21" spans="1:14" x14ac:dyDescent="0.35">
      <c r="A21" t="s">
        <v>27</v>
      </c>
      <c r="B21" t="s">
        <v>127</v>
      </c>
      <c r="C21" t="s">
        <v>208</v>
      </c>
      <c r="D21" t="s">
        <v>212</v>
      </c>
      <c r="E21" t="s">
        <v>215</v>
      </c>
      <c r="F21" s="2">
        <v>45929.645927251593</v>
      </c>
      <c r="G21">
        <v>3</v>
      </c>
      <c r="H21">
        <v>234.87</v>
      </c>
      <c r="I21" s="4">
        <f t="shared" ca="1" si="0"/>
        <v>8.3540727484069066</v>
      </c>
      <c r="J21">
        <f t="shared" si="1"/>
        <v>2</v>
      </c>
      <c r="K21">
        <f t="shared" si="2"/>
        <v>2</v>
      </c>
      <c r="L21">
        <f t="shared" si="3"/>
        <v>1</v>
      </c>
      <c r="M21" s="4">
        <f t="shared" si="4"/>
        <v>5</v>
      </c>
      <c r="N21" t="str">
        <f t="shared" si="5"/>
        <v>Occasional/At-risk</v>
      </c>
    </row>
    <row r="22" spans="1:14" x14ac:dyDescent="0.35">
      <c r="A22" t="s">
        <v>28</v>
      </c>
      <c r="B22" t="s">
        <v>128</v>
      </c>
      <c r="C22" t="s">
        <v>211</v>
      </c>
      <c r="D22" t="s">
        <v>213</v>
      </c>
      <c r="E22" t="s">
        <v>215</v>
      </c>
      <c r="F22" s="2">
        <v>45713.645927251593</v>
      </c>
      <c r="G22">
        <v>1</v>
      </c>
      <c r="H22">
        <v>4121.87</v>
      </c>
      <c r="I22" s="4">
        <f t="shared" ca="1" si="0"/>
        <v>224.35407274840691</v>
      </c>
      <c r="J22">
        <f t="shared" si="1"/>
        <v>1</v>
      </c>
      <c r="K22">
        <f t="shared" si="2"/>
        <v>1</v>
      </c>
      <c r="L22">
        <f t="shared" si="3"/>
        <v>5</v>
      </c>
      <c r="M22" s="4">
        <f t="shared" si="4"/>
        <v>7</v>
      </c>
      <c r="N22" t="str">
        <f t="shared" si="5"/>
        <v>Occasional/At-risk</v>
      </c>
    </row>
    <row r="23" spans="1:14" x14ac:dyDescent="0.35">
      <c r="A23" t="s">
        <v>29</v>
      </c>
      <c r="B23" t="s">
        <v>129</v>
      </c>
      <c r="C23" t="s">
        <v>210</v>
      </c>
      <c r="D23" t="s">
        <v>212</v>
      </c>
      <c r="E23" t="s">
        <v>215</v>
      </c>
      <c r="F23" s="2">
        <v>45606.645927251593</v>
      </c>
      <c r="G23">
        <v>11</v>
      </c>
      <c r="H23">
        <v>1832.94</v>
      </c>
      <c r="I23" s="4">
        <f t="shared" ca="1" si="0"/>
        <v>331.35407274840691</v>
      </c>
      <c r="J23">
        <f t="shared" si="1"/>
        <v>1</v>
      </c>
      <c r="K23">
        <f t="shared" si="2"/>
        <v>4</v>
      </c>
      <c r="L23">
        <f t="shared" si="3"/>
        <v>3</v>
      </c>
      <c r="M23" s="4">
        <f t="shared" si="4"/>
        <v>8</v>
      </c>
      <c r="N23" t="str">
        <f t="shared" si="5"/>
        <v>Regular/Active</v>
      </c>
    </row>
    <row r="24" spans="1:14" x14ac:dyDescent="0.35">
      <c r="A24" t="s">
        <v>30</v>
      </c>
      <c r="B24" t="s">
        <v>130</v>
      </c>
      <c r="C24" t="s">
        <v>211</v>
      </c>
      <c r="D24" t="s">
        <v>213</v>
      </c>
      <c r="E24" t="s">
        <v>215</v>
      </c>
      <c r="F24" s="2">
        <v>45620.645927251593</v>
      </c>
      <c r="G24">
        <v>17</v>
      </c>
      <c r="H24">
        <v>678.95</v>
      </c>
      <c r="I24" s="4">
        <f t="shared" ca="1" si="0"/>
        <v>317.35407274840691</v>
      </c>
      <c r="J24">
        <f t="shared" si="1"/>
        <v>1</v>
      </c>
      <c r="K24">
        <f t="shared" si="2"/>
        <v>5</v>
      </c>
      <c r="L24">
        <f t="shared" si="3"/>
        <v>2</v>
      </c>
      <c r="M24" s="4">
        <f t="shared" si="4"/>
        <v>8</v>
      </c>
      <c r="N24" t="str">
        <f t="shared" si="5"/>
        <v>Regular/Active</v>
      </c>
    </row>
    <row r="25" spans="1:14" x14ac:dyDescent="0.35">
      <c r="A25" t="s">
        <v>31</v>
      </c>
      <c r="B25" t="s">
        <v>131</v>
      </c>
      <c r="C25" t="s">
        <v>209</v>
      </c>
      <c r="D25" t="s">
        <v>212</v>
      </c>
      <c r="E25" t="s">
        <v>217</v>
      </c>
      <c r="F25" s="2">
        <v>45602.645927251593</v>
      </c>
      <c r="G25">
        <v>8</v>
      </c>
      <c r="H25">
        <v>2635.1</v>
      </c>
      <c r="I25" s="4">
        <f t="shared" ca="1" si="0"/>
        <v>335.35407274840691</v>
      </c>
      <c r="J25">
        <f t="shared" si="1"/>
        <v>1</v>
      </c>
      <c r="K25">
        <f t="shared" si="2"/>
        <v>3</v>
      </c>
      <c r="L25">
        <f t="shared" si="3"/>
        <v>4</v>
      </c>
      <c r="M25" s="4">
        <f t="shared" si="4"/>
        <v>8</v>
      </c>
      <c r="N25" t="str">
        <f t="shared" si="5"/>
        <v>Regular/Active</v>
      </c>
    </row>
    <row r="26" spans="1:14" x14ac:dyDescent="0.35">
      <c r="A26" t="s">
        <v>32</v>
      </c>
      <c r="B26" t="s">
        <v>132</v>
      </c>
      <c r="C26" t="s">
        <v>209</v>
      </c>
      <c r="D26" t="s">
        <v>212</v>
      </c>
      <c r="E26" t="s">
        <v>218</v>
      </c>
      <c r="F26" s="2">
        <v>45595.645927251593</v>
      </c>
      <c r="G26">
        <v>4</v>
      </c>
      <c r="H26">
        <v>3861.47</v>
      </c>
      <c r="I26" s="4">
        <f t="shared" ca="1" si="0"/>
        <v>342.35407274840691</v>
      </c>
      <c r="J26">
        <f t="shared" si="1"/>
        <v>1</v>
      </c>
      <c r="K26">
        <f t="shared" si="2"/>
        <v>2</v>
      </c>
      <c r="L26">
        <f t="shared" si="3"/>
        <v>4</v>
      </c>
      <c r="M26" s="4">
        <f t="shared" si="4"/>
        <v>7</v>
      </c>
      <c r="N26" t="str">
        <f t="shared" si="5"/>
        <v>Occasional/At-risk</v>
      </c>
    </row>
    <row r="27" spans="1:14" x14ac:dyDescent="0.35">
      <c r="A27" t="s">
        <v>33</v>
      </c>
      <c r="B27" t="s">
        <v>133</v>
      </c>
      <c r="C27" t="s">
        <v>211</v>
      </c>
      <c r="D27" t="s">
        <v>213</v>
      </c>
      <c r="E27" t="s">
        <v>215</v>
      </c>
      <c r="F27" s="2">
        <v>45857.645927251593</v>
      </c>
      <c r="G27">
        <v>6</v>
      </c>
      <c r="H27">
        <v>1118.31</v>
      </c>
      <c r="I27" s="4">
        <f t="shared" ca="1" si="0"/>
        <v>80.354072748406907</v>
      </c>
      <c r="J27">
        <f t="shared" si="1"/>
        <v>1</v>
      </c>
      <c r="K27">
        <f t="shared" si="2"/>
        <v>3</v>
      </c>
      <c r="L27">
        <f t="shared" si="3"/>
        <v>2</v>
      </c>
      <c r="M27" s="4">
        <f t="shared" si="4"/>
        <v>6</v>
      </c>
      <c r="N27" t="str">
        <f t="shared" si="5"/>
        <v>Occasional/At-risk</v>
      </c>
    </row>
    <row r="28" spans="1:14" x14ac:dyDescent="0.35">
      <c r="A28" t="s">
        <v>34</v>
      </c>
      <c r="B28" t="s">
        <v>134</v>
      </c>
      <c r="C28" t="s">
        <v>211</v>
      </c>
      <c r="D28" t="s">
        <v>213</v>
      </c>
      <c r="E28" t="s">
        <v>214</v>
      </c>
      <c r="F28" s="2">
        <v>45608.645927251593</v>
      </c>
      <c r="G28">
        <v>8</v>
      </c>
      <c r="H28">
        <v>3133.31</v>
      </c>
      <c r="I28" s="4">
        <f t="shared" ca="1" si="0"/>
        <v>329.35407274840691</v>
      </c>
      <c r="J28">
        <f t="shared" si="1"/>
        <v>1</v>
      </c>
      <c r="K28">
        <f t="shared" si="2"/>
        <v>3</v>
      </c>
      <c r="L28">
        <f t="shared" si="3"/>
        <v>4</v>
      </c>
      <c r="M28" s="4">
        <f t="shared" si="4"/>
        <v>8</v>
      </c>
      <c r="N28" t="str">
        <f t="shared" si="5"/>
        <v>Regular/Active</v>
      </c>
    </row>
    <row r="29" spans="1:14" x14ac:dyDescent="0.35">
      <c r="A29" t="s">
        <v>35</v>
      </c>
      <c r="B29" t="s">
        <v>135</v>
      </c>
      <c r="C29" t="s">
        <v>211</v>
      </c>
      <c r="D29" t="s">
        <v>212</v>
      </c>
      <c r="E29" t="s">
        <v>214</v>
      </c>
      <c r="F29" s="2">
        <v>45718.645927251593</v>
      </c>
      <c r="G29">
        <v>3</v>
      </c>
      <c r="H29">
        <v>472.47</v>
      </c>
      <c r="I29" s="4">
        <f t="shared" ca="1" si="0"/>
        <v>219.35407274840691</v>
      </c>
      <c r="J29">
        <f t="shared" si="1"/>
        <v>1</v>
      </c>
      <c r="K29">
        <f t="shared" si="2"/>
        <v>2</v>
      </c>
      <c r="L29">
        <f t="shared" si="3"/>
        <v>1</v>
      </c>
      <c r="M29" s="4">
        <f t="shared" si="4"/>
        <v>4</v>
      </c>
      <c r="N29" t="str">
        <f t="shared" si="5"/>
        <v>Occasional/At-risk</v>
      </c>
    </row>
    <row r="30" spans="1:14" x14ac:dyDescent="0.35">
      <c r="A30" t="s">
        <v>36</v>
      </c>
      <c r="B30" t="s">
        <v>136</v>
      </c>
      <c r="C30" t="s">
        <v>209</v>
      </c>
      <c r="D30" t="s">
        <v>213</v>
      </c>
      <c r="E30" t="s">
        <v>214</v>
      </c>
      <c r="F30" s="2">
        <v>45859.645927251593</v>
      </c>
      <c r="G30">
        <v>16</v>
      </c>
      <c r="H30">
        <v>305.82</v>
      </c>
      <c r="I30" s="4">
        <f t="shared" ca="1" si="0"/>
        <v>78.354072748406907</v>
      </c>
      <c r="J30">
        <f t="shared" si="1"/>
        <v>1</v>
      </c>
      <c r="K30">
        <f t="shared" si="2"/>
        <v>5</v>
      </c>
      <c r="L30">
        <f t="shared" si="3"/>
        <v>1</v>
      </c>
      <c r="M30" s="4">
        <f t="shared" si="4"/>
        <v>7</v>
      </c>
      <c r="N30" t="str">
        <f t="shared" si="5"/>
        <v>Occasional/At-risk</v>
      </c>
    </row>
    <row r="31" spans="1:14" x14ac:dyDescent="0.35">
      <c r="A31" t="s">
        <v>37</v>
      </c>
      <c r="B31" t="s">
        <v>137</v>
      </c>
      <c r="C31" t="s">
        <v>209</v>
      </c>
      <c r="D31" t="s">
        <v>213</v>
      </c>
      <c r="E31" t="s">
        <v>214</v>
      </c>
      <c r="F31" s="2">
        <v>45748.645927251593</v>
      </c>
      <c r="G31">
        <v>3</v>
      </c>
      <c r="H31">
        <v>2680.21</v>
      </c>
      <c r="I31" s="4">
        <f t="shared" ca="1" si="0"/>
        <v>189.35407274840691</v>
      </c>
      <c r="J31">
        <f t="shared" si="1"/>
        <v>1</v>
      </c>
      <c r="K31">
        <f t="shared" si="2"/>
        <v>2</v>
      </c>
      <c r="L31">
        <f t="shared" si="3"/>
        <v>4</v>
      </c>
      <c r="M31" s="4">
        <f t="shared" si="4"/>
        <v>7</v>
      </c>
      <c r="N31" t="str">
        <f t="shared" si="5"/>
        <v>Occasional/At-risk</v>
      </c>
    </row>
    <row r="32" spans="1:14" x14ac:dyDescent="0.35">
      <c r="A32" t="s">
        <v>38</v>
      </c>
      <c r="B32" t="s">
        <v>138</v>
      </c>
      <c r="C32" t="s">
        <v>210</v>
      </c>
      <c r="D32" t="s">
        <v>213</v>
      </c>
      <c r="E32" t="s">
        <v>217</v>
      </c>
      <c r="F32" s="2">
        <v>45601.645927251593</v>
      </c>
      <c r="G32">
        <v>18</v>
      </c>
      <c r="H32">
        <v>2726.14</v>
      </c>
      <c r="I32" s="4">
        <f t="shared" ca="1" si="0"/>
        <v>336.35407274840691</v>
      </c>
      <c r="J32">
        <f t="shared" si="1"/>
        <v>1</v>
      </c>
      <c r="K32">
        <f t="shared" si="2"/>
        <v>5</v>
      </c>
      <c r="L32">
        <f t="shared" si="3"/>
        <v>4</v>
      </c>
      <c r="M32" s="4">
        <f t="shared" si="4"/>
        <v>10</v>
      </c>
      <c r="N32" t="str">
        <f t="shared" si="5"/>
        <v>Regular/Active</v>
      </c>
    </row>
    <row r="33" spans="1:14" x14ac:dyDescent="0.35">
      <c r="A33" t="s">
        <v>39</v>
      </c>
      <c r="B33" t="s">
        <v>139</v>
      </c>
      <c r="C33" t="s">
        <v>210</v>
      </c>
      <c r="D33" t="s">
        <v>212</v>
      </c>
      <c r="E33" t="s">
        <v>214</v>
      </c>
      <c r="F33" s="2">
        <v>45633.645927251593</v>
      </c>
      <c r="G33">
        <v>14</v>
      </c>
      <c r="H33">
        <v>3205.28</v>
      </c>
      <c r="I33" s="4">
        <f t="shared" ca="1" si="0"/>
        <v>304.35407274840691</v>
      </c>
      <c r="J33">
        <f t="shared" si="1"/>
        <v>1</v>
      </c>
      <c r="K33">
        <f t="shared" si="2"/>
        <v>4</v>
      </c>
      <c r="L33">
        <f t="shared" si="3"/>
        <v>4</v>
      </c>
      <c r="M33" s="4">
        <f t="shared" si="4"/>
        <v>9</v>
      </c>
      <c r="N33" t="str">
        <f t="shared" si="5"/>
        <v>Regular/Active</v>
      </c>
    </row>
    <row r="34" spans="1:14" x14ac:dyDescent="0.35">
      <c r="A34" t="s">
        <v>40</v>
      </c>
      <c r="B34" t="s">
        <v>140</v>
      </c>
      <c r="C34" t="s">
        <v>209</v>
      </c>
      <c r="D34" t="s">
        <v>212</v>
      </c>
      <c r="E34" t="s">
        <v>215</v>
      </c>
      <c r="F34" s="2">
        <v>45674.645927251593</v>
      </c>
      <c r="G34">
        <v>18</v>
      </c>
      <c r="H34">
        <v>3644.15</v>
      </c>
      <c r="I34" s="4">
        <f t="shared" ca="1" si="0"/>
        <v>263.35407274840691</v>
      </c>
      <c r="J34">
        <f t="shared" si="1"/>
        <v>1</v>
      </c>
      <c r="K34">
        <f t="shared" si="2"/>
        <v>5</v>
      </c>
      <c r="L34">
        <f t="shared" si="3"/>
        <v>4</v>
      </c>
      <c r="M34" s="4">
        <f t="shared" si="4"/>
        <v>10</v>
      </c>
      <c r="N34" t="str">
        <f t="shared" si="5"/>
        <v>Regular/Active</v>
      </c>
    </row>
    <row r="35" spans="1:14" x14ac:dyDescent="0.35">
      <c r="A35" t="s">
        <v>41</v>
      </c>
      <c r="B35" t="s">
        <v>141</v>
      </c>
      <c r="C35" t="s">
        <v>211</v>
      </c>
      <c r="D35" t="s">
        <v>212</v>
      </c>
      <c r="E35" t="s">
        <v>216</v>
      </c>
      <c r="F35" s="2">
        <v>45883.645927251593</v>
      </c>
      <c r="G35">
        <v>2</v>
      </c>
      <c r="H35">
        <v>4880.47</v>
      </c>
      <c r="I35" s="4">
        <f t="shared" ca="1" si="0"/>
        <v>54.354072748406907</v>
      </c>
      <c r="J35">
        <f t="shared" si="1"/>
        <v>1</v>
      </c>
      <c r="K35">
        <f t="shared" si="2"/>
        <v>1</v>
      </c>
      <c r="L35">
        <f t="shared" si="3"/>
        <v>5</v>
      </c>
      <c r="M35" s="4">
        <f t="shared" si="4"/>
        <v>7</v>
      </c>
      <c r="N35" t="str">
        <f t="shared" si="5"/>
        <v>Occasional/At-risk</v>
      </c>
    </row>
    <row r="36" spans="1:14" x14ac:dyDescent="0.35">
      <c r="A36" t="s">
        <v>42</v>
      </c>
      <c r="B36" t="s">
        <v>142</v>
      </c>
      <c r="C36" t="s">
        <v>211</v>
      </c>
      <c r="D36" t="s">
        <v>212</v>
      </c>
      <c r="E36" t="s">
        <v>214</v>
      </c>
      <c r="F36" s="2">
        <v>45633.645927251593</v>
      </c>
      <c r="G36">
        <v>3</v>
      </c>
      <c r="H36">
        <v>2605.69</v>
      </c>
      <c r="I36" s="4">
        <f t="shared" ca="1" si="0"/>
        <v>304.35407274840691</v>
      </c>
      <c r="J36">
        <f t="shared" si="1"/>
        <v>1</v>
      </c>
      <c r="K36">
        <f t="shared" si="2"/>
        <v>2</v>
      </c>
      <c r="L36">
        <f t="shared" si="3"/>
        <v>4</v>
      </c>
      <c r="M36" s="4">
        <f t="shared" si="4"/>
        <v>7</v>
      </c>
      <c r="N36" t="str">
        <f t="shared" si="5"/>
        <v>Occasional/At-risk</v>
      </c>
    </row>
    <row r="37" spans="1:14" x14ac:dyDescent="0.35">
      <c r="A37" t="s">
        <v>43</v>
      </c>
      <c r="B37" t="s">
        <v>143</v>
      </c>
      <c r="C37" t="s">
        <v>210</v>
      </c>
      <c r="D37" t="s">
        <v>212</v>
      </c>
      <c r="E37" t="s">
        <v>217</v>
      </c>
      <c r="F37" s="2">
        <v>45688.645927251593</v>
      </c>
      <c r="G37">
        <v>16</v>
      </c>
      <c r="H37">
        <v>1648.63</v>
      </c>
      <c r="I37" s="4">
        <f t="shared" ca="1" si="0"/>
        <v>249.35407274840691</v>
      </c>
      <c r="J37">
        <f t="shared" si="1"/>
        <v>1</v>
      </c>
      <c r="K37">
        <f t="shared" si="2"/>
        <v>5</v>
      </c>
      <c r="L37">
        <f t="shared" si="3"/>
        <v>3</v>
      </c>
      <c r="M37" s="4">
        <f t="shared" si="4"/>
        <v>9</v>
      </c>
      <c r="N37" t="str">
        <f t="shared" si="5"/>
        <v>Regular/Active</v>
      </c>
    </row>
    <row r="38" spans="1:14" x14ac:dyDescent="0.35">
      <c r="A38" t="s">
        <v>44</v>
      </c>
      <c r="B38" t="s">
        <v>144</v>
      </c>
      <c r="C38" t="s">
        <v>209</v>
      </c>
      <c r="D38" t="s">
        <v>212</v>
      </c>
      <c r="E38" t="s">
        <v>217</v>
      </c>
      <c r="F38" s="2">
        <v>45627.645927251593</v>
      </c>
      <c r="G38">
        <v>9</v>
      </c>
      <c r="H38">
        <v>3986.17</v>
      </c>
      <c r="I38" s="4">
        <f t="shared" ca="1" si="0"/>
        <v>310.35407274840691</v>
      </c>
      <c r="J38">
        <f t="shared" si="1"/>
        <v>1</v>
      </c>
      <c r="K38">
        <f t="shared" si="2"/>
        <v>3</v>
      </c>
      <c r="L38">
        <f t="shared" si="3"/>
        <v>4</v>
      </c>
      <c r="M38" s="4">
        <f t="shared" si="4"/>
        <v>8</v>
      </c>
      <c r="N38" t="str">
        <f t="shared" si="5"/>
        <v>Regular/Active</v>
      </c>
    </row>
    <row r="39" spans="1:14" x14ac:dyDescent="0.35">
      <c r="A39" t="s">
        <v>45</v>
      </c>
      <c r="B39" t="s">
        <v>145</v>
      </c>
      <c r="C39" t="s">
        <v>210</v>
      </c>
      <c r="D39" t="s">
        <v>212</v>
      </c>
      <c r="E39" t="s">
        <v>214</v>
      </c>
      <c r="F39" s="2">
        <v>45594.645927251593</v>
      </c>
      <c r="G39">
        <v>4</v>
      </c>
      <c r="H39">
        <v>1390.62</v>
      </c>
      <c r="I39" s="4">
        <f t="shared" ca="1" si="0"/>
        <v>343.35407274840691</v>
      </c>
      <c r="J39">
        <f t="shared" si="1"/>
        <v>1</v>
      </c>
      <c r="K39">
        <f t="shared" si="2"/>
        <v>2</v>
      </c>
      <c r="L39">
        <f t="shared" si="3"/>
        <v>2</v>
      </c>
      <c r="M39" s="4">
        <f t="shared" si="4"/>
        <v>5</v>
      </c>
      <c r="N39" t="str">
        <f t="shared" si="5"/>
        <v>Occasional/At-risk</v>
      </c>
    </row>
    <row r="40" spans="1:14" x14ac:dyDescent="0.35">
      <c r="A40" t="s">
        <v>46</v>
      </c>
      <c r="B40" t="s">
        <v>146</v>
      </c>
      <c r="C40" t="s">
        <v>210</v>
      </c>
      <c r="D40" t="s">
        <v>212</v>
      </c>
      <c r="E40" t="s">
        <v>216</v>
      </c>
      <c r="F40" s="2">
        <v>45821.645927251593</v>
      </c>
      <c r="G40">
        <v>1</v>
      </c>
      <c r="H40">
        <v>2222.91</v>
      </c>
      <c r="I40" s="4">
        <f t="shared" ca="1" si="0"/>
        <v>116.35407274840691</v>
      </c>
      <c r="J40">
        <f t="shared" si="1"/>
        <v>1</v>
      </c>
      <c r="K40">
        <f t="shared" si="2"/>
        <v>1</v>
      </c>
      <c r="L40">
        <f t="shared" si="3"/>
        <v>3</v>
      </c>
      <c r="M40" s="4">
        <f t="shared" si="4"/>
        <v>5</v>
      </c>
      <c r="N40" t="str">
        <f t="shared" si="5"/>
        <v>Occasional/At-risk</v>
      </c>
    </row>
    <row r="41" spans="1:14" x14ac:dyDescent="0.35">
      <c r="A41" t="s">
        <v>47</v>
      </c>
      <c r="B41" t="s">
        <v>147</v>
      </c>
      <c r="C41" t="s">
        <v>208</v>
      </c>
      <c r="D41" t="s">
        <v>212</v>
      </c>
      <c r="E41" t="s">
        <v>214</v>
      </c>
      <c r="F41" s="2">
        <v>45749.645927251593</v>
      </c>
      <c r="G41">
        <v>4</v>
      </c>
      <c r="H41">
        <v>438.36</v>
      </c>
      <c r="I41" s="4">
        <f t="shared" ca="1" si="0"/>
        <v>188.35407274840691</v>
      </c>
      <c r="J41">
        <f t="shared" si="1"/>
        <v>1</v>
      </c>
      <c r="K41">
        <f t="shared" si="2"/>
        <v>2</v>
      </c>
      <c r="L41">
        <f t="shared" si="3"/>
        <v>1</v>
      </c>
      <c r="M41" s="4">
        <f t="shared" si="4"/>
        <v>4</v>
      </c>
      <c r="N41" t="str">
        <f t="shared" si="5"/>
        <v>Occasional/At-risk</v>
      </c>
    </row>
    <row r="42" spans="1:14" x14ac:dyDescent="0.35">
      <c r="A42" t="s">
        <v>48</v>
      </c>
      <c r="B42" t="s">
        <v>148</v>
      </c>
      <c r="C42" t="s">
        <v>208</v>
      </c>
      <c r="D42" t="s">
        <v>213</v>
      </c>
      <c r="E42" t="s">
        <v>217</v>
      </c>
      <c r="F42" s="2">
        <v>45782.645927251593</v>
      </c>
      <c r="G42">
        <v>1</v>
      </c>
      <c r="H42">
        <v>175.49</v>
      </c>
      <c r="I42" s="4">
        <f t="shared" ca="1" si="0"/>
        <v>155.35407274840691</v>
      </c>
      <c r="J42">
        <f t="shared" si="1"/>
        <v>3</v>
      </c>
      <c r="K42">
        <f t="shared" si="2"/>
        <v>1</v>
      </c>
      <c r="L42">
        <f t="shared" si="3"/>
        <v>1</v>
      </c>
      <c r="M42" s="4">
        <f t="shared" si="4"/>
        <v>5</v>
      </c>
      <c r="N42" t="str">
        <f t="shared" si="5"/>
        <v>Occasional/At-risk</v>
      </c>
    </row>
    <row r="43" spans="1:14" x14ac:dyDescent="0.35">
      <c r="A43" t="s">
        <v>49</v>
      </c>
      <c r="B43" t="s">
        <v>149</v>
      </c>
      <c r="C43" t="s">
        <v>208</v>
      </c>
      <c r="D43" t="s">
        <v>212</v>
      </c>
      <c r="E43" t="s">
        <v>218</v>
      </c>
      <c r="F43" s="2">
        <v>45769.645927251593</v>
      </c>
      <c r="G43">
        <v>14</v>
      </c>
      <c r="H43">
        <v>4815.1099999999997</v>
      </c>
      <c r="I43" s="4">
        <f t="shared" ca="1" si="0"/>
        <v>168.35407274840691</v>
      </c>
      <c r="J43">
        <f t="shared" si="1"/>
        <v>1</v>
      </c>
      <c r="K43">
        <f t="shared" si="2"/>
        <v>4</v>
      </c>
      <c r="L43">
        <f t="shared" si="3"/>
        <v>5</v>
      </c>
      <c r="M43" s="4">
        <f t="shared" si="4"/>
        <v>10</v>
      </c>
      <c r="N43" t="str">
        <f t="shared" si="5"/>
        <v>Regular/Active</v>
      </c>
    </row>
    <row r="44" spans="1:14" x14ac:dyDescent="0.35">
      <c r="A44" t="s">
        <v>50</v>
      </c>
      <c r="B44" t="s">
        <v>150</v>
      </c>
      <c r="C44" t="s">
        <v>211</v>
      </c>
      <c r="D44" t="s">
        <v>213</v>
      </c>
      <c r="E44" t="s">
        <v>215</v>
      </c>
      <c r="F44" s="2">
        <v>45805.645927251593</v>
      </c>
      <c r="G44">
        <v>16</v>
      </c>
      <c r="H44">
        <v>4188.1000000000004</v>
      </c>
      <c r="I44" s="4">
        <f t="shared" ca="1" si="0"/>
        <v>132.35407274840691</v>
      </c>
      <c r="J44">
        <f t="shared" si="1"/>
        <v>1</v>
      </c>
      <c r="K44">
        <f t="shared" si="2"/>
        <v>5</v>
      </c>
      <c r="L44">
        <f t="shared" si="3"/>
        <v>5</v>
      </c>
      <c r="M44" s="4">
        <f t="shared" si="4"/>
        <v>11</v>
      </c>
      <c r="N44" t="str">
        <f t="shared" si="5"/>
        <v>Regular/Active</v>
      </c>
    </row>
    <row r="45" spans="1:14" x14ac:dyDescent="0.35">
      <c r="A45" t="s">
        <v>51</v>
      </c>
      <c r="B45" t="s">
        <v>151</v>
      </c>
      <c r="C45" t="s">
        <v>209</v>
      </c>
      <c r="D45" t="s">
        <v>213</v>
      </c>
      <c r="E45" t="s">
        <v>217</v>
      </c>
      <c r="F45" s="2">
        <v>45804.645927251593</v>
      </c>
      <c r="G45">
        <v>8</v>
      </c>
      <c r="H45">
        <v>3495.07</v>
      </c>
      <c r="I45" s="4">
        <f t="shared" ca="1" si="0"/>
        <v>133.35407274840691</v>
      </c>
      <c r="J45">
        <f t="shared" si="1"/>
        <v>1</v>
      </c>
      <c r="K45">
        <f t="shared" si="2"/>
        <v>3</v>
      </c>
      <c r="L45">
        <f t="shared" si="3"/>
        <v>4</v>
      </c>
      <c r="M45" s="4">
        <f t="shared" si="4"/>
        <v>8</v>
      </c>
      <c r="N45" t="str">
        <f t="shared" si="5"/>
        <v>Regular/Active</v>
      </c>
    </row>
    <row r="46" spans="1:14" x14ac:dyDescent="0.35">
      <c r="A46" t="s">
        <v>52</v>
      </c>
      <c r="B46" t="s">
        <v>152</v>
      </c>
      <c r="C46" t="s">
        <v>209</v>
      </c>
      <c r="D46" t="s">
        <v>213</v>
      </c>
      <c r="E46" t="s">
        <v>214</v>
      </c>
      <c r="F46" s="2">
        <v>45768.645927251593</v>
      </c>
      <c r="G46">
        <v>7</v>
      </c>
      <c r="H46">
        <v>2074.3200000000002</v>
      </c>
      <c r="I46" s="4">
        <f t="shared" ca="1" si="0"/>
        <v>169.35407274840691</v>
      </c>
      <c r="J46">
        <f t="shared" si="1"/>
        <v>1</v>
      </c>
      <c r="K46">
        <f t="shared" si="2"/>
        <v>3</v>
      </c>
      <c r="L46">
        <f t="shared" si="3"/>
        <v>3</v>
      </c>
      <c r="M46" s="4">
        <f t="shared" si="4"/>
        <v>7</v>
      </c>
      <c r="N46" t="str">
        <f t="shared" si="5"/>
        <v>Occasional/At-risk</v>
      </c>
    </row>
    <row r="47" spans="1:14" x14ac:dyDescent="0.35">
      <c r="A47" t="s">
        <v>53</v>
      </c>
      <c r="B47" t="s">
        <v>153</v>
      </c>
      <c r="C47" t="s">
        <v>209</v>
      </c>
      <c r="D47" t="s">
        <v>212</v>
      </c>
      <c r="E47" t="s">
        <v>215</v>
      </c>
      <c r="F47" s="2">
        <v>45600.645927251593</v>
      </c>
      <c r="G47">
        <v>3</v>
      </c>
      <c r="H47">
        <v>907.81</v>
      </c>
      <c r="I47" s="4">
        <f t="shared" ca="1" si="0"/>
        <v>337.35407274840691</v>
      </c>
      <c r="J47">
        <f t="shared" si="1"/>
        <v>1</v>
      </c>
      <c r="K47">
        <f t="shared" si="2"/>
        <v>2</v>
      </c>
      <c r="L47">
        <f t="shared" si="3"/>
        <v>2</v>
      </c>
      <c r="M47" s="4">
        <f t="shared" si="4"/>
        <v>5</v>
      </c>
      <c r="N47" t="str">
        <f t="shared" si="5"/>
        <v>Occasional/At-risk</v>
      </c>
    </row>
    <row r="48" spans="1:14" x14ac:dyDescent="0.35">
      <c r="A48" t="s">
        <v>54</v>
      </c>
      <c r="B48" t="s">
        <v>154</v>
      </c>
      <c r="C48" t="s">
        <v>209</v>
      </c>
      <c r="D48" t="s">
        <v>212</v>
      </c>
      <c r="E48" t="s">
        <v>214</v>
      </c>
      <c r="F48" s="2">
        <v>45681.645927251593</v>
      </c>
      <c r="G48">
        <v>17</v>
      </c>
      <c r="H48">
        <v>824.36</v>
      </c>
      <c r="I48" s="4">
        <f t="shared" ca="1" si="0"/>
        <v>256.35407274840691</v>
      </c>
      <c r="J48">
        <f t="shared" si="1"/>
        <v>1</v>
      </c>
      <c r="K48">
        <f t="shared" si="2"/>
        <v>5</v>
      </c>
      <c r="L48">
        <f t="shared" si="3"/>
        <v>2</v>
      </c>
      <c r="M48" s="4">
        <f t="shared" si="4"/>
        <v>8</v>
      </c>
      <c r="N48" t="str">
        <f t="shared" si="5"/>
        <v>Regular/Active</v>
      </c>
    </row>
    <row r="49" spans="1:14" x14ac:dyDescent="0.35">
      <c r="A49" t="s">
        <v>55</v>
      </c>
      <c r="B49" t="s">
        <v>155</v>
      </c>
      <c r="C49" t="s">
        <v>208</v>
      </c>
      <c r="D49" t="s">
        <v>212</v>
      </c>
      <c r="E49" t="s">
        <v>214</v>
      </c>
      <c r="F49" s="2">
        <v>45886.645927251593</v>
      </c>
      <c r="G49">
        <v>1</v>
      </c>
      <c r="H49">
        <v>1288.7</v>
      </c>
      <c r="I49" s="4">
        <f t="shared" ca="1" si="0"/>
        <v>51.354072748406907</v>
      </c>
      <c r="J49">
        <f t="shared" si="1"/>
        <v>1</v>
      </c>
      <c r="K49">
        <f t="shared" si="2"/>
        <v>1</v>
      </c>
      <c r="L49">
        <f t="shared" si="3"/>
        <v>2</v>
      </c>
      <c r="M49" s="4">
        <f t="shared" si="4"/>
        <v>4</v>
      </c>
      <c r="N49" t="str">
        <f t="shared" si="5"/>
        <v>Occasional/At-risk</v>
      </c>
    </row>
    <row r="50" spans="1:14" x14ac:dyDescent="0.35">
      <c r="A50" t="s">
        <v>56</v>
      </c>
      <c r="B50" t="s">
        <v>156</v>
      </c>
      <c r="C50" t="s">
        <v>211</v>
      </c>
      <c r="D50" t="s">
        <v>212</v>
      </c>
      <c r="E50" t="s">
        <v>218</v>
      </c>
      <c r="F50" s="2">
        <v>45865.645927251593</v>
      </c>
      <c r="G50">
        <v>16</v>
      </c>
      <c r="H50">
        <v>2768.67</v>
      </c>
      <c r="I50" s="4">
        <f t="shared" ca="1" si="0"/>
        <v>72.354072748406907</v>
      </c>
      <c r="J50">
        <f t="shared" si="1"/>
        <v>1</v>
      </c>
      <c r="K50">
        <f t="shared" si="2"/>
        <v>5</v>
      </c>
      <c r="L50">
        <f t="shared" si="3"/>
        <v>4</v>
      </c>
      <c r="M50" s="4">
        <f t="shared" si="4"/>
        <v>10</v>
      </c>
      <c r="N50" t="str">
        <f t="shared" si="5"/>
        <v>Regular/Active</v>
      </c>
    </row>
    <row r="51" spans="1:14" x14ac:dyDescent="0.35">
      <c r="A51" t="s">
        <v>57</v>
      </c>
      <c r="B51" t="s">
        <v>157</v>
      </c>
      <c r="C51" t="s">
        <v>211</v>
      </c>
      <c r="D51" t="s">
        <v>213</v>
      </c>
      <c r="E51" t="s">
        <v>215</v>
      </c>
      <c r="F51" s="2">
        <v>45749.645927251593</v>
      </c>
      <c r="G51">
        <v>12</v>
      </c>
      <c r="H51">
        <v>3587.25</v>
      </c>
      <c r="I51" s="4">
        <f t="shared" ca="1" si="0"/>
        <v>188.35407274840691</v>
      </c>
      <c r="J51">
        <f t="shared" si="1"/>
        <v>1</v>
      </c>
      <c r="K51">
        <f t="shared" si="2"/>
        <v>4</v>
      </c>
      <c r="L51">
        <f t="shared" si="3"/>
        <v>4</v>
      </c>
      <c r="M51" s="4">
        <f t="shared" si="4"/>
        <v>9</v>
      </c>
      <c r="N51" t="str">
        <f t="shared" si="5"/>
        <v>Regular/Active</v>
      </c>
    </row>
    <row r="52" spans="1:14" x14ac:dyDescent="0.35">
      <c r="A52" t="s">
        <v>58</v>
      </c>
      <c r="B52" t="s">
        <v>158</v>
      </c>
      <c r="C52" t="s">
        <v>208</v>
      </c>
      <c r="D52" t="s">
        <v>212</v>
      </c>
      <c r="E52" t="s">
        <v>215</v>
      </c>
      <c r="F52" s="2">
        <v>45665.645927251593</v>
      </c>
      <c r="G52">
        <v>19</v>
      </c>
      <c r="H52">
        <v>3317.98</v>
      </c>
      <c r="I52" s="4">
        <f t="shared" ca="1" si="0"/>
        <v>272.35407274840691</v>
      </c>
      <c r="J52">
        <f t="shared" si="1"/>
        <v>1</v>
      </c>
      <c r="K52">
        <f t="shared" si="2"/>
        <v>5</v>
      </c>
      <c r="L52">
        <f t="shared" si="3"/>
        <v>4</v>
      </c>
      <c r="M52" s="4">
        <f t="shared" si="4"/>
        <v>10</v>
      </c>
      <c r="N52" t="str">
        <f t="shared" si="5"/>
        <v>Regular/Active</v>
      </c>
    </row>
    <row r="53" spans="1:14" x14ac:dyDescent="0.35">
      <c r="A53" t="s">
        <v>59</v>
      </c>
      <c r="B53" t="s">
        <v>159</v>
      </c>
      <c r="C53" t="s">
        <v>211</v>
      </c>
      <c r="D53" t="s">
        <v>212</v>
      </c>
      <c r="E53" t="s">
        <v>218</v>
      </c>
      <c r="F53" s="2">
        <v>45831.645927251593</v>
      </c>
      <c r="G53">
        <v>14</v>
      </c>
      <c r="H53">
        <v>1435.67</v>
      </c>
      <c r="I53" s="4">
        <f t="shared" ca="1" si="0"/>
        <v>106.35407274840691</v>
      </c>
      <c r="J53">
        <f t="shared" si="1"/>
        <v>1</v>
      </c>
      <c r="K53">
        <f t="shared" si="2"/>
        <v>4</v>
      </c>
      <c r="L53">
        <f t="shared" si="3"/>
        <v>2</v>
      </c>
      <c r="M53" s="4">
        <f t="shared" si="4"/>
        <v>7</v>
      </c>
      <c r="N53" t="str">
        <f t="shared" si="5"/>
        <v>Occasional/At-risk</v>
      </c>
    </row>
    <row r="54" spans="1:14" x14ac:dyDescent="0.35">
      <c r="A54" t="s">
        <v>60</v>
      </c>
      <c r="B54" t="s">
        <v>160</v>
      </c>
      <c r="C54" t="s">
        <v>208</v>
      </c>
      <c r="D54" t="s">
        <v>212</v>
      </c>
      <c r="E54" t="s">
        <v>217</v>
      </c>
      <c r="F54" s="2">
        <v>45710.645927251593</v>
      </c>
      <c r="G54">
        <v>6</v>
      </c>
      <c r="H54">
        <v>4776.58</v>
      </c>
      <c r="I54" s="4">
        <f t="shared" ca="1" si="0"/>
        <v>227.35407274840691</v>
      </c>
      <c r="J54">
        <f t="shared" si="1"/>
        <v>1</v>
      </c>
      <c r="K54">
        <f t="shared" si="2"/>
        <v>3</v>
      </c>
      <c r="L54">
        <f t="shared" si="3"/>
        <v>5</v>
      </c>
      <c r="M54" s="4">
        <f t="shared" si="4"/>
        <v>9</v>
      </c>
      <c r="N54" t="str">
        <f t="shared" si="5"/>
        <v>Regular/Active</v>
      </c>
    </row>
    <row r="55" spans="1:14" x14ac:dyDescent="0.35">
      <c r="A55" t="s">
        <v>61</v>
      </c>
      <c r="B55" t="s">
        <v>161</v>
      </c>
      <c r="C55" t="s">
        <v>209</v>
      </c>
      <c r="D55" t="s">
        <v>212</v>
      </c>
      <c r="E55" t="s">
        <v>214</v>
      </c>
      <c r="F55" s="2">
        <v>45896.645927251593</v>
      </c>
      <c r="G55">
        <v>6</v>
      </c>
      <c r="H55">
        <v>3702.59</v>
      </c>
      <c r="I55" s="4">
        <f t="shared" ca="1" si="0"/>
        <v>41.354072748406907</v>
      </c>
      <c r="J55">
        <f t="shared" si="1"/>
        <v>1</v>
      </c>
      <c r="K55">
        <f t="shared" si="2"/>
        <v>3</v>
      </c>
      <c r="L55">
        <f t="shared" si="3"/>
        <v>4</v>
      </c>
      <c r="M55" s="4">
        <f t="shared" si="4"/>
        <v>8</v>
      </c>
      <c r="N55" t="str">
        <f t="shared" si="5"/>
        <v>Regular/Active</v>
      </c>
    </row>
    <row r="56" spans="1:14" x14ac:dyDescent="0.35">
      <c r="A56" t="s">
        <v>62</v>
      </c>
      <c r="B56" t="s">
        <v>162</v>
      </c>
      <c r="C56" t="s">
        <v>208</v>
      </c>
      <c r="D56" t="s">
        <v>212</v>
      </c>
      <c r="E56" t="s">
        <v>216</v>
      </c>
      <c r="F56" s="2">
        <v>45612.645927251593</v>
      </c>
      <c r="G56">
        <v>13</v>
      </c>
      <c r="H56">
        <v>2794.05</v>
      </c>
      <c r="I56" s="4">
        <f t="shared" ca="1" si="0"/>
        <v>325.35407274840691</v>
      </c>
      <c r="J56">
        <f t="shared" si="1"/>
        <v>1</v>
      </c>
      <c r="K56">
        <f t="shared" si="2"/>
        <v>4</v>
      </c>
      <c r="L56">
        <f t="shared" si="3"/>
        <v>4</v>
      </c>
      <c r="M56" s="4">
        <f t="shared" si="4"/>
        <v>9</v>
      </c>
      <c r="N56" t="str">
        <f t="shared" si="5"/>
        <v>Regular/Active</v>
      </c>
    </row>
    <row r="57" spans="1:14" x14ac:dyDescent="0.35">
      <c r="A57" t="s">
        <v>63</v>
      </c>
      <c r="B57" t="s">
        <v>163</v>
      </c>
      <c r="C57" t="s">
        <v>209</v>
      </c>
      <c r="D57" t="s">
        <v>213</v>
      </c>
      <c r="E57" t="s">
        <v>214</v>
      </c>
      <c r="F57" s="2">
        <v>45660.645927251593</v>
      </c>
      <c r="G57">
        <v>19</v>
      </c>
      <c r="H57">
        <v>3078.02</v>
      </c>
      <c r="I57" s="4">
        <f t="shared" ca="1" si="0"/>
        <v>277.35407274840691</v>
      </c>
      <c r="J57">
        <f t="shared" si="1"/>
        <v>1</v>
      </c>
      <c r="K57">
        <f t="shared" si="2"/>
        <v>5</v>
      </c>
      <c r="L57">
        <f t="shared" si="3"/>
        <v>4</v>
      </c>
      <c r="M57" s="4">
        <f t="shared" si="4"/>
        <v>10</v>
      </c>
      <c r="N57" t="str">
        <f t="shared" si="5"/>
        <v>Regular/Active</v>
      </c>
    </row>
    <row r="58" spans="1:14" x14ac:dyDescent="0.35">
      <c r="A58" t="s">
        <v>64</v>
      </c>
      <c r="B58" t="s">
        <v>164</v>
      </c>
      <c r="C58" t="s">
        <v>209</v>
      </c>
      <c r="D58" t="s">
        <v>212</v>
      </c>
      <c r="E58" t="s">
        <v>214</v>
      </c>
      <c r="F58" s="2">
        <v>45725.645927251593</v>
      </c>
      <c r="G58">
        <v>8</v>
      </c>
      <c r="H58">
        <v>2127.02</v>
      </c>
      <c r="I58" s="4">
        <f t="shared" ca="1" si="0"/>
        <v>212.35407274840691</v>
      </c>
      <c r="J58">
        <f t="shared" si="1"/>
        <v>1</v>
      </c>
      <c r="K58">
        <f t="shared" si="2"/>
        <v>3</v>
      </c>
      <c r="L58">
        <f t="shared" si="3"/>
        <v>3</v>
      </c>
      <c r="M58" s="4">
        <f t="shared" si="4"/>
        <v>7</v>
      </c>
      <c r="N58" t="str">
        <f t="shared" si="5"/>
        <v>Occasional/At-risk</v>
      </c>
    </row>
    <row r="59" spans="1:14" x14ac:dyDescent="0.35">
      <c r="A59" t="s">
        <v>65</v>
      </c>
      <c r="B59" t="s">
        <v>165</v>
      </c>
      <c r="C59" t="s">
        <v>210</v>
      </c>
      <c r="D59" t="s">
        <v>213</v>
      </c>
      <c r="E59" t="s">
        <v>217</v>
      </c>
      <c r="F59" s="2">
        <v>45733.645927251593</v>
      </c>
      <c r="G59">
        <v>2</v>
      </c>
      <c r="H59">
        <v>1276.27</v>
      </c>
      <c r="I59" s="4">
        <f t="shared" ca="1" si="0"/>
        <v>204.35407274840691</v>
      </c>
      <c r="J59">
        <f t="shared" si="1"/>
        <v>1</v>
      </c>
      <c r="K59">
        <f t="shared" si="2"/>
        <v>1</v>
      </c>
      <c r="L59">
        <f t="shared" si="3"/>
        <v>2</v>
      </c>
      <c r="M59" s="4">
        <f t="shared" si="4"/>
        <v>4</v>
      </c>
      <c r="N59" t="str">
        <f t="shared" si="5"/>
        <v>Occasional/At-risk</v>
      </c>
    </row>
    <row r="60" spans="1:14" x14ac:dyDescent="0.35">
      <c r="A60" t="s">
        <v>66</v>
      </c>
      <c r="B60" t="s">
        <v>166</v>
      </c>
      <c r="C60" t="s">
        <v>208</v>
      </c>
      <c r="D60" t="s">
        <v>212</v>
      </c>
      <c r="E60" t="s">
        <v>214</v>
      </c>
      <c r="F60" s="2">
        <v>45680.645927251593</v>
      </c>
      <c r="G60">
        <v>1</v>
      </c>
      <c r="H60">
        <v>1812.06</v>
      </c>
      <c r="I60" s="4">
        <f t="shared" ca="1" si="0"/>
        <v>257.35407274840691</v>
      </c>
      <c r="J60">
        <f t="shared" si="1"/>
        <v>1</v>
      </c>
      <c r="K60">
        <f t="shared" si="2"/>
        <v>1</v>
      </c>
      <c r="L60">
        <f t="shared" si="3"/>
        <v>3</v>
      </c>
      <c r="M60" s="4">
        <f t="shared" si="4"/>
        <v>5</v>
      </c>
      <c r="N60" t="str">
        <f t="shared" si="5"/>
        <v>Occasional/At-risk</v>
      </c>
    </row>
    <row r="61" spans="1:14" x14ac:dyDescent="0.35">
      <c r="A61" t="s">
        <v>67</v>
      </c>
      <c r="B61" t="s">
        <v>167</v>
      </c>
      <c r="C61" t="s">
        <v>210</v>
      </c>
      <c r="D61" t="s">
        <v>213</v>
      </c>
      <c r="E61" t="s">
        <v>218</v>
      </c>
      <c r="F61" s="2">
        <v>45856.645927251593</v>
      </c>
      <c r="G61">
        <v>15</v>
      </c>
      <c r="H61">
        <v>3801.34</v>
      </c>
      <c r="I61" s="4">
        <f t="shared" ca="1" si="0"/>
        <v>81.354072748406907</v>
      </c>
      <c r="J61">
        <f t="shared" si="1"/>
        <v>1</v>
      </c>
      <c r="K61">
        <f t="shared" si="2"/>
        <v>5</v>
      </c>
      <c r="L61">
        <f t="shared" si="3"/>
        <v>4</v>
      </c>
      <c r="M61" s="4">
        <f t="shared" si="4"/>
        <v>10</v>
      </c>
      <c r="N61" t="str">
        <f t="shared" si="5"/>
        <v>Regular/Active</v>
      </c>
    </row>
    <row r="62" spans="1:14" x14ac:dyDescent="0.35">
      <c r="A62" t="s">
        <v>68</v>
      </c>
      <c r="B62" t="s">
        <v>168</v>
      </c>
      <c r="C62" t="s">
        <v>208</v>
      </c>
      <c r="D62" t="s">
        <v>212</v>
      </c>
      <c r="E62" t="s">
        <v>218</v>
      </c>
      <c r="F62" s="2">
        <v>45753.645927251593</v>
      </c>
      <c r="G62">
        <v>1</v>
      </c>
      <c r="H62">
        <v>121.25</v>
      </c>
      <c r="I62" s="4">
        <f t="shared" ca="1" si="0"/>
        <v>184.35407274840691</v>
      </c>
      <c r="J62">
        <f t="shared" si="1"/>
        <v>3</v>
      </c>
      <c r="K62">
        <f t="shared" si="2"/>
        <v>1</v>
      </c>
      <c r="L62">
        <f t="shared" si="3"/>
        <v>1</v>
      </c>
      <c r="M62" s="4">
        <f t="shared" si="4"/>
        <v>5</v>
      </c>
      <c r="N62" t="str">
        <f t="shared" si="5"/>
        <v>Occasional/At-risk</v>
      </c>
    </row>
    <row r="63" spans="1:14" x14ac:dyDescent="0.35">
      <c r="A63" t="s">
        <v>69</v>
      </c>
      <c r="B63" t="s">
        <v>169</v>
      </c>
      <c r="C63" t="s">
        <v>208</v>
      </c>
      <c r="D63" t="s">
        <v>212</v>
      </c>
      <c r="E63" t="s">
        <v>215</v>
      </c>
      <c r="F63" s="2">
        <v>45619.645927251593</v>
      </c>
      <c r="G63">
        <v>5</v>
      </c>
      <c r="H63">
        <v>624.55999999999995</v>
      </c>
      <c r="I63" s="4">
        <f t="shared" ca="1" si="0"/>
        <v>318.35407274840691</v>
      </c>
      <c r="J63">
        <f t="shared" si="1"/>
        <v>1</v>
      </c>
      <c r="K63">
        <f t="shared" si="2"/>
        <v>2</v>
      </c>
      <c r="L63">
        <f t="shared" si="3"/>
        <v>2</v>
      </c>
      <c r="M63" s="4">
        <f t="shared" si="4"/>
        <v>5</v>
      </c>
      <c r="N63" t="str">
        <f t="shared" si="5"/>
        <v>Occasional/At-risk</v>
      </c>
    </row>
    <row r="64" spans="1:14" x14ac:dyDescent="0.35">
      <c r="A64" t="s">
        <v>70</v>
      </c>
      <c r="B64" t="s">
        <v>170</v>
      </c>
      <c r="C64" t="s">
        <v>210</v>
      </c>
      <c r="D64" t="s">
        <v>213</v>
      </c>
      <c r="E64" t="s">
        <v>216</v>
      </c>
      <c r="F64" s="2">
        <v>45767.645927251593</v>
      </c>
      <c r="G64">
        <v>16</v>
      </c>
      <c r="H64">
        <v>277.70999999999998</v>
      </c>
      <c r="I64" s="4">
        <f t="shared" ca="1" si="0"/>
        <v>170.35407274840691</v>
      </c>
      <c r="J64">
        <f t="shared" si="1"/>
        <v>2</v>
      </c>
      <c r="K64">
        <f t="shared" si="2"/>
        <v>5</v>
      </c>
      <c r="L64">
        <f t="shared" si="3"/>
        <v>1</v>
      </c>
      <c r="M64" s="4">
        <f t="shared" si="4"/>
        <v>8</v>
      </c>
      <c r="N64" t="str">
        <f t="shared" si="5"/>
        <v>Regular/Active</v>
      </c>
    </row>
    <row r="65" spans="1:14" x14ac:dyDescent="0.35">
      <c r="A65" t="s">
        <v>71</v>
      </c>
      <c r="B65" t="s">
        <v>171</v>
      </c>
      <c r="C65" t="s">
        <v>210</v>
      </c>
      <c r="D65" t="s">
        <v>213</v>
      </c>
      <c r="E65" t="s">
        <v>214</v>
      </c>
      <c r="F65" s="2">
        <v>45824.645927251593</v>
      </c>
      <c r="G65">
        <v>19</v>
      </c>
      <c r="H65">
        <v>251.61</v>
      </c>
      <c r="I65" s="4">
        <f t="shared" ca="1" si="0"/>
        <v>113.35407274840691</v>
      </c>
      <c r="J65">
        <f t="shared" si="1"/>
        <v>2</v>
      </c>
      <c r="K65">
        <f t="shared" si="2"/>
        <v>5</v>
      </c>
      <c r="L65">
        <f t="shared" si="3"/>
        <v>1</v>
      </c>
      <c r="M65" s="4">
        <f t="shared" si="4"/>
        <v>8</v>
      </c>
      <c r="N65" t="str">
        <f t="shared" si="5"/>
        <v>Regular/Active</v>
      </c>
    </row>
    <row r="66" spans="1:14" x14ac:dyDescent="0.35">
      <c r="A66" t="s">
        <v>72</v>
      </c>
      <c r="B66" t="s">
        <v>172</v>
      </c>
      <c r="C66" t="s">
        <v>208</v>
      </c>
      <c r="D66" t="s">
        <v>213</v>
      </c>
      <c r="E66" t="s">
        <v>214</v>
      </c>
      <c r="F66" s="2">
        <v>45664.645927251593</v>
      </c>
      <c r="G66">
        <v>4</v>
      </c>
      <c r="H66">
        <v>4284.53</v>
      </c>
      <c r="I66" s="4">
        <f t="shared" ca="1" si="0"/>
        <v>273.35407274840691</v>
      </c>
      <c r="J66">
        <f t="shared" si="1"/>
        <v>1</v>
      </c>
      <c r="K66">
        <f t="shared" si="2"/>
        <v>2</v>
      </c>
      <c r="L66">
        <f t="shared" si="3"/>
        <v>5</v>
      </c>
      <c r="M66" s="4">
        <f t="shared" si="4"/>
        <v>8</v>
      </c>
      <c r="N66" t="str">
        <f t="shared" si="5"/>
        <v>Regular/Active</v>
      </c>
    </row>
    <row r="67" spans="1:14" x14ac:dyDescent="0.35">
      <c r="A67" t="s">
        <v>73</v>
      </c>
      <c r="B67" t="s">
        <v>173</v>
      </c>
      <c r="C67" t="s">
        <v>211</v>
      </c>
      <c r="D67" t="s">
        <v>212</v>
      </c>
      <c r="E67" t="s">
        <v>217</v>
      </c>
      <c r="F67" s="2">
        <v>45850.645927251593</v>
      </c>
      <c r="G67">
        <v>3</v>
      </c>
      <c r="H67">
        <v>3533.11</v>
      </c>
      <c r="I67" s="4">
        <f t="shared" ref="I67:I101" ca="1" si="6">TODAY() - F67</f>
        <v>87.354072748406907</v>
      </c>
      <c r="J67">
        <f t="shared" ref="J67:J101" si="7">IF(H67&lt;=60,5,IF(H67&lt;=120,4,IF(H67&lt;=200,3,IF(H67&lt;=300,2,1))))</f>
        <v>1</v>
      </c>
      <c r="K67">
        <f t="shared" ref="K67:K101" si="8">IF(G67&gt;=15,5,IF(G67&gt;=10,4,IF(G67&gt;=6,3,IF(G67&gt;=3,2,1))))</f>
        <v>2</v>
      </c>
      <c r="L67">
        <f t="shared" ref="L67:L101" si="9">IF(H67&gt;=4000,5,IF(H67&gt;=2500,4,IF(H67&gt;=1500,3,IF(H67&gt;=500,2,1))))</f>
        <v>4</v>
      </c>
      <c r="M67" s="4">
        <f t="shared" ref="M67:M101" si="10">J67+K67+L67</f>
        <v>7</v>
      </c>
      <c r="N67" t="str">
        <f t="shared" ref="N67:N101" si="11">IF(M67&gt;=12,"VIP/Loyal",IF(M67&gt;=8,"Regular/Active", IF(M67&gt;=4,"Occasional/At-risk", "Lost/Inactive")))</f>
        <v>Occasional/At-risk</v>
      </c>
    </row>
    <row r="68" spans="1:14" x14ac:dyDescent="0.35">
      <c r="A68" t="s">
        <v>74</v>
      </c>
      <c r="B68" t="s">
        <v>174</v>
      </c>
      <c r="C68" t="s">
        <v>209</v>
      </c>
      <c r="D68" t="s">
        <v>213</v>
      </c>
      <c r="E68" t="s">
        <v>218</v>
      </c>
      <c r="F68" s="2">
        <v>45790.645927251593</v>
      </c>
      <c r="G68">
        <v>17</v>
      </c>
      <c r="H68">
        <v>2397.16</v>
      </c>
      <c r="I68" s="4">
        <f t="shared" ca="1" si="6"/>
        <v>147.35407274840691</v>
      </c>
      <c r="J68">
        <f t="shared" si="7"/>
        <v>1</v>
      </c>
      <c r="K68">
        <f t="shared" si="8"/>
        <v>5</v>
      </c>
      <c r="L68">
        <f t="shared" si="9"/>
        <v>3</v>
      </c>
      <c r="M68" s="4">
        <f t="shared" si="10"/>
        <v>9</v>
      </c>
      <c r="N68" t="str">
        <f t="shared" si="11"/>
        <v>Regular/Active</v>
      </c>
    </row>
    <row r="69" spans="1:14" x14ac:dyDescent="0.35">
      <c r="A69" t="s">
        <v>75</v>
      </c>
      <c r="B69" t="s">
        <v>175</v>
      </c>
      <c r="C69" t="s">
        <v>210</v>
      </c>
      <c r="D69" t="s">
        <v>212</v>
      </c>
      <c r="E69" t="s">
        <v>216</v>
      </c>
      <c r="F69" s="2">
        <v>45732.645927251593</v>
      </c>
      <c r="G69">
        <v>17</v>
      </c>
      <c r="H69">
        <v>534.28</v>
      </c>
      <c r="I69" s="4">
        <f t="shared" ca="1" si="6"/>
        <v>205.35407274840691</v>
      </c>
      <c r="J69">
        <f t="shared" si="7"/>
        <v>1</v>
      </c>
      <c r="K69">
        <f t="shared" si="8"/>
        <v>5</v>
      </c>
      <c r="L69">
        <f t="shared" si="9"/>
        <v>2</v>
      </c>
      <c r="M69" s="4">
        <f t="shared" si="10"/>
        <v>8</v>
      </c>
      <c r="N69" t="str">
        <f t="shared" si="11"/>
        <v>Regular/Active</v>
      </c>
    </row>
    <row r="70" spans="1:14" x14ac:dyDescent="0.35">
      <c r="A70" t="s">
        <v>76</v>
      </c>
      <c r="B70" t="s">
        <v>176</v>
      </c>
      <c r="C70" t="s">
        <v>209</v>
      </c>
      <c r="D70" t="s">
        <v>212</v>
      </c>
      <c r="E70" t="s">
        <v>215</v>
      </c>
      <c r="F70" s="2">
        <v>45704.645927251593</v>
      </c>
      <c r="G70">
        <v>12</v>
      </c>
      <c r="H70">
        <v>2483.5</v>
      </c>
      <c r="I70" s="4">
        <f t="shared" ca="1" si="6"/>
        <v>233.35407274840691</v>
      </c>
      <c r="J70">
        <f t="shared" si="7"/>
        <v>1</v>
      </c>
      <c r="K70">
        <f t="shared" si="8"/>
        <v>4</v>
      </c>
      <c r="L70">
        <f t="shared" si="9"/>
        <v>3</v>
      </c>
      <c r="M70" s="4">
        <f t="shared" si="10"/>
        <v>8</v>
      </c>
      <c r="N70" t="str">
        <f t="shared" si="11"/>
        <v>Regular/Active</v>
      </c>
    </row>
    <row r="71" spans="1:14" x14ac:dyDescent="0.35">
      <c r="A71" t="s">
        <v>77</v>
      </c>
      <c r="B71" t="s">
        <v>177</v>
      </c>
      <c r="C71" t="s">
        <v>211</v>
      </c>
      <c r="D71" t="s">
        <v>213</v>
      </c>
      <c r="E71" t="s">
        <v>218</v>
      </c>
      <c r="F71" s="2">
        <v>45791.645927251593</v>
      </c>
      <c r="G71">
        <v>14</v>
      </c>
      <c r="H71">
        <v>2393.69</v>
      </c>
      <c r="I71" s="4">
        <f t="shared" ca="1" si="6"/>
        <v>146.35407274840691</v>
      </c>
      <c r="J71">
        <f t="shared" si="7"/>
        <v>1</v>
      </c>
      <c r="K71">
        <f t="shared" si="8"/>
        <v>4</v>
      </c>
      <c r="L71">
        <f t="shared" si="9"/>
        <v>3</v>
      </c>
      <c r="M71" s="4">
        <f t="shared" si="10"/>
        <v>8</v>
      </c>
      <c r="N71" t="str">
        <f t="shared" si="11"/>
        <v>Regular/Active</v>
      </c>
    </row>
    <row r="72" spans="1:14" x14ac:dyDescent="0.35">
      <c r="A72" t="s">
        <v>78</v>
      </c>
      <c r="B72" t="s">
        <v>178</v>
      </c>
      <c r="C72" t="s">
        <v>211</v>
      </c>
      <c r="D72" t="s">
        <v>213</v>
      </c>
      <c r="E72" t="s">
        <v>215</v>
      </c>
      <c r="F72" s="2">
        <v>45801.645927251593</v>
      </c>
      <c r="G72">
        <v>6</v>
      </c>
      <c r="H72">
        <v>907.35</v>
      </c>
      <c r="I72" s="4">
        <f t="shared" ca="1" si="6"/>
        <v>136.35407274840691</v>
      </c>
      <c r="J72">
        <f t="shared" si="7"/>
        <v>1</v>
      </c>
      <c r="K72">
        <f t="shared" si="8"/>
        <v>3</v>
      </c>
      <c r="L72">
        <f t="shared" si="9"/>
        <v>2</v>
      </c>
      <c r="M72" s="4">
        <f t="shared" si="10"/>
        <v>6</v>
      </c>
      <c r="N72" t="str">
        <f t="shared" si="11"/>
        <v>Occasional/At-risk</v>
      </c>
    </row>
    <row r="73" spans="1:14" x14ac:dyDescent="0.35">
      <c r="A73" t="s">
        <v>79</v>
      </c>
      <c r="B73" t="s">
        <v>179</v>
      </c>
      <c r="C73" t="s">
        <v>211</v>
      </c>
      <c r="D73" t="s">
        <v>212</v>
      </c>
      <c r="E73" t="s">
        <v>217</v>
      </c>
      <c r="F73" s="2">
        <v>45593.645927251593</v>
      </c>
      <c r="G73">
        <v>3</v>
      </c>
      <c r="H73">
        <v>2197.5700000000002</v>
      </c>
      <c r="I73" s="4">
        <f t="shared" ca="1" si="6"/>
        <v>344.35407274840691</v>
      </c>
      <c r="J73">
        <f t="shared" si="7"/>
        <v>1</v>
      </c>
      <c r="K73">
        <f t="shared" si="8"/>
        <v>2</v>
      </c>
      <c r="L73">
        <f t="shared" si="9"/>
        <v>3</v>
      </c>
      <c r="M73" s="4">
        <f t="shared" si="10"/>
        <v>6</v>
      </c>
      <c r="N73" t="str">
        <f t="shared" si="11"/>
        <v>Occasional/At-risk</v>
      </c>
    </row>
    <row r="74" spans="1:14" x14ac:dyDescent="0.35">
      <c r="A74" t="s">
        <v>80</v>
      </c>
      <c r="B74" t="s">
        <v>180</v>
      </c>
      <c r="C74" t="s">
        <v>210</v>
      </c>
      <c r="D74" t="s">
        <v>212</v>
      </c>
      <c r="E74" t="s">
        <v>217</v>
      </c>
      <c r="F74" s="2">
        <v>45883.645927251593</v>
      </c>
      <c r="G74">
        <v>9</v>
      </c>
      <c r="H74">
        <v>2022.6</v>
      </c>
      <c r="I74" s="4">
        <f t="shared" ca="1" si="6"/>
        <v>54.354072748406907</v>
      </c>
      <c r="J74">
        <f t="shared" si="7"/>
        <v>1</v>
      </c>
      <c r="K74">
        <f t="shared" si="8"/>
        <v>3</v>
      </c>
      <c r="L74">
        <f t="shared" si="9"/>
        <v>3</v>
      </c>
      <c r="M74" s="4">
        <f t="shared" si="10"/>
        <v>7</v>
      </c>
      <c r="N74" t="str">
        <f t="shared" si="11"/>
        <v>Occasional/At-risk</v>
      </c>
    </row>
    <row r="75" spans="1:14" x14ac:dyDescent="0.35">
      <c r="A75" t="s">
        <v>81</v>
      </c>
      <c r="B75" t="s">
        <v>181</v>
      </c>
      <c r="C75" t="s">
        <v>211</v>
      </c>
      <c r="D75" t="s">
        <v>213</v>
      </c>
      <c r="E75" t="s">
        <v>214</v>
      </c>
      <c r="F75" s="2">
        <v>45785.645927251593</v>
      </c>
      <c r="G75">
        <v>5</v>
      </c>
      <c r="H75">
        <v>3098.46</v>
      </c>
      <c r="I75" s="4">
        <f t="shared" ca="1" si="6"/>
        <v>152.35407274840691</v>
      </c>
      <c r="J75">
        <f t="shared" si="7"/>
        <v>1</v>
      </c>
      <c r="K75">
        <f t="shared" si="8"/>
        <v>2</v>
      </c>
      <c r="L75">
        <f t="shared" si="9"/>
        <v>4</v>
      </c>
      <c r="M75" s="4">
        <f t="shared" si="10"/>
        <v>7</v>
      </c>
      <c r="N75" t="str">
        <f t="shared" si="11"/>
        <v>Occasional/At-risk</v>
      </c>
    </row>
    <row r="76" spans="1:14" x14ac:dyDescent="0.35">
      <c r="A76" t="s">
        <v>82</v>
      </c>
      <c r="B76" t="s">
        <v>182</v>
      </c>
      <c r="C76" t="s">
        <v>210</v>
      </c>
      <c r="D76" t="s">
        <v>213</v>
      </c>
      <c r="E76" t="s">
        <v>216</v>
      </c>
      <c r="F76" s="2">
        <v>45934.645927251593</v>
      </c>
      <c r="G76">
        <v>17</v>
      </c>
      <c r="H76">
        <v>3193.71</v>
      </c>
      <c r="I76" s="4">
        <f t="shared" ca="1" si="6"/>
        <v>3.3540727484069066</v>
      </c>
      <c r="J76">
        <f t="shared" si="7"/>
        <v>1</v>
      </c>
      <c r="K76">
        <f t="shared" si="8"/>
        <v>5</v>
      </c>
      <c r="L76">
        <f t="shared" si="9"/>
        <v>4</v>
      </c>
      <c r="M76" s="4">
        <f t="shared" si="10"/>
        <v>10</v>
      </c>
      <c r="N76" t="str">
        <f t="shared" si="11"/>
        <v>Regular/Active</v>
      </c>
    </row>
    <row r="77" spans="1:14" x14ac:dyDescent="0.35">
      <c r="A77" t="s">
        <v>83</v>
      </c>
      <c r="B77" t="s">
        <v>183</v>
      </c>
      <c r="C77" t="s">
        <v>211</v>
      </c>
      <c r="D77" t="s">
        <v>213</v>
      </c>
      <c r="E77" t="s">
        <v>215</v>
      </c>
      <c r="F77" s="2">
        <v>45803.645927251593</v>
      </c>
      <c r="G77">
        <v>14</v>
      </c>
      <c r="H77">
        <v>274.25</v>
      </c>
      <c r="I77" s="4">
        <f t="shared" ca="1" si="6"/>
        <v>134.35407274840691</v>
      </c>
      <c r="J77">
        <f t="shared" si="7"/>
        <v>2</v>
      </c>
      <c r="K77">
        <f t="shared" si="8"/>
        <v>4</v>
      </c>
      <c r="L77">
        <f t="shared" si="9"/>
        <v>1</v>
      </c>
      <c r="M77" s="4">
        <f t="shared" si="10"/>
        <v>7</v>
      </c>
      <c r="N77" t="str">
        <f t="shared" si="11"/>
        <v>Occasional/At-risk</v>
      </c>
    </row>
    <row r="78" spans="1:14" x14ac:dyDescent="0.35">
      <c r="A78" t="s">
        <v>84</v>
      </c>
      <c r="B78" t="s">
        <v>184</v>
      </c>
      <c r="C78" t="s">
        <v>209</v>
      </c>
      <c r="D78" t="s">
        <v>212</v>
      </c>
      <c r="E78" t="s">
        <v>218</v>
      </c>
      <c r="F78" s="2">
        <v>45633.645927251593</v>
      </c>
      <c r="G78">
        <v>3</v>
      </c>
      <c r="H78">
        <v>1904.33</v>
      </c>
      <c r="I78" s="4">
        <f t="shared" ca="1" si="6"/>
        <v>304.35407274840691</v>
      </c>
      <c r="J78">
        <f t="shared" si="7"/>
        <v>1</v>
      </c>
      <c r="K78">
        <f t="shared" si="8"/>
        <v>2</v>
      </c>
      <c r="L78">
        <f t="shared" si="9"/>
        <v>3</v>
      </c>
      <c r="M78" s="4">
        <f t="shared" si="10"/>
        <v>6</v>
      </c>
      <c r="N78" t="str">
        <f t="shared" si="11"/>
        <v>Occasional/At-risk</v>
      </c>
    </row>
    <row r="79" spans="1:14" x14ac:dyDescent="0.35">
      <c r="A79" t="s">
        <v>85</v>
      </c>
      <c r="B79" t="s">
        <v>185</v>
      </c>
      <c r="C79" t="s">
        <v>209</v>
      </c>
      <c r="D79" t="s">
        <v>212</v>
      </c>
      <c r="E79" t="s">
        <v>217</v>
      </c>
      <c r="F79" s="2">
        <v>45690.645927251593</v>
      </c>
      <c r="G79">
        <v>1</v>
      </c>
      <c r="H79">
        <v>3148.01</v>
      </c>
      <c r="I79" s="4">
        <f t="shared" ca="1" si="6"/>
        <v>247.35407274840691</v>
      </c>
      <c r="J79">
        <f t="shared" si="7"/>
        <v>1</v>
      </c>
      <c r="K79">
        <f t="shared" si="8"/>
        <v>1</v>
      </c>
      <c r="L79">
        <f t="shared" si="9"/>
        <v>4</v>
      </c>
      <c r="M79" s="4">
        <f t="shared" si="10"/>
        <v>6</v>
      </c>
      <c r="N79" t="str">
        <f t="shared" si="11"/>
        <v>Occasional/At-risk</v>
      </c>
    </row>
    <row r="80" spans="1:14" x14ac:dyDescent="0.35">
      <c r="A80" t="s">
        <v>86</v>
      </c>
      <c r="B80" t="s">
        <v>186</v>
      </c>
      <c r="C80" t="s">
        <v>208</v>
      </c>
      <c r="D80" t="s">
        <v>212</v>
      </c>
      <c r="E80" t="s">
        <v>214</v>
      </c>
      <c r="F80" s="2">
        <v>45757.645927251593</v>
      </c>
      <c r="G80">
        <v>1</v>
      </c>
      <c r="H80">
        <v>2540.52</v>
      </c>
      <c r="I80" s="4">
        <f t="shared" ca="1" si="6"/>
        <v>180.35407274840691</v>
      </c>
      <c r="J80">
        <f t="shared" si="7"/>
        <v>1</v>
      </c>
      <c r="K80">
        <f t="shared" si="8"/>
        <v>1</v>
      </c>
      <c r="L80">
        <f t="shared" si="9"/>
        <v>4</v>
      </c>
      <c r="M80" s="4">
        <f t="shared" si="10"/>
        <v>6</v>
      </c>
      <c r="N80" t="str">
        <f t="shared" si="11"/>
        <v>Occasional/At-risk</v>
      </c>
    </row>
    <row r="81" spans="1:14" x14ac:dyDescent="0.35">
      <c r="A81" t="s">
        <v>87</v>
      </c>
      <c r="B81" t="s">
        <v>187</v>
      </c>
      <c r="C81" t="s">
        <v>209</v>
      </c>
      <c r="D81" t="s">
        <v>212</v>
      </c>
      <c r="E81" t="s">
        <v>214</v>
      </c>
      <c r="F81" s="2">
        <v>45732.645927251593</v>
      </c>
      <c r="G81">
        <v>3</v>
      </c>
      <c r="H81">
        <v>4289.62</v>
      </c>
      <c r="I81" s="4">
        <f t="shared" ca="1" si="6"/>
        <v>205.35407274840691</v>
      </c>
      <c r="J81">
        <f t="shared" si="7"/>
        <v>1</v>
      </c>
      <c r="K81">
        <f t="shared" si="8"/>
        <v>2</v>
      </c>
      <c r="L81">
        <f t="shared" si="9"/>
        <v>5</v>
      </c>
      <c r="M81" s="4">
        <f t="shared" si="10"/>
        <v>8</v>
      </c>
      <c r="N81" t="str">
        <f t="shared" si="11"/>
        <v>Regular/Active</v>
      </c>
    </row>
    <row r="82" spans="1:14" x14ac:dyDescent="0.35">
      <c r="A82" t="s">
        <v>88</v>
      </c>
      <c r="B82" t="s">
        <v>188</v>
      </c>
      <c r="C82" t="s">
        <v>208</v>
      </c>
      <c r="D82" t="s">
        <v>212</v>
      </c>
      <c r="E82" t="s">
        <v>215</v>
      </c>
      <c r="F82" s="2">
        <v>45663.645927251593</v>
      </c>
      <c r="G82">
        <v>18</v>
      </c>
      <c r="H82">
        <v>3310.53</v>
      </c>
      <c r="I82" s="4">
        <f t="shared" ca="1" si="6"/>
        <v>274.35407274840691</v>
      </c>
      <c r="J82">
        <f t="shared" si="7"/>
        <v>1</v>
      </c>
      <c r="K82">
        <f t="shared" si="8"/>
        <v>5</v>
      </c>
      <c r="L82">
        <f t="shared" si="9"/>
        <v>4</v>
      </c>
      <c r="M82" s="4">
        <f t="shared" si="10"/>
        <v>10</v>
      </c>
      <c r="N82" t="str">
        <f t="shared" si="11"/>
        <v>Regular/Active</v>
      </c>
    </row>
    <row r="83" spans="1:14" x14ac:dyDescent="0.35">
      <c r="A83" t="s">
        <v>89</v>
      </c>
      <c r="B83" t="s">
        <v>189</v>
      </c>
      <c r="C83" t="s">
        <v>209</v>
      </c>
      <c r="D83" t="s">
        <v>212</v>
      </c>
      <c r="E83" t="s">
        <v>217</v>
      </c>
      <c r="F83" s="2">
        <v>45670.645927251593</v>
      </c>
      <c r="G83">
        <v>10</v>
      </c>
      <c r="H83">
        <v>856.53</v>
      </c>
      <c r="I83" s="4">
        <f t="shared" ca="1" si="6"/>
        <v>267.35407274840691</v>
      </c>
      <c r="J83">
        <f t="shared" si="7"/>
        <v>1</v>
      </c>
      <c r="K83">
        <f t="shared" si="8"/>
        <v>4</v>
      </c>
      <c r="L83">
        <f t="shared" si="9"/>
        <v>2</v>
      </c>
      <c r="M83" s="4">
        <f t="shared" si="10"/>
        <v>7</v>
      </c>
      <c r="N83" t="str">
        <f t="shared" si="11"/>
        <v>Occasional/At-risk</v>
      </c>
    </row>
    <row r="84" spans="1:14" x14ac:dyDescent="0.35">
      <c r="A84" t="s">
        <v>90</v>
      </c>
      <c r="B84" t="s">
        <v>190</v>
      </c>
      <c r="C84" t="s">
        <v>210</v>
      </c>
      <c r="D84" t="s">
        <v>213</v>
      </c>
      <c r="E84" t="s">
        <v>216</v>
      </c>
      <c r="F84" s="2">
        <v>45579.645927251593</v>
      </c>
      <c r="G84">
        <v>3</v>
      </c>
      <c r="H84">
        <v>399.32</v>
      </c>
      <c r="I84" s="4">
        <f t="shared" ca="1" si="6"/>
        <v>358.35407274840691</v>
      </c>
      <c r="J84">
        <f t="shared" si="7"/>
        <v>1</v>
      </c>
      <c r="K84">
        <f t="shared" si="8"/>
        <v>2</v>
      </c>
      <c r="L84">
        <f t="shared" si="9"/>
        <v>1</v>
      </c>
      <c r="M84" s="4">
        <f t="shared" si="10"/>
        <v>4</v>
      </c>
      <c r="N84" t="str">
        <f t="shared" si="11"/>
        <v>Occasional/At-risk</v>
      </c>
    </row>
    <row r="85" spans="1:14" x14ac:dyDescent="0.35">
      <c r="A85" t="s">
        <v>91</v>
      </c>
      <c r="B85" t="s">
        <v>191</v>
      </c>
      <c r="C85" t="s">
        <v>209</v>
      </c>
      <c r="D85" t="s">
        <v>212</v>
      </c>
      <c r="E85" t="s">
        <v>217</v>
      </c>
      <c r="F85" s="2">
        <v>45598.645927251593</v>
      </c>
      <c r="G85">
        <v>8</v>
      </c>
      <c r="H85">
        <v>3229.98</v>
      </c>
      <c r="I85" s="4">
        <f t="shared" ca="1" si="6"/>
        <v>339.35407274840691</v>
      </c>
      <c r="J85">
        <f t="shared" si="7"/>
        <v>1</v>
      </c>
      <c r="K85">
        <f t="shared" si="8"/>
        <v>3</v>
      </c>
      <c r="L85">
        <f t="shared" si="9"/>
        <v>4</v>
      </c>
      <c r="M85" s="4">
        <f t="shared" si="10"/>
        <v>8</v>
      </c>
      <c r="N85" t="str">
        <f t="shared" si="11"/>
        <v>Regular/Active</v>
      </c>
    </row>
    <row r="86" spans="1:14" x14ac:dyDescent="0.35">
      <c r="A86" t="s">
        <v>92</v>
      </c>
      <c r="B86" t="s">
        <v>192</v>
      </c>
      <c r="C86" t="s">
        <v>208</v>
      </c>
      <c r="D86" t="s">
        <v>212</v>
      </c>
      <c r="E86" t="s">
        <v>215</v>
      </c>
      <c r="F86" s="2">
        <v>45920.645927251593</v>
      </c>
      <c r="G86">
        <v>14</v>
      </c>
      <c r="H86">
        <v>181.23</v>
      </c>
      <c r="I86" s="4">
        <f t="shared" ca="1" si="6"/>
        <v>17.354072748406907</v>
      </c>
      <c r="J86">
        <f t="shared" si="7"/>
        <v>3</v>
      </c>
      <c r="K86">
        <f t="shared" si="8"/>
        <v>4</v>
      </c>
      <c r="L86">
        <f t="shared" si="9"/>
        <v>1</v>
      </c>
      <c r="M86" s="4">
        <f t="shared" si="10"/>
        <v>8</v>
      </c>
      <c r="N86" t="str">
        <f t="shared" si="11"/>
        <v>Regular/Active</v>
      </c>
    </row>
    <row r="87" spans="1:14" x14ac:dyDescent="0.35">
      <c r="A87" t="s">
        <v>93</v>
      </c>
      <c r="B87" t="s">
        <v>193</v>
      </c>
      <c r="C87" t="s">
        <v>208</v>
      </c>
      <c r="D87" t="s">
        <v>212</v>
      </c>
      <c r="E87" t="s">
        <v>215</v>
      </c>
      <c r="F87" s="2">
        <v>45798.645927251593</v>
      </c>
      <c r="G87">
        <v>18</v>
      </c>
      <c r="H87">
        <v>2949.59</v>
      </c>
      <c r="I87" s="4">
        <f t="shared" ca="1" si="6"/>
        <v>139.35407274840691</v>
      </c>
      <c r="J87">
        <f t="shared" si="7"/>
        <v>1</v>
      </c>
      <c r="K87">
        <f t="shared" si="8"/>
        <v>5</v>
      </c>
      <c r="L87">
        <f t="shared" si="9"/>
        <v>4</v>
      </c>
      <c r="M87" s="4">
        <f t="shared" si="10"/>
        <v>10</v>
      </c>
      <c r="N87" t="str">
        <f t="shared" si="11"/>
        <v>Regular/Active</v>
      </c>
    </row>
    <row r="88" spans="1:14" x14ac:dyDescent="0.35">
      <c r="A88" t="s">
        <v>94</v>
      </c>
      <c r="B88" t="s">
        <v>194</v>
      </c>
      <c r="C88" t="s">
        <v>211</v>
      </c>
      <c r="D88" t="s">
        <v>213</v>
      </c>
      <c r="E88" t="s">
        <v>217</v>
      </c>
      <c r="F88" s="2">
        <v>45815.645927251593</v>
      </c>
      <c r="G88">
        <v>15</v>
      </c>
      <c r="H88">
        <v>4704.1400000000003</v>
      </c>
      <c r="I88" s="4">
        <f t="shared" ca="1" si="6"/>
        <v>122.35407274840691</v>
      </c>
      <c r="J88">
        <f t="shared" si="7"/>
        <v>1</v>
      </c>
      <c r="K88">
        <f t="shared" si="8"/>
        <v>5</v>
      </c>
      <c r="L88">
        <f t="shared" si="9"/>
        <v>5</v>
      </c>
      <c r="M88" s="4">
        <f t="shared" si="10"/>
        <v>11</v>
      </c>
      <c r="N88" t="str">
        <f t="shared" si="11"/>
        <v>Regular/Active</v>
      </c>
    </row>
    <row r="89" spans="1:14" x14ac:dyDescent="0.35">
      <c r="A89" t="s">
        <v>95</v>
      </c>
      <c r="B89" t="s">
        <v>195</v>
      </c>
      <c r="C89" t="s">
        <v>210</v>
      </c>
      <c r="D89" t="s">
        <v>212</v>
      </c>
      <c r="E89" t="s">
        <v>215</v>
      </c>
      <c r="F89" s="2">
        <v>45602.645927251593</v>
      </c>
      <c r="G89">
        <v>2</v>
      </c>
      <c r="H89">
        <v>2898.6</v>
      </c>
      <c r="I89" s="4">
        <f t="shared" ca="1" si="6"/>
        <v>335.35407274840691</v>
      </c>
      <c r="J89">
        <f t="shared" si="7"/>
        <v>1</v>
      </c>
      <c r="K89">
        <f t="shared" si="8"/>
        <v>1</v>
      </c>
      <c r="L89">
        <f t="shared" si="9"/>
        <v>4</v>
      </c>
      <c r="M89" s="4">
        <f t="shared" si="10"/>
        <v>6</v>
      </c>
      <c r="N89" t="str">
        <f t="shared" si="11"/>
        <v>Occasional/At-risk</v>
      </c>
    </row>
    <row r="90" spans="1:14" x14ac:dyDescent="0.35">
      <c r="A90" t="s">
        <v>96</v>
      </c>
      <c r="B90" t="s">
        <v>196</v>
      </c>
      <c r="C90" t="s">
        <v>209</v>
      </c>
      <c r="D90" t="s">
        <v>212</v>
      </c>
      <c r="E90" t="s">
        <v>217</v>
      </c>
      <c r="F90" s="2">
        <v>45711.645927251593</v>
      </c>
      <c r="G90">
        <v>10</v>
      </c>
      <c r="H90">
        <v>1971.44</v>
      </c>
      <c r="I90" s="4">
        <f t="shared" ca="1" si="6"/>
        <v>226.35407274840691</v>
      </c>
      <c r="J90">
        <f t="shared" si="7"/>
        <v>1</v>
      </c>
      <c r="K90">
        <f t="shared" si="8"/>
        <v>4</v>
      </c>
      <c r="L90">
        <f t="shared" si="9"/>
        <v>3</v>
      </c>
      <c r="M90" s="4">
        <f t="shared" si="10"/>
        <v>8</v>
      </c>
      <c r="N90" t="str">
        <f t="shared" si="11"/>
        <v>Regular/Active</v>
      </c>
    </row>
    <row r="91" spans="1:14" x14ac:dyDescent="0.35">
      <c r="A91" t="s">
        <v>97</v>
      </c>
      <c r="B91" t="s">
        <v>197</v>
      </c>
      <c r="C91" t="s">
        <v>211</v>
      </c>
      <c r="D91" t="s">
        <v>213</v>
      </c>
      <c r="E91" t="s">
        <v>218</v>
      </c>
      <c r="F91" s="2">
        <v>45839.645927251593</v>
      </c>
      <c r="G91">
        <v>2</v>
      </c>
      <c r="H91">
        <v>3234.28</v>
      </c>
      <c r="I91" s="4">
        <f t="shared" ca="1" si="6"/>
        <v>98.354072748406907</v>
      </c>
      <c r="J91">
        <f t="shared" si="7"/>
        <v>1</v>
      </c>
      <c r="K91">
        <f t="shared" si="8"/>
        <v>1</v>
      </c>
      <c r="L91">
        <f t="shared" si="9"/>
        <v>4</v>
      </c>
      <c r="M91" s="4">
        <f t="shared" si="10"/>
        <v>6</v>
      </c>
      <c r="N91" t="str">
        <f t="shared" si="11"/>
        <v>Occasional/At-risk</v>
      </c>
    </row>
    <row r="92" spans="1:14" x14ac:dyDescent="0.35">
      <c r="A92" t="s">
        <v>98</v>
      </c>
      <c r="B92" t="s">
        <v>198</v>
      </c>
      <c r="C92" t="s">
        <v>209</v>
      </c>
      <c r="D92" t="s">
        <v>212</v>
      </c>
      <c r="E92" t="s">
        <v>217</v>
      </c>
      <c r="F92" s="2">
        <v>45659.645927251593</v>
      </c>
      <c r="G92">
        <v>17</v>
      </c>
      <c r="H92">
        <v>2318.35</v>
      </c>
      <c r="I92" s="4">
        <f t="shared" ca="1" si="6"/>
        <v>278.35407274840691</v>
      </c>
      <c r="J92">
        <f t="shared" si="7"/>
        <v>1</v>
      </c>
      <c r="K92">
        <f t="shared" si="8"/>
        <v>5</v>
      </c>
      <c r="L92">
        <f t="shared" si="9"/>
        <v>3</v>
      </c>
      <c r="M92" s="4">
        <f t="shared" si="10"/>
        <v>9</v>
      </c>
      <c r="N92" t="str">
        <f t="shared" si="11"/>
        <v>Regular/Active</v>
      </c>
    </row>
    <row r="93" spans="1:14" x14ac:dyDescent="0.35">
      <c r="A93" t="s">
        <v>99</v>
      </c>
      <c r="B93" t="s">
        <v>199</v>
      </c>
      <c r="C93" t="s">
        <v>209</v>
      </c>
      <c r="D93" t="s">
        <v>212</v>
      </c>
      <c r="E93" t="s">
        <v>217</v>
      </c>
      <c r="F93" s="2">
        <v>45792.645927251593</v>
      </c>
      <c r="G93">
        <v>8</v>
      </c>
      <c r="H93">
        <v>2750.8</v>
      </c>
      <c r="I93" s="4">
        <f t="shared" ca="1" si="6"/>
        <v>145.35407274840691</v>
      </c>
      <c r="J93">
        <f t="shared" si="7"/>
        <v>1</v>
      </c>
      <c r="K93">
        <f t="shared" si="8"/>
        <v>3</v>
      </c>
      <c r="L93">
        <f t="shared" si="9"/>
        <v>4</v>
      </c>
      <c r="M93" s="4">
        <f t="shared" si="10"/>
        <v>8</v>
      </c>
      <c r="N93" t="str">
        <f t="shared" si="11"/>
        <v>Regular/Active</v>
      </c>
    </row>
    <row r="94" spans="1:14" x14ac:dyDescent="0.35">
      <c r="A94" t="s">
        <v>100</v>
      </c>
      <c r="B94" t="s">
        <v>200</v>
      </c>
      <c r="C94" t="s">
        <v>211</v>
      </c>
      <c r="D94" t="s">
        <v>212</v>
      </c>
      <c r="E94" t="s">
        <v>215</v>
      </c>
      <c r="F94" s="2">
        <v>45746.645927251593</v>
      </c>
      <c r="G94">
        <v>1</v>
      </c>
      <c r="H94">
        <v>4710.25</v>
      </c>
      <c r="I94" s="4">
        <f t="shared" ca="1" si="6"/>
        <v>191.35407274840691</v>
      </c>
      <c r="J94">
        <f t="shared" si="7"/>
        <v>1</v>
      </c>
      <c r="K94">
        <f t="shared" si="8"/>
        <v>1</v>
      </c>
      <c r="L94">
        <f t="shared" si="9"/>
        <v>5</v>
      </c>
      <c r="M94" s="4">
        <f t="shared" si="10"/>
        <v>7</v>
      </c>
      <c r="N94" t="str">
        <f t="shared" si="11"/>
        <v>Occasional/At-risk</v>
      </c>
    </row>
    <row r="95" spans="1:14" x14ac:dyDescent="0.35">
      <c r="A95" t="s">
        <v>101</v>
      </c>
      <c r="B95" t="s">
        <v>201</v>
      </c>
      <c r="C95" t="s">
        <v>211</v>
      </c>
      <c r="D95" t="s">
        <v>212</v>
      </c>
      <c r="E95" t="s">
        <v>215</v>
      </c>
      <c r="F95" s="2">
        <v>45632.645927251593</v>
      </c>
      <c r="G95">
        <v>9</v>
      </c>
      <c r="H95">
        <v>1961.21</v>
      </c>
      <c r="I95" s="4">
        <f t="shared" ca="1" si="6"/>
        <v>305.35407274840691</v>
      </c>
      <c r="J95">
        <f t="shared" si="7"/>
        <v>1</v>
      </c>
      <c r="K95">
        <f t="shared" si="8"/>
        <v>3</v>
      </c>
      <c r="L95">
        <f t="shared" si="9"/>
        <v>3</v>
      </c>
      <c r="M95" s="4">
        <f t="shared" si="10"/>
        <v>7</v>
      </c>
      <c r="N95" t="str">
        <f t="shared" si="11"/>
        <v>Occasional/At-risk</v>
      </c>
    </row>
    <row r="96" spans="1:14" x14ac:dyDescent="0.35">
      <c r="A96" t="s">
        <v>102</v>
      </c>
      <c r="B96" t="s">
        <v>202</v>
      </c>
      <c r="C96" t="s">
        <v>211</v>
      </c>
      <c r="D96" t="s">
        <v>212</v>
      </c>
      <c r="E96" t="s">
        <v>214</v>
      </c>
      <c r="F96" s="2">
        <v>45934.645927251593</v>
      </c>
      <c r="G96">
        <v>11</v>
      </c>
      <c r="H96">
        <v>4807.8900000000003</v>
      </c>
      <c r="I96" s="4">
        <f t="shared" ca="1" si="6"/>
        <v>3.3540727484069066</v>
      </c>
      <c r="J96">
        <f t="shared" si="7"/>
        <v>1</v>
      </c>
      <c r="K96">
        <f t="shared" si="8"/>
        <v>4</v>
      </c>
      <c r="L96">
        <f t="shared" si="9"/>
        <v>5</v>
      </c>
      <c r="M96" s="4">
        <f t="shared" si="10"/>
        <v>10</v>
      </c>
      <c r="N96" t="str">
        <f t="shared" si="11"/>
        <v>Regular/Active</v>
      </c>
    </row>
    <row r="97" spans="1:14" x14ac:dyDescent="0.35">
      <c r="A97" t="s">
        <v>103</v>
      </c>
      <c r="B97" t="s">
        <v>203</v>
      </c>
      <c r="C97" t="s">
        <v>211</v>
      </c>
      <c r="D97" t="s">
        <v>213</v>
      </c>
      <c r="E97" t="s">
        <v>214</v>
      </c>
      <c r="F97" s="2">
        <v>45686.645927251593</v>
      </c>
      <c r="G97">
        <v>16</v>
      </c>
      <c r="H97">
        <v>4531.49</v>
      </c>
      <c r="I97" s="4">
        <f t="shared" ca="1" si="6"/>
        <v>251.35407274840691</v>
      </c>
      <c r="J97">
        <f t="shared" si="7"/>
        <v>1</v>
      </c>
      <c r="K97">
        <f t="shared" si="8"/>
        <v>5</v>
      </c>
      <c r="L97">
        <f t="shared" si="9"/>
        <v>5</v>
      </c>
      <c r="M97" s="4">
        <f t="shared" si="10"/>
        <v>11</v>
      </c>
      <c r="N97" t="str">
        <f t="shared" si="11"/>
        <v>Regular/Active</v>
      </c>
    </row>
    <row r="98" spans="1:14" x14ac:dyDescent="0.35">
      <c r="A98" t="s">
        <v>104</v>
      </c>
      <c r="B98" t="s">
        <v>204</v>
      </c>
      <c r="C98" t="s">
        <v>211</v>
      </c>
      <c r="D98" t="s">
        <v>213</v>
      </c>
      <c r="E98" t="s">
        <v>218</v>
      </c>
      <c r="F98" s="2">
        <v>45857.645927251593</v>
      </c>
      <c r="G98">
        <v>7</v>
      </c>
      <c r="H98">
        <v>1019.17</v>
      </c>
      <c r="I98" s="4">
        <f t="shared" ca="1" si="6"/>
        <v>80.354072748406907</v>
      </c>
      <c r="J98">
        <f t="shared" si="7"/>
        <v>1</v>
      </c>
      <c r="K98">
        <f t="shared" si="8"/>
        <v>3</v>
      </c>
      <c r="L98">
        <f t="shared" si="9"/>
        <v>2</v>
      </c>
      <c r="M98" s="4">
        <f t="shared" si="10"/>
        <v>6</v>
      </c>
      <c r="N98" t="str">
        <f t="shared" si="11"/>
        <v>Occasional/At-risk</v>
      </c>
    </row>
    <row r="99" spans="1:14" x14ac:dyDescent="0.35">
      <c r="A99" t="s">
        <v>105</v>
      </c>
      <c r="B99" t="s">
        <v>205</v>
      </c>
      <c r="C99" t="s">
        <v>209</v>
      </c>
      <c r="D99" t="s">
        <v>213</v>
      </c>
      <c r="E99" t="s">
        <v>214</v>
      </c>
      <c r="F99" s="2">
        <v>45750.645927251593</v>
      </c>
      <c r="G99">
        <v>10</v>
      </c>
      <c r="H99">
        <v>393.34</v>
      </c>
      <c r="I99" s="4">
        <f t="shared" ca="1" si="6"/>
        <v>187.35407274840691</v>
      </c>
      <c r="J99">
        <f t="shared" si="7"/>
        <v>1</v>
      </c>
      <c r="K99">
        <f t="shared" si="8"/>
        <v>4</v>
      </c>
      <c r="L99">
        <f t="shared" si="9"/>
        <v>1</v>
      </c>
      <c r="M99" s="4">
        <f t="shared" si="10"/>
        <v>6</v>
      </c>
      <c r="N99" t="str">
        <f t="shared" si="11"/>
        <v>Occasional/At-risk</v>
      </c>
    </row>
    <row r="100" spans="1:14" x14ac:dyDescent="0.35">
      <c r="A100" t="s">
        <v>106</v>
      </c>
      <c r="B100" t="s">
        <v>206</v>
      </c>
      <c r="C100" t="s">
        <v>211</v>
      </c>
      <c r="D100" t="s">
        <v>212</v>
      </c>
      <c r="E100" t="s">
        <v>217</v>
      </c>
      <c r="F100" s="2">
        <v>45900.645927251593</v>
      </c>
      <c r="G100">
        <v>3</v>
      </c>
      <c r="H100">
        <v>548.85</v>
      </c>
      <c r="I100" s="4">
        <f t="shared" ca="1" si="6"/>
        <v>37.354072748406907</v>
      </c>
      <c r="J100">
        <f t="shared" si="7"/>
        <v>1</v>
      </c>
      <c r="K100">
        <f t="shared" si="8"/>
        <v>2</v>
      </c>
      <c r="L100">
        <f t="shared" si="9"/>
        <v>2</v>
      </c>
      <c r="M100" s="4">
        <f t="shared" si="10"/>
        <v>5</v>
      </c>
      <c r="N100" t="str">
        <f t="shared" si="11"/>
        <v>Occasional/At-risk</v>
      </c>
    </row>
    <row r="101" spans="1:14" x14ac:dyDescent="0.35">
      <c r="A101" t="s">
        <v>107</v>
      </c>
      <c r="B101" t="s">
        <v>207</v>
      </c>
      <c r="C101" t="s">
        <v>210</v>
      </c>
      <c r="D101" t="s">
        <v>212</v>
      </c>
      <c r="E101" t="s">
        <v>215</v>
      </c>
      <c r="F101" s="2">
        <v>45614.645927251593</v>
      </c>
      <c r="G101">
        <v>18</v>
      </c>
      <c r="H101">
        <v>140.19999999999999</v>
      </c>
      <c r="I101" s="4">
        <f t="shared" ca="1" si="6"/>
        <v>323.35407274840691</v>
      </c>
      <c r="J101">
        <f t="shared" si="7"/>
        <v>3</v>
      </c>
      <c r="K101">
        <f t="shared" si="8"/>
        <v>5</v>
      </c>
      <c r="L101">
        <f t="shared" si="9"/>
        <v>1</v>
      </c>
      <c r="M101" s="4">
        <f t="shared" si="10"/>
        <v>9</v>
      </c>
      <c r="N101" t="str">
        <f t="shared" si="11"/>
        <v>Regular/Active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74F8E-0D4C-49F0-9C08-4EE045464B0C}">
  <dimension ref="A3:B6"/>
  <sheetViews>
    <sheetView workbookViewId="0">
      <selection activeCell="H19" sqref="H19"/>
    </sheetView>
  </sheetViews>
  <sheetFormatPr defaultRowHeight="14.5" x14ac:dyDescent="0.35"/>
  <cols>
    <col min="1" max="1" width="16" bestFit="1" customWidth="1"/>
    <col min="2" max="2" width="18.7265625" bestFit="1" customWidth="1"/>
  </cols>
  <sheetData>
    <row r="3" spans="1:2" x14ac:dyDescent="0.35">
      <c r="A3" s="5" t="s">
        <v>219</v>
      </c>
      <c r="B3" t="s">
        <v>229</v>
      </c>
    </row>
    <row r="4" spans="1:2" x14ac:dyDescent="0.35">
      <c r="A4" s="6" t="s">
        <v>227</v>
      </c>
      <c r="B4" s="8">
        <v>48</v>
      </c>
    </row>
    <row r="5" spans="1:2" x14ac:dyDescent="0.35">
      <c r="A5" s="6" t="s">
        <v>228</v>
      </c>
      <c r="B5" s="8">
        <v>52</v>
      </c>
    </row>
    <row r="6" spans="1:2" x14ac:dyDescent="0.35">
      <c r="A6" s="6" t="s">
        <v>220</v>
      </c>
      <c r="B6" s="8">
        <v>100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DCF49-EA15-495A-9DE2-4992D5CC1B21}">
  <dimension ref="A3:B6"/>
  <sheetViews>
    <sheetView workbookViewId="0">
      <selection activeCell="B3" sqref="B3"/>
    </sheetView>
  </sheetViews>
  <sheetFormatPr defaultRowHeight="14.5" x14ac:dyDescent="0.35"/>
  <cols>
    <col min="1" max="1" width="16" bestFit="1" customWidth="1"/>
    <col min="2" max="2" width="15.453125" bestFit="1" customWidth="1"/>
  </cols>
  <sheetData>
    <row r="3" spans="1:2" x14ac:dyDescent="0.35">
      <c r="A3" s="5" t="s">
        <v>219</v>
      </c>
      <c r="B3" t="s">
        <v>233</v>
      </c>
    </row>
    <row r="4" spans="1:2" x14ac:dyDescent="0.35">
      <c r="A4" s="6" t="s">
        <v>227</v>
      </c>
      <c r="B4" s="7">
        <v>91596.22</v>
      </c>
    </row>
    <row r="5" spans="1:2" x14ac:dyDescent="0.35">
      <c r="A5" s="6" t="s">
        <v>228</v>
      </c>
      <c r="B5" s="7">
        <v>146156.12</v>
      </c>
    </row>
    <row r="6" spans="1:2" x14ac:dyDescent="0.35">
      <c r="A6" s="6" t="s">
        <v>220</v>
      </c>
      <c r="B6" s="7">
        <v>237752.34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FC546-4EDC-4E4B-AE12-48D5E155A430}">
  <dimension ref="A3:C6"/>
  <sheetViews>
    <sheetView workbookViewId="0">
      <selection activeCell="C3" sqref="C3"/>
    </sheetView>
  </sheetViews>
  <sheetFormatPr defaultRowHeight="14.5" x14ac:dyDescent="0.35"/>
  <cols>
    <col min="1" max="1" width="16" bestFit="1" customWidth="1"/>
    <col min="2" max="2" width="12.90625" bestFit="1" customWidth="1"/>
    <col min="3" max="3" width="14.90625" bestFit="1" customWidth="1"/>
  </cols>
  <sheetData>
    <row r="3" spans="1:3" x14ac:dyDescent="0.35">
      <c r="A3" s="5" t="s">
        <v>219</v>
      </c>
      <c r="B3" t="s">
        <v>231</v>
      </c>
      <c r="C3" t="s">
        <v>232</v>
      </c>
    </row>
    <row r="4" spans="1:3" x14ac:dyDescent="0.35">
      <c r="A4" s="6" t="s">
        <v>227</v>
      </c>
      <c r="B4" s="4">
        <v>186.33323941507356</v>
      </c>
      <c r="C4" s="8">
        <v>4.625</v>
      </c>
    </row>
    <row r="5" spans="1:3" x14ac:dyDescent="0.35">
      <c r="A5" s="6" t="s">
        <v>228</v>
      </c>
      <c r="B5" s="4">
        <v>193.75791890225307</v>
      </c>
      <c r="C5" s="8">
        <v>13.75</v>
      </c>
    </row>
    <row r="6" spans="1:3" x14ac:dyDescent="0.35">
      <c r="A6" s="6" t="s">
        <v>220</v>
      </c>
      <c r="B6" s="4">
        <v>190.19407274840691</v>
      </c>
      <c r="C6" s="8">
        <v>9.3699999999999992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6A122-CB43-4849-B314-9188E312F5EE}">
  <dimension ref="A3:B14"/>
  <sheetViews>
    <sheetView workbookViewId="0">
      <selection activeCell="B3" sqref="B3"/>
    </sheetView>
  </sheetViews>
  <sheetFormatPr defaultRowHeight="14.5" x14ac:dyDescent="0.35"/>
  <cols>
    <col min="1" max="1" width="12.36328125" bestFit="1" customWidth="1"/>
    <col min="2" max="2" width="15.453125" bestFit="1" customWidth="1"/>
  </cols>
  <sheetData>
    <row r="3" spans="1:2" x14ac:dyDescent="0.35">
      <c r="A3" s="5" t="s">
        <v>219</v>
      </c>
      <c r="B3" t="s">
        <v>233</v>
      </c>
    </row>
    <row r="4" spans="1:2" x14ac:dyDescent="0.35">
      <c r="A4" s="6" t="s">
        <v>108</v>
      </c>
      <c r="B4" s="8">
        <v>4342.01</v>
      </c>
    </row>
    <row r="5" spans="1:2" x14ac:dyDescent="0.35">
      <c r="A5" s="6" t="s">
        <v>109</v>
      </c>
      <c r="B5" s="8">
        <v>4570.54</v>
      </c>
    </row>
    <row r="6" spans="1:2" x14ac:dyDescent="0.35">
      <c r="A6" s="6" t="s">
        <v>141</v>
      </c>
      <c r="B6" s="8">
        <v>4880.47</v>
      </c>
    </row>
    <row r="7" spans="1:2" x14ac:dyDescent="0.35">
      <c r="A7" s="6" t="s">
        <v>149</v>
      </c>
      <c r="B7" s="8">
        <v>4815.1099999999997</v>
      </c>
    </row>
    <row r="8" spans="1:2" x14ac:dyDescent="0.35">
      <c r="A8" s="6" t="s">
        <v>160</v>
      </c>
      <c r="B8" s="8">
        <v>4776.58</v>
      </c>
    </row>
    <row r="9" spans="1:2" x14ac:dyDescent="0.35">
      <c r="A9" s="6" t="s">
        <v>194</v>
      </c>
      <c r="B9" s="8">
        <v>4704.1400000000003</v>
      </c>
    </row>
    <row r="10" spans="1:2" x14ac:dyDescent="0.35">
      <c r="A10" s="6" t="s">
        <v>116</v>
      </c>
      <c r="B10" s="8">
        <v>4455.53</v>
      </c>
    </row>
    <row r="11" spans="1:2" x14ac:dyDescent="0.35">
      <c r="A11" s="6" t="s">
        <v>200</v>
      </c>
      <c r="B11" s="8">
        <v>4710.25</v>
      </c>
    </row>
    <row r="12" spans="1:2" x14ac:dyDescent="0.35">
      <c r="A12" s="6" t="s">
        <v>202</v>
      </c>
      <c r="B12" s="8">
        <v>4807.8900000000003</v>
      </c>
    </row>
    <row r="13" spans="1:2" x14ac:dyDescent="0.35">
      <c r="A13" s="6" t="s">
        <v>203</v>
      </c>
      <c r="B13" s="8">
        <v>4531.49</v>
      </c>
    </row>
    <row r="14" spans="1:2" x14ac:dyDescent="0.35">
      <c r="A14" s="6" t="s">
        <v>220</v>
      </c>
      <c r="B14" s="8">
        <v>46594.009999999995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882E1-1C02-4C68-A7CD-BAA0CF00E898}">
  <dimension ref="A3:D9"/>
  <sheetViews>
    <sheetView workbookViewId="0">
      <selection activeCell="F13" sqref="F13"/>
    </sheetView>
  </sheetViews>
  <sheetFormatPr defaultRowHeight="14.5" x14ac:dyDescent="0.35"/>
  <cols>
    <col min="1" max="1" width="18.7265625" bestFit="1" customWidth="1"/>
    <col min="2" max="2" width="16.1796875" bestFit="1" customWidth="1"/>
    <col min="3" max="3" width="13.08984375" bestFit="1" customWidth="1"/>
    <col min="4" max="4" width="10.7265625" bestFit="1" customWidth="1"/>
  </cols>
  <sheetData>
    <row r="3" spans="1:4" x14ac:dyDescent="0.35">
      <c r="A3" s="5" t="s">
        <v>229</v>
      </c>
      <c r="B3" s="5" t="s">
        <v>230</v>
      </c>
    </row>
    <row r="4" spans="1:4" x14ac:dyDescent="0.35">
      <c r="A4" s="5" t="s">
        <v>219</v>
      </c>
      <c r="B4" t="s">
        <v>227</v>
      </c>
      <c r="C4" t="s">
        <v>228</v>
      </c>
      <c r="D4" t="s">
        <v>220</v>
      </c>
    </row>
    <row r="5" spans="1:4" x14ac:dyDescent="0.35">
      <c r="A5" s="6" t="s">
        <v>208</v>
      </c>
      <c r="B5" s="8">
        <v>12</v>
      </c>
      <c r="C5" s="8">
        <v>12</v>
      </c>
      <c r="D5" s="8">
        <v>24</v>
      </c>
    </row>
    <row r="6" spans="1:4" x14ac:dyDescent="0.35">
      <c r="A6" s="6" t="s">
        <v>210</v>
      </c>
      <c r="B6" s="8">
        <v>9</v>
      </c>
      <c r="C6" s="8">
        <v>11</v>
      </c>
      <c r="D6" s="8">
        <v>20</v>
      </c>
    </row>
    <row r="7" spans="1:4" x14ac:dyDescent="0.35">
      <c r="A7" s="6" t="s">
        <v>211</v>
      </c>
      <c r="B7" s="8">
        <v>16</v>
      </c>
      <c r="C7" s="8">
        <v>10</v>
      </c>
      <c r="D7" s="8">
        <v>26</v>
      </c>
    </row>
    <row r="8" spans="1:4" x14ac:dyDescent="0.35">
      <c r="A8" s="6" t="s">
        <v>209</v>
      </c>
      <c r="B8" s="8">
        <v>11</v>
      </c>
      <c r="C8" s="8">
        <v>19</v>
      </c>
      <c r="D8" s="8">
        <v>30</v>
      </c>
    </row>
    <row r="9" spans="1:4" x14ac:dyDescent="0.35">
      <c r="A9" s="6" t="s">
        <v>220</v>
      </c>
      <c r="B9" s="8">
        <v>48</v>
      </c>
      <c r="C9" s="8">
        <v>52</v>
      </c>
      <c r="D9" s="8">
        <v>100</v>
      </c>
    </row>
  </sheetData>
  <conditionalFormatting pivot="1" sqref="B5:C8">
    <cfRule type="colorScale" priority="1">
      <colorScale>
        <cfvo type="min"/>
        <cfvo type="max"/>
        <color theme="3" tint="0.39997558519241921"/>
        <color theme="3" tint="0.79998168889431442"/>
      </colorScale>
    </cfRule>
  </conditionalFormatting>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8B939-D575-4179-95B1-6901A13C9A75}">
  <dimension ref="A1"/>
  <sheetViews>
    <sheetView tabSelected="1" topLeftCell="A25" zoomScaleNormal="100" workbookViewId="0">
      <selection activeCell="K31" sqref="K31"/>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Customer Count by Segment</vt:lpstr>
      <vt:lpstr>Total Rev. by Segment</vt:lpstr>
      <vt:lpstr>Avg Recency andFreq. by Segment</vt:lpstr>
      <vt:lpstr>Top 10 Customers by Total Spent</vt:lpstr>
      <vt:lpstr>Region vs Segment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Asetoye Olusegun</cp:lastModifiedBy>
  <dcterms:created xsi:type="dcterms:W3CDTF">2025-10-06T15:30:08Z</dcterms:created>
  <dcterms:modified xsi:type="dcterms:W3CDTF">2025-10-08T11:25:33Z</dcterms:modified>
</cp:coreProperties>
</file>