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Projects\FS\Requirements\"/>
    </mc:Choice>
  </mc:AlternateContent>
  <xr:revisionPtr revIDLastSave="0" documentId="13_ncr:1_{599E5288-07B5-4BAF-AE56-F72AEACEDD6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hedule" sheetId="1" r:id="rId1"/>
    <sheet name="Story" sheetId="5" state="hidden" r:id="rId2"/>
    <sheet name="Resource" sheetId="6" r:id="rId3"/>
  </sheets>
  <calcPr calcId="181029"/>
</workbook>
</file>

<file path=xl/calcChain.xml><?xml version="1.0" encoding="utf-8"?>
<calcChain xmlns="http://schemas.openxmlformats.org/spreadsheetml/2006/main">
  <c r="H7" i="6" l="1"/>
  <c r="H4" i="6"/>
  <c r="H5" i="6"/>
  <c r="H12" i="6"/>
  <c r="H11" i="6"/>
  <c r="H15" i="6"/>
  <c r="F15" i="6" s="1"/>
  <c r="H14" i="6"/>
  <c r="F14" i="6" s="1"/>
  <c r="H13" i="6"/>
  <c r="F13" i="6" s="1"/>
  <c r="H10" i="6"/>
  <c r="F10" i="6" s="1"/>
  <c r="H9" i="6"/>
  <c r="F9" i="6" s="1"/>
  <c r="H8" i="6"/>
  <c r="F8" i="6" s="1"/>
  <c r="H6" i="6"/>
  <c r="F6" i="6" s="1"/>
  <c r="H3" i="6"/>
  <c r="F3" i="6" s="1"/>
  <c r="H2" i="6"/>
  <c r="F2" i="6" s="1"/>
  <c r="Q35" i="5"/>
  <c r="O35" i="5"/>
  <c r="N35" i="5"/>
  <c r="M35" i="5"/>
  <c r="L35" i="5"/>
  <c r="K35" i="5"/>
  <c r="R32" i="5"/>
  <c r="J32" i="5"/>
  <c r="R26" i="5"/>
  <c r="J26" i="5"/>
  <c r="R20" i="5"/>
  <c r="J20" i="5"/>
  <c r="R4" i="5"/>
  <c r="J4" i="5"/>
  <c r="O1" i="5"/>
  <c r="N1" i="5"/>
  <c r="M1" i="5"/>
  <c r="L1" i="5"/>
  <c r="K1" i="5"/>
  <c r="J35" i="5" l="1"/>
  <c r="P26" i="5"/>
  <c r="P20" i="5"/>
  <c r="R35" i="5"/>
  <c r="P32" i="5"/>
  <c r="P4" i="5"/>
  <c r="P35" i="5" l="1"/>
  <c r="S4" i="5" s="1"/>
</calcChain>
</file>

<file path=xl/sharedStrings.xml><?xml version="1.0" encoding="utf-8"?>
<sst xmlns="http://schemas.openxmlformats.org/spreadsheetml/2006/main" count="193" uniqueCount="98">
  <si>
    <t>May</t>
  </si>
  <si>
    <t>June</t>
  </si>
  <si>
    <t>July</t>
  </si>
  <si>
    <t>Aug</t>
  </si>
  <si>
    <t>Sprint #</t>
  </si>
  <si>
    <t>Items</t>
  </si>
  <si>
    <t>Stage</t>
  </si>
  <si>
    <t>Week0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</si>
  <si>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</si>
  <si>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</si>
  <si>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</si>
  <si>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</si>
  <si>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</si>
  <si>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</si>
  <si>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</si>
  <si>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</si>
  <si>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</si>
  <si>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</si>
  <si>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</si>
  <si>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</si>
  <si>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Sprint 1</t>
  </si>
  <si>
    <t>API Module</t>
  </si>
  <si>
    <t>Requirement Clarification</t>
  </si>
  <si>
    <t>Development</t>
  </si>
  <si>
    <t>SIT</t>
  </si>
  <si>
    <t>UAT</t>
  </si>
  <si>
    <t>Sprint 2</t>
  </si>
  <si>
    <t>Admin Module</t>
  </si>
  <si>
    <t>Sprint 3</t>
  </si>
  <si>
    <t>SFTP Module</t>
  </si>
  <si>
    <t>Sprint 4</t>
  </si>
  <si>
    <t>MQ Module</t>
  </si>
  <si>
    <t>Project Name</t>
  </si>
  <si>
    <t>NO.</t>
  </si>
  <si>
    <t>Module Name</t>
  </si>
  <si>
    <t>Scope</t>
  </si>
  <si>
    <t>Project Phase</t>
  </si>
  <si>
    <t>Deliverables</t>
  </si>
  <si>
    <t>Start date</t>
  </si>
  <si>
    <t>End date</t>
  </si>
  <si>
    <t>Estimation HCM</t>
  </si>
  <si>
    <t>Estiamtion HC</t>
  </si>
  <si>
    <t>Total</t>
  </si>
  <si>
    <t>PM</t>
  </si>
  <si>
    <t>BA</t>
  </si>
  <si>
    <t>BE</t>
  </si>
  <si>
    <t>FE</t>
  </si>
  <si>
    <t>Testing</t>
  </si>
  <si>
    <t>cost  by actual effort in this project</t>
  </si>
  <si>
    <t>cost Estimation(CNY)</t>
  </si>
  <si>
    <t>GP%</t>
  </si>
  <si>
    <t>FS Global</t>
  </si>
  <si>
    <t>Requirement &amp; UI Prototype</t>
  </si>
  <si>
    <t>1.Prototype</t>
  </si>
  <si>
    <t>2.Source Package</t>
  </si>
  <si>
    <t>Requirement &amp; UI Prototype Confirm</t>
  </si>
  <si>
    <t xml:space="preserve"> Requirement &amp; UI Prototype Confirm </t>
  </si>
  <si>
    <t>Total Amount(CNY)</t>
  </si>
  <si>
    <t>Role</t>
  </si>
  <si>
    <t>Name</t>
  </si>
  <si>
    <t>Require Skills</t>
  </si>
  <si>
    <t>最晚上项目时间</t>
  </si>
  <si>
    <t>成本</t>
  </si>
  <si>
    <t>单价</t>
  </si>
  <si>
    <t>项目天数</t>
  </si>
  <si>
    <t>开始时间</t>
  </si>
  <si>
    <t>结束时间</t>
  </si>
  <si>
    <t>Capacity</t>
  </si>
  <si>
    <t>Java Developer</t>
  </si>
  <si>
    <t>React Developer</t>
  </si>
  <si>
    <t>Junior React Developer</t>
  </si>
  <si>
    <t>Tester</t>
  </si>
  <si>
    <t>Can be Intern,心细</t>
  </si>
  <si>
    <t>Data Analysis</t>
  </si>
  <si>
    <t>Test Case Creation</t>
  </si>
  <si>
    <t>Test Report</t>
  </si>
  <si>
    <t>Get all required data sample from support team.</t>
  </si>
  <si>
    <t>1. Develop a tool to decode/encode request data.</t>
  </si>
  <si>
    <t>2. Develop a tool to distinguish each field for request data.</t>
  </si>
  <si>
    <t>3. Communication with business team for which field to be changed.</t>
  </si>
  <si>
    <t>2. Decode the request data and convert it to flat messages.</t>
  </si>
  <si>
    <t>1. Get encrypted response data from PCSM after sending request data by SOAP API.</t>
  </si>
  <si>
    <t>Analyze encrypt request data for AAPS to PCSM.</t>
  </si>
  <si>
    <t>3. Mocking up the data and send to PCSM using SOAP API.</t>
  </si>
  <si>
    <t>Analyze request data for AAPS to SAS ID.</t>
  </si>
  <si>
    <t>1. Send request data to SAS ID using Rest API.</t>
  </si>
  <si>
    <t>2. Mapping each field in SAS ID request data to PCSM  request data.</t>
  </si>
  <si>
    <t>Analyze each field for response data.</t>
  </si>
  <si>
    <t>3. Get response data from  SAS ID after sending request data by Rest API</t>
  </si>
  <si>
    <t>Using mapping sheet to make a comparison between PCSM and SAS ID response data</t>
  </si>
  <si>
    <t>Status</t>
  </si>
  <si>
    <t>In Progress</t>
  </si>
  <si>
    <t>Not Started</t>
  </si>
  <si>
    <t>Tech Leader</t>
  </si>
  <si>
    <t>Junior Java Developer</t>
  </si>
  <si>
    <t>Project</t>
  </si>
  <si>
    <t>AO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</si>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</sst>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宋体"/>
      <charset val="134"/>
    </font>
    <font>
      <b/>
      <sz val="11"/>
      <color theme="1"/>
      <name val="Calibri"/>
      <family val="2"/>
      <scheme val="minor"/>
    </font>
    <font>
      <b/>
      <sz val="10"/>
      <color theme="0"/>
      <name val="微软雅黑"/>
      <charset val="134"/>
    </font>
    <font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8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0" xfId="0" applyFont="1" applyFill="1"/>
    <xf numFmtId="43" fontId="12" fillId="0" borderId="11" xfId="0" applyNumberFormat="1" applyFont="1" applyFill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0" fillId="9" borderId="11" xfId="0" applyFill="1" applyBorder="1"/>
    <xf numFmtId="0" fontId="0" fillId="9" borderId="1" xfId="0" applyFill="1" applyBorder="1"/>
    <xf numFmtId="0" fontId="5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0" fillId="0" borderId="1" xfId="0" applyFill="1" applyBorder="1"/>
    <xf numFmtId="0" fontId="0" fillId="0" borderId="2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5" xfId="0" applyFill="1" applyBorder="1"/>
    <xf numFmtId="0" fontId="0" fillId="0" borderId="11" xfId="0" applyFill="1" applyBorder="1"/>
    <xf numFmtId="0" fontId="0" fillId="0" borderId="5" xfId="0" applyFill="1" applyBorder="1"/>
    <xf numFmtId="0" fontId="0" fillId="10" borderId="1" xfId="0" applyFill="1" applyBorder="1"/>
    <xf numFmtId="0" fontId="0" fillId="0" borderId="11" xfId="0" applyBorder="1"/>
    <xf numFmtId="0" fontId="0" fillId="0" borderId="5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7" xfId="0" applyFill="1" applyBorder="1"/>
    <xf numFmtId="0" fontId="0" fillId="11" borderId="1" xfId="0" applyFill="1" applyBorder="1"/>
    <xf numFmtId="0" fontId="0" fillId="11" borderId="5" xfId="0" applyFill="1" applyBorder="1"/>
    <xf numFmtId="0" fontId="0" fillId="0" borderId="12" xfId="0" applyFill="1" applyBorder="1"/>
    <xf numFmtId="0" fontId="0" fillId="10" borderId="12" xfId="0" applyFill="1" applyBorder="1"/>
    <xf numFmtId="0" fontId="0" fillId="3" borderId="7" xfId="0" applyFill="1" applyBorder="1"/>
    <xf numFmtId="0" fontId="0" fillId="0" borderId="17" xfId="0" applyFill="1" applyBorder="1"/>
    <xf numFmtId="0" fontId="0" fillId="0" borderId="12" xfId="0" applyBorder="1"/>
    <xf numFmtId="0" fontId="0" fillId="11" borderId="15" xfId="0" applyFill="1" applyBorder="1"/>
    <xf numFmtId="0" fontId="0" fillId="11" borderId="16" xfId="0" applyFill="1" applyBorder="1"/>
    <xf numFmtId="0" fontId="0" fillId="0" borderId="16" xfId="0" applyBorder="1"/>
    <xf numFmtId="0" fontId="0" fillId="0" borderId="17" xfId="0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2"/>
    </xf>
    <xf numFmtId="0" fontId="16" fillId="0" borderId="1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 indent="2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0" fontId="20" fillId="0" borderId="0" xfId="0" applyFont="1"/>
    <xf numFmtId="0" fontId="15" fillId="0" borderId="1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43" fontId="13" fillId="8" borderId="11" xfId="0" applyNumberFormat="1" applyFont="1" applyFill="1" applyBorder="1" applyAlignment="1">
      <alignment horizontal="left" vertical="center"/>
    </xf>
    <xf numFmtId="43" fontId="13" fillId="8" borderId="15" xfId="0" applyNumberFormat="1" applyFont="1" applyFill="1" applyBorder="1" applyAlignment="1">
      <alignment horizontal="left" vertical="center"/>
    </xf>
    <xf numFmtId="43" fontId="13" fillId="8" borderId="1" xfId="0" applyNumberFormat="1" applyFont="1" applyFill="1" applyBorder="1" applyAlignment="1">
      <alignment horizontal="left" vertical="center"/>
    </xf>
    <xf numFmtId="43" fontId="13" fillId="8" borderId="1" xfId="0" applyNumberFormat="1" applyFont="1" applyFill="1" applyBorder="1" applyAlignment="1">
      <alignment horizontal="left" vertical="center" wrapText="1"/>
    </xf>
    <xf numFmtId="43" fontId="13" fillId="8" borderId="16" xfId="0" applyNumberFormat="1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43" fontId="12" fillId="0" borderId="13" xfId="0" applyNumberFormat="1" applyFont="1" applyFill="1" applyBorder="1" applyAlignment="1">
      <alignment horizontal="center" vertical="center"/>
    </xf>
    <xf numFmtId="43" fontId="12" fillId="0" borderId="6" xfId="0" applyNumberFormat="1" applyFont="1" applyFill="1" applyBorder="1" applyAlignment="1">
      <alignment horizontal="center" vertical="center"/>
    </xf>
    <xf numFmtId="43" fontId="12" fillId="0" borderId="14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10" fillId="0" borderId="2" xfId="0" applyNumberFormat="1" applyFont="1" applyBorder="1" applyAlignment="1">
      <alignment horizontal="center" vertical="center"/>
    </xf>
    <xf numFmtId="10" fontId="10" fillId="0" borderId="4" xfId="0" applyNumberFormat="1" applyFont="1" applyBorder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2" fillId="0" borderId="5" xfId="0" applyFont="1" applyFill="1" applyBorder="1"/>
    <xf numFmtId="0" fontId="22" fillId="0" borderId="1" xfId="0" applyFont="1" applyFill="1" applyBorder="1"/>
    <xf numFmtId="0" fontId="5" fillId="0" borderId="5" xfId="0" applyFont="1" applyBorder="1" applyAlignment="1">
      <alignment horizontal="left" vertical="center" wrapText="1"/>
    </xf>
    <xf numFmtId="0" fontId="0" fillId="0" borderId="27" xfId="0" applyFill="1" applyBorder="1"/>
    <xf numFmtId="43" fontId="12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14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0" fillId="0" borderId="14" xfId="0" applyFill="1" applyBorder="1"/>
    <xf numFmtId="0" fontId="0" fillId="11" borderId="14" xfId="0" applyFill="1" applyBorder="1"/>
    <xf numFmtId="0" fontId="0" fillId="3" borderId="12" xfId="0" applyFill="1" applyBorder="1"/>
    <xf numFmtId="0" fontId="0" fillId="11" borderId="11" xfId="0" applyFill="1" applyBorder="1"/>
    <xf numFmtId="0" fontId="0" fillId="0" borderId="28" xfId="0" applyFill="1" applyBorder="1"/>
    <xf numFmtId="0" fontId="0" fillId="11" borderId="21" xfId="0" applyFill="1" applyBorder="1"/>
    <xf numFmtId="0" fontId="11" fillId="7" borderId="29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15" xfId="0" applyBorder="1"/>
    <xf numFmtId="0" fontId="0" fillId="10" borderId="5" xfId="0" applyFill="1" applyBorder="1"/>
    <xf numFmtId="0" fontId="0" fillId="9" borderId="5" xfId="0" applyFill="1" applyBorder="1"/>
    <xf numFmtId="0" fontId="0" fillId="3" borderId="6" xfId="0" applyFill="1" applyBorder="1"/>
    <xf numFmtId="0" fontId="0" fillId="0" borderId="0" xfId="0" applyBorder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9"/>
  <sheetViews>
    <sheetView tabSelected="1" zoomScale="70" zoomScaleNormal="70" workbookViewId="0">
      <selection activeCell="K8" sqref="K8"/>
    </sheetView>
  </sheetViews>
  <sheetFormatPr defaultColWidth="9" defaultRowHeight="14.4"/>
  <cols>
    <col min="2" max="2" width="22.33203125" customWidth="1"/>
    <col min="3" max="3" width="26.5546875" customWidth="1"/>
    <col min="4" max="71" width="3.44140625" customWidth="1"/>
  </cols>
  <sheetData>
    <row r="1" spans="1:68" ht="17.399999999999999" thickBot="1">
      <c r="A1" s="84" t="s">
        <v>97</v>
      </c>
      <c r="B1" s="85"/>
      <c r="C1" s="85"/>
      <c r="D1" s="73" t="s">
        <v>0</v>
      </c>
      <c r="E1" s="74"/>
      <c r="F1" s="74"/>
      <c r="G1" s="74"/>
      <c r="H1" s="75"/>
      <c r="I1" s="74" t="s">
        <v>1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5"/>
      <c r="AC1" s="78" t="s">
        <v>2</v>
      </c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131"/>
      <c r="AW1" s="78" t="s">
        <v>3</v>
      </c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7"/>
    </row>
    <row r="2" spans="1:68" s="19" customFormat="1">
      <c r="A2" s="20" t="s">
        <v>4</v>
      </c>
      <c r="B2" s="21" t="s">
        <v>5</v>
      </c>
      <c r="C2" s="119" t="s">
        <v>6</v>
      </c>
      <c r="D2" s="79" t="s">
        <v>7</v>
      </c>
      <c r="E2" s="80"/>
      <c r="F2" s="80"/>
      <c r="G2" s="80"/>
      <c r="H2" s="81"/>
      <c r="I2" s="122" t="s">
        <v>8</v>
      </c>
      <c r="J2" s="123"/>
      <c r="K2" s="123"/>
      <c r="L2" s="123"/>
      <c r="M2" s="123"/>
      <c r="N2" s="123" t="s">
        <v>9</v>
      </c>
      <c r="O2" s="123"/>
      <c r="P2" s="123"/>
      <c r="Q2" s="123"/>
      <c r="R2" s="123"/>
      <c r="S2" s="123" t="s">
        <v>10</v>
      </c>
      <c r="T2" s="123"/>
      <c r="U2" s="123"/>
      <c r="V2" s="123"/>
      <c r="W2" s="123"/>
      <c r="X2" s="123" t="s">
        <v>11</v>
      </c>
      <c r="Y2" s="123"/>
      <c r="Z2" s="123"/>
      <c r="AA2" s="123"/>
      <c r="AB2" s="124"/>
      <c r="AC2" s="83" t="s">
        <v>12</v>
      </c>
      <c r="AD2" s="66"/>
      <c r="AE2" s="66"/>
      <c r="AF2" s="66"/>
      <c r="AG2" s="66"/>
      <c r="AH2" s="66" t="s">
        <v>13</v>
      </c>
      <c r="AI2" s="66"/>
      <c r="AJ2" s="66"/>
      <c r="AK2" s="66"/>
      <c r="AL2" s="66"/>
      <c r="AM2" s="66" t="s">
        <v>14</v>
      </c>
      <c r="AN2" s="66"/>
      <c r="AO2" s="66"/>
      <c r="AP2" s="66"/>
      <c r="AQ2" s="66"/>
      <c r="AR2" s="66" t="s">
        <v>15</v>
      </c>
      <c r="AS2" s="66"/>
      <c r="AT2" s="66"/>
      <c r="AU2" s="66"/>
      <c r="AV2" s="132"/>
      <c r="AW2" s="83" t="s">
        <v>16</v>
      </c>
      <c r="AX2" s="66"/>
      <c r="AY2" s="66"/>
      <c r="AZ2" s="66"/>
      <c r="BA2" s="66"/>
      <c r="BB2" s="66" t="s">
        <v>17</v>
      </c>
      <c r="BC2" s="66"/>
      <c r="BD2" s="66"/>
      <c r="BE2" s="66"/>
      <c r="BF2" s="66"/>
      <c r="BG2" s="66" t="s">
        <v>18</v>
      </c>
      <c r="BH2" s="66"/>
      <c r="BI2" s="66"/>
      <c r="BJ2" s="66"/>
      <c r="BK2" s="66"/>
      <c r="BL2" s="66" t="s">
        <v>19</v>
      </c>
      <c r="BM2" s="66"/>
      <c r="BN2" s="66"/>
      <c r="BO2" s="66"/>
      <c r="BP2" s="67"/>
    </row>
    <row r="3" spans="1:68">
      <c r="A3" s="68" t="s">
        <v>20</v>
      </c>
      <c r="B3" s="70" t="s">
        <v>21</v>
      </c>
      <c r="C3" s="117" t="s">
        <v>22</v>
      </c>
      <c r="D3" s="40"/>
      <c r="E3" s="8"/>
      <c r="F3" s="8"/>
      <c r="G3" s="8"/>
      <c r="H3" s="53"/>
      <c r="I3" s="24"/>
      <c r="J3" s="25"/>
      <c r="K3" s="25"/>
      <c r="L3" s="25"/>
      <c r="M3" s="25"/>
      <c r="N3" s="118"/>
      <c r="O3" s="33"/>
      <c r="P3" s="33"/>
      <c r="Q3" s="33"/>
      <c r="R3" s="33"/>
      <c r="S3" s="33"/>
      <c r="T3" s="33"/>
      <c r="U3" s="33"/>
      <c r="V3" s="33"/>
      <c r="W3" s="45"/>
      <c r="X3" s="32"/>
      <c r="Y3" s="32"/>
      <c r="Z3" s="32"/>
      <c r="AA3" s="32"/>
      <c r="AB3" s="49"/>
      <c r="AC3" s="37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8"/>
      <c r="AW3" s="40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53"/>
    </row>
    <row r="4" spans="1:68">
      <c r="A4" s="68"/>
      <c r="B4" s="70"/>
      <c r="C4" s="117" t="s">
        <v>23</v>
      </c>
      <c r="D4" s="26"/>
      <c r="E4" s="11"/>
      <c r="F4" s="11"/>
      <c r="G4" s="11"/>
      <c r="H4" s="23"/>
      <c r="I4" s="37"/>
      <c r="J4" s="32"/>
      <c r="K4" s="32"/>
      <c r="L4" s="115"/>
      <c r="M4" s="116"/>
      <c r="N4" s="35"/>
      <c r="O4" s="35"/>
      <c r="P4" s="35"/>
      <c r="Q4" s="35"/>
      <c r="R4" s="35"/>
      <c r="S4" s="35"/>
      <c r="T4" s="35"/>
      <c r="U4" s="35"/>
      <c r="V4" s="35"/>
      <c r="W4" s="35"/>
      <c r="X4" s="32"/>
      <c r="Y4" s="32"/>
      <c r="Z4" s="32"/>
      <c r="AA4" s="32"/>
      <c r="AB4" s="49"/>
      <c r="AC4" s="37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8"/>
      <c r="AW4" s="40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53"/>
    </row>
    <row r="5" spans="1:68">
      <c r="A5" s="68"/>
      <c r="B5" s="70"/>
      <c r="C5" s="117" t="s">
        <v>24</v>
      </c>
      <c r="D5" s="26"/>
      <c r="E5" s="11"/>
      <c r="F5" s="11"/>
      <c r="G5" s="11"/>
      <c r="H5" s="23"/>
      <c r="I5" s="37"/>
      <c r="J5" s="32"/>
      <c r="K5" s="32"/>
      <c r="L5" s="38"/>
      <c r="M5" s="32"/>
      <c r="N5" s="8"/>
      <c r="O5" s="8"/>
      <c r="P5" s="8"/>
      <c r="Q5" s="8"/>
      <c r="R5" s="8"/>
      <c r="S5" s="8"/>
      <c r="T5" s="8"/>
      <c r="U5" s="32"/>
      <c r="V5" s="32"/>
      <c r="W5" s="39"/>
      <c r="X5" s="39"/>
      <c r="Y5" s="39"/>
      <c r="Z5" s="32"/>
      <c r="AA5" s="32"/>
      <c r="AB5" s="125"/>
      <c r="AC5" s="37"/>
      <c r="AD5" s="38"/>
      <c r="AE5" s="8"/>
      <c r="AF5" s="8"/>
      <c r="AG5" s="8"/>
      <c r="AH5" s="8"/>
      <c r="AI5" s="8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8"/>
      <c r="AW5" s="37"/>
      <c r="AX5" s="32"/>
      <c r="AY5" s="32"/>
      <c r="AZ5" s="32"/>
      <c r="BA5" s="32"/>
      <c r="BB5" s="32"/>
      <c r="BC5" s="3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53"/>
    </row>
    <row r="6" spans="1:68">
      <c r="A6" s="68"/>
      <c r="B6" s="70"/>
      <c r="C6" s="120" t="s">
        <v>25</v>
      </c>
      <c r="D6" s="28"/>
      <c r="E6" s="12"/>
      <c r="F6" s="12"/>
      <c r="G6" s="12"/>
      <c r="H6" s="27"/>
      <c r="I6" s="37"/>
      <c r="J6" s="32"/>
      <c r="K6" s="32"/>
      <c r="L6" s="38"/>
      <c r="M6" s="32"/>
      <c r="N6" s="8"/>
      <c r="O6" s="8"/>
      <c r="P6" s="8"/>
      <c r="Q6" s="8"/>
      <c r="R6" s="8"/>
      <c r="S6" s="8"/>
      <c r="T6" s="8"/>
      <c r="U6" s="32"/>
      <c r="V6" s="32"/>
      <c r="W6" s="8"/>
      <c r="X6" s="8"/>
      <c r="Y6" s="8"/>
      <c r="Z6" s="47"/>
      <c r="AA6" s="47"/>
      <c r="AB6" s="126"/>
      <c r="AC6" s="37"/>
      <c r="AD6" s="38"/>
      <c r="AE6" s="8"/>
      <c r="AF6" s="8"/>
      <c r="AG6" s="8"/>
      <c r="AH6" s="8"/>
      <c r="AI6" s="8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8"/>
      <c r="AW6" s="37"/>
      <c r="AX6" s="32"/>
      <c r="AY6" s="32"/>
      <c r="AZ6" s="32"/>
      <c r="BA6" s="32"/>
      <c r="BB6" s="32"/>
      <c r="BC6" s="32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53"/>
    </row>
    <row r="7" spans="1:68">
      <c r="A7" s="68" t="s">
        <v>26</v>
      </c>
      <c r="B7" s="70" t="s">
        <v>27</v>
      </c>
      <c r="C7" s="117" t="s">
        <v>22</v>
      </c>
      <c r="D7" s="26"/>
      <c r="E7" s="11"/>
      <c r="F7" s="11"/>
      <c r="G7" s="11"/>
      <c r="H7" s="23"/>
      <c r="I7" s="40"/>
      <c r="J7" s="8"/>
      <c r="K7" s="8"/>
      <c r="L7" s="41"/>
      <c r="M7" s="8"/>
      <c r="N7" s="8"/>
      <c r="O7" s="8"/>
      <c r="P7" s="8"/>
      <c r="Q7" s="8"/>
      <c r="R7" s="8"/>
      <c r="S7" s="8"/>
      <c r="T7" s="8"/>
      <c r="U7" s="25"/>
      <c r="V7" s="25"/>
      <c r="W7" s="25"/>
      <c r="X7" s="25"/>
      <c r="Y7" s="25"/>
      <c r="Z7" s="8"/>
      <c r="AA7" s="8"/>
      <c r="AB7" s="49"/>
      <c r="AC7" s="37"/>
      <c r="AD7" s="38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8"/>
      <c r="AP7" s="8"/>
      <c r="AQ7" s="8"/>
      <c r="AR7" s="8"/>
      <c r="AS7" s="8"/>
      <c r="AT7" s="8"/>
      <c r="AU7" s="8"/>
      <c r="AV7" s="41"/>
      <c r="AW7" s="40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53"/>
    </row>
    <row r="8" spans="1:68">
      <c r="A8" s="68"/>
      <c r="B8" s="70"/>
      <c r="C8" s="117" t="s">
        <v>23</v>
      </c>
      <c r="D8" s="26"/>
      <c r="E8" s="11"/>
      <c r="F8" s="11"/>
      <c r="G8" s="11"/>
      <c r="H8" s="23"/>
      <c r="I8" s="40"/>
      <c r="J8" s="8"/>
      <c r="K8" s="8"/>
      <c r="L8" s="41"/>
      <c r="M8" s="8"/>
      <c r="N8" s="8"/>
      <c r="O8" s="8"/>
      <c r="P8" s="8"/>
      <c r="Q8" s="8"/>
      <c r="R8" s="8"/>
      <c r="S8" s="8"/>
      <c r="T8" s="8"/>
      <c r="U8" s="32"/>
      <c r="V8" s="32"/>
      <c r="W8" s="32"/>
      <c r="X8" s="32"/>
      <c r="Y8" s="32"/>
      <c r="Z8" s="35"/>
      <c r="AA8" s="35"/>
      <c r="AB8" s="127"/>
      <c r="AC8" s="34"/>
      <c r="AD8" s="36"/>
      <c r="AE8" s="35"/>
      <c r="AF8" s="35"/>
      <c r="AG8" s="35"/>
      <c r="AH8" s="35"/>
      <c r="AI8" s="35"/>
      <c r="AJ8" s="32"/>
      <c r="AK8" s="32"/>
      <c r="AL8" s="32"/>
      <c r="AM8" s="32"/>
      <c r="AN8" s="32"/>
      <c r="AO8" s="8"/>
      <c r="AP8" s="8"/>
      <c r="AQ8" s="8"/>
      <c r="AR8" s="8"/>
      <c r="AS8" s="8"/>
      <c r="AT8" s="8"/>
      <c r="AU8" s="8"/>
      <c r="AV8" s="41"/>
      <c r="AW8" s="40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53"/>
    </row>
    <row r="9" spans="1:68">
      <c r="A9" s="68"/>
      <c r="B9" s="70"/>
      <c r="C9" s="117" t="s">
        <v>24</v>
      </c>
      <c r="D9" s="26"/>
      <c r="E9" s="11"/>
      <c r="F9" s="11"/>
      <c r="G9" s="11"/>
      <c r="H9" s="23"/>
      <c r="I9" s="40"/>
      <c r="J9" s="8"/>
      <c r="K9" s="8"/>
      <c r="L9" s="41"/>
      <c r="M9" s="8"/>
      <c r="N9" s="8"/>
      <c r="O9" s="8"/>
      <c r="P9" s="8"/>
      <c r="Q9" s="8"/>
      <c r="R9" s="8"/>
      <c r="S9" s="8"/>
      <c r="T9" s="8"/>
      <c r="U9" s="32"/>
      <c r="V9" s="32"/>
      <c r="W9" s="32"/>
      <c r="X9" s="32"/>
      <c r="Y9" s="32"/>
      <c r="Z9" s="32"/>
      <c r="AA9" s="32"/>
      <c r="AB9" s="49"/>
      <c r="AC9" s="37"/>
      <c r="AD9" s="38"/>
      <c r="AE9" s="32"/>
      <c r="AF9" s="32"/>
      <c r="AG9" s="39"/>
      <c r="AH9" s="39"/>
      <c r="AI9" s="39"/>
      <c r="AJ9" s="32"/>
      <c r="AK9" s="32"/>
      <c r="AL9" s="32"/>
      <c r="AM9" s="32"/>
      <c r="AN9" s="32"/>
      <c r="AO9" s="8"/>
      <c r="AP9" s="8"/>
      <c r="AQ9" s="8"/>
      <c r="AR9" s="8"/>
      <c r="AS9" s="8"/>
      <c r="AT9" s="8"/>
      <c r="AU9" s="8"/>
      <c r="AV9" s="41"/>
      <c r="AW9" s="40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53"/>
    </row>
    <row r="10" spans="1:68">
      <c r="A10" s="68"/>
      <c r="B10" s="70"/>
      <c r="C10" s="120" t="s">
        <v>25</v>
      </c>
      <c r="D10" s="28"/>
      <c r="E10" s="12"/>
      <c r="F10" s="12"/>
      <c r="G10" s="12"/>
      <c r="H10" s="27"/>
      <c r="I10" s="40"/>
      <c r="J10" s="8"/>
      <c r="K10" s="8"/>
      <c r="L10" s="41"/>
      <c r="M10" s="8"/>
      <c r="N10" s="8"/>
      <c r="O10" s="8"/>
      <c r="P10" s="8"/>
      <c r="Q10" s="8"/>
      <c r="R10" s="8"/>
      <c r="S10" s="8"/>
      <c r="T10" s="8"/>
      <c r="U10" s="32"/>
      <c r="V10" s="32"/>
      <c r="W10" s="32"/>
      <c r="X10" s="32"/>
      <c r="Y10" s="32"/>
      <c r="Z10" s="32"/>
      <c r="AA10" s="32"/>
      <c r="AB10" s="49"/>
      <c r="AC10" s="37"/>
      <c r="AD10" s="32"/>
      <c r="AE10" s="32"/>
      <c r="AF10" s="32"/>
      <c r="AG10" s="32"/>
      <c r="AH10" s="32"/>
      <c r="AI10" s="32"/>
      <c r="AJ10" s="47"/>
      <c r="AK10" s="47"/>
      <c r="AL10" s="47"/>
      <c r="AM10" s="32"/>
      <c r="AN10" s="32"/>
      <c r="AO10" s="8"/>
      <c r="AP10" s="8"/>
      <c r="AQ10" s="8"/>
      <c r="AR10" s="8"/>
      <c r="AS10" s="8"/>
      <c r="AT10" s="8"/>
      <c r="AU10" s="8"/>
      <c r="AV10" s="41"/>
      <c r="AW10" s="40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53"/>
    </row>
    <row r="11" spans="1:68" ht="14.25" customHeight="1">
      <c r="A11" s="68" t="s">
        <v>28</v>
      </c>
      <c r="B11" s="71" t="s">
        <v>29</v>
      </c>
      <c r="C11" s="117" t="s">
        <v>22</v>
      </c>
      <c r="D11" s="26"/>
      <c r="E11" s="11"/>
      <c r="F11" s="11"/>
      <c r="G11" s="11"/>
      <c r="H11" s="23"/>
      <c r="I11" s="37"/>
      <c r="J11" s="32"/>
      <c r="K11" s="32"/>
      <c r="L11" s="38"/>
      <c r="M11" s="32"/>
      <c r="N11" s="8"/>
      <c r="O11" s="8"/>
      <c r="P11" s="8"/>
      <c r="Q11" s="8"/>
      <c r="R11" s="8"/>
      <c r="S11" s="8"/>
      <c r="T11" s="8"/>
      <c r="U11" s="32"/>
      <c r="V11" s="32"/>
      <c r="W11" s="32"/>
      <c r="X11" s="32"/>
      <c r="Y11" s="32"/>
      <c r="Z11" s="32"/>
      <c r="AA11" s="32"/>
      <c r="AB11" s="49"/>
      <c r="AC11" s="37"/>
      <c r="AD11" s="32"/>
      <c r="AE11" s="25"/>
      <c r="AF11" s="25"/>
      <c r="AG11" s="25"/>
      <c r="AH11" s="25"/>
      <c r="AI11" s="25"/>
      <c r="AJ11" s="8"/>
      <c r="AK11" s="8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8"/>
      <c r="AW11" s="37"/>
      <c r="AX11" s="32"/>
      <c r="AY11" s="32"/>
      <c r="AZ11" s="32"/>
      <c r="BA11" s="32"/>
      <c r="BB11" s="32"/>
      <c r="BC11" s="32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53"/>
    </row>
    <row r="12" spans="1:68">
      <c r="A12" s="68"/>
      <c r="B12" s="70"/>
      <c r="C12" s="117" t="s">
        <v>23</v>
      </c>
      <c r="D12" s="26"/>
      <c r="E12" s="11"/>
      <c r="F12" s="11"/>
      <c r="G12" s="11"/>
      <c r="H12" s="23"/>
      <c r="I12" s="37"/>
      <c r="J12" s="32"/>
      <c r="K12" s="32"/>
      <c r="L12" s="38"/>
      <c r="M12" s="32"/>
      <c r="N12" s="8"/>
      <c r="O12" s="8"/>
      <c r="P12" s="8"/>
      <c r="Q12" s="8"/>
      <c r="R12" s="8"/>
      <c r="S12" s="8"/>
      <c r="T12" s="8"/>
      <c r="U12" s="32"/>
      <c r="V12" s="32"/>
      <c r="W12" s="32"/>
      <c r="X12" s="32"/>
      <c r="Y12" s="32"/>
      <c r="Z12" s="32"/>
      <c r="AA12" s="32"/>
      <c r="AB12" s="49"/>
      <c r="AC12" s="37"/>
      <c r="AD12" s="32"/>
      <c r="AE12" s="32"/>
      <c r="AF12" s="32"/>
      <c r="AG12" s="32"/>
      <c r="AH12" s="32"/>
      <c r="AI12" s="32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2"/>
      <c r="AU12" s="32"/>
      <c r="AV12" s="38"/>
      <c r="AW12" s="37"/>
      <c r="AX12" s="32"/>
      <c r="AY12" s="32"/>
      <c r="AZ12" s="32"/>
      <c r="BA12" s="32"/>
      <c r="BB12" s="32"/>
      <c r="BC12" s="32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53"/>
    </row>
    <row r="13" spans="1:68">
      <c r="A13" s="68"/>
      <c r="B13" s="70"/>
      <c r="C13" s="117" t="s">
        <v>24</v>
      </c>
      <c r="D13" s="26"/>
      <c r="E13" s="11"/>
      <c r="F13" s="11"/>
      <c r="G13" s="11"/>
      <c r="H13" s="23"/>
      <c r="I13" s="37"/>
      <c r="J13" s="32"/>
      <c r="K13" s="32"/>
      <c r="L13" s="38"/>
      <c r="M13" s="32"/>
      <c r="N13" s="8"/>
      <c r="O13" s="8"/>
      <c r="P13" s="8"/>
      <c r="Q13" s="8"/>
      <c r="R13" s="8"/>
      <c r="S13" s="8"/>
      <c r="T13" s="8"/>
      <c r="U13" s="32"/>
      <c r="V13" s="32"/>
      <c r="W13" s="32"/>
      <c r="X13" s="32"/>
      <c r="Y13" s="32"/>
      <c r="Z13" s="32"/>
      <c r="AA13" s="32"/>
      <c r="AB13" s="49"/>
      <c r="AC13" s="37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9"/>
      <c r="AR13" s="39"/>
      <c r="AS13" s="39"/>
      <c r="AT13" s="32"/>
      <c r="AU13" s="32"/>
      <c r="AV13" s="38"/>
      <c r="AW13" s="37"/>
      <c r="AX13" s="32"/>
      <c r="AY13" s="32"/>
      <c r="AZ13" s="32"/>
      <c r="BA13" s="32"/>
      <c r="BB13" s="32"/>
      <c r="BC13" s="32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53"/>
    </row>
    <row r="14" spans="1:68">
      <c r="A14" s="68"/>
      <c r="B14" s="70"/>
      <c r="C14" s="120" t="s">
        <v>25</v>
      </c>
      <c r="D14" s="28"/>
      <c r="E14" s="12"/>
      <c r="F14" s="12"/>
      <c r="G14" s="12"/>
      <c r="H14" s="27"/>
      <c r="I14" s="37"/>
      <c r="J14" s="32"/>
      <c r="K14" s="32"/>
      <c r="L14" s="38"/>
      <c r="M14" s="32"/>
      <c r="N14" s="8"/>
      <c r="O14" s="8"/>
      <c r="P14" s="8"/>
      <c r="Q14" s="8"/>
      <c r="R14" s="8"/>
      <c r="S14" s="8"/>
      <c r="T14" s="8"/>
      <c r="U14" s="32"/>
      <c r="V14" s="32"/>
      <c r="W14" s="32"/>
      <c r="X14" s="32"/>
      <c r="Y14" s="32"/>
      <c r="Z14" s="32"/>
      <c r="AA14" s="32"/>
      <c r="AB14" s="49"/>
      <c r="AC14" s="37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47"/>
      <c r="AU14" s="47"/>
      <c r="AV14" s="48"/>
      <c r="AW14" s="37"/>
      <c r="AX14" s="32"/>
      <c r="AY14" s="32"/>
      <c r="AZ14" s="32"/>
      <c r="BA14" s="32"/>
      <c r="BB14" s="32"/>
      <c r="BC14" s="32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53"/>
    </row>
    <row r="15" spans="1:68">
      <c r="A15" s="68" t="s">
        <v>30</v>
      </c>
      <c r="B15" s="71" t="s">
        <v>31</v>
      </c>
      <c r="C15" s="117" t="s">
        <v>22</v>
      </c>
      <c r="D15" s="26"/>
      <c r="E15" s="11"/>
      <c r="F15" s="11"/>
      <c r="G15" s="11"/>
      <c r="H15" s="23"/>
      <c r="I15" s="37"/>
      <c r="J15" s="32"/>
      <c r="K15" s="32"/>
      <c r="L15" s="38"/>
      <c r="M15" s="32"/>
      <c r="N15" s="8"/>
      <c r="O15" s="8"/>
      <c r="P15" s="8"/>
      <c r="Q15" s="8"/>
      <c r="R15" s="8"/>
      <c r="S15" s="8"/>
      <c r="T15" s="8"/>
      <c r="U15" s="32"/>
      <c r="V15" s="32"/>
      <c r="W15" s="32"/>
      <c r="X15" s="32"/>
      <c r="Y15" s="32"/>
      <c r="Z15" s="32"/>
      <c r="AA15" s="32"/>
      <c r="AB15" s="49"/>
      <c r="AC15" s="37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25"/>
      <c r="AP15" s="25"/>
      <c r="AQ15" s="25"/>
      <c r="AR15" s="25"/>
      <c r="AS15" s="25"/>
      <c r="AT15" s="8"/>
      <c r="AU15" s="8"/>
      <c r="AV15" s="38"/>
      <c r="AW15" s="37"/>
      <c r="AX15" s="32"/>
      <c r="AY15" s="32"/>
      <c r="AZ15" s="32"/>
      <c r="BA15" s="32"/>
      <c r="BB15" s="32"/>
      <c r="BC15" s="32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53"/>
    </row>
    <row r="16" spans="1:68">
      <c r="A16" s="68"/>
      <c r="B16" s="70"/>
      <c r="C16" s="117" t="s">
        <v>23</v>
      </c>
      <c r="D16" s="26"/>
      <c r="E16" s="11"/>
      <c r="F16" s="11"/>
      <c r="G16" s="11"/>
      <c r="H16" s="23"/>
      <c r="I16" s="37"/>
      <c r="J16" s="32"/>
      <c r="K16" s="32"/>
      <c r="L16" s="38"/>
      <c r="M16" s="32"/>
      <c r="N16" s="8"/>
      <c r="O16" s="8"/>
      <c r="P16" s="8"/>
      <c r="Q16" s="8"/>
      <c r="R16" s="8"/>
      <c r="S16" s="8"/>
      <c r="T16" s="8"/>
      <c r="U16" s="32"/>
      <c r="V16" s="32"/>
      <c r="W16" s="32"/>
      <c r="X16" s="32"/>
      <c r="Y16" s="32"/>
      <c r="Z16" s="32"/>
      <c r="AA16" s="32"/>
      <c r="AB16" s="49"/>
      <c r="AC16" s="37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5"/>
      <c r="AU16" s="35"/>
      <c r="AV16" s="36"/>
      <c r="AW16" s="34"/>
      <c r="AX16" s="35"/>
      <c r="AY16" s="35"/>
      <c r="AZ16" s="35"/>
      <c r="BA16" s="35"/>
      <c r="BB16" s="35"/>
      <c r="BC16" s="35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53"/>
    </row>
    <row r="17" spans="1:68">
      <c r="A17" s="68"/>
      <c r="B17" s="70"/>
      <c r="C17" s="117" t="s">
        <v>24</v>
      </c>
      <c r="D17" s="26"/>
      <c r="E17" s="11"/>
      <c r="F17" s="11"/>
      <c r="G17" s="11"/>
      <c r="H17" s="23"/>
      <c r="I17" s="37"/>
      <c r="J17" s="32"/>
      <c r="K17" s="32"/>
      <c r="L17" s="38"/>
      <c r="M17" s="32"/>
      <c r="N17" s="8"/>
      <c r="O17" s="8"/>
      <c r="P17" s="8"/>
      <c r="Q17" s="8"/>
      <c r="R17" s="8"/>
      <c r="S17" s="8"/>
      <c r="T17" s="8"/>
      <c r="U17" s="32"/>
      <c r="V17" s="32"/>
      <c r="W17" s="32"/>
      <c r="X17" s="32"/>
      <c r="Y17" s="32"/>
      <c r="Z17" s="32"/>
      <c r="AA17" s="32"/>
      <c r="AB17" s="49"/>
      <c r="AC17" s="37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8"/>
      <c r="AW17" s="37"/>
      <c r="AX17" s="32"/>
      <c r="AY17" s="32"/>
      <c r="AZ17" s="32"/>
      <c r="BA17" s="39"/>
      <c r="BB17" s="39"/>
      <c r="BC17" s="39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53"/>
    </row>
    <row r="18" spans="1:68" ht="15" thickBot="1">
      <c r="A18" s="69"/>
      <c r="B18" s="72"/>
      <c r="C18" s="121" t="s">
        <v>25</v>
      </c>
      <c r="D18" s="30"/>
      <c r="E18" s="31"/>
      <c r="F18" s="31"/>
      <c r="G18" s="31"/>
      <c r="H18" s="29"/>
      <c r="I18" s="42"/>
      <c r="J18" s="43"/>
      <c r="K18" s="43"/>
      <c r="L18" s="43"/>
      <c r="M18" s="44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52"/>
      <c r="AC18" s="42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129"/>
      <c r="AW18" s="133"/>
      <c r="AX18" s="56"/>
      <c r="AY18" s="56"/>
      <c r="AZ18" s="56"/>
      <c r="BA18" s="56"/>
      <c r="BB18" s="56"/>
      <c r="BC18" s="130"/>
      <c r="BD18" s="55"/>
      <c r="BE18" s="55"/>
      <c r="BF18" s="55"/>
      <c r="BG18" s="55"/>
      <c r="BH18" s="56"/>
      <c r="BI18" s="56"/>
      <c r="BJ18" s="56"/>
      <c r="BK18" s="56"/>
      <c r="BL18" s="56"/>
      <c r="BM18" s="56"/>
      <c r="BN18" s="56"/>
      <c r="BO18" s="56"/>
      <c r="BP18" s="57"/>
    </row>
    <row r="21" spans="1:68" ht="15" thickBot="1"/>
    <row r="22" spans="1:68" ht="16.8">
      <c r="A22" s="84" t="s">
        <v>96</v>
      </c>
      <c r="B22" s="85"/>
      <c r="C22" s="86"/>
      <c r="D22" s="73" t="s">
        <v>0</v>
      </c>
      <c r="E22" s="74"/>
      <c r="F22" s="74"/>
      <c r="G22" s="74"/>
      <c r="H22" s="75"/>
      <c r="I22" s="73" t="s">
        <v>1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8" t="s">
        <v>2</v>
      </c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7"/>
      <c r="AW22" s="78" t="s">
        <v>3</v>
      </c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7"/>
    </row>
    <row r="23" spans="1:68">
      <c r="A23" s="20" t="s">
        <v>4</v>
      </c>
      <c r="B23" s="21" t="s">
        <v>5</v>
      </c>
      <c r="C23" s="22" t="s">
        <v>6</v>
      </c>
      <c r="D23" s="79" t="s">
        <v>7</v>
      </c>
      <c r="E23" s="80"/>
      <c r="F23" s="80"/>
      <c r="G23" s="80"/>
      <c r="H23" s="81"/>
      <c r="I23" s="82" t="s">
        <v>8</v>
      </c>
      <c r="J23" s="66"/>
      <c r="K23" s="66"/>
      <c r="L23" s="66"/>
      <c r="M23" s="66"/>
      <c r="N23" s="66" t="s">
        <v>9</v>
      </c>
      <c r="O23" s="66"/>
      <c r="P23" s="66"/>
      <c r="Q23" s="66"/>
      <c r="R23" s="66"/>
      <c r="S23" s="66" t="s">
        <v>10</v>
      </c>
      <c r="T23" s="66"/>
      <c r="U23" s="66"/>
      <c r="V23" s="66"/>
      <c r="W23" s="66"/>
      <c r="X23" s="66" t="s">
        <v>11</v>
      </c>
      <c r="Y23" s="66"/>
      <c r="Z23" s="66"/>
      <c r="AA23" s="66"/>
      <c r="AB23" s="132"/>
      <c r="AC23" s="83" t="s">
        <v>12</v>
      </c>
      <c r="AD23" s="66"/>
      <c r="AE23" s="66"/>
      <c r="AF23" s="66"/>
      <c r="AG23" s="66"/>
      <c r="AH23" s="66" t="s">
        <v>13</v>
      </c>
      <c r="AI23" s="66"/>
      <c r="AJ23" s="66"/>
      <c r="AK23" s="66"/>
      <c r="AL23" s="66"/>
      <c r="AM23" s="66" t="s">
        <v>14</v>
      </c>
      <c r="AN23" s="66"/>
      <c r="AO23" s="66"/>
      <c r="AP23" s="66"/>
      <c r="AQ23" s="66"/>
      <c r="AR23" s="66" t="s">
        <v>15</v>
      </c>
      <c r="AS23" s="66"/>
      <c r="AT23" s="66"/>
      <c r="AU23" s="66"/>
      <c r="AV23" s="67"/>
      <c r="AW23" s="83" t="s">
        <v>16</v>
      </c>
      <c r="AX23" s="66"/>
      <c r="AY23" s="66"/>
      <c r="AZ23" s="66"/>
      <c r="BA23" s="66"/>
      <c r="BB23" s="66" t="s">
        <v>17</v>
      </c>
      <c r="BC23" s="66"/>
      <c r="BD23" s="66"/>
      <c r="BE23" s="66"/>
      <c r="BF23" s="66"/>
      <c r="BG23" s="66" t="s">
        <v>18</v>
      </c>
      <c r="BH23" s="66"/>
      <c r="BI23" s="66"/>
      <c r="BJ23" s="66"/>
      <c r="BK23" s="66"/>
      <c r="BL23" s="66" t="s">
        <v>19</v>
      </c>
      <c r="BM23" s="66"/>
      <c r="BN23" s="66"/>
      <c r="BO23" s="66"/>
      <c r="BP23" s="67"/>
    </row>
    <row r="24" spans="1:68">
      <c r="A24" s="68" t="s">
        <v>20</v>
      </c>
      <c r="B24" s="70" t="s">
        <v>73</v>
      </c>
      <c r="C24" s="23" t="s">
        <v>22</v>
      </c>
      <c r="D24" s="24"/>
      <c r="E24" s="25"/>
      <c r="F24" s="25"/>
      <c r="G24" s="25"/>
      <c r="H24" s="25"/>
      <c r="I24" s="25"/>
      <c r="J24" s="25"/>
      <c r="K24" s="25"/>
      <c r="L24" s="25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5"/>
      <c r="X24" s="32"/>
      <c r="Y24" s="32"/>
      <c r="Z24" s="32"/>
      <c r="AA24" s="32"/>
      <c r="AB24" s="38"/>
      <c r="AC24" s="37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49"/>
      <c r="AW24" s="40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53"/>
    </row>
    <row r="25" spans="1:68">
      <c r="A25" s="68"/>
      <c r="B25" s="70"/>
      <c r="C25" s="23" t="s">
        <v>23</v>
      </c>
      <c r="D25" s="26"/>
      <c r="E25" s="11"/>
      <c r="F25" s="11"/>
      <c r="G25" s="11"/>
      <c r="H25" s="23"/>
      <c r="I25" s="34"/>
      <c r="J25" s="35"/>
      <c r="K25" s="35"/>
      <c r="L25" s="36"/>
      <c r="M25" s="35"/>
      <c r="N25" s="35"/>
      <c r="O25" s="35"/>
      <c r="P25" s="35"/>
      <c r="Q25" s="35"/>
      <c r="R25" s="35"/>
      <c r="S25" s="32"/>
      <c r="T25" s="32"/>
      <c r="U25" s="32"/>
      <c r="V25" s="32"/>
      <c r="W25" s="32"/>
      <c r="X25" s="32"/>
      <c r="Y25" s="32"/>
      <c r="Z25" s="32"/>
      <c r="AA25" s="32"/>
      <c r="AB25" s="38"/>
      <c r="AC25" s="37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49"/>
      <c r="AW25" s="40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53"/>
    </row>
    <row r="26" spans="1:68">
      <c r="A26" s="68"/>
      <c r="B26" s="70"/>
      <c r="C26" s="23" t="s">
        <v>24</v>
      </c>
      <c r="D26" s="26"/>
      <c r="E26" s="11"/>
      <c r="F26" s="11"/>
      <c r="G26" s="11"/>
      <c r="H26" s="23"/>
      <c r="I26" s="37"/>
      <c r="J26" s="32"/>
      <c r="K26" s="32"/>
      <c r="L26" s="38"/>
      <c r="M26" s="32"/>
      <c r="N26" s="32"/>
      <c r="O26" s="32"/>
      <c r="P26" s="39"/>
      <c r="Q26" s="39"/>
      <c r="R26" s="39"/>
      <c r="S26" s="32"/>
      <c r="T26" s="32"/>
      <c r="U26" s="46"/>
      <c r="V26" s="32"/>
      <c r="W26" s="38"/>
      <c r="X26" s="8"/>
      <c r="Y26" s="8"/>
      <c r="Z26" s="8"/>
      <c r="AA26" s="8"/>
      <c r="AB26" s="41"/>
      <c r="AC26" s="37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49"/>
      <c r="AW26" s="40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53"/>
    </row>
    <row r="27" spans="1:68">
      <c r="A27" s="68"/>
      <c r="B27" s="70"/>
      <c r="C27" s="27" t="s">
        <v>25</v>
      </c>
      <c r="D27" s="28"/>
      <c r="E27" s="12"/>
      <c r="F27" s="12"/>
      <c r="G27" s="12"/>
      <c r="H27" s="27"/>
      <c r="I27" s="37"/>
      <c r="J27" s="32"/>
      <c r="K27" s="32"/>
      <c r="L27" s="38"/>
      <c r="M27" s="32"/>
      <c r="N27" s="32"/>
      <c r="O27" s="32"/>
      <c r="P27" s="8"/>
      <c r="Q27" s="8"/>
      <c r="R27" s="8"/>
      <c r="S27" s="47"/>
      <c r="T27" s="47"/>
      <c r="U27" s="47"/>
      <c r="V27" s="32"/>
      <c r="W27" s="38"/>
      <c r="X27" s="8"/>
      <c r="Y27" s="8"/>
      <c r="Z27" s="8"/>
      <c r="AA27" s="8"/>
      <c r="AB27" s="41"/>
      <c r="AC27" s="37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49"/>
      <c r="AW27" s="40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53"/>
    </row>
    <row r="28" spans="1:68">
      <c r="A28" s="68" t="s">
        <v>26</v>
      </c>
      <c r="B28" s="70" t="s">
        <v>21</v>
      </c>
      <c r="C28" s="23" t="s">
        <v>22</v>
      </c>
      <c r="D28" s="26"/>
      <c r="E28" s="11"/>
      <c r="F28" s="11"/>
      <c r="G28" s="11"/>
      <c r="H28" s="23"/>
      <c r="I28" s="40"/>
      <c r="J28" s="8"/>
      <c r="K28" s="8"/>
      <c r="L28" s="41"/>
      <c r="M28" s="8"/>
      <c r="N28" s="25"/>
      <c r="O28" s="25"/>
      <c r="P28" s="25"/>
      <c r="Q28" s="25"/>
      <c r="R28" s="25"/>
      <c r="S28" s="8"/>
      <c r="T28" s="8"/>
      <c r="U28" s="32"/>
      <c r="V28" s="32"/>
      <c r="W28" s="38"/>
      <c r="X28" s="32"/>
      <c r="Y28" s="32"/>
      <c r="Z28" s="32"/>
      <c r="AA28" s="32"/>
      <c r="AB28" s="38"/>
      <c r="AC28" s="37"/>
      <c r="AD28" s="32"/>
      <c r="AE28" s="32"/>
      <c r="AF28" s="32"/>
      <c r="AG28" s="3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53"/>
      <c r="AW28" s="40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53"/>
    </row>
    <row r="29" spans="1:68">
      <c r="A29" s="68"/>
      <c r="B29" s="70"/>
      <c r="C29" s="23" t="s">
        <v>23</v>
      </c>
      <c r="D29" s="26"/>
      <c r="E29" s="11"/>
      <c r="F29" s="11"/>
      <c r="G29" s="11"/>
      <c r="H29" s="23"/>
      <c r="I29" s="40"/>
      <c r="J29" s="8"/>
      <c r="K29" s="8"/>
      <c r="L29" s="41"/>
      <c r="M29" s="8"/>
      <c r="N29" s="32"/>
      <c r="O29" s="32"/>
      <c r="P29" s="32"/>
      <c r="Q29" s="35"/>
      <c r="R29" s="35"/>
      <c r="S29" s="35"/>
      <c r="T29" s="35"/>
      <c r="U29" s="35"/>
      <c r="V29" s="35"/>
      <c r="W29" s="36"/>
      <c r="X29" s="35"/>
      <c r="Y29" s="35"/>
      <c r="Z29" s="35"/>
      <c r="AA29" s="35"/>
      <c r="AB29" s="36"/>
      <c r="AC29" s="37"/>
      <c r="AD29" s="32"/>
      <c r="AE29" s="32"/>
      <c r="AF29" s="32"/>
      <c r="AG29" s="3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53"/>
      <c r="AW29" s="40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53"/>
    </row>
    <row r="30" spans="1:68">
      <c r="A30" s="68"/>
      <c r="B30" s="70"/>
      <c r="C30" s="23" t="s">
        <v>24</v>
      </c>
      <c r="D30" s="26"/>
      <c r="E30" s="11"/>
      <c r="F30" s="11"/>
      <c r="G30" s="11"/>
      <c r="H30" s="23"/>
      <c r="I30" s="40"/>
      <c r="J30" s="8"/>
      <c r="K30" s="8"/>
      <c r="L30" s="41"/>
      <c r="M30" s="8"/>
      <c r="N30" s="32"/>
      <c r="O30" s="32"/>
      <c r="P30" s="32"/>
      <c r="Q30" s="32"/>
      <c r="R30" s="32"/>
      <c r="S30" s="32"/>
      <c r="T30" s="32"/>
      <c r="U30" s="32"/>
      <c r="V30" s="32"/>
      <c r="W30" s="38"/>
      <c r="X30" s="32"/>
      <c r="Y30" s="32"/>
      <c r="Z30" s="39"/>
      <c r="AA30" s="39"/>
      <c r="AB30" s="134"/>
      <c r="AC30" s="37"/>
      <c r="AD30" s="32"/>
      <c r="AE30" s="32"/>
      <c r="AF30" s="32"/>
      <c r="AG30" s="3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53"/>
      <c r="AW30" s="40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53"/>
    </row>
    <row r="31" spans="1:68">
      <c r="A31" s="68"/>
      <c r="B31" s="70"/>
      <c r="C31" s="27" t="s">
        <v>25</v>
      </c>
      <c r="D31" s="28"/>
      <c r="E31" s="12"/>
      <c r="F31" s="12"/>
      <c r="G31" s="12"/>
      <c r="H31" s="27"/>
      <c r="I31" s="40"/>
      <c r="J31" s="8"/>
      <c r="K31" s="8"/>
      <c r="L31" s="41"/>
      <c r="M31" s="8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8"/>
      <c r="AC31" s="128"/>
      <c r="AD31" s="47"/>
      <c r="AE31" s="47"/>
      <c r="AF31" s="32"/>
      <c r="AG31" s="3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53"/>
      <c r="AW31" s="40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53"/>
    </row>
    <row r="32" spans="1:68">
      <c r="A32" s="68" t="s">
        <v>28</v>
      </c>
      <c r="B32" s="71" t="s">
        <v>74</v>
      </c>
      <c r="C32" s="23" t="s">
        <v>22</v>
      </c>
      <c r="D32" s="26"/>
      <c r="E32" s="11"/>
      <c r="F32" s="11"/>
      <c r="G32" s="11"/>
      <c r="H32" s="23"/>
      <c r="I32" s="37"/>
      <c r="J32" s="32"/>
      <c r="K32" s="32"/>
      <c r="L32" s="38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25"/>
      <c r="Y32" s="25"/>
      <c r="Z32" s="25"/>
      <c r="AA32" s="25"/>
      <c r="AB32" s="135"/>
      <c r="AC32" s="40"/>
      <c r="AD32" s="8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49"/>
      <c r="AW32" s="40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53"/>
    </row>
    <row r="33" spans="1:68">
      <c r="A33" s="68"/>
      <c r="B33" s="70"/>
      <c r="C33" s="23" t="s">
        <v>23</v>
      </c>
      <c r="D33" s="26"/>
      <c r="E33" s="11"/>
      <c r="F33" s="11"/>
      <c r="G33" s="11"/>
      <c r="H33" s="23"/>
      <c r="I33" s="37"/>
      <c r="J33" s="32"/>
      <c r="K33" s="32"/>
      <c r="L33" s="38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51"/>
      <c r="AB33" s="136"/>
      <c r="AC33" s="34"/>
      <c r="AD33" s="35"/>
      <c r="AE33" s="35"/>
      <c r="AF33" s="35"/>
      <c r="AG33" s="35"/>
      <c r="AH33" s="35"/>
      <c r="AI33" s="35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49"/>
      <c r="AW33" s="40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53"/>
    </row>
    <row r="34" spans="1:68">
      <c r="A34" s="68"/>
      <c r="B34" s="70"/>
      <c r="C34" s="23" t="s">
        <v>24</v>
      </c>
      <c r="D34" s="26"/>
      <c r="E34" s="11"/>
      <c r="F34" s="11"/>
      <c r="G34" s="11"/>
      <c r="H34" s="23"/>
      <c r="I34" s="37"/>
      <c r="J34" s="32"/>
      <c r="K34" s="32"/>
      <c r="L34" s="38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8"/>
      <c r="AC34" s="37"/>
      <c r="AD34" s="32"/>
      <c r="AE34" s="32"/>
      <c r="AF34" s="32"/>
      <c r="AG34" s="39"/>
      <c r="AH34" s="39"/>
      <c r="AI34" s="39"/>
      <c r="AJ34" s="137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49"/>
      <c r="AW34" s="40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53"/>
    </row>
    <row r="35" spans="1:68">
      <c r="A35" s="68"/>
      <c r="B35" s="70"/>
      <c r="C35" s="27" t="s">
        <v>25</v>
      </c>
      <c r="D35" s="28"/>
      <c r="E35" s="12"/>
      <c r="F35" s="12"/>
      <c r="G35" s="12"/>
      <c r="H35" s="27"/>
      <c r="I35" s="37"/>
      <c r="J35" s="32"/>
      <c r="K35" s="32"/>
      <c r="L35" s="38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8"/>
      <c r="AC35" s="37"/>
      <c r="AD35" s="32"/>
      <c r="AE35" s="32"/>
      <c r="AF35" s="32"/>
      <c r="AG35" s="32"/>
      <c r="AH35" s="32"/>
      <c r="AI35" s="47"/>
      <c r="AJ35" s="47"/>
      <c r="AK35" s="47"/>
      <c r="AL35" s="32"/>
      <c r="AM35" s="137"/>
      <c r="AN35" s="137"/>
      <c r="AO35" s="32"/>
      <c r="AP35" s="32"/>
      <c r="AQ35" s="32"/>
      <c r="AR35" s="32"/>
      <c r="AS35" s="32"/>
      <c r="AT35" s="32"/>
      <c r="AU35" s="32"/>
      <c r="AV35" s="49"/>
      <c r="AW35" s="40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53"/>
    </row>
    <row r="36" spans="1:68">
      <c r="A36" s="68" t="s">
        <v>30</v>
      </c>
      <c r="B36" s="71" t="s">
        <v>75</v>
      </c>
      <c r="C36" s="23" t="s">
        <v>22</v>
      </c>
      <c r="D36" s="26"/>
      <c r="E36" s="11"/>
      <c r="F36" s="11"/>
      <c r="G36" s="11"/>
      <c r="H36" s="23"/>
      <c r="I36" s="37"/>
      <c r="J36" s="32"/>
      <c r="K36" s="32"/>
      <c r="L36" s="38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8"/>
      <c r="AC36" s="37"/>
      <c r="AD36" s="32"/>
      <c r="AE36" s="32"/>
      <c r="AF36" s="32"/>
      <c r="AG36" s="32"/>
      <c r="AH36" s="25"/>
      <c r="AI36" s="25"/>
      <c r="AJ36" s="25"/>
      <c r="AK36" s="25"/>
      <c r="AL36" s="25"/>
      <c r="AM36" s="8"/>
      <c r="AN36" s="8"/>
      <c r="AO36" s="32"/>
      <c r="AP36" s="32"/>
      <c r="AQ36" s="32"/>
      <c r="AR36" s="32"/>
      <c r="AS36" s="32"/>
      <c r="AT36" s="32"/>
      <c r="AU36" s="32"/>
      <c r="AV36" s="49"/>
      <c r="AW36" s="37"/>
      <c r="AX36" s="32"/>
      <c r="AY36" s="32"/>
      <c r="AZ36" s="32"/>
      <c r="BA36" s="32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53"/>
    </row>
    <row r="37" spans="1:68">
      <c r="A37" s="68"/>
      <c r="B37" s="70"/>
      <c r="C37" s="23" t="s">
        <v>23</v>
      </c>
      <c r="D37" s="26"/>
      <c r="E37" s="11"/>
      <c r="F37" s="11"/>
      <c r="G37" s="11"/>
      <c r="H37" s="23"/>
      <c r="I37" s="37"/>
      <c r="J37" s="32"/>
      <c r="K37" s="32"/>
      <c r="L37" s="38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8"/>
      <c r="AC37" s="37"/>
      <c r="AD37" s="32"/>
      <c r="AE37" s="32"/>
      <c r="AF37" s="32"/>
      <c r="AG37" s="32"/>
      <c r="AH37" s="32"/>
      <c r="AI37" s="32"/>
      <c r="AJ37" s="32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127"/>
      <c r="AW37" s="37"/>
      <c r="AX37" s="32"/>
      <c r="AY37" s="32"/>
      <c r="AZ37" s="32"/>
      <c r="BA37" s="32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53"/>
    </row>
    <row r="38" spans="1:68">
      <c r="A38" s="68"/>
      <c r="B38" s="70"/>
      <c r="C38" s="23" t="s">
        <v>24</v>
      </c>
      <c r="D38" s="26"/>
      <c r="E38" s="11"/>
      <c r="F38" s="11"/>
      <c r="G38" s="11"/>
      <c r="H38" s="23"/>
      <c r="I38" s="37"/>
      <c r="J38" s="32"/>
      <c r="K38" s="32"/>
      <c r="L38" s="38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8"/>
      <c r="AC38" s="37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9"/>
      <c r="AU38" s="39"/>
      <c r="AV38" s="50"/>
      <c r="AW38" s="37"/>
      <c r="AX38" s="32"/>
      <c r="AY38" s="32"/>
      <c r="AZ38" s="32"/>
      <c r="BA38" s="32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53"/>
    </row>
    <row r="39" spans="1:68" ht="15" thickBot="1">
      <c r="A39" s="69"/>
      <c r="B39" s="72"/>
      <c r="C39" s="29" t="s">
        <v>25</v>
      </c>
      <c r="D39" s="30"/>
      <c r="E39" s="31"/>
      <c r="F39" s="31"/>
      <c r="G39" s="31"/>
      <c r="H39" s="29"/>
      <c r="I39" s="42"/>
      <c r="J39" s="43"/>
      <c r="K39" s="43"/>
      <c r="L39" s="43"/>
      <c r="M39" s="44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129"/>
      <c r="AC39" s="42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55"/>
      <c r="AW39" s="54"/>
      <c r="AX39" s="55"/>
      <c r="AY39" s="55"/>
      <c r="AZ39" s="55"/>
      <c r="BA39" s="43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7"/>
    </row>
  </sheetData>
  <mergeCells count="52">
    <mergeCell ref="A32:A35"/>
    <mergeCell ref="B32:B35"/>
    <mergeCell ref="A36:A39"/>
    <mergeCell ref="B36:B39"/>
    <mergeCell ref="A1:C1"/>
    <mergeCell ref="A22:C22"/>
    <mergeCell ref="BL23:BP23"/>
    <mergeCell ref="A24:A27"/>
    <mergeCell ref="B24:B27"/>
    <mergeCell ref="A28:A31"/>
    <mergeCell ref="B28:B31"/>
    <mergeCell ref="D22:H22"/>
    <mergeCell ref="I22:AB22"/>
    <mergeCell ref="AC22:AV22"/>
    <mergeCell ref="AW22:BP22"/>
    <mergeCell ref="D23:H23"/>
    <mergeCell ref="I23:M23"/>
    <mergeCell ref="N23:R23"/>
    <mergeCell ref="S23:W23"/>
    <mergeCell ref="X23:AB23"/>
    <mergeCell ref="AC23:AG23"/>
    <mergeCell ref="AH23:AL23"/>
    <mergeCell ref="AM23:AQ23"/>
    <mergeCell ref="AR23:AV23"/>
    <mergeCell ref="AW23:BA23"/>
    <mergeCell ref="BB23:BF23"/>
    <mergeCell ref="BG23:BK23"/>
    <mergeCell ref="D1:H1"/>
    <mergeCell ref="I1:AB1"/>
    <mergeCell ref="AC1:AV1"/>
    <mergeCell ref="AW1:BP1"/>
    <mergeCell ref="D2:H2"/>
    <mergeCell ref="I2:M2"/>
    <mergeCell ref="N2:R2"/>
    <mergeCell ref="S2:W2"/>
    <mergeCell ref="X2:AB2"/>
    <mergeCell ref="AC2:AG2"/>
    <mergeCell ref="AH2:AL2"/>
    <mergeCell ref="AM2:AQ2"/>
    <mergeCell ref="AR2:AV2"/>
    <mergeCell ref="AW2:BA2"/>
    <mergeCell ref="BB2:BF2"/>
    <mergeCell ref="BG2:BK2"/>
    <mergeCell ref="BL2:BP2"/>
    <mergeCell ref="A3:A6"/>
    <mergeCell ref="A7:A10"/>
    <mergeCell ref="A11:A14"/>
    <mergeCell ref="A15:A18"/>
    <mergeCell ref="B3:B6"/>
    <mergeCell ref="B7:B10"/>
    <mergeCell ref="B11:B14"/>
    <mergeCell ref="B15:B18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topLeftCell="A2" zoomScale="90" zoomScaleNormal="90" workbookViewId="0">
      <selection activeCell="D9" sqref="D9"/>
    </sheetView>
  </sheetViews>
  <sheetFormatPr defaultColWidth="9" defaultRowHeight="14.4"/>
  <cols>
    <col min="1" max="1" width="13.77734375" customWidth="1"/>
    <col min="2" max="2" width="5.6640625" customWidth="1"/>
    <col min="3" max="3" width="12.33203125" style="9" bestFit="1" customWidth="1"/>
    <col min="4" max="4" width="70.88671875" style="10" customWidth="1"/>
    <col min="5" max="5" width="10.109375" style="9" bestFit="1" customWidth="1"/>
    <col min="6" max="6" width="25.109375" style="10" hidden="1" customWidth="1"/>
    <col min="7" max="7" width="20.21875" style="10" customWidth="1"/>
    <col min="8" max="9" width="10.6640625" style="10" customWidth="1"/>
    <col min="10" max="10" width="5.33203125" hidden="1" customWidth="1"/>
    <col min="11" max="12" width="8.5546875" hidden="1" customWidth="1"/>
    <col min="13" max="15" width="9.5546875" hidden="1" customWidth="1"/>
    <col min="16" max="16" width="14" style="9" hidden="1" customWidth="1"/>
    <col min="17" max="17" width="13.5546875" hidden="1" customWidth="1"/>
    <col min="18" max="18" width="16" hidden="1" customWidth="1"/>
    <col min="19" max="19" width="9.33203125" hidden="1" customWidth="1"/>
  </cols>
  <sheetData>
    <row r="1" spans="1:19" hidden="1">
      <c r="K1">
        <f>1588.4*21</f>
        <v>33356.400000000001</v>
      </c>
      <c r="L1">
        <f>1337.6*21</f>
        <v>28089.599999999999</v>
      </c>
      <c r="M1">
        <f>1254*21</f>
        <v>26334</v>
      </c>
      <c r="N1">
        <f>1500.62*21</f>
        <v>31513.019999999997</v>
      </c>
      <c r="O1">
        <f>836*21</f>
        <v>17556</v>
      </c>
    </row>
    <row r="2" spans="1:19">
      <c r="A2" s="102" t="s">
        <v>32</v>
      </c>
      <c r="B2" s="102" t="s">
        <v>33</v>
      </c>
      <c r="C2" s="102" t="s">
        <v>34</v>
      </c>
      <c r="D2" s="102" t="s">
        <v>35</v>
      </c>
      <c r="E2" s="103" t="s">
        <v>90</v>
      </c>
      <c r="F2" s="102" t="s">
        <v>36</v>
      </c>
      <c r="G2" s="102" t="s">
        <v>37</v>
      </c>
      <c r="H2" s="99" t="s">
        <v>38</v>
      </c>
      <c r="I2" s="99" t="s">
        <v>39</v>
      </c>
      <c r="J2" s="102" t="s">
        <v>40</v>
      </c>
      <c r="K2" s="102"/>
      <c r="L2" s="102"/>
      <c r="M2" s="102"/>
      <c r="N2" s="102"/>
      <c r="O2" s="102"/>
      <c r="P2" s="14"/>
      <c r="Q2" s="94" t="s">
        <v>41</v>
      </c>
      <c r="R2" s="14"/>
      <c r="S2" s="14"/>
    </row>
    <row r="3" spans="1:19" ht="39.6">
      <c r="A3" s="102"/>
      <c r="B3" s="102"/>
      <c r="C3" s="102"/>
      <c r="D3" s="102"/>
      <c r="E3" s="104"/>
      <c r="F3" s="102"/>
      <c r="G3" s="102"/>
      <c r="H3" s="100"/>
      <c r="I3" s="100"/>
      <c r="J3" s="15" t="s">
        <v>42</v>
      </c>
      <c r="K3" s="16" t="s">
        <v>43</v>
      </c>
      <c r="L3" s="16" t="s">
        <v>44</v>
      </c>
      <c r="M3" s="15" t="s">
        <v>45</v>
      </c>
      <c r="N3" s="15" t="s">
        <v>46</v>
      </c>
      <c r="O3" s="15" t="s">
        <v>47</v>
      </c>
      <c r="P3" s="14" t="s">
        <v>48</v>
      </c>
      <c r="Q3" s="95"/>
      <c r="R3" s="14" t="s">
        <v>49</v>
      </c>
      <c r="S3" s="14" t="s">
        <v>50</v>
      </c>
    </row>
    <row r="4" spans="1:19">
      <c r="A4" s="108" t="s">
        <v>51</v>
      </c>
      <c r="B4" s="96">
        <v>1</v>
      </c>
      <c r="C4" s="96" t="s">
        <v>73</v>
      </c>
      <c r="D4" s="11" t="s">
        <v>76</v>
      </c>
      <c r="E4" s="58" t="s">
        <v>91</v>
      </c>
      <c r="F4" s="11" t="s">
        <v>52</v>
      </c>
      <c r="G4" s="11" t="s">
        <v>53</v>
      </c>
      <c r="H4" s="101">
        <v>44348</v>
      </c>
      <c r="I4" s="101">
        <v>44358</v>
      </c>
      <c r="J4" s="87">
        <f>SUM(K4:O19)</f>
        <v>4.5999999999999996</v>
      </c>
      <c r="K4" s="87">
        <v>0.3</v>
      </c>
      <c r="L4" s="87">
        <v>0.4</v>
      </c>
      <c r="M4" s="87">
        <v>2.1</v>
      </c>
      <c r="N4" s="87">
        <v>1.1000000000000001</v>
      </c>
      <c r="O4" s="87">
        <v>0.7</v>
      </c>
      <c r="P4" s="87">
        <f>K4*$K$1+L4*$L$1+M4*$M$1+N4*$N$1+O4*$O$1</f>
        <v>123497.682</v>
      </c>
      <c r="Q4" s="87">
        <v>5.5</v>
      </c>
      <c r="R4" s="87">
        <f>Q4*30000</f>
        <v>165000</v>
      </c>
      <c r="S4" s="91">
        <f>(R35-P35)/R35</f>
        <v>0.23505050000000002</v>
      </c>
    </row>
    <row r="5" spans="1:19">
      <c r="A5" s="108"/>
      <c r="B5" s="97"/>
      <c r="C5" s="97"/>
      <c r="D5" s="63" t="s">
        <v>82</v>
      </c>
      <c r="E5" s="58" t="s">
        <v>91</v>
      </c>
      <c r="F5" s="11" t="s">
        <v>23</v>
      </c>
      <c r="G5" s="11" t="s">
        <v>54</v>
      </c>
      <c r="H5" s="97"/>
      <c r="I5" s="97"/>
      <c r="J5" s="88"/>
      <c r="K5" s="88"/>
      <c r="L5" s="88"/>
      <c r="M5" s="88"/>
      <c r="N5" s="88"/>
      <c r="O5" s="88"/>
      <c r="P5" s="88"/>
      <c r="Q5" s="88"/>
      <c r="R5" s="88"/>
      <c r="S5" s="92"/>
    </row>
    <row r="6" spans="1:19">
      <c r="A6" s="108"/>
      <c r="B6" s="97"/>
      <c r="C6" s="97"/>
      <c r="D6" s="60" t="s">
        <v>77</v>
      </c>
      <c r="E6" s="58" t="s">
        <v>91</v>
      </c>
      <c r="F6" s="11" t="s">
        <v>24</v>
      </c>
      <c r="G6" s="12"/>
      <c r="H6" s="97"/>
      <c r="I6" s="97"/>
      <c r="J6" s="88"/>
      <c r="K6" s="88"/>
      <c r="L6" s="88"/>
      <c r="M6" s="88"/>
      <c r="N6" s="88"/>
      <c r="O6" s="88"/>
      <c r="P6" s="88"/>
      <c r="Q6" s="88"/>
      <c r="R6" s="88"/>
      <c r="S6" s="92"/>
    </row>
    <row r="7" spans="1:19">
      <c r="A7" s="108"/>
      <c r="B7" s="97"/>
      <c r="C7" s="97"/>
      <c r="D7" s="60" t="s">
        <v>78</v>
      </c>
      <c r="E7" s="58" t="s">
        <v>92</v>
      </c>
      <c r="F7" s="11"/>
      <c r="G7" s="12"/>
      <c r="H7" s="97"/>
      <c r="I7" s="97"/>
      <c r="J7" s="88"/>
      <c r="K7" s="88"/>
      <c r="L7" s="88"/>
      <c r="M7" s="88"/>
      <c r="N7" s="88"/>
      <c r="O7" s="88"/>
      <c r="P7" s="88"/>
      <c r="Q7" s="88"/>
      <c r="R7" s="88"/>
      <c r="S7" s="92"/>
    </row>
    <row r="8" spans="1:19">
      <c r="A8" s="108"/>
      <c r="B8" s="97"/>
      <c r="C8" s="97"/>
      <c r="D8" s="62" t="s">
        <v>83</v>
      </c>
      <c r="E8" s="58" t="s">
        <v>92</v>
      </c>
      <c r="F8" s="11"/>
      <c r="G8" s="12"/>
      <c r="H8" s="97"/>
      <c r="I8" s="97"/>
      <c r="J8" s="88"/>
      <c r="K8" s="88"/>
      <c r="L8" s="88"/>
      <c r="M8" s="88"/>
      <c r="N8" s="88"/>
      <c r="O8" s="88"/>
      <c r="P8" s="88"/>
      <c r="Q8" s="88"/>
      <c r="R8" s="88"/>
      <c r="S8" s="92"/>
    </row>
    <row r="9" spans="1:19">
      <c r="A9" s="108"/>
      <c r="B9" s="97"/>
      <c r="C9" s="97"/>
      <c r="D9" s="61" t="s">
        <v>84</v>
      </c>
      <c r="E9" s="58" t="s">
        <v>92</v>
      </c>
      <c r="F9" s="11"/>
      <c r="G9" s="12"/>
      <c r="H9" s="97"/>
      <c r="I9" s="97"/>
      <c r="J9" s="88"/>
      <c r="K9" s="88"/>
      <c r="L9" s="88"/>
      <c r="M9" s="88"/>
      <c r="N9" s="88"/>
      <c r="O9" s="88"/>
      <c r="P9" s="88"/>
      <c r="Q9" s="88"/>
      <c r="R9" s="88"/>
      <c r="S9" s="92"/>
    </row>
    <row r="10" spans="1:19">
      <c r="A10" s="108"/>
      <c r="B10" s="97"/>
      <c r="C10" s="97"/>
      <c r="D10" s="62" t="s">
        <v>85</v>
      </c>
      <c r="E10" s="58" t="s">
        <v>92</v>
      </c>
      <c r="F10" s="11"/>
      <c r="G10" s="12"/>
      <c r="H10" s="97"/>
      <c r="I10" s="97"/>
      <c r="J10" s="88"/>
      <c r="K10" s="88"/>
      <c r="L10" s="88"/>
      <c r="M10" s="88"/>
      <c r="N10" s="88"/>
      <c r="O10" s="88"/>
      <c r="P10" s="88"/>
      <c r="Q10" s="88"/>
      <c r="R10" s="88"/>
      <c r="S10" s="92"/>
    </row>
    <row r="11" spans="1:19">
      <c r="A11" s="108"/>
      <c r="B11" s="97"/>
      <c r="C11" s="97"/>
      <c r="D11" s="62" t="s">
        <v>86</v>
      </c>
      <c r="E11" s="58" t="s">
        <v>92</v>
      </c>
      <c r="F11" s="11"/>
      <c r="G11" s="12"/>
      <c r="H11" s="97"/>
      <c r="I11" s="97"/>
      <c r="J11" s="88"/>
      <c r="K11" s="88"/>
      <c r="L11" s="88"/>
      <c r="M11" s="88"/>
      <c r="N11" s="88"/>
      <c r="O11" s="88"/>
      <c r="P11" s="88"/>
      <c r="Q11" s="88"/>
      <c r="R11" s="88"/>
      <c r="S11" s="92"/>
    </row>
    <row r="12" spans="1:19">
      <c r="A12" s="108"/>
      <c r="B12" s="97"/>
      <c r="C12" s="97"/>
      <c r="D12" s="59" t="s">
        <v>79</v>
      </c>
      <c r="E12" s="58" t="s">
        <v>92</v>
      </c>
      <c r="F12" s="11"/>
      <c r="G12" s="12"/>
      <c r="H12" s="97"/>
      <c r="I12" s="97"/>
      <c r="J12" s="88"/>
      <c r="K12" s="88"/>
      <c r="L12" s="88"/>
      <c r="M12" s="88"/>
      <c r="N12" s="88"/>
      <c r="O12" s="88"/>
      <c r="P12" s="88"/>
      <c r="Q12" s="88"/>
      <c r="R12" s="88"/>
      <c r="S12" s="92"/>
    </row>
    <row r="13" spans="1:19">
      <c r="A13" s="108"/>
      <c r="B13" s="97"/>
      <c r="C13" s="97"/>
      <c r="D13" s="61" t="s">
        <v>87</v>
      </c>
      <c r="E13" s="58" t="s">
        <v>92</v>
      </c>
      <c r="F13" s="11"/>
      <c r="G13" s="12"/>
      <c r="H13" s="97"/>
      <c r="I13" s="97"/>
      <c r="J13" s="88"/>
      <c r="K13" s="88"/>
      <c r="L13" s="88"/>
      <c r="M13" s="88"/>
      <c r="N13" s="88"/>
      <c r="O13" s="88"/>
      <c r="P13" s="88"/>
      <c r="Q13" s="88"/>
      <c r="R13" s="88"/>
      <c r="S13" s="92"/>
    </row>
    <row r="14" spans="1:19">
      <c r="A14" s="108"/>
      <c r="B14" s="97"/>
      <c r="C14" s="97"/>
      <c r="D14" s="62" t="s">
        <v>81</v>
      </c>
      <c r="E14" s="58" t="s">
        <v>92</v>
      </c>
      <c r="F14" s="11"/>
      <c r="G14" s="12"/>
      <c r="H14" s="97"/>
      <c r="I14" s="97"/>
      <c r="J14" s="88"/>
      <c r="K14" s="88"/>
      <c r="L14" s="88"/>
      <c r="M14" s="88"/>
      <c r="N14" s="88"/>
      <c r="O14" s="88"/>
      <c r="P14" s="88"/>
      <c r="Q14" s="88"/>
      <c r="R14" s="88"/>
      <c r="S14" s="92"/>
    </row>
    <row r="15" spans="1:19">
      <c r="A15" s="108"/>
      <c r="B15" s="97"/>
      <c r="C15" s="97"/>
      <c r="D15" s="62" t="s">
        <v>80</v>
      </c>
      <c r="E15" s="58" t="s">
        <v>92</v>
      </c>
      <c r="F15" s="11"/>
      <c r="G15" s="12"/>
      <c r="H15" s="97"/>
      <c r="I15" s="97"/>
      <c r="J15" s="88"/>
      <c r="K15" s="88"/>
      <c r="L15" s="88"/>
      <c r="M15" s="88"/>
      <c r="N15" s="88"/>
      <c r="O15" s="88"/>
      <c r="P15" s="88"/>
      <c r="Q15" s="88"/>
      <c r="R15" s="88"/>
      <c r="S15" s="92"/>
    </row>
    <row r="16" spans="1:19">
      <c r="A16" s="108"/>
      <c r="B16" s="97"/>
      <c r="C16" s="97"/>
      <c r="D16" s="62" t="s">
        <v>88</v>
      </c>
      <c r="E16" s="58" t="s">
        <v>92</v>
      </c>
      <c r="F16" s="11"/>
      <c r="G16" s="12"/>
      <c r="H16" s="97"/>
      <c r="I16" s="97"/>
      <c r="J16" s="88"/>
      <c r="K16" s="88"/>
      <c r="L16" s="88"/>
      <c r="M16" s="88"/>
      <c r="N16" s="88"/>
      <c r="O16" s="88"/>
      <c r="P16" s="88"/>
      <c r="Q16" s="88"/>
      <c r="R16" s="88"/>
      <c r="S16" s="92"/>
    </row>
    <row r="17" spans="1:19">
      <c r="A17" s="108"/>
      <c r="B17" s="97"/>
      <c r="C17" s="97"/>
      <c r="D17" s="61" t="s">
        <v>89</v>
      </c>
      <c r="E17" s="58" t="s">
        <v>92</v>
      </c>
      <c r="F17" s="11"/>
      <c r="G17" s="12"/>
      <c r="H17" s="97"/>
      <c r="I17" s="97"/>
      <c r="J17" s="88"/>
      <c r="K17" s="88"/>
      <c r="L17" s="88"/>
      <c r="M17" s="88"/>
      <c r="N17" s="88"/>
      <c r="O17" s="88"/>
      <c r="P17" s="88"/>
      <c r="Q17" s="88"/>
      <c r="R17" s="88"/>
      <c r="S17" s="92"/>
    </row>
    <row r="18" spans="1:19">
      <c r="A18" s="108"/>
      <c r="B18" s="97"/>
      <c r="C18" s="97"/>
      <c r="E18" s="58"/>
      <c r="F18" s="11"/>
      <c r="G18" s="12"/>
      <c r="H18" s="97"/>
      <c r="I18" s="97"/>
      <c r="J18" s="88"/>
      <c r="K18" s="88"/>
      <c r="L18" s="88"/>
      <c r="M18" s="88"/>
      <c r="N18" s="88"/>
      <c r="O18" s="88"/>
      <c r="P18" s="88"/>
      <c r="Q18" s="88"/>
      <c r="R18" s="88"/>
      <c r="S18" s="92"/>
    </row>
    <row r="19" spans="1:19">
      <c r="A19" s="108"/>
      <c r="B19" s="98"/>
      <c r="C19" s="98"/>
      <c r="D19" s="12"/>
      <c r="E19" s="58"/>
      <c r="F19" s="11"/>
      <c r="G19" s="12"/>
      <c r="H19" s="98"/>
      <c r="I19" s="98"/>
      <c r="J19" s="89"/>
      <c r="K19" s="89"/>
      <c r="L19" s="89"/>
      <c r="M19" s="89"/>
      <c r="N19" s="89"/>
      <c r="O19" s="89"/>
      <c r="P19" s="89"/>
      <c r="Q19" s="89"/>
      <c r="R19" s="89"/>
      <c r="S19" s="92"/>
    </row>
    <row r="20" spans="1:19">
      <c r="A20" s="108"/>
      <c r="B20" s="96">
        <v>2</v>
      </c>
      <c r="C20" s="96" t="s">
        <v>21</v>
      </c>
      <c r="D20" s="11"/>
      <c r="E20" s="58"/>
      <c r="F20" s="11" t="s">
        <v>52</v>
      </c>
      <c r="G20" s="11" t="s">
        <v>53</v>
      </c>
      <c r="H20" s="96"/>
      <c r="I20" s="96"/>
      <c r="J20" s="87">
        <f>SUM(K20:O25)</f>
        <v>5.5</v>
      </c>
      <c r="K20" s="87">
        <v>0.4</v>
      </c>
      <c r="L20" s="87">
        <v>0.5</v>
      </c>
      <c r="M20" s="87">
        <v>2.5</v>
      </c>
      <c r="N20" s="87">
        <v>1.3</v>
      </c>
      <c r="O20" s="87">
        <v>0.8</v>
      </c>
      <c r="P20" s="87">
        <f>K20*$K$1+L20*$L$1+M20*$M$1+N20*$N$1+O20*$O$1</f>
        <v>148234.08599999998</v>
      </c>
      <c r="Q20" s="87">
        <v>6.5</v>
      </c>
      <c r="R20" s="87">
        <f>Q20*30000</f>
        <v>195000</v>
      </c>
      <c r="S20" s="92"/>
    </row>
    <row r="21" spans="1:19">
      <c r="A21" s="108"/>
      <c r="B21" s="97"/>
      <c r="C21" s="97"/>
      <c r="D21" s="12"/>
      <c r="E21" s="58"/>
      <c r="F21" s="11" t="s">
        <v>23</v>
      </c>
      <c r="G21" s="11" t="s">
        <v>54</v>
      </c>
      <c r="H21" s="97"/>
      <c r="I21" s="97"/>
      <c r="J21" s="88"/>
      <c r="K21" s="88"/>
      <c r="L21" s="88"/>
      <c r="M21" s="88"/>
      <c r="N21" s="88"/>
      <c r="O21" s="88"/>
      <c r="P21" s="88"/>
      <c r="Q21" s="88"/>
      <c r="R21" s="88"/>
      <c r="S21" s="92"/>
    </row>
    <row r="22" spans="1:19">
      <c r="A22" s="108"/>
      <c r="B22" s="97"/>
      <c r="C22" s="97"/>
      <c r="D22" s="12"/>
      <c r="E22" s="58"/>
      <c r="F22" s="11" t="s">
        <v>24</v>
      </c>
      <c r="G22" s="11"/>
      <c r="H22" s="97"/>
      <c r="I22" s="97"/>
      <c r="J22" s="88"/>
      <c r="K22" s="88"/>
      <c r="L22" s="88"/>
      <c r="M22" s="88"/>
      <c r="N22" s="88"/>
      <c r="O22" s="88"/>
      <c r="P22" s="88"/>
      <c r="Q22" s="88"/>
      <c r="R22" s="88"/>
      <c r="S22" s="92"/>
    </row>
    <row r="23" spans="1:19">
      <c r="A23" s="108"/>
      <c r="B23" s="97"/>
      <c r="C23" s="97"/>
      <c r="D23" s="12"/>
      <c r="E23" s="58"/>
      <c r="F23" s="13"/>
      <c r="G23" s="11"/>
      <c r="H23" s="97"/>
      <c r="I23" s="97"/>
      <c r="J23" s="88"/>
      <c r="K23" s="88"/>
      <c r="L23" s="88"/>
      <c r="M23" s="88"/>
      <c r="N23" s="88"/>
      <c r="O23" s="88"/>
      <c r="P23" s="88"/>
      <c r="Q23" s="88"/>
      <c r="R23" s="88"/>
      <c r="S23" s="92"/>
    </row>
    <row r="24" spans="1:19">
      <c r="A24" s="108"/>
      <c r="B24" s="97"/>
      <c r="C24" s="97"/>
      <c r="D24" s="12"/>
      <c r="E24" s="58"/>
      <c r="F24" s="13"/>
      <c r="G24" s="11"/>
      <c r="H24" s="97"/>
      <c r="I24" s="97"/>
      <c r="J24" s="88"/>
      <c r="K24" s="88"/>
      <c r="L24" s="88"/>
      <c r="M24" s="88"/>
      <c r="N24" s="88"/>
      <c r="O24" s="88"/>
      <c r="P24" s="88"/>
      <c r="Q24" s="88"/>
      <c r="R24" s="88"/>
      <c r="S24" s="92"/>
    </row>
    <row r="25" spans="1:19">
      <c r="A25" s="108"/>
      <c r="B25" s="98"/>
      <c r="C25" s="98"/>
      <c r="D25" s="12"/>
      <c r="E25" s="58"/>
      <c r="F25" s="13"/>
      <c r="G25" s="11"/>
      <c r="H25" s="98"/>
      <c r="I25" s="98"/>
      <c r="J25" s="89"/>
      <c r="K25" s="89"/>
      <c r="L25" s="89"/>
      <c r="M25" s="89"/>
      <c r="N25" s="89"/>
      <c r="O25" s="89"/>
      <c r="P25" s="89"/>
      <c r="Q25" s="89"/>
      <c r="R25" s="89"/>
      <c r="S25" s="92"/>
    </row>
    <row r="26" spans="1:19" ht="26.4">
      <c r="A26" s="108"/>
      <c r="B26" s="96">
        <v>3</v>
      </c>
      <c r="C26" s="110" t="s">
        <v>74</v>
      </c>
      <c r="D26" s="11"/>
      <c r="E26" s="58"/>
      <c r="F26" s="11" t="s">
        <v>55</v>
      </c>
      <c r="G26" s="11" t="s">
        <v>53</v>
      </c>
      <c r="H26" s="96"/>
      <c r="I26" s="96"/>
      <c r="J26" s="87">
        <f>SUM(K26:O31)</f>
        <v>7.1000000000000014</v>
      </c>
      <c r="K26" s="87">
        <v>0.5</v>
      </c>
      <c r="L26" s="87">
        <v>0.6</v>
      </c>
      <c r="M26" s="87">
        <v>3.2</v>
      </c>
      <c r="N26" s="87">
        <v>1.7</v>
      </c>
      <c r="O26" s="87">
        <v>1.1000000000000001</v>
      </c>
      <c r="P26" s="87">
        <f>K26*$K$1+L26*$L$1+M26*$M$1+N26*$N$1+O26*$O$1</f>
        <v>190684.49400000001</v>
      </c>
      <c r="Q26" s="87">
        <v>8</v>
      </c>
      <c r="R26" s="87">
        <f>Q26*30000</f>
        <v>240000</v>
      </c>
      <c r="S26" s="92"/>
    </row>
    <row r="27" spans="1:19">
      <c r="A27" s="108"/>
      <c r="B27" s="97"/>
      <c r="C27" s="111"/>
      <c r="D27" s="12"/>
      <c r="E27" s="58"/>
      <c r="F27" s="11" t="s">
        <v>23</v>
      </c>
      <c r="G27" s="11" t="s">
        <v>54</v>
      </c>
      <c r="H27" s="97"/>
      <c r="I27" s="97"/>
      <c r="J27" s="88"/>
      <c r="K27" s="88"/>
      <c r="L27" s="88"/>
      <c r="M27" s="88"/>
      <c r="N27" s="88"/>
      <c r="O27" s="88"/>
      <c r="P27" s="88"/>
      <c r="Q27" s="88"/>
      <c r="R27" s="88"/>
      <c r="S27" s="92"/>
    </row>
    <row r="28" spans="1:19">
      <c r="A28" s="108"/>
      <c r="B28" s="97"/>
      <c r="C28" s="111"/>
      <c r="D28" s="12"/>
      <c r="E28" s="58"/>
      <c r="F28" s="11" t="s">
        <v>24</v>
      </c>
      <c r="G28" s="11"/>
      <c r="H28" s="97"/>
      <c r="I28" s="97"/>
      <c r="J28" s="88"/>
      <c r="K28" s="88"/>
      <c r="L28" s="88"/>
      <c r="M28" s="88"/>
      <c r="N28" s="88"/>
      <c r="O28" s="88"/>
      <c r="P28" s="88"/>
      <c r="Q28" s="88"/>
      <c r="R28" s="88"/>
      <c r="S28" s="92"/>
    </row>
    <row r="29" spans="1:19">
      <c r="A29" s="108"/>
      <c r="B29" s="97"/>
      <c r="C29" s="111"/>
      <c r="D29" s="12"/>
      <c r="E29" s="58"/>
      <c r="F29" s="11"/>
      <c r="G29" s="11"/>
      <c r="H29" s="97"/>
      <c r="I29" s="97"/>
      <c r="J29" s="88"/>
      <c r="K29" s="88"/>
      <c r="L29" s="88"/>
      <c r="M29" s="88"/>
      <c r="N29" s="88"/>
      <c r="O29" s="88"/>
      <c r="P29" s="88"/>
      <c r="Q29" s="88"/>
      <c r="R29" s="88"/>
      <c r="S29" s="92"/>
    </row>
    <row r="30" spans="1:19">
      <c r="A30" s="108"/>
      <c r="B30" s="97"/>
      <c r="C30" s="111"/>
      <c r="D30" s="12"/>
      <c r="E30" s="58"/>
      <c r="F30" s="11"/>
      <c r="G30" s="11"/>
      <c r="H30" s="97"/>
      <c r="I30" s="97"/>
      <c r="J30" s="88"/>
      <c r="K30" s="88"/>
      <c r="L30" s="88"/>
      <c r="M30" s="88"/>
      <c r="N30" s="88"/>
      <c r="O30" s="88"/>
      <c r="P30" s="88"/>
      <c r="Q30" s="88"/>
      <c r="R30" s="88"/>
      <c r="S30" s="92"/>
    </row>
    <row r="31" spans="1:19">
      <c r="A31" s="108"/>
      <c r="B31" s="98"/>
      <c r="C31" s="112"/>
      <c r="D31" s="12"/>
      <c r="E31" s="58"/>
      <c r="F31" s="11"/>
      <c r="G31" s="11"/>
      <c r="H31" s="98"/>
      <c r="I31" s="98"/>
      <c r="J31" s="89"/>
      <c r="K31" s="89"/>
      <c r="L31" s="89"/>
      <c r="M31" s="89"/>
      <c r="N31" s="89"/>
      <c r="O31" s="89"/>
      <c r="P31" s="89"/>
      <c r="Q31" s="89"/>
      <c r="R31" s="89"/>
      <c r="S31" s="92"/>
    </row>
    <row r="32" spans="1:19" ht="26.4">
      <c r="A32" s="108"/>
      <c r="B32" s="109">
        <v>4</v>
      </c>
      <c r="C32" s="113" t="s">
        <v>75</v>
      </c>
      <c r="D32" s="11"/>
      <c r="E32" s="58"/>
      <c r="F32" s="11" t="s">
        <v>56</v>
      </c>
      <c r="G32" s="11" t="s">
        <v>53</v>
      </c>
      <c r="H32" s="96"/>
      <c r="I32" s="96"/>
      <c r="J32" s="90">
        <f>SUM(K32:O34)</f>
        <v>1.5999999999999999</v>
      </c>
      <c r="K32" s="87">
        <v>0.1</v>
      </c>
      <c r="L32" s="87">
        <v>0.1</v>
      </c>
      <c r="M32" s="87">
        <v>0.7</v>
      </c>
      <c r="N32" s="87">
        <v>0.4</v>
      </c>
      <c r="O32" s="87">
        <v>0.3</v>
      </c>
      <c r="P32" s="90">
        <f>K32*$K$1+L32*$L$1+M32*$M$1+N32*$N$1+O32*$O$1</f>
        <v>42450.408000000003</v>
      </c>
      <c r="Q32" s="90">
        <v>2</v>
      </c>
      <c r="R32" s="90">
        <f>Q32*30000</f>
        <v>60000</v>
      </c>
      <c r="S32" s="92"/>
    </row>
    <row r="33" spans="1:19">
      <c r="A33" s="108"/>
      <c r="B33" s="109"/>
      <c r="C33" s="113"/>
      <c r="D33" s="11"/>
      <c r="E33" s="58"/>
      <c r="F33" s="11" t="s">
        <v>23</v>
      </c>
      <c r="G33" s="11" t="s">
        <v>54</v>
      </c>
      <c r="H33" s="97"/>
      <c r="I33" s="97"/>
      <c r="J33" s="90"/>
      <c r="K33" s="88"/>
      <c r="L33" s="88"/>
      <c r="M33" s="88"/>
      <c r="N33" s="88"/>
      <c r="O33" s="88"/>
      <c r="P33" s="90"/>
      <c r="Q33" s="90"/>
      <c r="R33" s="90"/>
      <c r="S33" s="92"/>
    </row>
    <row r="34" spans="1:19">
      <c r="A34" s="108"/>
      <c r="B34" s="109"/>
      <c r="C34" s="113"/>
      <c r="D34" s="12"/>
      <c r="E34" s="58"/>
      <c r="F34" s="11" t="s">
        <v>24</v>
      </c>
      <c r="G34" s="11"/>
      <c r="H34" s="98"/>
      <c r="I34" s="98"/>
      <c r="J34" s="90"/>
      <c r="K34" s="89"/>
      <c r="L34" s="89"/>
      <c r="M34" s="89"/>
      <c r="N34" s="89"/>
      <c r="O34" s="89"/>
      <c r="P34" s="90"/>
      <c r="Q34" s="90"/>
      <c r="R34" s="90"/>
      <c r="S34" s="92"/>
    </row>
    <row r="35" spans="1:19" ht="30" hidden="1" customHeight="1">
      <c r="A35" s="108"/>
      <c r="B35" s="105" t="s">
        <v>57</v>
      </c>
      <c r="C35" s="106"/>
      <c r="D35" s="106"/>
      <c r="E35" s="106"/>
      <c r="F35" s="106"/>
      <c r="G35" s="106"/>
      <c r="H35" s="106"/>
      <c r="I35" s="107"/>
      <c r="J35" s="17">
        <f>SUM(J4:J34)</f>
        <v>18.800000000000004</v>
      </c>
      <c r="K35" s="3">
        <f>SUM(K4:K34)</f>
        <v>1.3</v>
      </c>
      <c r="L35" s="3">
        <f>SUM(L4:L34)</f>
        <v>1.6</v>
      </c>
      <c r="M35" s="3">
        <f>SUM(M4:M34)</f>
        <v>8.5</v>
      </c>
      <c r="N35" s="3">
        <f t="shared" ref="N35:R35" si="0">SUM(N4:N34)</f>
        <v>4.5000000000000009</v>
      </c>
      <c r="O35" s="3">
        <f t="shared" si="0"/>
        <v>2.9</v>
      </c>
      <c r="P35" s="18">
        <f t="shared" si="0"/>
        <v>504866.67</v>
      </c>
      <c r="Q35" s="17">
        <f t="shared" si="0"/>
        <v>22</v>
      </c>
      <c r="R35" s="18">
        <f t="shared" si="0"/>
        <v>660000</v>
      </c>
      <c r="S35" s="93"/>
    </row>
  </sheetData>
  <mergeCells count="66">
    <mergeCell ref="E2:E3"/>
    <mergeCell ref="J2:O2"/>
    <mergeCell ref="B35:I35"/>
    <mergeCell ref="A2:A3"/>
    <mergeCell ref="A4:A35"/>
    <mergeCell ref="B2:B3"/>
    <mergeCell ref="B4:B19"/>
    <mergeCell ref="B20:B25"/>
    <mergeCell ref="B26:B31"/>
    <mergeCell ref="B32:B34"/>
    <mergeCell ref="C2:C3"/>
    <mergeCell ref="C4:C19"/>
    <mergeCell ref="C20:C25"/>
    <mergeCell ref="C26:C31"/>
    <mergeCell ref="C32:C34"/>
    <mergeCell ref="D2:D3"/>
    <mergeCell ref="F2:F3"/>
    <mergeCell ref="G2:G3"/>
    <mergeCell ref="H2:H3"/>
    <mergeCell ref="H4:H19"/>
    <mergeCell ref="H20:H25"/>
    <mergeCell ref="H26:H31"/>
    <mergeCell ref="H32:H34"/>
    <mergeCell ref="I2:I3"/>
    <mergeCell ref="I4:I19"/>
    <mergeCell ref="I20:I25"/>
    <mergeCell ref="I26:I31"/>
    <mergeCell ref="I32:I34"/>
    <mergeCell ref="J4:J19"/>
    <mergeCell ref="J20:J25"/>
    <mergeCell ref="J26:J31"/>
    <mergeCell ref="J32:J34"/>
    <mergeCell ref="K4:K19"/>
    <mergeCell ref="K20:K25"/>
    <mergeCell ref="K26:K31"/>
    <mergeCell ref="K32:K34"/>
    <mergeCell ref="L4:L19"/>
    <mergeCell ref="L20:L25"/>
    <mergeCell ref="L26:L31"/>
    <mergeCell ref="L32:L34"/>
    <mergeCell ref="M4:M19"/>
    <mergeCell ref="M20:M25"/>
    <mergeCell ref="M26:M31"/>
    <mergeCell ref="M32:M34"/>
    <mergeCell ref="N4:N19"/>
    <mergeCell ref="N20:N25"/>
    <mergeCell ref="N26:N31"/>
    <mergeCell ref="N32:N34"/>
    <mergeCell ref="O4:O19"/>
    <mergeCell ref="O20:O25"/>
    <mergeCell ref="O26:O31"/>
    <mergeCell ref="O32:O34"/>
    <mergeCell ref="P4:P19"/>
    <mergeCell ref="P20:P25"/>
    <mergeCell ref="P26:P31"/>
    <mergeCell ref="P32:P34"/>
    <mergeCell ref="Q2:Q3"/>
    <mergeCell ref="Q4:Q19"/>
    <mergeCell ref="Q20:Q25"/>
    <mergeCell ref="Q26:Q31"/>
    <mergeCell ref="Q32:Q34"/>
    <mergeCell ref="R4:R19"/>
    <mergeCell ref="R20:R25"/>
    <mergeCell ref="R26:R31"/>
    <mergeCell ref="R32:R34"/>
    <mergeCell ref="S4:S35"/>
  </mergeCells>
  <conditionalFormatting sqref="E4:E34">
    <cfRule type="containsText" dxfId="6" priority="1" operator="containsText" text="Not Needed">
      <formula>NOT(ISERROR(SEARCH("Not Needed",E4)))</formula>
    </cfRule>
    <cfRule type="containsText" dxfId="5" priority="2" operator="containsText" text="Not Started">
      <formula>NOT(ISERROR(SEARCH("Not Started",E4)))</formula>
    </cfRule>
    <cfRule type="containsText" dxfId="4" priority="3" operator="containsText" text="Not Started">
      <formula>NOT(ISERROR(SEARCH("Not Started",E4)))</formula>
    </cfRule>
    <cfRule type="containsText" dxfId="3" priority="4" operator="containsText" text="Not Needed">
      <formula>NOT(ISERROR(SEARCH("Not Needed",E4)))</formula>
    </cfRule>
    <cfRule type="containsText" dxfId="2" priority="5" operator="containsText" text="Blocked">
      <formula>NOT(ISERROR(SEARCH("Blocked",E4)))</formula>
    </cfRule>
    <cfRule type="containsText" dxfId="1" priority="6" operator="containsText" text="Completed">
      <formula>NOT(ISERROR(SEARCH("Completed",E4)))</formula>
    </cfRule>
    <cfRule type="containsText" dxfId="0" priority="7" operator="containsText" text="In Progress">
      <formula>NOT(ISERROR(SEARCH("In Progress",E4)))</formula>
    </cfRule>
  </conditionalFormatting>
  <dataValidations count="1">
    <dataValidation type="list" allowBlank="1" showInputMessage="1" showErrorMessage="1" sqref="E4:E34" xr:uid="{D8B9C39C-FFA2-40F8-B4BA-2DD2E7E79BAA}">
      <formula1>"Not Started, In Progress, Completed, Blocked, Not Needed"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/>
  </sheetViews>
  <sheetFormatPr defaultColWidth="9" defaultRowHeight="14.4"/>
  <cols>
    <col min="2" max="2" width="29" customWidth="1"/>
    <col min="4" max="4" width="25.33203125" customWidth="1"/>
    <col min="5" max="5" width="15" customWidth="1"/>
    <col min="6" max="7" width="0" hidden="1" customWidth="1"/>
    <col min="9" max="10" width="9.88671875"/>
  </cols>
  <sheetData>
    <row r="1" spans="1:11">
      <c r="A1" s="1" t="s">
        <v>95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2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>
      <c r="A2" s="114" t="s">
        <v>96</v>
      </c>
      <c r="B2" s="64" t="s">
        <v>93</v>
      </c>
      <c r="C2" s="4"/>
      <c r="D2" s="4"/>
      <c r="E2" s="6">
        <v>44354</v>
      </c>
      <c r="F2" s="7">
        <f t="shared" ref="F2:F8" si="0">G2*H2</f>
        <v>30096</v>
      </c>
      <c r="G2" s="7">
        <v>1003.2</v>
      </c>
      <c r="H2" s="7">
        <f t="shared" ref="H2:H8" si="1">(J2-I2)*K2</f>
        <v>30</v>
      </c>
      <c r="I2" s="6">
        <v>44354</v>
      </c>
      <c r="J2" s="6">
        <v>44414</v>
      </c>
      <c r="K2" s="8">
        <v>0.5</v>
      </c>
    </row>
    <row r="3" spans="1:11">
      <c r="A3" s="114"/>
      <c r="B3" s="64" t="s">
        <v>68</v>
      </c>
      <c r="C3" s="4"/>
      <c r="D3" s="5"/>
      <c r="E3" s="6">
        <v>44354</v>
      </c>
      <c r="F3" s="7">
        <f t="shared" si="0"/>
        <v>67214.400000000009</v>
      </c>
      <c r="G3" s="7">
        <v>1003.2</v>
      </c>
      <c r="H3" s="7">
        <f t="shared" si="1"/>
        <v>67</v>
      </c>
      <c r="I3" s="6">
        <v>44347</v>
      </c>
      <c r="J3" s="6">
        <v>44414</v>
      </c>
      <c r="K3" s="8">
        <v>1</v>
      </c>
    </row>
    <row r="4" spans="1:11">
      <c r="A4" s="114"/>
      <c r="B4" s="4" t="s">
        <v>68</v>
      </c>
      <c r="C4" s="4"/>
      <c r="D4" s="5"/>
      <c r="E4" s="6">
        <v>44354</v>
      </c>
      <c r="F4" s="7"/>
      <c r="G4" s="7"/>
      <c r="H4" s="7">
        <f t="shared" si="1"/>
        <v>60</v>
      </c>
      <c r="I4" s="6">
        <v>44354</v>
      </c>
      <c r="J4" s="6">
        <v>44414</v>
      </c>
      <c r="K4" s="8">
        <v>1</v>
      </c>
    </row>
    <row r="5" spans="1:11">
      <c r="A5" s="114"/>
      <c r="B5" s="64" t="s">
        <v>94</v>
      </c>
      <c r="C5" s="4"/>
      <c r="D5" s="5"/>
      <c r="E5" s="6">
        <v>44354</v>
      </c>
      <c r="F5" s="7"/>
      <c r="G5" s="7"/>
      <c r="H5" s="7">
        <f t="shared" si="1"/>
        <v>60</v>
      </c>
      <c r="I5" s="6">
        <v>44354</v>
      </c>
      <c r="J5" s="6">
        <v>44414</v>
      </c>
      <c r="K5" s="8">
        <v>1</v>
      </c>
    </row>
    <row r="6" spans="1:11">
      <c r="A6" s="114"/>
      <c r="B6" s="4" t="s">
        <v>69</v>
      </c>
      <c r="C6" s="4"/>
      <c r="D6" s="5"/>
      <c r="E6" s="6">
        <v>44354</v>
      </c>
      <c r="F6" s="7">
        <f t="shared" si="0"/>
        <v>66963.599999999991</v>
      </c>
      <c r="G6" s="7">
        <v>1116.06</v>
      </c>
      <c r="H6" s="7">
        <f t="shared" si="1"/>
        <v>60</v>
      </c>
      <c r="I6" s="6">
        <v>44354</v>
      </c>
      <c r="J6" s="6">
        <v>44414</v>
      </c>
      <c r="K6" s="8">
        <v>1</v>
      </c>
    </row>
    <row r="7" spans="1:11">
      <c r="A7" s="114"/>
      <c r="B7" s="4" t="s">
        <v>70</v>
      </c>
      <c r="C7" s="4"/>
      <c r="D7" s="5"/>
      <c r="E7" s="6">
        <v>44354</v>
      </c>
      <c r="F7" s="7"/>
      <c r="G7" s="7"/>
      <c r="H7" s="7">
        <f t="shared" si="1"/>
        <v>60</v>
      </c>
      <c r="I7" s="6">
        <v>44354</v>
      </c>
      <c r="J7" s="6">
        <v>44414</v>
      </c>
      <c r="K7" s="8">
        <v>1</v>
      </c>
    </row>
    <row r="8" spans="1:11">
      <c r="A8" s="114"/>
      <c r="B8" s="3" t="s">
        <v>71</v>
      </c>
      <c r="C8" s="4"/>
      <c r="D8" s="5" t="s">
        <v>72</v>
      </c>
      <c r="E8" s="6">
        <v>44361</v>
      </c>
      <c r="F8" s="7">
        <f t="shared" si="0"/>
        <v>13144</v>
      </c>
      <c r="G8" s="7">
        <v>496</v>
      </c>
      <c r="H8" s="7">
        <f t="shared" si="1"/>
        <v>26.5</v>
      </c>
      <c r="I8" s="6">
        <v>44361</v>
      </c>
      <c r="J8" s="6">
        <v>44414</v>
      </c>
      <c r="K8" s="8">
        <v>0.5</v>
      </c>
    </row>
    <row r="9" spans="1:11">
      <c r="A9" s="114" t="s">
        <v>97</v>
      </c>
      <c r="B9" s="64" t="s">
        <v>93</v>
      </c>
      <c r="C9" s="4"/>
      <c r="D9" s="4"/>
      <c r="E9" s="6">
        <v>44354</v>
      </c>
      <c r="F9" s="7">
        <f t="shared" ref="F9:F10" si="2">G9*H9</f>
        <v>83265.600000000006</v>
      </c>
      <c r="G9" s="7">
        <v>1003.2</v>
      </c>
      <c r="H9" s="7">
        <f t="shared" ref="H9:H12" si="3">(J9-I9)*K9</f>
        <v>83</v>
      </c>
      <c r="I9" s="6">
        <v>44340</v>
      </c>
      <c r="J9" s="6">
        <v>44423</v>
      </c>
      <c r="K9" s="8">
        <v>1</v>
      </c>
    </row>
    <row r="10" spans="1:11">
      <c r="A10" s="114"/>
      <c r="B10" s="64" t="s">
        <v>68</v>
      </c>
      <c r="C10" s="4"/>
      <c r="D10" s="5"/>
      <c r="E10" s="6">
        <v>44354</v>
      </c>
      <c r="F10" s="7">
        <f t="shared" si="2"/>
        <v>69220.800000000003</v>
      </c>
      <c r="G10" s="7">
        <v>1003.2</v>
      </c>
      <c r="H10" s="7">
        <f t="shared" si="3"/>
        <v>69</v>
      </c>
      <c r="I10" s="6">
        <v>44354</v>
      </c>
      <c r="J10" s="6">
        <v>44423</v>
      </c>
      <c r="K10" s="8">
        <v>1</v>
      </c>
    </row>
    <row r="11" spans="1:11">
      <c r="A11" s="114"/>
      <c r="B11" s="4" t="s">
        <v>68</v>
      </c>
      <c r="C11" s="4"/>
      <c r="D11" s="5"/>
      <c r="E11" s="6">
        <v>44354</v>
      </c>
      <c r="F11" s="7"/>
      <c r="G11" s="7"/>
      <c r="H11" s="7">
        <f t="shared" si="3"/>
        <v>69</v>
      </c>
      <c r="I11" s="6">
        <v>44354</v>
      </c>
      <c r="J11" s="6">
        <v>44423</v>
      </c>
      <c r="K11" s="8">
        <v>1</v>
      </c>
    </row>
    <row r="12" spans="1:11">
      <c r="A12" s="114"/>
      <c r="B12" s="64" t="s">
        <v>94</v>
      </c>
      <c r="C12" s="4"/>
      <c r="D12" s="5"/>
      <c r="E12" s="6">
        <v>44354</v>
      </c>
      <c r="F12" s="7"/>
      <c r="G12" s="7"/>
      <c r="H12" s="7">
        <f t="shared" si="3"/>
        <v>69</v>
      </c>
      <c r="I12" s="6">
        <v>44354</v>
      </c>
      <c r="J12" s="6">
        <v>44423</v>
      </c>
      <c r="K12" s="8">
        <v>1</v>
      </c>
    </row>
    <row r="13" spans="1:11">
      <c r="A13" s="114"/>
      <c r="B13" s="4" t="s">
        <v>69</v>
      </c>
      <c r="C13" s="4"/>
      <c r="D13" s="5"/>
      <c r="E13" s="6">
        <v>44354</v>
      </c>
      <c r="F13" s="7">
        <f t="shared" ref="F13" si="4">G13*H13</f>
        <v>77008.14</v>
      </c>
      <c r="G13" s="7">
        <v>1116.06</v>
      </c>
      <c r="H13" s="7">
        <f t="shared" ref="H13" si="5">(J13-I13)*K13</f>
        <v>69</v>
      </c>
      <c r="I13" s="6">
        <v>44354</v>
      </c>
      <c r="J13" s="6">
        <v>44423</v>
      </c>
      <c r="K13" s="8">
        <v>1</v>
      </c>
    </row>
    <row r="14" spans="1:11">
      <c r="A14" s="114"/>
      <c r="B14" s="4" t="s">
        <v>70</v>
      </c>
      <c r="C14" s="4"/>
      <c r="D14" s="5"/>
      <c r="E14" s="6">
        <v>44354</v>
      </c>
      <c r="F14" s="7">
        <f t="shared" ref="F14:F15" si="6">G14*H14</f>
        <v>53934.54</v>
      </c>
      <c r="G14" s="7">
        <v>781.66</v>
      </c>
      <c r="H14" s="7">
        <f t="shared" ref="H14:H15" si="7">(J14-I14)*K14</f>
        <v>69</v>
      </c>
      <c r="I14" s="6">
        <v>44354</v>
      </c>
      <c r="J14" s="6">
        <v>44423</v>
      </c>
      <c r="K14" s="8">
        <v>1</v>
      </c>
    </row>
    <row r="15" spans="1:11">
      <c r="A15" s="114"/>
      <c r="B15" s="8" t="s">
        <v>71</v>
      </c>
      <c r="C15" s="4"/>
      <c r="D15" s="5" t="s">
        <v>72</v>
      </c>
      <c r="E15" s="6">
        <v>44361</v>
      </c>
      <c r="F15" s="7">
        <f t="shared" si="6"/>
        <v>15376</v>
      </c>
      <c r="G15" s="7">
        <v>496</v>
      </c>
      <c r="H15" s="7">
        <f t="shared" si="7"/>
        <v>31</v>
      </c>
      <c r="I15" s="6">
        <v>44361</v>
      </c>
      <c r="J15" s="6">
        <v>44423</v>
      </c>
      <c r="K15" s="8">
        <v>0.5</v>
      </c>
    </row>
    <row r="16" spans="1:11">
      <c r="A16" s="65"/>
    </row>
  </sheetData>
  <mergeCells count="2">
    <mergeCell ref="A2:A8"/>
    <mergeCell ref="A9:A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Story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Blank</cp:lastModifiedBy>
  <dcterms:created xsi:type="dcterms:W3CDTF">2015-06-05T18:19:00Z</dcterms:created>
  <dcterms:modified xsi:type="dcterms:W3CDTF">2021-06-03T10:25:20Z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E37F9AD0F997439690375523C4F7048E</vt:lpwstr>
  </property>
  <property fmtid="{D5CDD505-2E9C-101B-9397-08002B2CF9AE}" pid="3" name="KSOProductBuildVer">
    <vt:lpwstr>2052-11.1.0.10463</vt:lpwstr>
  </property>
</Properties>
</file>