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75467\Desktop\Recent Work\API Transaction\"/>
    </mc:Choice>
  </mc:AlternateContent>
  <bookViews>
    <workbookView xWindow="0" yWindow="0" windowWidth="28800" windowHeight="12420" activeTab="4"/>
  </bookViews>
  <sheets>
    <sheet name="Scope Description" sheetId="6" r:id="rId1"/>
    <sheet name="Detail of Scope" sheetId="5" r:id="rId2"/>
    <sheet name="Cost Team" sheetId="8" r:id="rId3"/>
    <sheet name="Team" sheetId="9" r:id="rId4"/>
    <sheet name="Ganther " sheetId="3" r:id="rId5"/>
    <sheet name="Detail Schedule" sheetId="4" r:id="rId6"/>
    <sheet name="Development Step" sheetId="1" r:id="rId7"/>
    <sheet name="Analysis" sheetId="2" r:id="rId8"/>
  </sheets>
  <externalReferences>
    <externalReference r:id="rId9"/>
  </externalReferences>
  <definedNames>
    <definedName name="_xlnm._FilterDatabase" localSheetId="4" hidden="1">'Ganther '!$F$1:$F$18</definedName>
    <definedName name="ActualBeyond">PeriodInActual*([1]项目规划表!$E1&gt;0)</definedName>
    <definedName name="adf">PeriodInActual*([1]项目规划表!$E1&gt;0)</definedName>
    <definedName name="PercentCompleteBeyond">([1]项目规划表!A$4=MEDIAN([1]项目规划表!A$4,[1]项目规划表!$E1,[1]项目规划表!$E1+[1]项目规划表!$F1)*([1]项目规划表!$E1&gt;0))*(([1]项目规划表!A$4&lt;(INT([1]项目规划表!$E1+[1]项目规划表!$F1*[1]项目规划表!$G1)))+([1]项目规划表!A$4=[1]项目规划表!$E1))*([1]项目规划表!$G1&gt;0)</definedName>
    <definedName name="period_selected">[1]项目规划表!$H$2</definedName>
    <definedName name="PeriodInActual">[1]项目规划表!A$4=MEDIAN([1]项目规划表!A$4,[1]项目规划表!$E1,[1]项目规划表!$E1+[1]项目规划表!$F1-1)</definedName>
    <definedName name="PeriodInPlan">[1]项目规划表!A$4=MEDIAN([1]项目规划表!A$4,[1]项目规划表!$C1,[1]项目规划表!$C1+[1]项目规划表!$D1-1)</definedName>
    <definedName name="完成百分比">PercentCompleteBeyond*PeriodInPlan</definedName>
    <definedName name="实际值">(PeriodInActual*([1]项目规划表!$E1&gt;0))*PeriodInPlan</definedName>
    <definedName name="计划">PeriodInPlan*([1]项目规划表!$C1&gt;0)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3" l="1"/>
  <c r="G10" i="3"/>
  <c r="G11" i="3"/>
  <c r="G12" i="3"/>
  <c r="M18" i="8" l="1"/>
  <c r="M17" i="8"/>
  <c r="M16" i="8"/>
  <c r="M19" i="8"/>
  <c r="L2" i="8"/>
  <c r="L12" i="8" s="1"/>
  <c r="M2" i="8"/>
  <c r="L3" i="8"/>
  <c r="M3" i="8"/>
  <c r="L4" i="8"/>
  <c r="M4" i="8"/>
  <c r="M12" i="8" s="1"/>
  <c r="L5" i="8"/>
  <c r="M5" i="8"/>
  <c r="L6" i="8"/>
  <c r="M6" i="8"/>
  <c r="L7" i="8"/>
  <c r="M7" i="8"/>
  <c r="L8" i="8"/>
  <c r="M8" i="8"/>
  <c r="L9" i="8"/>
  <c r="M9" i="8"/>
  <c r="L10" i="8"/>
  <c r="M10" i="8"/>
  <c r="M15" i="8" l="1"/>
  <c r="M14" i="8"/>
  <c r="M13" i="8"/>
  <c r="L15" i="8"/>
  <c r="L16" i="8" s="1"/>
  <c r="L17" i="8" s="1"/>
  <c r="L18" i="8" s="1"/>
  <c r="L19" i="8" s="1"/>
  <c r="L13" i="8"/>
  <c r="L14" i="8"/>
  <c r="M20" i="8" l="1"/>
  <c r="N14" i="8"/>
  <c r="O14" i="8" s="1"/>
</calcChain>
</file>

<file path=xl/sharedStrings.xml><?xml version="1.0" encoding="utf-8"?>
<sst xmlns="http://schemas.openxmlformats.org/spreadsheetml/2006/main" count="334" uniqueCount="244">
  <si>
    <t xml:space="preserve">UAT Testing </t>
  </si>
  <si>
    <t>Deployment</t>
  </si>
  <si>
    <t>Regression 测试</t>
  </si>
  <si>
    <t>功能测试</t>
  </si>
  <si>
    <t>Testing: API 连通测试</t>
  </si>
  <si>
    <t>API 构建完成后，更换Service调动DAO的方法至API</t>
  </si>
  <si>
    <t>根据整理出来的原生sql做IWS API 构建（按照制定的命名规则）</t>
  </si>
  <si>
    <t xml:space="preserve"> JPA DAO 翻译成原生SQL(mapping)</t>
  </si>
  <si>
    <t>找Service中的所有SQL及没有SQL的语句</t>
  </si>
  <si>
    <t xml:space="preserve">Staging </t>
  </si>
  <si>
    <t xml:space="preserve">IWS Environment Set-up </t>
  </si>
  <si>
    <t>IWS API Portal building</t>
  </si>
  <si>
    <t>Description</t>
  </si>
  <si>
    <t>Step</t>
  </si>
  <si>
    <t>Phase 2 Before Nov</t>
  </si>
  <si>
    <t>Phase1 Before Sep</t>
  </si>
  <si>
    <t>When?</t>
  </si>
  <si>
    <t>Phase2: Migration system to IKP</t>
  </si>
  <si>
    <t xml:space="preserve">Phase1: Mobile API </t>
  </si>
  <si>
    <t xml:space="preserve">Phase1: JDBC to API </t>
  </si>
  <si>
    <t>What?</t>
  </si>
  <si>
    <t>Architecture suggest to change JDBC --&gt; API</t>
  </si>
  <si>
    <t>JDBC Connection efficiency can not reach to the expect</t>
  </si>
  <si>
    <t xml:space="preserve">Mobile Portal is developing now </t>
  </si>
  <si>
    <t>Why?</t>
  </si>
  <si>
    <t>INSERT INTO "LIB"…</t>
  </si>
  <si>
    <t>ADD</t>
  </si>
  <si>
    <t>root/'Functionname'</t>
  </si>
  <si>
    <t>DELETE FROM "LIB"  WHERE</t>
  </si>
  <si>
    <t>REMOVE"ENTITY"</t>
  </si>
  <si>
    <t>UPDATE "LIB" SET "ENTITY=?","ENTITY=?","ENTITY=?"…WHERE…</t>
  </si>
  <si>
    <t>UPDATE'ENTITY SET'</t>
  </si>
  <si>
    <t>SELECT "ENTITY","ENTITY","ENTITY"... FORM "LIB" LEFT JOIN ON""... WHERE….</t>
  </si>
  <si>
    <t>GET"ENTITY SET"</t>
  </si>
  <si>
    <t>SQL Statement</t>
  </si>
  <si>
    <t>Procedure Identifier</t>
  </si>
  <si>
    <t>URI</t>
  </si>
  <si>
    <t>Deployment the GRBS App-Engine &amp; API Gateway to IKP</t>
  </si>
  <si>
    <t xml:space="preserve">GRBS app-engine refactoring </t>
  </si>
  <si>
    <t>Migration Solution Confirmation</t>
  </si>
  <si>
    <t xml:space="preserve">Customer ID de-code </t>
  </si>
  <si>
    <t>API Gateway study and set-up</t>
  </si>
  <si>
    <t xml:space="preserve">IWS Environment set-up </t>
  </si>
  <si>
    <t>Initial Requierment &amp; Source Code analysis</t>
  </si>
  <si>
    <t>September</t>
  </si>
  <si>
    <t>Augest</t>
  </si>
  <si>
    <t>July</t>
  </si>
  <si>
    <t>June</t>
  </si>
  <si>
    <t>May</t>
  </si>
  <si>
    <t>April</t>
  </si>
  <si>
    <t>Duartion
(Week)</t>
  </si>
  <si>
    <t>Estimate End Date</t>
  </si>
  <si>
    <t>Start Date</t>
  </si>
  <si>
    <t xml:space="preserve">Sub-Tasks </t>
  </si>
  <si>
    <t>Tasks</t>
  </si>
  <si>
    <t>Task Finished</t>
  </si>
  <si>
    <t>Regression Test &amp; UAT Testing</t>
  </si>
  <si>
    <t xml:space="preserve">Testing </t>
  </si>
  <si>
    <t>Development</t>
  </si>
  <si>
    <t>Requirement</t>
  </si>
  <si>
    <t>Environment Set-up</t>
  </si>
  <si>
    <t>Sprint 0</t>
  </si>
  <si>
    <t>Task 2:Sprint 6</t>
  </si>
  <si>
    <t>Task 2:Sprint 5</t>
  </si>
  <si>
    <t>Task1B &amp; Task 2:Sprint 4</t>
  </si>
  <si>
    <t>Task1B &amp; Task 2: Sprint 3</t>
  </si>
  <si>
    <t>Task1B &amp; Task 2: Sprint 2</t>
  </si>
  <si>
    <t>Task1B &amp; Task 2: Sprint 1</t>
  </si>
  <si>
    <t>Task1B &amp; Task 2: Sprint 0</t>
  </si>
  <si>
    <t>Task 1A: Sprint 3</t>
  </si>
  <si>
    <t>Task 1A: Sprint 2</t>
  </si>
  <si>
    <t>Task 1A: Sprint 1</t>
  </si>
  <si>
    <t>Task 1A: Sprint 0</t>
  </si>
  <si>
    <t xml:space="preserve">Task </t>
  </si>
  <si>
    <t>Unit Test &amp; SIT Test &amp; UAT Test</t>
  </si>
  <si>
    <t>Requirement Analysis</t>
  </si>
  <si>
    <t>Sprint 1 -Sprint 6
(07/05 - 09/30)</t>
  </si>
  <si>
    <t>Project Plan/Backlog Creatintg</t>
  </si>
  <si>
    <t>Initial Requierment  analysis</t>
  </si>
  <si>
    <t>IKP Study</t>
  </si>
  <si>
    <t>Sprint 0:
(06/22 - 07/02)</t>
  </si>
  <si>
    <t>Task 2:PCF to IKP migration</t>
  </si>
  <si>
    <t>Mobile API build-up</t>
  </si>
  <si>
    <t>Communicating with Mobile Team to get requirement</t>
  </si>
  <si>
    <t xml:space="preserve">Task 1B: Mobile API Access  </t>
  </si>
  <si>
    <t>Unit Test &amp; SIT Test &amp; UAT Test (06/25 - 07/02)</t>
  </si>
  <si>
    <t>Portal5 &amp;6: IWS API Building (06/13 - 06/25 )</t>
  </si>
  <si>
    <t>Portal5 &amp;6: Service Refactroring (06/13 - 06/25 )</t>
  </si>
  <si>
    <t>Requirement Analysis(06/07 - 06/11)</t>
  </si>
  <si>
    <t>Sprint 3: 
(06/07  - 07/02)</t>
  </si>
  <si>
    <t>Unit Test &amp; SIT Test &amp; Regresstion Test (06/14 - 06/18)</t>
  </si>
  <si>
    <t>Portal5 &amp;6: IWS API Building (05/31 - 06/11 )</t>
  </si>
  <si>
    <t>Portal3 &amp;4: Service Refactroring (05/31 - 06/11 )</t>
  </si>
  <si>
    <t>Requirement Analysis(05/24 - 05/28)</t>
  </si>
  <si>
    <t>Sprint 2: 
(05/24 - 06/18)</t>
  </si>
  <si>
    <t>Unit Test &amp; SIT Test &amp; Regresstion Test (05/31 - 06/04)</t>
  </si>
  <si>
    <t>Portal1 &amp;2: IWS API Building (05/17 - 05/28 )</t>
  </si>
  <si>
    <t>Portal1 &amp;2: Service Refactroring (05/17 - 05/28 )</t>
  </si>
  <si>
    <t>Development Environment set-up(05/10 - 05/15)</t>
  </si>
  <si>
    <t>Sprint 1: 
(05/10 - 06/04)</t>
  </si>
  <si>
    <t>Sprint 0:
(04/19 - 05/07)</t>
  </si>
  <si>
    <t xml:space="preserve">Task 1A:JDBC Connection Convert to API Connection </t>
  </si>
  <si>
    <t>Timeline</t>
  </si>
  <si>
    <t>No.</t>
  </si>
  <si>
    <t>Scope Title</t>
  </si>
  <si>
    <t xml:space="preserve">Description </t>
  </si>
  <si>
    <t>Deliverables</t>
  </si>
  <si>
    <t>JDBC Connection Convert to API Connection (05/10 – 06/30)</t>
  </si>
  <si>
    <t>IWS-API-portal Environment Set up</t>
  </si>
  <si>
    <t>Based on GRBS Database and Staging Database to set-up the IWS Server that to make sure the Restful API can be released by AS400</t>
  </si>
  <si>
    <t>Show case for Successfully set-up the IWS Server</t>
  </si>
  <si>
    <t xml:space="preserve">IWS-API-portal building </t>
  </si>
  <si>
    <t>To separate the IWS portal to Current-IWS-API-portal &amp; Staging-IWS-API-portal to make sure the data structure performs the best efficiency.
Moreover, based on the service-refactoring result and business requirement to design and build - up the Restful APIs that store in corresponding IWS-API-portals, all the Restful API should pass the API Connection test.</t>
  </si>
  <si>
    <t>Package &amp; Show case for
Current-IWS-API-portal API &amp; Staging-IWS-API-portal API</t>
  </si>
  <si>
    <t>Service refactoring</t>
  </si>
  <si>
    <t xml:space="preserve">First part of Service refactoring is to establish the API connections between IWS-API-Portal and Service, at the start, to analyse the previous JDBC connection data structure and business requirement to design APIs method/request/expect a response, secondary, to file out JDBC - API mapping as the result to let the IWS team create the corresponding APIs on IWS portal, when the APIs ready on IWS, the service APIs connection will be developed to establish connections.
The second part is to prepare the IKP migration which needs the data structure should follow the IKP standard. </t>
  </si>
  <si>
    <t>Function Design Documents,
Package,
Show case for  API connection</t>
  </si>
  <si>
    <t>API Gateway building</t>
  </si>
  <si>
    <t>Follow the WPB API-gateway standard to build the API Gateway which handles the tasks involved in accepting and processing up to concurrent API calls, authorization and access control, monitoring.</t>
  </si>
  <si>
    <t>Function Design Documents,
Package</t>
  </si>
  <si>
    <t>Testing for performance and function correctness</t>
  </si>
  <si>
    <t>Performance Test: To make sure the performance of IWS connection will be better than JDBC connection.
 API Connection Test: To make sure all APIs pass the test.
 SIT &amp; UAT Test &amp;Regression Test: To make sure all the functions shown on Web portal will be the same as previous.</t>
  </si>
  <si>
    <t>Testing Report</t>
  </si>
  <si>
    <t>Mobile API Access  (07/01 – 09/30)</t>
  </si>
  <si>
    <t>To communicate with the Mobile App development team to analyze the method to decode the customer ID which is the most significant entity for establishing a connection with Mobile-App and GRBS-App-Engine; when the de-code method confirm, the development team will start developing the de-code method to make sure the Customer ID will be transferred from Mobile App to GRBS-App-Engine.</t>
  </si>
  <si>
    <t>Function Design Documents,
Package,
Show case for Customer ID Transfer</t>
  </si>
  <si>
    <t>Analysis App functions to design the APIs</t>
  </si>
  <si>
    <t>Follow the business requirement and Mobile App design to finalize the APIs design and development.</t>
  </si>
  <si>
    <t>Function Design Documents, 
Package,
Show case for Mobile API connection</t>
  </si>
  <si>
    <t>Testing to make sure performance and correctness of System</t>
  </si>
  <si>
    <t>Perfomance Test: To make sure the performance of Mobile Apps connect to GRBS-app-engine reach the standard
API Connection Test: To make sure all APIs pass the test
SIT &amp; UAT Test:  To make sure all the functions shown on mobile portal will pass the test case</t>
  </si>
  <si>
    <t>PCF to IKP migration  (07/01 – 09/30)</t>
  </si>
  <si>
    <t>Analysis the refactoring solutions of the GRBS-App-Engine</t>
  </si>
  <si>
    <t>Before the refactoring, the analysis will be done that to make sure the GBRS-APP-Engine can be deployed in IKP.</t>
  </si>
  <si>
    <t>Function Design Documents</t>
  </si>
  <si>
    <t>GRBS-App-Engine refactoring by using Microservices</t>
  </si>
  <si>
    <t>For migration of the GRBS-App-Engine to IKP platform, the refactoring will be processed to make sure the data structure will be separated in microservices that can be deployed in IKP.</t>
  </si>
  <si>
    <t xml:space="preserve">Package
Show Case for Code Structure demo </t>
  </si>
  <si>
    <t xml:space="preserve">When finished the refactoring, the deployment will be processed  to make sure all parts of GRBS-App-Engine &amp; API Gateway will run correctly on IKP </t>
  </si>
  <si>
    <t>Completion/ Sign off to PCF &amp; 
Completion/ Sign in to IKP</t>
  </si>
  <si>
    <t xml:space="preserve">Test the correctness and performance of the platform migration </t>
  </si>
  <si>
    <t>Performance Test: To make sure the performance of the GRBS-app-engine run in IKP will reach the standard
API Connection Test: To make sure all APIs pass the test when migration finished
SIT &amp; UAT Test &amp;Regression Test: To make sure all the functions shown on Web portal/Mobile portal will be as same as the previous</t>
  </si>
  <si>
    <t>Profit Margin</t>
  </si>
  <si>
    <t xml:space="preserve">Monthly salary of employees </t>
  </si>
  <si>
    <t>Month Cost of Team (Include profit margin 30%)</t>
  </si>
  <si>
    <t>Month Cost of Team (Include expenses)</t>
  </si>
  <si>
    <t>Month Cost of Team</t>
  </si>
  <si>
    <t>Day Cost of Team</t>
  </si>
  <si>
    <t>Grand Total</t>
  </si>
  <si>
    <t>Tax</t>
  </si>
  <si>
    <t>Net Total</t>
  </si>
  <si>
    <t xml:space="preserve">Travel expenses
</t>
  </si>
  <si>
    <t xml:space="preserve">Regression Test for JDBC convertion finished,Moblie API access finished and IKP migration finished.
SIT Test for sprint, UAT Test for product release </t>
  </si>
  <si>
    <t xml:space="preserve">Test Experience </t>
  </si>
  <si>
    <t>Full Time</t>
  </si>
  <si>
    <t>Test Engineering (GCB7 Equivalent)</t>
  </si>
  <si>
    <t>Test Engineering (GCB5 Equivalent)</t>
  </si>
  <si>
    <t>Tester</t>
  </si>
  <si>
    <t>√</t>
  </si>
  <si>
    <t>Unit Test, API Connection Test and Performance test for IWS/Mobile API/IKP Platform</t>
  </si>
  <si>
    <t>Code Experience</t>
  </si>
  <si>
    <t>To analysis the original data structure to file out 
the data mapping from JPA to Orginal SQL based on business requirement
Analysis the Mobile API after JDBC covertion finished</t>
  </si>
  <si>
    <t>Business experience/Java/Spring boot</t>
  </si>
  <si>
    <t>Full Stack Engineering (GCB6 Equivalent)</t>
  </si>
  <si>
    <t>Development Engineering (GCB5 Equivalent)</t>
  </si>
  <si>
    <t>Back-end Developer</t>
  </si>
  <si>
    <t>To refactoring the App-engine-service that replace JDBC connection to Restful API connection
Develop the Mobile API after JDBC covertion finished</t>
  </si>
  <si>
    <t>Java/Spring boot</t>
  </si>
  <si>
    <t>Development Engineering (GCB7 Equivalent)</t>
  </si>
  <si>
    <t>To set-up IWS-API-portal environment and 
based on refactoring code to design and develop API which store in IWS-API-Portal</t>
  </si>
  <si>
    <t>AS400</t>
  </si>
  <si>
    <t>Full Stack Engineering (GCB7 Equivalent)</t>
  </si>
  <si>
    <t>Full Stack Engineering (GCB5 Equivalent)</t>
  </si>
  <si>
    <t>To refactoring the code structure by using Microservice and help developer to finish Technical attack, 
same as API Gateway building and  Mobile API Technical challenge</t>
  </si>
  <si>
    <t>Java/Microservice/Spring Cloud/AWS</t>
  </si>
  <si>
    <t>Solution Architecture (GCB5 Equivalent)</t>
  </si>
  <si>
    <t>Solution Architecture (GCB4 Equivalent)</t>
  </si>
  <si>
    <t xml:space="preserve">Technical Lead/Consulting </t>
  </si>
  <si>
    <t>Analysis/Project Management</t>
  </si>
  <si>
    <t xml:space="preserve">Agile/Project Mangement </t>
  </si>
  <si>
    <t>Technology Project Management (GCB5 Equivalent)</t>
  </si>
  <si>
    <t>Technology Project Management (GCB4 Equivalent)</t>
  </si>
  <si>
    <t>PM</t>
  </si>
  <si>
    <t>Total Cost</t>
  </si>
  <si>
    <t>Working Day</t>
  </si>
  <si>
    <t>Essential</t>
  </si>
  <si>
    <t>Duty</t>
  </si>
  <si>
    <t>Skill</t>
  </si>
  <si>
    <t>FT/PT</t>
  </si>
  <si>
    <t>Day Rate</t>
  </si>
  <si>
    <t>Role Title</t>
  </si>
  <si>
    <t xml:space="preserve">Role </t>
  </si>
  <si>
    <t>No</t>
  </si>
  <si>
    <t>职位</t>
  </si>
  <si>
    <t>人选</t>
  </si>
  <si>
    <t>是否招聘</t>
  </si>
  <si>
    <t>级别</t>
  </si>
  <si>
    <t>白圣杰</t>
  </si>
  <si>
    <t>中级</t>
  </si>
  <si>
    <t>实习生/初级</t>
  </si>
  <si>
    <t>实习生</t>
  </si>
  <si>
    <t>高级</t>
  </si>
  <si>
    <t>技能</t>
  </si>
  <si>
    <t>成本/月</t>
  </si>
  <si>
    <t>Test Experience</t>
  </si>
  <si>
    <t>职责</t>
  </si>
  <si>
    <t xml:space="preserve">要使用微服务重构代码结构并帮助开发人员完成技术挑战，
包括API网关构建和Mobile API技术实践 </t>
  </si>
  <si>
    <t>敏捷管理，代码经验，英语书写</t>
  </si>
  <si>
    <t>IWS API 构建，熟悉AS400即可</t>
  </si>
  <si>
    <t>重构将JDBC连接替换为Restful API连接的App-engine-service
JDBC覆盖完成后，开发Mobile API，并根据微服务解决方案，进行系统微服务改造</t>
  </si>
  <si>
    <t>分析原始数据结构，以根据业务需求提供从JPA到Orginal SQL的数据映射，
在完成JDBC覆盖后分析Mobile API，开发Mobile API,并根据微服务解决方案，进行系统微服务改造</t>
  </si>
  <si>
    <t>根据User story 撰写User Story, 保存在Jira ;使用测试工具（如Postman）进行API 连通测试</t>
  </si>
  <si>
    <t>根据User story 撰写User Story, 保存在Jira ;对系统进行整体回归测试,性能测试，功能测试</t>
  </si>
  <si>
    <t>曾雪松</t>
  </si>
  <si>
    <t>徐曼婷/张芳芳</t>
  </si>
  <si>
    <t>AS400/BA</t>
  </si>
  <si>
    <t>实习生/文员/BA</t>
  </si>
  <si>
    <t>张国娇</t>
  </si>
  <si>
    <t>王瑞</t>
  </si>
  <si>
    <t>方弋</t>
  </si>
  <si>
    <t>Deploy GRBS in Local Environment</t>
  </si>
  <si>
    <t>GRBS CDMS: Collect SQL with DAO</t>
  </si>
  <si>
    <t>GRBS CDMS: Collect SQL with Service JPA Method</t>
  </si>
  <si>
    <t>IWS Environment Set-up</t>
  </si>
  <si>
    <t xml:space="preserve">GRBS Database design Document collection and learning </t>
  </si>
  <si>
    <t xml:space="preserve">GRBS Confluence page collection and learning </t>
  </si>
  <si>
    <t>Assign</t>
  </si>
  <si>
    <t>Ash</t>
  </si>
  <si>
    <t>API Gateway Set-up</t>
  </si>
  <si>
    <t>Database re-set in Local Environment (Optional)</t>
  </si>
  <si>
    <t>Solution Design and Project Plan</t>
  </si>
  <si>
    <t>Rui</t>
  </si>
  <si>
    <t xml:space="preserve">IWS Experiment </t>
  </si>
  <si>
    <t>Manting/Rui/Ash</t>
  </si>
  <si>
    <t xml:space="preserve">Waiting for TL </t>
  </si>
  <si>
    <t>Status</t>
  </si>
  <si>
    <t>In Progress</t>
  </si>
  <si>
    <t>Waiting</t>
  </si>
  <si>
    <t>Pending</t>
  </si>
  <si>
    <t>Finished</t>
  </si>
  <si>
    <t>Initial Prepare
(05/03-06/04)</t>
  </si>
  <si>
    <t>Team Set-up</t>
  </si>
  <si>
    <t>Jason/Luna</t>
  </si>
  <si>
    <t>Jason/Rui/Luna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</si>
</sst>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
    <numFmt numFmtId="165" formatCode="[$CNY]\ #,##0.00"/>
    <numFmt numFmtId="166" formatCode="[$CNY]\ #,##0"/>
  </numFmts>
  <fonts count="15">
    <font>
      <sz val="11"/>
      <color theme="1"/>
      <name val="Calibri"/>
      <family val="2"/>
      <scheme val="minor"/>
    </font>
    <font>
      <sz val="11"/>
      <color theme="0"/>
      <name val="Calibri"/>
      <family val="2"/>
      <scheme val="minor"/>
    </font>
    <font>
      <sz val="11"/>
      <color theme="1"/>
      <name val="Calibri"/>
      <family val="2"/>
      <scheme val="minor"/>
    </font>
    <font>
      <sz val="11"/>
      <color theme="1"/>
      <name val="Calibri"/>
      <family val="2"/>
      <charset val="134"/>
      <scheme val="minor"/>
    </font>
    <font>
      <sz val="11"/>
      <color rgb="FFFF0000"/>
      <name val="Calibri"/>
      <family val="2"/>
      <charset val="134"/>
      <scheme val="minor"/>
    </font>
    <font>
      <sz val="11"/>
      <color theme="0"/>
      <name val="Calibri"/>
      <family val="2"/>
      <charset val="134"/>
      <scheme val="minor"/>
    </font>
    <font>
      <sz val="11"/>
      <color theme="0"/>
      <name val="Times New Roman"/>
      <family val="1"/>
    </font>
    <font>
      <sz val="11"/>
      <color theme="1"/>
      <name val="Tahoma"/>
      <family val="2"/>
    </font>
    <font>
      <b/>
      <sz val="11"/>
      <color theme="1"/>
      <name val="Times New Roman"/>
      <family val="1"/>
    </font>
    <font>
      <sz val="11"/>
      <color theme="1"/>
      <name val="Times New Roman"/>
      <family val="1"/>
    </font>
    <font>
      <sz val="11"/>
      <color rgb="FFFF0000"/>
      <name val="Calibri"/>
      <family val="2"/>
      <scheme val="minor"/>
    </font>
    <font>
      <b/>
      <sz val="11"/>
      <color theme="1"/>
      <name val="Calibri"/>
      <family val="2"/>
      <scheme val="minor"/>
    </font>
    <font>
      <b/>
      <sz val="11"/>
      <color rgb="FFFF0000"/>
      <name val="Calibri"/>
      <family val="2"/>
      <scheme val="minor"/>
    </font>
    <font>
      <sz val="11"/>
      <color theme="1"/>
      <name val="宋体"/>
      <charset val="134"/>
    </font>
    <font>
      <strike/>
      <sz val="11"/>
      <color theme="1"/>
      <name val="宋体"/>
      <charset val="134"/>
    </font>
  </fonts>
  <fills count="1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rgb="FFFFFF99"/>
        <bgColor indexed="64"/>
      </patternFill>
    </fill>
    <fill>
      <patternFill patternType="solid">
        <fgColor theme="7" tint="0.39997558519241921"/>
        <bgColor indexed="64"/>
      </patternFill>
    </fill>
    <fill>
      <patternFill patternType="solid">
        <fgColor theme="8"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165" fontId="2" fillId="0" borderId="0"/>
    <xf numFmtId="9" fontId="2" fillId="0" borderId="0" applyFont="0" applyFill="0" applyBorder="0" applyAlignment="0" applyProtection="0"/>
  </cellStyleXfs>
  <cellXfs count="135">
    <xf numFmtId="0" fontId="0" fillId="0" borderId="0" xfId="0"/>
    <xf numFmtId="0" fontId="0" fillId="0" borderId="0" xfId="0" applyFill="1" applyBorder="1"/>
    <xf numFmtId="0" fontId="0" fillId="0" borderId="1" xfId="0" applyBorder="1"/>
    <xf numFmtId="0" fontId="1" fillId="2" borderId="1" xfId="0" applyFont="1" applyFill="1" applyBorder="1" applyAlignment="1">
      <alignment horizontal="left"/>
    </xf>
    <xf numFmtId="0" fontId="1" fillId="2" borderId="0" xfId="0" applyFont="1" applyFill="1"/>
    <xf numFmtId="0" fontId="3" fillId="0" borderId="0" xfId="1"/>
    <xf numFmtId="0" fontId="3" fillId="0" borderId="0" xfId="1" applyNumberFormat="1"/>
    <xf numFmtId="14" fontId="3" fillId="0" borderId="0" xfId="1" applyNumberFormat="1"/>
    <xf numFmtId="0" fontId="3" fillId="0" borderId="2" xfId="1" applyBorder="1"/>
    <xf numFmtId="164" fontId="3" fillId="0" borderId="1" xfId="1" applyNumberFormat="1" applyBorder="1"/>
    <xf numFmtId="0" fontId="3" fillId="0" borderId="1" xfId="1" applyBorder="1"/>
    <xf numFmtId="0" fontId="3" fillId="0" borderId="0" xfId="1" applyFill="1" applyBorder="1"/>
    <xf numFmtId="0" fontId="3" fillId="0" borderId="0" xfId="1" applyBorder="1"/>
    <xf numFmtId="0" fontId="1" fillId="0" borderId="0" xfId="1" applyFont="1" applyFill="1" applyBorder="1"/>
    <xf numFmtId="14" fontId="5" fillId="4" borderId="1" xfId="1" applyNumberFormat="1" applyFont="1" applyFill="1" applyBorder="1" applyAlignment="1">
      <alignment horizontal="center" vertical="top"/>
    </xf>
    <xf numFmtId="165" fontId="2" fillId="0" borderId="0" xfId="2"/>
    <xf numFmtId="165" fontId="2" fillId="0" borderId="6" xfId="2" applyBorder="1"/>
    <xf numFmtId="165" fontId="2" fillId="0" borderId="0" xfId="2" applyBorder="1"/>
    <xf numFmtId="165" fontId="1" fillId="5" borderId="1" xfId="2" applyFont="1" applyFill="1" applyBorder="1"/>
    <xf numFmtId="165" fontId="2" fillId="0" borderId="1" xfId="2" applyBorder="1"/>
    <xf numFmtId="165" fontId="2" fillId="0" borderId="1" xfId="2" applyBorder="1" applyAlignment="1">
      <alignment wrapText="1"/>
    </xf>
    <xf numFmtId="165" fontId="1" fillId="6" borderId="1" xfId="2" applyFont="1" applyFill="1" applyBorder="1"/>
    <xf numFmtId="165" fontId="2" fillId="7" borderId="1" xfId="2" applyFill="1" applyBorder="1"/>
    <xf numFmtId="165" fontId="2" fillId="8" borderId="1" xfId="2" applyFill="1" applyBorder="1"/>
    <xf numFmtId="165" fontId="2" fillId="9" borderId="1" xfId="2" applyFill="1" applyBorder="1"/>
    <xf numFmtId="165" fontId="2" fillId="10" borderId="1" xfId="2" applyFill="1" applyBorder="1"/>
    <xf numFmtId="165" fontId="1" fillId="0" borderId="0" xfId="2" applyFont="1" applyFill="1" applyBorder="1"/>
    <xf numFmtId="165" fontId="1" fillId="5" borderId="17" xfId="2" applyFont="1" applyFill="1" applyBorder="1"/>
    <xf numFmtId="165" fontId="1" fillId="5" borderId="2" xfId="2" applyFont="1" applyFill="1" applyBorder="1"/>
    <xf numFmtId="165" fontId="1" fillId="0" borderId="2" xfId="2" applyFont="1" applyFill="1" applyBorder="1"/>
    <xf numFmtId="165" fontId="2" fillId="0" borderId="2" xfId="2" applyBorder="1"/>
    <xf numFmtId="165" fontId="2" fillId="7" borderId="2" xfId="2" applyFill="1" applyBorder="1"/>
    <xf numFmtId="165" fontId="2" fillId="0" borderId="2" xfId="2" applyFill="1" applyBorder="1"/>
    <xf numFmtId="165" fontId="2" fillId="8" borderId="2" xfId="2" applyFill="1" applyBorder="1"/>
    <xf numFmtId="165" fontId="2" fillId="0" borderId="3" xfId="2" applyBorder="1"/>
    <xf numFmtId="165" fontId="2" fillId="0" borderId="17" xfId="2" applyBorder="1"/>
    <xf numFmtId="165" fontId="2" fillId="0" borderId="1" xfId="2" applyFill="1" applyBorder="1"/>
    <xf numFmtId="165" fontId="1" fillId="6" borderId="0" xfId="2" applyFont="1" applyFill="1" applyBorder="1"/>
    <xf numFmtId="165" fontId="2" fillId="7" borderId="0" xfId="2" applyFill="1" applyBorder="1"/>
    <xf numFmtId="165" fontId="2" fillId="0" borderId="0" xfId="2" applyFill="1" applyBorder="1"/>
    <xf numFmtId="165" fontId="2" fillId="7" borderId="10" xfId="2" applyFill="1" applyBorder="1"/>
    <xf numFmtId="165" fontId="2" fillId="7" borderId="6" xfId="2" applyFill="1" applyBorder="1"/>
    <xf numFmtId="165" fontId="2" fillId="8" borderId="0" xfId="2" applyFill="1" applyBorder="1"/>
    <xf numFmtId="165" fontId="2" fillId="0" borderId="10" xfId="2" applyBorder="1"/>
    <xf numFmtId="165" fontId="1" fillId="6" borderId="10" xfId="2" applyFont="1" applyFill="1" applyBorder="1"/>
    <xf numFmtId="165" fontId="1" fillId="6" borderId="6" xfId="2" applyFont="1" applyFill="1" applyBorder="1"/>
    <xf numFmtId="165" fontId="1" fillId="0" borderId="10" xfId="2" applyFont="1" applyFill="1" applyBorder="1"/>
    <xf numFmtId="165" fontId="1" fillId="0" borderId="14" xfId="2" applyFont="1" applyFill="1" applyBorder="1"/>
    <xf numFmtId="165" fontId="1" fillId="0" borderId="15" xfId="2" applyFont="1" applyFill="1" applyBorder="1"/>
    <xf numFmtId="165" fontId="1" fillId="0" borderId="16" xfId="2" applyFont="1" applyFill="1" applyBorder="1"/>
    <xf numFmtId="165" fontId="2" fillId="10" borderId="15" xfId="2" applyFill="1" applyBorder="1"/>
    <xf numFmtId="165" fontId="2" fillId="10" borderId="16" xfId="2" applyFill="1" applyBorder="1"/>
    <xf numFmtId="165" fontId="2" fillId="10" borderId="14" xfId="2" applyFill="1" applyBorder="1"/>
    <xf numFmtId="165" fontId="2" fillId="0" borderId="15" xfId="2" applyFill="1" applyBorder="1"/>
    <xf numFmtId="165" fontId="2" fillId="0" borderId="16" xfId="2" applyFill="1" applyBorder="1"/>
    <xf numFmtId="165" fontId="4" fillId="0" borderId="14" xfId="2" applyFont="1" applyFill="1" applyBorder="1"/>
    <xf numFmtId="165" fontId="2" fillId="0" borderId="1" xfId="2" applyFill="1" applyBorder="1" applyAlignment="1">
      <alignment wrapText="1"/>
    </xf>
    <xf numFmtId="165" fontId="1" fillId="0" borderId="17" xfId="2" applyFont="1" applyFill="1" applyBorder="1"/>
    <xf numFmtId="165" fontId="1" fillId="0" borderId="3" xfId="2" applyFont="1" applyFill="1" applyBorder="1"/>
    <xf numFmtId="165" fontId="1" fillId="5" borderId="3" xfId="2" applyFont="1" applyFill="1" applyBorder="1"/>
    <xf numFmtId="165" fontId="2" fillId="0" borderId="3" xfId="2" applyFill="1" applyBorder="1"/>
    <xf numFmtId="165" fontId="4" fillId="0" borderId="17" xfId="2" applyFont="1" applyFill="1" applyBorder="1"/>
    <xf numFmtId="165" fontId="1" fillId="0" borderId="6" xfId="2" applyFont="1" applyFill="1" applyBorder="1"/>
    <xf numFmtId="165" fontId="2" fillId="0" borderId="10" xfId="2" applyFill="1" applyBorder="1"/>
    <xf numFmtId="165" fontId="2" fillId="0" borderId="6" xfId="2" applyFill="1" applyBorder="1"/>
    <xf numFmtId="165" fontId="2" fillId="9" borderId="0" xfId="2" applyFill="1" applyBorder="1"/>
    <xf numFmtId="165" fontId="5" fillId="10" borderId="0" xfId="2" applyFont="1" applyFill="1" applyBorder="1"/>
    <xf numFmtId="165" fontId="2" fillId="10" borderId="0" xfId="2" applyFill="1" applyBorder="1"/>
    <xf numFmtId="0" fontId="6" fillId="4" borderId="1" xfId="2" applyNumberFormat="1" applyFont="1" applyFill="1" applyBorder="1"/>
    <xf numFmtId="165" fontId="6" fillId="4" borderId="1" xfId="2" applyFont="1" applyFill="1" applyBorder="1"/>
    <xf numFmtId="165" fontId="7" fillId="0" borderId="0" xfId="2" applyFont="1"/>
    <xf numFmtId="0" fontId="9" fillId="0" borderId="1" xfId="2" applyNumberFormat="1" applyFont="1" applyBorder="1"/>
    <xf numFmtId="165" fontId="9" fillId="0" borderId="1" xfId="2" applyFont="1" applyBorder="1"/>
    <xf numFmtId="165" fontId="9" fillId="0" borderId="1" xfId="2" applyFont="1" applyBorder="1" applyAlignment="1">
      <alignment wrapText="1"/>
    </xf>
    <xf numFmtId="0" fontId="7" fillId="0" borderId="0" xfId="2" applyNumberFormat="1" applyFont="1"/>
    <xf numFmtId="0" fontId="5" fillId="4" borderId="12" xfId="2" applyNumberFormat="1" applyFont="1" applyFill="1" applyBorder="1"/>
    <xf numFmtId="0" fontId="5" fillId="4" borderId="1" xfId="2" applyNumberFormat="1" applyFont="1" applyFill="1" applyBorder="1" applyAlignment="1">
      <alignment horizontal="center" vertical="top"/>
    </xf>
    <xf numFmtId="0" fontId="5" fillId="4" borderId="1" xfId="2" applyNumberFormat="1" applyFont="1" applyFill="1" applyBorder="1"/>
    <xf numFmtId="0" fontId="5" fillId="4" borderId="12" xfId="2" applyNumberFormat="1" applyFont="1" applyFill="1" applyBorder="1" applyAlignment="1">
      <alignment horizontal="center" vertical="top"/>
    </xf>
    <xf numFmtId="0" fontId="5" fillId="4" borderId="4" xfId="2" applyNumberFormat="1" applyFont="1" applyFill="1" applyBorder="1"/>
    <xf numFmtId="0" fontId="2" fillId="0" borderId="0" xfId="2" applyNumberFormat="1"/>
    <xf numFmtId="0" fontId="5" fillId="4" borderId="1" xfId="1" applyNumberFormat="1" applyFont="1" applyFill="1" applyBorder="1" applyAlignment="1">
      <alignment horizontal="center" vertical="top" wrapText="1"/>
    </xf>
    <xf numFmtId="165" fontId="0" fillId="0" borderId="0" xfId="0" applyNumberFormat="1"/>
    <xf numFmtId="10" fontId="12" fillId="0" borderId="1" xfId="0" applyNumberFormat="1" applyFont="1" applyBorder="1"/>
    <xf numFmtId="165" fontId="12" fillId="0" borderId="1" xfId="0" applyNumberFormat="1" applyFont="1" applyBorder="1"/>
    <xf numFmtId="165" fontId="0" fillId="0" borderId="1" xfId="0" applyNumberFormat="1" applyBorder="1"/>
    <xf numFmtId="165" fontId="11" fillId="0" borderId="1" xfId="0" applyNumberFormat="1" applyFont="1" applyBorder="1"/>
    <xf numFmtId="10" fontId="0" fillId="0" borderId="0" xfId="0" applyNumberFormat="1"/>
    <xf numFmtId="165" fontId="12" fillId="0" borderId="1" xfId="0" applyNumberFormat="1" applyFont="1" applyBorder="1" applyAlignment="1">
      <alignment horizontal="right"/>
    </xf>
    <xf numFmtId="165" fontId="11" fillId="0" borderId="1" xfId="0" applyNumberFormat="1" applyFont="1" applyBorder="1" applyAlignment="1"/>
    <xf numFmtId="165" fontId="11" fillId="0" borderId="1" xfId="0" applyNumberFormat="1" applyFont="1" applyBorder="1" applyAlignment="1">
      <alignment horizontal="right"/>
    </xf>
    <xf numFmtId="165" fontId="11" fillId="0" borderId="1" xfId="0" applyNumberFormat="1" applyFont="1" applyBorder="1" applyAlignment="1">
      <alignment horizontal="right" wrapText="1"/>
    </xf>
    <xf numFmtId="0" fontId="13" fillId="0" borderId="1" xfId="0" applyFont="1" applyBorder="1" applyAlignment="1">
      <alignment horizontal="center"/>
    </xf>
    <xf numFmtId="0" fontId="0" fillId="0" borderId="1" xfId="0" applyBorder="1" applyAlignment="1">
      <alignment wrapText="1"/>
    </xf>
    <xf numFmtId="166" fontId="2" fillId="11" borderId="1" xfId="3" applyNumberFormat="1" applyFont="1" applyFill="1" applyBorder="1" applyAlignment="1" applyProtection="1">
      <alignment horizontal="center" vertical="center"/>
      <protection locked="0" hidden="1"/>
    </xf>
    <xf numFmtId="0" fontId="0" fillId="0" borderId="1" xfId="0" applyBorder="1" applyAlignment="1">
      <alignment vertical="center"/>
    </xf>
    <xf numFmtId="0" fontId="1" fillId="4" borderId="1" xfId="0" applyFont="1" applyFill="1" applyBorder="1"/>
    <xf numFmtId="0" fontId="0" fillId="0" borderId="1" xfId="0" applyBorder="1" applyAlignment="1">
      <alignment vertical="center" wrapText="1"/>
    </xf>
    <xf numFmtId="0" fontId="1" fillId="2" borderId="1" xfId="0" applyFont="1" applyFill="1" applyBorder="1" applyAlignment="1">
      <alignment vertical="center"/>
    </xf>
    <xf numFmtId="165" fontId="1" fillId="2" borderId="1" xfId="0" applyNumberFormat="1" applyFont="1" applyFill="1" applyBorder="1" applyAlignment="1">
      <alignment vertical="center"/>
    </xf>
    <xf numFmtId="0" fontId="13" fillId="0" borderId="1" xfId="0" applyFont="1" applyBorder="1" applyAlignment="1">
      <alignment horizontal="center" vertical="center"/>
    </xf>
    <xf numFmtId="165" fontId="0" fillId="0" borderId="1" xfId="0" applyNumberFormat="1" applyBorder="1" applyAlignment="1">
      <alignment vertical="center"/>
    </xf>
    <xf numFmtId="0" fontId="5" fillId="4" borderId="1" xfId="1" applyFont="1" applyFill="1" applyBorder="1" applyAlignment="1">
      <alignment horizontal="center" vertical="top"/>
    </xf>
    <xf numFmtId="165" fontId="8" fillId="3" borderId="1" xfId="2" applyFont="1" applyFill="1" applyBorder="1" applyAlignment="1">
      <alignment horizontal="left"/>
    </xf>
    <xf numFmtId="165" fontId="9" fillId="0" borderId="12" xfId="2" applyFont="1" applyBorder="1" applyAlignment="1">
      <alignment horizontal="center" vertical="center" wrapText="1"/>
    </xf>
    <xf numFmtId="165" fontId="9" fillId="0" borderId="11" xfId="2" applyFont="1" applyBorder="1" applyAlignment="1">
      <alignment horizontal="center" vertical="center" wrapText="1"/>
    </xf>
    <xf numFmtId="165" fontId="9" fillId="0" borderId="5" xfId="2" applyFont="1" applyBorder="1" applyAlignment="1">
      <alignment horizontal="center" vertical="center" wrapText="1"/>
    </xf>
    <xf numFmtId="0" fontId="12" fillId="0" borderId="1" xfId="0" applyFont="1" applyBorder="1" applyAlignment="1">
      <alignment horizontal="left"/>
    </xf>
    <xf numFmtId="0" fontId="11" fillId="0" borderId="1" xfId="0" applyFont="1" applyBorder="1" applyAlignment="1">
      <alignment horizontal="left"/>
    </xf>
    <xf numFmtId="0" fontId="10" fillId="0" borderId="1" xfId="0" applyFont="1" applyBorder="1" applyAlignment="1">
      <alignment horizontal="left"/>
    </xf>
    <xf numFmtId="0" fontId="11" fillId="0" borderId="1" xfId="0" applyFont="1" applyBorder="1" applyAlignment="1">
      <alignment horizontal="left" wrapText="1"/>
    </xf>
    <xf numFmtId="0" fontId="5" fillId="4" borderId="1" xfId="1" applyFont="1" applyFill="1" applyBorder="1" applyAlignment="1">
      <alignment horizontal="center" vertical="top"/>
    </xf>
    <xf numFmtId="165" fontId="5" fillId="4" borderId="4" xfId="2" applyFont="1" applyFill="1" applyBorder="1" applyAlignment="1">
      <alignment horizontal="center"/>
    </xf>
    <xf numFmtId="165" fontId="5" fillId="4" borderId="18" xfId="2" applyFont="1" applyFill="1" applyBorder="1" applyAlignment="1">
      <alignment horizontal="center"/>
    </xf>
    <xf numFmtId="165" fontId="5" fillId="4" borderId="13" xfId="2" applyFont="1" applyFill="1" applyBorder="1" applyAlignment="1">
      <alignment horizontal="center"/>
    </xf>
    <xf numFmtId="165" fontId="5" fillId="4" borderId="1" xfId="2" applyFont="1" applyFill="1" applyBorder="1" applyAlignment="1">
      <alignment horizontal="center"/>
    </xf>
    <xf numFmtId="165" fontId="5" fillId="4" borderId="4" xfId="2" applyFont="1" applyFill="1" applyBorder="1" applyAlignment="1">
      <alignment horizontal="center" vertical="top"/>
    </xf>
    <xf numFmtId="0" fontId="1" fillId="2" borderId="1" xfId="0" applyFont="1" applyFill="1" applyBorder="1" applyAlignment="1">
      <alignment horizontal="left"/>
    </xf>
    <xf numFmtId="0" fontId="14" fillId="0" borderId="1" xfId="0" applyNumberFormat="1" applyFont="1" applyBorder="1" applyAlignment="1">
      <alignment horizontal="center" vertical="center"/>
    </xf>
    <xf numFmtId="0" fontId="14" fillId="0" borderId="1" xfId="0" applyFont="1" applyBorder="1" applyAlignment="1">
      <alignment horizontal="center" vertical="center"/>
    </xf>
    <xf numFmtId="0" fontId="5" fillId="4" borderId="12" xfId="1" applyFont="1" applyFill="1" applyBorder="1" applyAlignment="1">
      <alignment horizontal="center" vertical="top"/>
    </xf>
    <xf numFmtId="0" fontId="3" fillId="0" borderId="1" xfId="1" applyBorder="1" applyAlignment="1">
      <alignment horizontal="center" vertical="center" wrapText="1"/>
    </xf>
    <xf numFmtId="0" fontId="3" fillId="0" borderId="1" xfId="1" applyNumberFormat="1" applyBorder="1"/>
    <xf numFmtId="14" fontId="3" fillId="0" borderId="1" xfId="1" applyNumberFormat="1" applyBorder="1"/>
    <xf numFmtId="0" fontId="3" fillId="12" borderId="9" xfId="1" applyFill="1" applyBorder="1"/>
    <xf numFmtId="0" fontId="3" fillId="12" borderId="8" xfId="1" applyFill="1" applyBorder="1"/>
    <xf numFmtId="0" fontId="3" fillId="12" borderId="7" xfId="1" applyFill="1" applyBorder="1"/>
    <xf numFmtId="0" fontId="3" fillId="13" borderId="9" xfId="1" applyFill="1" applyBorder="1"/>
    <xf numFmtId="0" fontId="3" fillId="13" borderId="8" xfId="1" applyFill="1" applyBorder="1"/>
    <xf numFmtId="0" fontId="3" fillId="13" borderId="7" xfId="1" applyFill="1" applyBorder="1"/>
    <xf numFmtId="0" fontId="3" fillId="6" borderId="9" xfId="1" applyFill="1" applyBorder="1"/>
    <xf numFmtId="0" fontId="3" fillId="6" borderId="8" xfId="1" applyFill="1" applyBorder="1"/>
    <xf numFmtId="0" fontId="3" fillId="6" borderId="7" xfId="1" applyFill="1" applyBorder="1"/>
    <xf numFmtId="0" fontId="3" fillId="0" borderId="6" xfId="1" applyBorder="1"/>
    <xf numFmtId="0" fontId="3" fillId="0" borderId="17" xfId="1" applyBorder="1"/>
  </cellXfs>
  <cellStyles count="4">
    <cellStyle name="常规" xfId="0" builtinId="0"/>
    <cellStyle name="常规 2" xfId="1"/>
    <cellStyle name="常规 3" xfId="2"/>
    <cellStyle name="百分比" xfId="3" builtinId="5"/>
  </cellStyles>
  <dxfs count="13">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104164" cy="4049178"/>
    <xdr:pic>
      <xdr:nvPicPr>
        <xdr:cNvPr id="2" name="图片 1"/>
        <xdr:cNvPicPr>
          <a:picLocks noChangeAspect="1"/>
        </xdr:cNvPicPr>
      </xdr:nvPicPr>
      <xdr:blipFill>
        <a:blip xmlns:r="http://schemas.openxmlformats.org/officeDocument/2006/relationships" r:embed="rId1"/>
        <a:stretch>
          <a:fillRect/>
        </a:stretch>
      </xdr:blipFill>
      <xdr:spPr>
        <a:xfrm>
          <a:off x="0" y="0"/>
          <a:ext cx="6104164" cy="4049178"/>
        </a:xfrm>
        <a:prstGeom prst="rect">
          <a:avLst/>
        </a:prstGeom>
      </xdr:spPr>
    </xdr:pic>
    <xdr:clientData/>
  </xdr:oneCellAnchor>
  <xdr:oneCellAnchor>
    <xdr:from>
      <xdr:col>3</xdr:col>
      <xdr:colOff>503870</xdr:colOff>
      <xdr:row>22</xdr:row>
      <xdr:rowOff>176364</xdr:rowOff>
    </xdr:from>
    <xdr:ext cx="7215584" cy="4971429"/>
    <xdr:pic>
      <xdr:nvPicPr>
        <xdr:cNvPr id="3" name="图片 2"/>
        <xdr:cNvPicPr>
          <a:picLocks noChangeAspect="1"/>
        </xdr:cNvPicPr>
      </xdr:nvPicPr>
      <xdr:blipFill>
        <a:blip xmlns:r="http://schemas.openxmlformats.org/officeDocument/2006/relationships" r:embed="rId2"/>
        <a:stretch>
          <a:fillRect/>
        </a:stretch>
      </xdr:blipFill>
      <xdr:spPr>
        <a:xfrm>
          <a:off x="2332670" y="4367364"/>
          <a:ext cx="7215584" cy="4971429"/>
        </a:xfrm>
        <a:prstGeom prst="rect">
          <a:avLst/>
        </a:prstGeom>
      </xdr:spPr>
    </xdr:pic>
    <xdr:clientData/>
  </xdr:oneCellAnchor>
  <xdr:oneCellAnchor>
    <xdr:from>
      <xdr:col>4</xdr:col>
      <xdr:colOff>194582</xdr:colOff>
      <xdr:row>0</xdr:row>
      <xdr:rowOff>0</xdr:rowOff>
    </xdr:from>
    <xdr:ext cx="5717723" cy="3941141"/>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32982" y="0"/>
          <a:ext cx="5717723" cy="3941141"/>
        </a:xfrm>
        <a:prstGeom prst="rect">
          <a:avLst/>
        </a:prstGeom>
      </xdr:spPr>
    </xdr:pic>
    <xdr:clientData/>
  </xdr:oneCellAnchor>
  <xdr:oneCellAnchor>
    <xdr:from>
      <xdr:col>0</xdr:col>
      <xdr:colOff>0</xdr:colOff>
      <xdr:row>33</xdr:row>
      <xdr:rowOff>170710</xdr:rowOff>
    </xdr:from>
    <xdr:ext cx="5569405" cy="1137926"/>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457210"/>
          <a:ext cx="5569405" cy="1137926"/>
        </a:xfrm>
        <a:prstGeom prst="rect">
          <a:avLst/>
        </a:prstGeom>
      </xdr:spPr>
    </xdr:pic>
    <xdr:clientData/>
  </xdr:oneCellAnchor>
  <xdr:oneCellAnchor>
    <xdr:from>
      <xdr:col>15</xdr:col>
      <xdr:colOff>653142</xdr:colOff>
      <xdr:row>8</xdr:row>
      <xdr:rowOff>163286</xdr:rowOff>
    </xdr:from>
    <xdr:ext cx="8276190" cy="2666667"/>
    <xdr:pic>
      <xdr:nvPicPr>
        <xdr:cNvPr id="6" name="图片 5"/>
        <xdr:cNvPicPr>
          <a:picLocks noChangeAspect="1"/>
        </xdr:cNvPicPr>
      </xdr:nvPicPr>
      <xdr:blipFill>
        <a:blip xmlns:r="http://schemas.openxmlformats.org/officeDocument/2006/relationships" r:embed="rId5"/>
        <a:stretch>
          <a:fillRect/>
        </a:stretch>
      </xdr:blipFill>
      <xdr:spPr>
        <a:xfrm>
          <a:off x="9749517" y="1687286"/>
          <a:ext cx="8276190" cy="2666667"/>
        </a:xfrm>
        <a:prstGeom prst="rect">
          <a:avLst/>
        </a:prstGeom>
      </xdr:spPr>
    </xdr:pic>
    <xdr:clientData/>
  </xdr:oneCellAnchor>
  <xdr:oneCellAnchor>
    <xdr:from>
      <xdr:col>15</xdr:col>
      <xdr:colOff>802821</xdr:colOff>
      <xdr:row>25</xdr:row>
      <xdr:rowOff>0</xdr:rowOff>
    </xdr:from>
    <xdr:ext cx="6257143" cy="2400000"/>
    <xdr:pic>
      <xdr:nvPicPr>
        <xdr:cNvPr id="7" name="图片 6"/>
        <xdr:cNvPicPr>
          <a:picLocks noChangeAspect="1"/>
        </xdr:cNvPicPr>
      </xdr:nvPicPr>
      <xdr:blipFill>
        <a:blip xmlns:r="http://schemas.openxmlformats.org/officeDocument/2006/relationships" r:embed="rId6"/>
        <a:stretch>
          <a:fillRect/>
        </a:stretch>
      </xdr:blipFill>
      <xdr:spPr>
        <a:xfrm>
          <a:off x="9756321" y="4762500"/>
          <a:ext cx="6257143" cy="24000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2887601_win32%20(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项目规划表"/>
    </sheetNames>
    <sheetDataSet>
      <sheetData sheetId="0">
        <row r="2">
          <cell r="H2">
            <v>1</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85" zoomScaleNormal="85" workbookViewId="0">
      <selection activeCell="C9" sqref="C9"/>
    </sheetView>
  </sheetViews>
  <sheetFormatPr defaultRowHeight="14.25"/>
  <cols>
    <col min="1" max="1" width="4.28515625" style="74" bestFit="1" customWidth="1"/>
    <col min="2" max="2" width="59.28515625" style="70" bestFit="1" customWidth="1"/>
    <col min="3" max="3" width="147" style="70" customWidth="1"/>
    <col min="4" max="4" width="52.42578125" style="70" bestFit="1" customWidth="1"/>
    <col min="5" max="16384" width="9.140625" style="70"/>
  </cols>
  <sheetData>
    <row r="1" spans="1:4" ht="15">
      <c r="A1" s="68" t="s">
        <v>103</v>
      </c>
      <c r="B1" s="69" t="s">
        <v>104</v>
      </c>
      <c r="C1" s="69" t="s">
        <v>105</v>
      </c>
      <c r="D1" s="69" t="s">
        <v>106</v>
      </c>
    </row>
    <row r="2" spans="1:4">
      <c r="A2" s="103" t="s">
        <v>107</v>
      </c>
      <c r="B2" s="103"/>
      <c r="C2" s="103"/>
      <c r="D2" s="103"/>
    </row>
    <row r="3" spans="1:4" ht="15">
      <c r="A3" s="71">
        <v>1</v>
      </c>
      <c r="B3" s="72" t="s">
        <v>108</v>
      </c>
      <c r="C3" s="72" t="s">
        <v>109</v>
      </c>
      <c r="D3" s="73" t="s">
        <v>110</v>
      </c>
    </row>
    <row r="4" spans="1:4" ht="45">
      <c r="A4" s="71">
        <v>2</v>
      </c>
      <c r="B4" s="72" t="s">
        <v>111</v>
      </c>
      <c r="C4" s="73" t="s">
        <v>112</v>
      </c>
      <c r="D4" s="73" t="s">
        <v>113</v>
      </c>
    </row>
    <row r="5" spans="1:4" ht="60">
      <c r="A5" s="71">
        <v>3</v>
      </c>
      <c r="B5" s="72" t="s">
        <v>114</v>
      </c>
      <c r="C5" s="73" t="s">
        <v>115</v>
      </c>
      <c r="D5" s="73" t="s">
        <v>116</v>
      </c>
    </row>
    <row r="6" spans="1:4" ht="30">
      <c r="A6" s="71">
        <v>4</v>
      </c>
      <c r="B6" s="72" t="s">
        <v>117</v>
      </c>
      <c r="C6" s="73" t="s">
        <v>118</v>
      </c>
      <c r="D6" s="73" t="s">
        <v>119</v>
      </c>
    </row>
    <row r="7" spans="1:4" ht="45">
      <c r="A7" s="71">
        <v>5</v>
      </c>
      <c r="B7" s="73" t="s">
        <v>120</v>
      </c>
      <c r="C7" s="73" t="s">
        <v>121</v>
      </c>
      <c r="D7" s="72" t="s">
        <v>122</v>
      </c>
    </row>
    <row r="8" spans="1:4">
      <c r="A8" s="103" t="s">
        <v>123</v>
      </c>
      <c r="B8" s="103"/>
      <c r="C8" s="103"/>
      <c r="D8" s="103"/>
    </row>
    <row r="9" spans="1:4" ht="45">
      <c r="A9" s="71">
        <v>1</v>
      </c>
      <c r="B9" s="72" t="s">
        <v>40</v>
      </c>
      <c r="C9" s="73" t="s">
        <v>124</v>
      </c>
      <c r="D9" s="73" t="s">
        <v>125</v>
      </c>
    </row>
    <row r="10" spans="1:4" ht="45">
      <c r="A10" s="71">
        <v>2</v>
      </c>
      <c r="B10" s="72" t="s">
        <v>126</v>
      </c>
      <c r="C10" s="72" t="s">
        <v>127</v>
      </c>
      <c r="D10" s="73" t="s">
        <v>128</v>
      </c>
    </row>
    <row r="11" spans="1:4" ht="45">
      <c r="A11" s="71">
        <v>3</v>
      </c>
      <c r="B11" s="72" t="s">
        <v>129</v>
      </c>
      <c r="C11" s="73" t="s">
        <v>130</v>
      </c>
      <c r="D11" s="72" t="s">
        <v>122</v>
      </c>
    </row>
    <row r="12" spans="1:4">
      <c r="A12" s="103" t="s">
        <v>131</v>
      </c>
      <c r="B12" s="103"/>
      <c r="C12" s="103"/>
      <c r="D12" s="103"/>
    </row>
    <row r="13" spans="1:4" ht="15">
      <c r="A13" s="71">
        <v>1</v>
      </c>
      <c r="B13" s="72" t="s">
        <v>132</v>
      </c>
      <c r="C13" s="73" t="s">
        <v>133</v>
      </c>
      <c r="D13" s="73" t="s">
        <v>134</v>
      </c>
    </row>
    <row r="14" spans="1:4" ht="30">
      <c r="A14" s="71">
        <v>2</v>
      </c>
      <c r="B14" s="72" t="s">
        <v>135</v>
      </c>
      <c r="C14" s="73" t="s">
        <v>136</v>
      </c>
      <c r="D14" s="73" t="s">
        <v>137</v>
      </c>
    </row>
    <row r="15" spans="1:4" ht="30">
      <c r="A15" s="71">
        <v>3</v>
      </c>
      <c r="B15" s="72" t="s">
        <v>37</v>
      </c>
      <c r="C15" s="73" t="s">
        <v>138</v>
      </c>
      <c r="D15" s="73" t="s">
        <v>139</v>
      </c>
    </row>
    <row r="16" spans="1:4" ht="45">
      <c r="A16" s="71">
        <v>4</v>
      </c>
      <c r="B16" s="72" t="s">
        <v>140</v>
      </c>
      <c r="C16" s="73" t="s">
        <v>141</v>
      </c>
      <c r="D16" s="72" t="s">
        <v>122</v>
      </c>
    </row>
    <row r="17" spans="1:1">
      <c r="A17" s="70"/>
    </row>
    <row r="18" spans="1:1">
      <c r="A18" s="70"/>
    </row>
    <row r="19" spans="1:1">
      <c r="A19" s="70"/>
    </row>
  </sheetData>
  <mergeCells count="3">
    <mergeCell ref="A2:D2"/>
    <mergeCell ref="A8:D8"/>
    <mergeCell ref="A12:D12"/>
  </mergeCells>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zoomScale="85" zoomScaleNormal="85" workbookViewId="0">
      <selection activeCell="B7" sqref="B7"/>
    </sheetView>
  </sheetViews>
  <sheetFormatPr defaultRowHeight="15"/>
  <cols>
    <col min="1" max="1" width="24.140625" style="15" customWidth="1"/>
    <col min="2" max="2" width="55.42578125" style="15" customWidth="1"/>
    <col min="3" max="16384" width="9.140625" style="15"/>
  </cols>
  <sheetData>
    <row r="1" spans="1:2">
      <c r="A1" s="69" t="s">
        <v>102</v>
      </c>
      <c r="B1" s="69" t="s">
        <v>54</v>
      </c>
    </row>
    <row r="2" spans="1:2">
      <c r="A2" s="103" t="s">
        <v>101</v>
      </c>
      <c r="B2" s="103"/>
    </row>
    <row r="3" spans="1:2">
      <c r="A3" s="104" t="s">
        <v>100</v>
      </c>
      <c r="B3" s="72" t="s">
        <v>43</v>
      </c>
    </row>
    <row r="4" spans="1:2">
      <c r="A4" s="105"/>
      <c r="B4" s="72" t="s">
        <v>42</v>
      </c>
    </row>
    <row r="5" spans="1:2">
      <c r="A5" s="106"/>
      <c r="B5" s="72" t="s">
        <v>41</v>
      </c>
    </row>
    <row r="6" spans="1:2">
      <c r="A6" s="104" t="s">
        <v>99</v>
      </c>
      <c r="B6" s="72" t="s">
        <v>98</v>
      </c>
    </row>
    <row r="7" spans="1:2">
      <c r="A7" s="105"/>
      <c r="B7" s="72" t="s">
        <v>97</v>
      </c>
    </row>
    <row r="8" spans="1:2">
      <c r="A8" s="105"/>
      <c r="B8" s="72" t="s">
        <v>96</v>
      </c>
    </row>
    <row r="9" spans="1:2">
      <c r="A9" s="106"/>
      <c r="B9" s="72" t="s">
        <v>95</v>
      </c>
    </row>
    <row r="10" spans="1:2">
      <c r="A10" s="104" t="s">
        <v>94</v>
      </c>
      <c r="B10" s="72" t="s">
        <v>93</v>
      </c>
    </row>
    <row r="11" spans="1:2">
      <c r="A11" s="105"/>
      <c r="B11" s="72" t="s">
        <v>92</v>
      </c>
    </row>
    <row r="12" spans="1:2">
      <c r="A12" s="105"/>
      <c r="B12" s="72" t="s">
        <v>91</v>
      </c>
    </row>
    <row r="13" spans="1:2">
      <c r="A13" s="106"/>
      <c r="B13" s="72" t="s">
        <v>90</v>
      </c>
    </row>
    <row r="14" spans="1:2">
      <c r="A14" s="104" t="s">
        <v>89</v>
      </c>
      <c r="B14" s="72" t="s">
        <v>88</v>
      </c>
    </row>
    <row r="15" spans="1:2">
      <c r="A15" s="105"/>
      <c r="B15" s="72" t="s">
        <v>87</v>
      </c>
    </row>
    <row r="16" spans="1:2">
      <c r="A16" s="105"/>
      <c r="B16" s="72" t="s">
        <v>86</v>
      </c>
    </row>
    <row r="17" spans="1:2">
      <c r="A17" s="106"/>
      <c r="B17" s="72" t="s">
        <v>85</v>
      </c>
    </row>
    <row r="18" spans="1:2">
      <c r="A18" s="103" t="s">
        <v>84</v>
      </c>
      <c r="B18" s="103"/>
    </row>
    <row r="19" spans="1:2">
      <c r="A19" s="104" t="s">
        <v>80</v>
      </c>
      <c r="B19" s="72" t="s">
        <v>83</v>
      </c>
    </row>
    <row r="20" spans="1:2">
      <c r="A20" s="105"/>
      <c r="B20" s="72" t="s">
        <v>78</v>
      </c>
    </row>
    <row r="21" spans="1:2">
      <c r="A21" s="106"/>
      <c r="B21" s="72" t="s">
        <v>77</v>
      </c>
    </row>
    <row r="22" spans="1:2">
      <c r="A22" s="104" t="s">
        <v>76</v>
      </c>
      <c r="B22" s="72" t="s">
        <v>75</v>
      </c>
    </row>
    <row r="23" spans="1:2">
      <c r="A23" s="105"/>
      <c r="B23" s="72" t="s">
        <v>82</v>
      </c>
    </row>
    <row r="24" spans="1:2">
      <c r="A24" s="106"/>
      <c r="B24" s="72" t="s">
        <v>74</v>
      </c>
    </row>
    <row r="25" spans="1:2">
      <c r="A25" s="103" t="s">
        <v>81</v>
      </c>
      <c r="B25" s="103"/>
    </row>
    <row r="26" spans="1:2">
      <c r="A26" s="104" t="s">
        <v>80</v>
      </c>
      <c r="B26" s="72" t="s">
        <v>39</v>
      </c>
    </row>
    <row r="27" spans="1:2">
      <c r="A27" s="105"/>
      <c r="B27" s="72" t="s">
        <v>79</v>
      </c>
    </row>
    <row r="28" spans="1:2">
      <c r="A28" s="105"/>
      <c r="B28" s="72" t="s">
        <v>78</v>
      </c>
    </row>
    <row r="29" spans="1:2">
      <c r="A29" s="106"/>
      <c r="B29" s="72" t="s">
        <v>77</v>
      </c>
    </row>
    <row r="30" spans="1:2">
      <c r="A30" s="104" t="s">
        <v>76</v>
      </c>
      <c r="B30" s="72" t="s">
        <v>75</v>
      </c>
    </row>
    <row r="31" spans="1:2">
      <c r="A31" s="105"/>
      <c r="B31" s="72" t="s">
        <v>38</v>
      </c>
    </row>
    <row r="32" spans="1:2">
      <c r="A32" s="105"/>
      <c r="B32" s="72" t="s">
        <v>37</v>
      </c>
    </row>
    <row r="33" spans="1:2">
      <c r="A33" s="106"/>
      <c r="B33" s="72" t="s">
        <v>74</v>
      </c>
    </row>
  </sheetData>
  <mergeCells count="11">
    <mergeCell ref="A22:A24"/>
    <mergeCell ref="A26:A29"/>
    <mergeCell ref="A30:A33"/>
    <mergeCell ref="A2:B2"/>
    <mergeCell ref="A18:B18"/>
    <mergeCell ref="A25:B25"/>
    <mergeCell ref="A3:A5"/>
    <mergeCell ref="A6:A9"/>
    <mergeCell ref="A10:A13"/>
    <mergeCell ref="A14:A17"/>
    <mergeCell ref="A19:A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zoomScale="85" zoomScaleNormal="85" workbookViewId="0">
      <selection activeCell="A16" sqref="A16:K16"/>
    </sheetView>
  </sheetViews>
  <sheetFormatPr defaultRowHeight="15"/>
  <cols>
    <col min="1" max="1" width="9.5703125" bestFit="1" customWidth="1"/>
    <col min="2" max="2" width="26.5703125" bestFit="1" customWidth="1"/>
    <col min="3" max="3" width="48.7109375" hidden="1" customWidth="1"/>
    <col min="4" max="4" width="9.5703125" hidden="1" customWidth="1"/>
    <col min="5" max="5" width="48.7109375" bestFit="1" customWidth="1"/>
    <col min="6" max="6" width="10.140625" bestFit="1" customWidth="1"/>
    <col min="7" max="7" width="21.5703125" customWidth="1"/>
    <col min="8" max="8" width="37.140625" bestFit="1" customWidth="1"/>
    <col min="9" max="9" width="96.5703125" bestFit="1" customWidth="1"/>
    <col min="11" max="11" width="12.5703125" customWidth="1"/>
    <col min="12" max="12" width="16" hidden="1" customWidth="1"/>
    <col min="13" max="13" width="17" bestFit="1" customWidth="1"/>
    <col min="14" max="17" width="14.28515625" bestFit="1" customWidth="1"/>
    <col min="18" max="18" width="13.28515625" bestFit="1" customWidth="1"/>
  </cols>
  <sheetData>
    <row r="1" spans="1:15">
      <c r="A1" s="96" t="s">
        <v>192</v>
      </c>
      <c r="B1" s="96" t="s">
        <v>191</v>
      </c>
      <c r="C1" s="96" t="s">
        <v>190</v>
      </c>
      <c r="D1" s="96" t="s">
        <v>189</v>
      </c>
      <c r="E1" s="96" t="s">
        <v>190</v>
      </c>
      <c r="F1" s="96" t="s">
        <v>189</v>
      </c>
      <c r="G1" s="96" t="s">
        <v>188</v>
      </c>
      <c r="H1" s="96" t="s">
        <v>187</v>
      </c>
      <c r="I1" s="96" t="s">
        <v>186</v>
      </c>
      <c r="J1" s="96" t="s">
        <v>185</v>
      </c>
      <c r="K1" s="96" t="s">
        <v>184</v>
      </c>
      <c r="L1" s="96" t="s">
        <v>183</v>
      </c>
      <c r="M1" s="96" t="s">
        <v>183</v>
      </c>
    </row>
    <row r="2" spans="1:15">
      <c r="A2" s="2">
        <v>1</v>
      </c>
      <c r="B2" s="95" t="s">
        <v>182</v>
      </c>
      <c r="C2" s="2" t="s">
        <v>181</v>
      </c>
      <c r="D2" s="94">
        <v>1817.046</v>
      </c>
      <c r="E2" s="95" t="s">
        <v>180</v>
      </c>
      <c r="F2" s="94">
        <v>1588.4</v>
      </c>
      <c r="G2" s="2" t="s">
        <v>154</v>
      </c>
      <c r="H2" s="2" t="s">
        <v>179</v>
      </c>
      <c r="I2" s="2" t="s">
        <v>178</v>
      </c>
      <c r="J2" s="92" t="s">
        <v>158</v>
      </c>
      <c r="K2" s="2">
        <v>115</v>
      </c>
      <c r="L2" s="85">
        <f t="shared" ref="L2:L10" si="0">D2*K2</f>
        <v>208960.29</v>
      </c>
      <c r="M2" s="85">
        <f t="shared" ref="M2:M10" si="1">F2*K2</f>
        <v>182666</v>
      </c>
    </row>
    <row r="3" spans="1:15" ht="30">
      <c r="A3" s="2">
        <v>2</v>
      </c>
      <c r="B3" s="95" t="s">
        <v>177</v>
      </c>
      <c r="C3" s="2" t="s">
        <v>176</v>
      </c>
      <c r="D3" s="94">
        <v>2382.9260399999998</v>
      </c>
      <c r="E3" s="95" t="s">
        <v>175</v>
      </c>
      <c r="F3" s="94">
        <v>1809.8049023999999</v>
      </c>
      <c r="G3" s="2" t="s">
        <v>154</v>
      </c>
      <c r="H3" s="93" t="s">
        <v>174</v>
      </c>
      <c r="I3" s="93" t="s">
        <v>173</v>
      </c>
      <c r="J3" s="92" t="s">
        <v>158</v>
      </c>
      <c r="K3" s="2">
        <v>115</v>
      </c>
      <c r="L3" s="85">
        <f t="shared" si="0"/>
        <v>274036.49459999998</v>
      </c>
      <c r="M3" s="85">
        <f t="shared" si="1"/>
        <v>208127.563776</v>
      </c>
    </row>
    <row r="4" spans="1:15" ht="30">
      <c r="A4" s="2">
        <v>3</v>
      </c>
      <c r="B4" s="95" t="s">
        <v>170</v>
      </c>
      <c r="C4" s="2" t="s">
        <v>172</v>
      </c>
      <c r="D4" s="94">
        <v>1337.6</v>
      </c>
      <c r="E4" s="95" t="s">
        <v>171</v>
      </c>
      <c r="F4" s="94">
        <v>743.20399999999995</v>
      </c>
      <c r="G4" s="2" t="s">
        <v>154</v>
      </c>
      <c r="H4" s="2" t="s">
        <v>170</v>
      </c>
      <c r="I4" s="93" t="s">
        <v>169</v>
      </c>
      <c r="J4" s="92" t="s">
        <v>158</v>
      </c>
      <c r="K4" s="2">
        <v>115</v>
      </c>
      <c r="L4" s="85">
        <f t="shared" si="0"/>
        <v>153824</v>
      </c>
      <c r="M4" s="85">
        <f t="shared" si="1"/>
        <v>85468.459999999992</v>
      </c>
    </row>
    <row r="5" spans="1:15" ht="30">
      <c r="A5" s="2">
        <v>4</v>
      </c>
      <c r="B5" s="95" t="s">
        <v>165</v>
      </c>
      <c r="C5" s="2" t="s">
        <v>164</v>
      </c>
      <c r="D5" s="94">
        <v>1254</v>
      </c>
      <c r="E5" s="95" t="s">
        <v>168</v>
      </c>
      <c r="F5" s="94">
        <v>689.7</v>
      </c>
      <c r="G5" s="2" t="s">
        <v>154</v>
      </c>
      <c r="H5" s="2" t="s">
        <v>167</v>
      </c>
      <c r="I5" s="93" t="s">
        <v>166</v>
      </c>
      <c r="J5" s="92" t="s">
        <v>158</v>
      </c>
      <c r="K5" s="2">
        <v>115</v>
      </c>
      <c r="L5" s="85">
        <f t="shared" si="0"/>
        <v>144210</v>
      </c>
      <c r="M5" s="85">
        <f t="shared" si="1"/>
        <v>79315.5</v>
      </c>
    </row>
    <row r="6" spans="1:15" ht="45">
      <c r="A6" s="2">
        <v>5</v>
      </c>
      <c r="B6" s="95" t="s">
        <v>165</v>
      </c>
      <c r="C6" s="2" t="s">
        <v>164</v>
      </c>
      <c r="D6" s="94">
        <v>1254</v>
      </c>
      <c r="E6" s="95" t="s">
        <v>163</v>
      </c>
      <c r="F6" s="94">
        <v>1077.2696000000001</v>
      </c>
      <c r="G6" s="2" t="s">
        <v>154</v>
      </c>
      <c r="H6" s="2" t="s">
        <v>162</v>
      </c>
      <c r="I6" s="93" t="s">
        <v>161</v>
      </c>
      <c r="J6" s="92" t="s">
        <v>158</v>
      </c>
      <c r="K6" s="2">
        <v>115</v>
      </c>
      <c r="L6" s="85">
        <f t="shared" si="0"/>
        <v>144210</v>
      </c>
      <c r="M6" s="85">
        <f t="shared" si="1"/>
        <v>123886.00400000002</v>
      </c>
    </row>
    <row r="7" spans="1:15" ht="30">
      <c r="A7" s="2">
        <v>6</v>
      </c>
      <c r="B7" s="95" t="s">
        <v>165</v>
      </c>
      <c r="C7" s="2" t="s">
        <v>164</v>
      </c>
      <c r="D7" s="94">
        <v>1254</v>
      </c>
      <c r="E7" s="95" t="s">
        <v>168</v>
      </c>
      <c r="F7" s="94">
        <v>689.7</v>
      </c>
      <c r="G7" s="2" t="s">
        <v>154</v>
      </c>
      <c r="H7" s="2" t="s">
        <v>167</v>
      </c>
      <c r="I7" s="93" t="s">
        <v>166</v>
      </c>
      <c r="J7" s="92" t="s">
        <v>158</v>
      </c>
      <c r="K7" s="2">
        <v>115</v>
      </c>
      <c r="L7" s="85">
        <f t="shared" si="0"/>
        <v>144210</v>
      </c>
      <c r="M7" s="85">
        <f t="shared" si="1"/>
        <v>79315.5</v>
      </c>
    </row>
    <row r="8" spans="1:15" ht="45">
      <c r="A8" s="2">
        <v>7</v>
      </c>
      <c r="B8" s="95" t="s">
        <v>165</v>
      </c>
      <c r="C8" s="2" t="s">
        <v>164</v>
      </c>
      <c r="D8" s="94">
        <v>1254</v>
      </c>
      <c r="E8" s="95" t="s">
        <v>163</v>
      </c>
      <c r="F8" s="94">
        <v>1077.2696000000001</v>
      </c>
      <c r="G8" s="2" t="s">
        <v>154</v>
      </c>
      <c r="H8" s="2" t="s">
        <v>162</v>
      </c>
      <c r="I8" s="93" t="s">
        <v>161</v>
      </c>
      <c r="J8" s="92" t="s">
        <v>158</v>
      </c>
      <c r="K8" s="2">
        <v>115</v>
      </c>
      <c r="L8" s="85">
        <f t="shared" si="0"/>
        <v>144210</v>
      </c>
      <c r="M8" s="85">
        <f t="shared" si="1"/>
        <v>123886.00400000002</v>
      </c>
    </row>
    <row r="9" spans="1:15">
      <c r="A9" s="2">
        <v>8</v>
      </c>
      <c r="B9" s="95" t="s">
        <v>157</v>
      </c>
      <c r="C9" s="2" t="s">
        <v>156</v>
      </c>
      <c r="D9" s="94">
        <v>1086.8</v>
      </c>
      <c r="E9" s="95" t="s">
        <v>155</v>
      </c>
      <c r="F9" s="94">
        <v>627</v>
      </c>
      <c r="G9" s="2" t="s">
        <v>154</v>
      </c>
      <c r="H9" s="2" t="s">
        <v>160</v>
      </c>
      <c r="I9" s="2" t="s">
        <v>159</v>
      </c>
      <c r="J9" s="92" t="s">
        <v>158</v>
      </c>
      <c r="K9" s="2">
        <v>115</v>
      </c>
      <c r="L9" s="85">
        <f t="shared" si="0"/>
        <v>124982</v>
      </c>
      <c r="M9" s="85">
        <f t="shared" si="1"/>
        <v>72105</v>
      </c>
    </row>
    <row r="10" spans="1:15" ht="30">
      <c r="A10" s="2">
        <v>9</v>
      </c>
      <c r="B10" s="95" t="s">
        <v>157</v>
      </c>
      <c r="C10" s="2" t="s">
        <v>156</v>
      </c>
      <c r="D10" s="94">
        <v>1086.8</v>
      </c>
      <c r="E10" s="95" t="s">
        <v>155</v>
      </c>
      <c r="F10" s="94">
        <v>627</v>
      </c>
      <c r="G10" s="2" t="s">
        <v>154</v>
      </c>
      <c r="H10" s="2" t="s">
        <v>153</v>
      </c>
      <c r="I10" s="93" t="s">
        <v>152</v>
      </c>
      <c r="J10" s="92" t="s">
        <v>158</v>
      </c>
      <c r="K10" s="2">
        <v>115</v>
      </c>
      <c r="L10" s="85">
        <f t="shared" si="0"/>
        <v>124982</v>
      </c>
      <c r="M10" s="85">
        <f t="shared" si="1"/>
        <v>72105</v>
      </c>
    </row>
    <row r="11" spans="1:15">
      <c r="A11" s="110" t="s">
        <v>151</v>
      </c>
      <c r="B11" s="110"/>
      <c r="C11" s="110"/>
      <c r="D11" s="110"/>
      <c r="E11" s="110"/>
      <c r="F11" s="110"/>
      <c r="G11" s="110"/>
      <c r="H11" s="110"/>
      <c r="I11" s="110"/>
      <c r="J11" s="110"/>
      <c r="K11" s="110"/>
      <c r="L11" s="85">
        <v>50000</v>
      </c>
      <c r="M11" s="85">
        <v>50000</v>
      </c>
    </row>
    <row r="12" spans="1:15">
      <c r="A12" s="108" t="s">
        <v>150</v>
      </c>
      <c r="B12" s="108"/>
      <c r="C12" s="108"/>
      <c r="D12" s="108"/>
      <c r="E12" s="108"/>
      <c r="F12" s="108"/>
      <c r="G12" s="108"/>
      <c r="H12" s="108"/>
      <c r="I12" s="108"/>
      <c r="J12" s="108"/>
      <c r="K12" s="108"/>
      <c r="L12" s="85">
        <f>SUM(L2:L11)</f>
        <v>1513624.7845999999</v>
      </c>
      <c r="M12" s="91">
        <f>SUM(M2:M11)</f>
        <v>1076875.031776</v>
      </c>
    </row>
    <row r="13" spans="1:15">
      <c r="A13" s="108" t="s">
        <v>149</v>
      </c>
      <c r="B13" s="108"/>
      <c r="C13" s="108"/>
      <c r="D13" s="108"/>
      <c r="E13" s="108"/>
      <c r="F13" s="108"/>
      <c r="G13" s="108"/>
      <c r="H13" s="108"/>
      <c r="I13" s="108"/>
      <c r="J13" s="108"/>
      <c r="K13" s="108"/>
      <c r="L13" s="85">
        <f>L12*0.06</f>
        <v>90817.48707599999</v>
      </c>
      <c r="M13" s="90">
        <f>M12*0.06</f>
        <v>64612.501906559999</v>
      </c>
    </row>
    <row r="14" spans="1:15">
      <c r="A14" s="107" t="s">
        <v>148</v>
      </c>
      <c r="B14" s="107"/>
      <c r="C14" s="107"/>
      <c r="D14" s="107"/>
      <c r="E14" s="107"/>
      <c r="F14" s="107"/>
      <c r="G14" s="107"/>
      <c r="H14" s="107"/>
      <c r="I14" s="107"/>
      <c r="J14" s="107"/>
      <c r="K14" s="107"/>
      <c r="L14" s="89">
        <f>SUM(L12:L13)</f>
        <v>1604442.271676</v>
      </c>
      <c r="M14" s="88">
        <f>SUM(M12:M13)</f>
        <v>1141487.5336825601</v>
      </c>
      <c r="N14" s="82">
        <f>M14/1.1*0.7</f>
        <v>726401.1577979927</v>
      </c>
      <c r="O14" s="87">
        <f>(1855000-N14)/1855000</f>
        <v>0.60840907935418187</v>
      </c>
    </row>
    <row r="15" spans="1:15">
      <c r="A15" s="108" t="s">
        <v>147</v>
      </c>
      <c r="B15" s="108"/>
      <c r="C15" s="108"/>
      <c r="D15" s="108"/>
      <c r="E15" s="108"/>
      <c r="F15" s="108"/>
      <c r="G15" s="108"/>
      <c r="H15" s="108"/>
      <c r="I15" s="108"/>
      <c r="J15" s="108"/>
      <c r="K15" s="108"/>
      <c r="L15" s="85">
        <f>L12/103</f>
        <v>14695.386258252427</v>
      </c>
      <c r="M15" s="86">
        <f>M12/115</f>
        <v>9364.1307110956532</v>
      </c>
    </row>
    <row r="16" spans="1:15">
      <c r="A16" s="108" t="s">
        <v>146</v>
      </c>
      <c r="B16" s="108"/>
      <c r="C16" s="108"/>
      <c r="D16" s="108"/>
      <c r="E16" s="108"/>
      <c r="F16" s="108"/>
      <c r="G16" s="108"/>
      <c r="H16" s="108"/>
      <c r="I16" s="108"/>
      <c r="J16" s="108"/>
      <c r="K16" s="108"/>
      <c r="L16" s="85">
        <f>L15*23</f>
        <v>337993.88393980585</v>
      </c>
      <c r="M16" s="86">
        <f>M15*23</f>
        <v>215375.00635520002</v>
      </c>
    </row>
    <row r="17" spans="1:13">
      <c r="A17" s="108" t="s">
        <v>145</v>
      </c>
      <c r="B17" s="108"/>
      <c r="C17" s="108"/>
      <c r="D17" s="108"/>
      <c r="E17" s="108"/>
      <c r="F17" s="108"/>
      <c r="G17" s="108"/>
      <c r="H17" s="108"/>
      <c r="I17" s="108"/>
      <c r="J17" s="108"/>
      <c r="K17" s="108"/>
      <c r="L17" s="85">
        <f>L16/1.1</f>
        <v>307267.16721800528</v>
      </c>
      <c r="M17" s="86">
        <f>M16/1.1</f>
        <v>195795.46032290909</v>
      </c>
    </row>
    <row r="18" spans="1:13">
      <c r="A18" s="108" t="s">
        <v>144</v>
      </c>
      <c r="B18" s="108"/>
      <c r="C18" s="108"/>
      <c r="D18" s="108"/>
      <c r="E18" s="108"/>
      <c r="F18" s="108"/>
      <c r="G18" s="108"/>
      <c r="H18" s="108"/>
      <c r="I18" s="108"/>
      <c r="J18" s="108"/>
      <c r="K18" s="108"/>
      <c r="L18" s="85">
        <f>L17*0.7</f>
        <v>215087.01705260368</v>
      </c>
      <c r="M18" s="86">
        <f>M17*0.7</f>
        <v>137056.82222603634</v>
      </c>
    </row>
    <row r="19" spans="1:13">
      <c r="A19" s="107" t="s">
        <v>143</v>
      </c>
      <c r="B19" s="107"/>
      <c r="C19" s="107"/>
      <c r="D19" s="107"/>
      <c r="E19" s="107"/>
      <c r="F19" s="107"/>
      <c r="G19" s="107"/>
      <c r="H19" s="107"/>
      <c r="I19" s="107"/>
      <c r="J19" s="107"/>
      <c r="K19" s="107"/>
      <c r="L19" s="85">
        <f>L18/11</f>
        <v>19553.365186600335</v>
      </c>
      <c r="M19" s="84">
        <f>M18/9</f>
        <v>15228.535802892926</v>
      </c>
    </row>
    <row r="20" spans="1:13">
      <c r="A20" s="107" t="s">
        <v>142</v>
      </c>
      <c r="B20" s="109"/>
      <c r="C20" s="109"/>
      <c r="D20" s="109"/>
      <c r="E20" s="109"/>
      <c r="F20" s="109"/>
      <c r="G20" s="109"/>
      <c r="H20" s="109"/>
      <c r="I20" s="109"/>
      <c r="J20" s="109"/>
      <c r="K20" s="109"/>
      <c r="M20" s="83">
        <f>(1512566.55-M14)/1512566.55</f>
        <v>0.24533070384072683</v>
      </c>
    </row>
    <row r="29" spans="1:13">
      <c r="E29" s="82"/>
    </row>
  </sheetData>
  <mergeCells count="10">
    <mergeCell ref="A19:K19"/>
    <mergeCell ref="A16:K16"/>
    <mergeCell ref="A17:K17"/>
    <mergeCell ref="A20:K20"/>
    <mergeCell ref="A11:K11"/>
    <mergeCell ref="A12:K12"/>
    <mergeCell ref="A13:K13"/>
    <mergeCell ref="A14:K14"/>
    <mergeCell ref="A15:K15"/>
    <mergeCell ref="A18:K18"/>
  </mergeCells>
  <conditionalFormatting sqref="D10">
    <cfRule type="expression" dxfId="12" priority="13">
      <formula>IF(ISBLANK(#REF!),#REF!&gt;0)</formula>
    </cfRule>
  </conditionalFormatting>
  <conditionalFormatting sqref="D9">
    <cfRule type="expression" dxfId="11" priority="12">
      <formula>IF(ISBLANK(#REF!),#REF!&gt;0)</formula>
    </cfRule>
  </conditionalFormatting>
  <conditionalFormatting sqref="D8">
    <cfRule type="expression" dxfId="10" priority="11">
      <formula>IF(ISBLANK(#REF!),#REF!&gt;0)</formula>
    </cfRule>
  </conditionalFormatting>
  <conditionalFormatting sqref="D7 F2:F10">
    <cfRule type="expression" dxfId="9" priority="10">
      <formula>IF(ISBLANK(#REF!),#REF!&gt;0)</formula>
    </cfRule>
  </conditionalFormatting>
  <conditionalFormatting sqref="D6">
    <cfRule type="expression" dxfId="8" priority="9">
      <formula>IF(ISBLANK(#REF!),#REF!&gt;0)</formula>
    </cfRule>
  </conditionalFormatting>
  <conditionalFormatting sqref="D5">
    <cfRule type="expression" dxfId="7" priority="8">
      <formula>IF(ISBLANK(#REF!),#REF!&gt;0)</formula>
    </cfRule>
  </conditionalFormatting>
  <conditionalFormatting sqref="D4">
    <cfRule type="expression" dxfId="6" priority="7">
      <formula>IF(ISBLANK(#REF!),#REF!&gt;0)</formula>
    </cfRule>
  </conditionalFormatting>
  <conditionalFormatting sqref="D3">
    <cfRule type="expression" dxfId="5" priority="6">
      <formula>IF(ISBLANK(#REF!),#REF!&gt;0)</formula>
    </cfRule>
  </conditionalFormatting>
  <conditionalFormatting sqref="D2">
    <cfRule type="expression" dxfId="4" priority="5">
      <formula>IF(ISBLANK(#REF!),#REF!&gt;0)</formula>
    </cfRule>
  </conditionalFormatting>
  <conditionalFormatting sqref="F2">
    <cfRule type="expression" dxfId="3" priority="4">
      <formula>IF(ISBLANK(#REF!),#REF!&gt;0)</formula>
    </cfRule>
  </conditionalFormatting>
  <conditionalFormatting sqref="F4">
    <cfRule type="expression" dxfId="2" priority="3">
      <formula>IF(ISBLANK(#REF!),#REF!&gt;0)</formula>
    </cfRule>
  </conditionalFormatting>
  <conditionalFormatting sqref="F6">
    <cfRule type="expression" dxfId="1" priority="2">
      <formula>IF(ISBLANK(#REF!),#REF!&gt;0)</formula>
    </cfRule>
  </conditionalFormatting>
  <conditionalFormatting sqref="F8">
    <cfRule type="expression" dxfId="0" priority="1">
      <formula>IF(ISBLANK(#REF!),#REF!&gt;0)</formula>
    </cfRule>
  </conditionalFormatting>
  <dataValidations count="1">
    <dataValidation type="decimal" allowBlank="1" showInputMessage="1" showErrorMessage="1" sqref="D2:D10 F2:F10">
      <formula1>0</formula1>
      <formula2>100000</formula2>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I6" sqref="I6"/>
    </sheetView>
  </sheetViews>
  <sheetFormatPr defaultRowHeight="15"/>
  <cols>
    <col min="1" max="1" width="3.5703125" bestFit="1" customWidth="1"/>
    <col min="2" max="2" width="25" bestFit="1" customWidth="1"/>
    <col min="3" max="3" width="25" customWidth="1"/>
    <col min="4" max="4" width="35.5703125" bestFit="1" customWidth="1"/>
    <col min="5" max="5" width="94.5703125" bestFit="1" customWidth="1"/>
    <col min="6" max="6" width="14.85546875" bestFit="1" customWidth="1"/>
    <col min="8" max="8" width="9.140625" style="82"/>
  </cols>
  <sheetData>
    <row r="1" spans="1:8">
      <c r="A1" s="98" t="s">
        <v>192</v>
      </c>
      <c r="B1" s="98" t="s">
        <v>193</v>
      </c>
      <c r="C1" s="98" t="s">
        <v>196</v>
      </c>
      <c r="D1" s="98" t="s">
        <v>202</v>
      </c>
      <c r="E1" s="98" t="s">
        <v>205</v>
      </c>
      <c r="F1" s="98" t="s">
        <v>194</v>
      </c>
      <c r="G1" s="98" t="s">
        <v>195</v>
      </c>
      <c r="H1" s="99" t="s">
        <v>203</v>
      </c>
    </row>
    <row r="2" spans="1:8">
      <c r="A2" s="95">
        <v>1</v>
      </c>
      <c r="B2" s="95" t="s">
        <v>182</v>
      </c>
      <c r="C2" s="95" t="s">
        <v>198</v>
      </c>
      <c r="D2" s="95" t="s">
        <v>179</v>
      </c>
      <c r="E2" s="97" t="s">
        <v>207</v>
      </c>
      <c r="F2" s="95" t="s">
        <v>213</v>
      </c>
      <c r="G2" s="100"/>
      <c r="H2" s="101"/>
    </row>
    <row r="3" spans="1:8" ht="30">
      <c r="A3" s="95">
        <v>2</v>
      </c>
      <c r="B3" s="95" t="s">
        <v>177</v>
      </c>
      <c r="C3" s="95" t="s">
        <v>201</v>
      </c>
      <c r="D3" s="97" t="s">
        <v>174</v>
      </c>
      <c r="E3" s="97" t="s">
        <v>206</v>
      </c>
      <c r="F3" s="95" t="s">
        <v>219</v>
      </c>
      <c r="G3" s="118" t="s">
        <v>158</v>
      </c>
      <c r="H3" s="101"/>
    </row>
    <row r="4" spans="1:8">
      <c r="A4" s="95">
        <v>3</v>
      </c>
      <c r="B4" s="95" t="s">
        <v>215</v>
      </c>
      <c r="C4" s="95" t="s">
        <v>216</v>
      </c>
      <c r="D4" s="95" t="s">
        <v>170</v>
      </c>
      <c r="E4" s="95" t="s">
        <v>208</v>
      </c>
      <c r="F4" s="95" t="s">
        <v>214</v>
      </c>
      <c r="G4" s="95"/>
      <c r="H4" s="101"/>
    </row>
    <row r="5" spans="1:8" ht="30">
      <c r="A5" s="95">
        <v>4</v>
      </c>
      <c r="B5" s="95" t="s">
        <v>165</v>
      </c>
      <c r="C5" s="95" t="s">
        <v>199</v>
      </c>
      <c r="D5" s="95" t="s">
        <v>167</v>
      </c>
      <c r="E5" s="97" t="s">
        <v>209</v>
      </c>
      <c r="F5" s="95" t="s">
        <v>197</v>
      </c>
      <c r="G5" s="95"/>
      <c r="H5" s="101"/>
    </row>
    <row r="6" spans="1:8" ht="30">
      <c r="A6" s="95">
        <v>5</v>
      </c>
      <c r="B6" s="95" t="s">
        <v>165</v>
      </c>
      <c r="C6" s="95" t="s">
        <v>198</v>
      </c>
      <c r="D6" s="95" t="s">
        <v>162</v>
      </c>
      <c r="E6" s="97" t="s">
        <v>210</v>
      </c>
      <c r="F6" s="95" t="s">
        <v>218</v>
      </c>
      <c r="G6" s="119" t="s">
        <v>158</v>
      </c>
      <c r="H6" s="101"/>
    </row>
    <row r="7" spans="1:8" ht="30">
      <c r="A7" s="95">
        <v>6</v>
      </c>
      <c r="B7" s="95" t="s">
        <v>165</v>
      </c>
      <c r="C7" s="95" t="s">
        <v>199</v>
      </c>
      <c r="D7" s="95" t="s">
        <v>167</v>
      </c>
      <c r="E7" s="97" t="s">
        <v>209</v>
      </c>
      <c r="F7" s="95" t="s">
        <v>217</v>
      </c>
      <c r="G7" s="100"/>
      <c r="H7" s="101"/>
    </row>
    <row r="8" spans="1:8" ht="30">
      <c r="A8" s="95">
        <v>7</v>
      </c>
      <c r="B8" s="95" t="s">
        <v>165</v>
      </c>
      <c r="C8" s="95" t="s">
        <v>198</v>
      </c>
      <c r="D8" s="95" t="s">
        <v>162</v>
      </c>
      <c r="E8" s="97" t="s">
        <v>210</v>
      </c>
      <c r="F8" s="95"/>
      <c r="G8" s="100" t="s">
        <v>158</v>
      </c>
      <c r="H8" s="101"/>
    </row>
    <row r="9" spans="1:8">
      <c r="A9" s="95">
        <v>8</v>
      </c>
      <c r="B9" s="95" t="s">
        <v>157</v>
      </c>
      <c r="C9" s="95" t="s">
        <v>200</v>
      </c>
      <c r="D9" s="95" t="s">
        <v>204</v>
      </c>
      <c r="E9" s="95" t="s">
        <v>211</v>
      </c>
      <c r="F9" s="95"/>
      <c r="G9" s="100" t="s">
        <v>158</v>
      </c>
      <c r="H9" s="101"/>
    </row>
    <row r="10" spans="1:8">
      <c r="A10" s="95">
        <v>9</v>
      </c>
      <c r="B10" s="95" t="s">
        <v>157</v>
      </c>
      <c r="C10" s="95" t="s">
        <v>198</v>
      </c>
      <c r="D10" s="95" t="s">
        <v>160</v>
      </c>
      <c r="E10" s="95" t="s">
        <v>212</v>
      </c>
      <c r="F10" s="95"/>
      <c r="G10" s="100" t="s">
        <v>158</v>
      </c>
      <c r="H10" s="10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
  <sheetViews>
    <sheetView tabSelected="1" zoomScale="115" zoomScaleNormal="115" workbookViewId="0">
      <selection activeCell="E18" sqref="E18"/>
    </sheetView>
  </sheetViews>
  <sheetFormatPr defaultRowHeight="15"/>
  <cols>
    <col min="1" max="1" width="13.7109375" style="5" bestFit="1" customWidth="1"/>
    <col min="2" max="2" width="51.5703125" style="5" bestFit="1" customWidth="1"/>
    <col min="3" max="3" width="16.28515625" style="5" customWidth="1"/>
    <col min="4" max="4" width="10.28515625" style="7" customWidth="1"/>
    <col min="5" max="5" width="18.28515625" style="7" bestFit="1" customWidth="1"/>
    <col min="6" max="6" width="10.7109375" style="7" bestFit="1" customWidth="1"/>
    <col min="7" max="7" width="8.7109375" style="6" bestFit="1" customWidth="1"/>
    <col min="8" max="45" width="2.7109375" style="5" customWidth="1"/>
    <col min="46" max="160" width="0.85546875" style="5" customWidth="1"/>
    <col min="161" max="16384" width="9.140625" style="5"/>
  </cols>
  <sheetData>
    <row r="1" spans="1:45" s="12" customFormat="1" ht="17.25" customHeight="1">
      <c r="A1" s="102" t="s">
        <v>54</v>
      </c>
      <c r="B1" s="102" t="s">
        <v>53</v>
      </c>
      <c r="C1" s="102" t="s">
        <v>226</v>
      </c>
      <c r="D1" s="14" t="s">
        <v>52</v>
      </c>
      <c r="E1" s="14" t="s">
        <v>51</v>
      </c>
      <c r="F1" s="14" t="s">
        <v>235</v>
      </c>
      <c r="G1" s="81" t="s">
        <v>50</v>
      </c>
      <c r="H1" s="120" t="s">
        <v>48</v>
      </c>
      <c r="I1" s="120"/>
      <c r="J1" s="120"/>
      <c r="K1" s="120"/>
      <c r="L1" s="120"/>
      <c r="M1" s="120"/>
      <c r="N1" s="120"/>
      <c r="O1" s="120"/>
      <c r="P1" s="120"/>
      <c r="Q1" s="111"/>
      <c r="R1" s="111"/>
      <c r="S1" s="111"/>
      <c r="T1" s="111"/>
      <c r="U1" s="111"/>
      <c r="V1" s="111"/>
      <c r="W1" s="111"/>
      <c r="X1" s="111"/>
      <c r="Y1" s="111"/>
      <c r="Z1" s="111"/>
      <c r="AA1" s="111"/>
      <c r="AB1" s="111"/>
      <c r="AC1" s="111"/>
      <c r="AD1" s="111"/>
      <c r="AE1" s="111"/>
      <c r="AF1" s="111"/>
      <c r="AG1" s="111"/>
      <c r="AH1" s="111"/>
      <c r="AI1" s="111"/>
      <c r="AJ1" s="111"/>
      <c r="AK1" s="111"/>
      <c r="AL1" s="111"/>
      <c r="AM1" s="120" t="s">
        <v>47</v>
      </c>
      <c r="AN1" s="120"/>
      <c r="AO1" s="120"/>
      <c r="AP1" s="120"/>
      <c r="AQ1" s="120"/>
      <c r="AR1" s="120"/>
      <c r="AS1" s="120"/>
    </row>
    <row r="2" spans="1:45" ht="15" customHeight="1">
      <c r="A2" s="121" t="s">
        <v>240</v>
      </c>
      <c r="B2" s="10" t="s">
        <v>241</v>
      </c>
      <c r="C2" s="10" t="s">
        <v>227</v>
      </c>
      <c r="D2" s="9">
        <v>44319</v>
      </c>
      <c r="E2" s="9">
        <v>44351</v>
      </c>
      <c r="F2" s="9" t="s">
        <v>236</v>
      </c>
      <c r="G2" s="122">
        <v>5</v>
      </c>
      <c r="H2" s="11"/>
      <c r="I2" s="11"/>
      <c r="J2" s="127"/>
      <c r="K2" s="128"/>
      <c r="L2" s="128"/>
      <c r="M2" s="128"/>
      <c r="N2" s="129"/>
      <c r="O2" s="11"/>
      <c r="P2" s="11"/>
      <c r="Q2" s="127"/>
      <c r="R2" s="128"/>
      <c r="S2" s="128"/>
      <c r="T2" s="128"/>
      <c r="U2" s="129"/>
      <c r="V2" s="11"/>
      <c r="W2" s="11"/>
      <c r="X2" s="127"/>
      <c r="Y2" s="128"/>
      <c r="Z2" s="128"/>
      <c r="AA2" s="128"/>
      <c r="AB2" s="129"/>
      <c r="AC2" s="11"/>
      <c r="AD2" s="11"/>
      <c r="AE2" s="127"/>
      <c r="AF2" s="128"/>
      <c r="AG2" s="128"/>
      <c r="AH2" s="128"/>
      <c r="AI2" s="129"/>
      <c r="AJ2" s="11"/>
      <c r="AK2" s="13"/>
      <c r="AL2" s="127"/>
      <c r="AM2" s="128"/>
      <c r="AN2" s="128"/>
      <c r="AO2" s="128"/>
      <c r="AP2" s="129"/>
      <c r="AQ2" s="12"/>
      <c r="AR2" s="12"/>
      <c r="AS2" s="133"/>
    </row>
    <row r="3" spans="1:45">
      <c r="A3" s="121"/>
      <c r="B3" s="10" t="s">
        <v>220</v>
      </c>
      <c r="C3" s="10" t="s">
        <v>243</v>
      </c>
      <c r="D3" s="9">
        <v>44326</v>
      </c>
      <c r="E3" s="9">
        <v>44337</v>
      </c>
      <c r="F3" s="9" t="s">
        <v>239</v>
      </c>
      <c r="G3" s="122">
        <f>ROUNDDOWN(DATEDIF(D3,E3,"D")/5,0)</f>
        <v>2</v>
      </c>
      <c r="H3" s="11"/>
      <c r="I3" s="11"/>
      <c r="J3" s="11"/>
      <c r="K3" s="11"/>
      <c r="L3" s="11"/>
      <c r="M3" s="11"/>
      <c r="N3" s="11"/>
      <c r="O3" s="11"/>
      <c r="P3" s="11"/>
      <c r="Q3" s="124"/>
      <c r="R3" s="125"/>
      <c r="S3" s="125"/>
      <c r="T3" s="125"/>
      <c r="U3" s="126"/>
      <c r="V3" s="11"/>
      <c r="W3" s="11"/>
      <c r="X3" s="124"/>
      <c r="Y3" s="125"/>
      <c r="Z3" s="125"/>
      <c r="AA3" s="125"/>
      <c r="AB3" s="126"/>
      <c r="AC3" s="11"/>
      <c r="AD3" s="11"/>
      <c r="AE3" s="11"/>
      <c r="AF3" s="11"/>
      <c r="AG3" s="11"/>
      <c r="AH3" s="11"/>
      <c r="AI3" s="11"/>
      <c r="AJ3" s="11"/>
      <c r="AK3" s="13"/>
      <c r="AL3" s="13"/>
      <c r="AM3" s="12"/>
      <c r="AN3" s="12"/>
      <c r="AO3" s="12"/>
      <c r="AP3" s="12"/>
      <c r="AQ3" s="12"/>
      <c r="AR3" s="12"/>
      <c r="AS3" s="133"/>
    </row>
    <row r="4" spans="1:45">
      <c r="A4" s="121"/>
      <c r="B4" s="10" t="s">
        <v>221</v>
      </c>
      <c r="C4" s="10" t="s">
        <v>242</v>
      </c>
      <c r="D4" s="9">
        <v>44340</v>
      </c>
      <c r="E4" s="9">
        <v>44351</v>
      </c>
      <c r="F4" s="9" t="s">
        <v>236</v>
      </c>
      <c r="G4" s="122">
        <v>2</v>
      </c>
      <c r="H4" s="11"/>
      <c r="I4" s="11"/>
      <c r="J4" s="11"/>
      <c r="K4" s="11"/>
      <c r="L4" s="11"/>
      <c r="M4" s="11"/>
      <c r="N4" s="11"/>
      <c r="O4" s="11"/>
      <c r="P4" s="11"/>
      <c r="Q4" s="11"/>
      <c r="R4" s="11"/>
      <c r="S4" s="11"/>
      <c r="T4" s="11"/>
      <c r="U4" s="11"/>
      <c r="V4" s="11"/>
      <c r="W4" s="11"/>
      <c r="X4" s="12"/>
      <c r="Y4" s="12"/>
      <c r="Z4" s="12"/>
      <c r="AA4" s="12"/>
      <c r="AB4" s="12"/>
      <c r="AC4" s="11"/>
      <c r="AD4" s="11"/>
      <c r="AE4" s="124"/>
      <c r="AF4" s="125"/>
      <c r="AG4" s="125"/>
      <c r="AH4" s="125"/>
      <c r="AI4" s="126"/>
      <c r="AJ4" s="11"/>
      <c r="AK4" s="13"/>
      <c r="AL4" s="11"/>
      <c r="AM4" s="12"/>
      <c r="AN4" s="12"/>
      <c r="AO4" s="12"/>
      <c r="AP4" s="12"/>
      <c r="AQ4" s="12"/>
      <c r="AR4" s="12"/>
      <c r="AS4" s="133"/>
    </row>
    <row r="5" spans="1:45">
      <c r="A5" s="121"/>
      <c r="B5" s="10" t="s">
        <v>222</v>
      </c>
      <c r="C5" s="10" t="s">
        <v>231</v>
      </c>
      <c r="D5" s="9">
        <v>44340</v>
      </c>
      <c r="E5" s="9">
        <v>44351</v>
      </c>
      <c r="F5" s="123" t="s">
        <v>236</v>
      </c>
      <c r="G5" s="122">
        <v>2</v>
      </c>
      <c r="H5" s="12"/>
      <c r="I5" s="12"/>
      <c r="J5" s="12"/>
      <c r="K5" s="12"/>
      <c r="L5" s="12"/>
      <c r="M5" s="12"/>
      <c r="N5" s="12"/>
      <c r="O5" s="12"/>
      <c r="P5" s="12"/>
      <c r="Q5" s="12"/>
      <c r="R5" s="12"/>
      <c r="S5" s="12"/>
      <c r="T5" s="12"/>
      <c r="U5" s="12"/>
      <c r="V5" s="12"/>
      <c r="W5" s="12"/>
      <c r="X5" s="12"/>
      <c r="Y5" s="12"/>
      <c r="Z5" s="12"/>
      <c r="AA5" s="12"/>
      <c r="AB5" s="12"/>
      <c r="AC5" s="12"/>
      <c r="AD5" s="12"/>
      <c r="AE5" s="124"/>
      <c r="AF5" s="125"/>
      <c r="AG5" s="125"/>
      <c r="AH5" s="125"/>
      <c r="AI5" s="126"/>
      <c r="AJ5" s="12"/>
      <c r="AK5" s="12"/>
      <c r="AL5" s="12"/>
      <c r="AM5" s="12"/>
      <c r="AN5" s="12"/>
      <c r="AO5" s="12"/>
      <c r="AP5" s="12"/>
      <c r="AQ5" s="12"/>
      <c r="AR5" s="12"/>
      <c r="AS5" s="133"/>
    </row>
    <row r="6" spans="1:45">
      <c r="A6" s="121"/>
      <c r="B6" s="10" t="s">
        <v>223</v>
      </c>
      <c r="C6" s="10" t="s">
        <v>227</v>
      </c>
      <c r="D6" s="9">
        <v>44340</v>
      </c>
      <c r="E6" s="9">
        <v>44344</v>
      </c>
      <c r="F6" s="123" t="s">
        <v>236</v>
      </c>
      <c r="G6" s="122">
        <v>1</v>
      </c>
      <c r="H6" s="12"/>
      <c r="I6" s="12"/>
      <c r="J6" s="12"/>
      <c r="K6" s="12"/>
      <c r="L6" s="12"/>
      <c r="M6" s="12"/>
      <c r="N6" s="12"/>
      <c r="O6" s="12"/>
      <c r="P6" s="12"/>
      <c r="Q6" s="12"/>
      <c r="R6" s="12"/>
      <c r="S6" s="12"/>
      <c r="T6" s="12"/>
      <c r="U6" s="12"/>
      <c r="V6" s="12"/>
      <c r="W6" s="12"/>
      <c r="X6" s="12"/>
      <c r="Y6" s="12"/>
      <c r="Z6" s="12"/>
      <c r="AA6" s="12"/>
      <c r="AB6" s="12"/>
      <c r="AC6" s="12"/>
      <c r="AD6" s="12"/>
      <c r="AE6" s="127"/>
      <c r="AF6" s="128"/>
      <c r="AG6" s="128"/>
      <c r="AH6" s="128"/>
      <c r="AI6" s="129"/>
      <c r="AJ6" s="12"/>
      <c r="AK6" s="12"/>
      <c r="AL6" s="12"/>
      <c r="AM6" s="12"/>
      <c r="AN6" s="12"/>
      <c r="AO6" s="12"/>
      <c r="AP6" s="12"/>
      <c r="AQ6" s="12"/>
      <c r="AR6" s="12"/>
      <c r="AS6" s="133"/>
    </row>
    <row r="7" spans="1:45">
      <c r="A7" s="121"/>
      <c r="B7" s="10" t="s">
        <v>228</v>
      </c>
      <c r="C7" s="10" t="s">
        <v>227</v>
      </c>
      <c r="D7" s="9">
        <v>44347</v>
      </c>
      <c r="E7" s="9">
        <v>44351</v>
      </c>
      <c r="F7" s="123" t="s">
        <v>236</v>
      </c>
      <c r="G7" s="122">
        <v>1</v>
      </c>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7"/>
      <c r="AM7" s="128"/>
      <c r="AN7" s="128"/>
      <c r="AO7" s="128"/>
      <c r="AP7" s="129"/>
      <c r="AQ7" s="12"/>
      <c r="AR7" s="12"/>
      <c r="AS7" s="133"/>
    </row>
    <row r="8" spans="1:45">
      <c r="A8" s="121"/>
      <c r="B8" s="10" t="s">
        <v>232</v>
      </c>
      <c r="C8" s="10" t="s">
        <v>233</v>
      </c>
      <c r="D8" s="9">
        <v>44347</v>
      </c>
      <c r="E8" s="9">
        <v>44351</v>
      </c>
      <c r="F8" s="123" t="s">
        <v>237</v>
      </c>
      <c r="G8" s="122">
        <v>1</v>
      </c>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30"/>
      <c r="AM8" s="131"/>
      <c r="AN8" s="131"/>
      <c r="AO8" s="131"/>
      <c r="AP8" s="132"/>
      <c r="AQ8" s="12"/>
      <c r="AR8" s="12"/>
      <c r="AS8" s="133"/>
    </row>
    <row r="9" spans="1:45">
      <c r="A9" s="121"/>
      <c r="B9" s="10" t="s">
        <v>224</v>
      </c>
      <c r="C9" s="10" t="s">
        <v>227</v>
      </c>
      <c r="D9" s="9">
        <v>44340</v>
      </c>
      <c r="E9" s="9">
        <v>44344</v>
      </c>
      <c r="F9" s="123" t="s">
        <v>236</v>
      </c>
      <c r="G9" s="122">
        <v>1</v>
      </c>
      <c r="H9" s="12"/>
      <c r="I9" s="12"/>
      <c r="J9" s="12"/>
      <c r="K9" s="12"/>
      <c r="L9" s="12"/>
      <c r="M9" s="12"/>
      <c r="N9" s="12"/>
      <c r="O9" s="12"/>
      <c r="P9" s="12"/>
      <c r="Q9" s="12"/>
      <c r="R9" s="12"/>
      <c r="S9" s="12"/>
      <c r="T9" s="12"/>
      <c r="U9" s="12"/>
      <c r="V9" s="12"/>
      <c r="W9" s="12"/>
      <c r="X9" s="12"/>
      <c r="Y9" s="12"/>
      <c r="Z9" s="12"/>
      <c r="AA9" s="12"/>
      <c r="AB9" s="12"/>
      <c r="AC9" s="12"/>
      <c r="AD9" s="12"/>
      <c r="AE9" s="127"/>
      <c r="AF9" s="128"/>
      <c r="AG9" s="128"/>
      <c r="AH9" s="128"/>
      <c r="AI9" s="129"/>
      <c r="AJ9" s="12"/>
      <c r="AK9" s="12"/>
      <c r="AL9" s="12"/>
      <c r="AM9" s="12"/>
      <c r="AN9" s="12"/>
      <c r="AO9" s="12"/>
      <c r="AP9" s="12"/>
      <c r="AQ9" s="12"/>
      <c r="AR9" s="12"/>
      <c r="AS9" s="133"/>
    </row>
    <row r="10" spans="1:45">
      <c r="A10" s="121"/>
      <c r="B10" s="10" t="s">
        <v>225</v>
      </c>
      <c r="C10" s="10" t="s">
        <v>227</v>
      </c>
      <c r="D10" s="9">
        <v>44340</v>
      </c>
      <c r="E10" s="9">
        <v>44351</v>
      </c>
      <c r="F10" s="123" t="s">
        <v>236</v>
      </c>
      <c r="G10" s="122">
        <f t="shared" ref="G10:G12" si="0">ROUNDDOWN(DATEDIF(D10,E10,"D")/5,0)</f>
        <v>2</v>
      </c>
      <c r="H10" s="12"/>
      <c r="I10" s="12"/>
      <c r="J10" s="12"/>
      <c r="K10" s="12"/>
      <c r="L10" s="12"/>
      <c r="M10" s="12"/>
      <c r="N10" s="12"/>
      <c r="O10" s="12"/>
      <c r="P10" s="12"/>
      <c r="Q10" s="12"/>
      <c r="R10" s="12"/>
      <c r="S10" s="12"/>
      <c r="T10" s="12"/>
      <c r="U10" s="12"/>
      <c r="V10" s="12"/>
      <c r="W10" s="12"/>
      <c r="X10" s="12"/>
      <c r="Y10" s="12"/>
      <c r="Z10" s="12"/>
      <c r="AA10" s="12"/>
      <c r="AB10" s="12"/>
      <c r="AC10" s="12"/>
      <c r="AD10" s="12"/>
      <c r="AE10" s="127"/>
      <c r="AF10" s="128"/>
      <c r="AG10" s="128"/>
      <c r="AH10" s="128"/>
      <c r="AI10" s="129"/>
      <c r="AJ10" s="12"/>
      <c r="AK10" s="12"/>
      <c r="AL10" s="127"/>
      <c r="AM10" s="128"/>
      <c r="AN10" s="128"/>
      <c r="AO10" s="128"/>
      <c r="AP10" s="129"/>
      <c r="AQ10" s="12"/>
      <c r="AR10" s="12"/>
      <c r="AS10" s="133"/>
    </row>
    <row r="11" spans="1:45">
      <c r="A11" s="121"/>
      <c r="B11" s="10" t="s">
        <v>229</v>
      </c>
      <c r="C11" s="10" t="s">
        <v>231</v>
      </c>
      <c r="D11" s="123"/>
      <c r="E11" s="123"/>
      <c r="F11" s="123" t="s">
        <v>238</v>
      </c>
      <c r="G11" s="122">
        <f t="shared" si="0"/>
        <v>0</v>
      </c>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33"/>
    </row>
    <row r="12" spans="1:45">
      <c r="A12" s="121"/>
      <c r="B12" s="10" t="s">
        <v>230</v>
      </c>
      <c r="C12" s="10" t="s">
        <v>234</v>
      </c>
      <c r="D12" s="123"/>
      <c r="E12" s="123"/>
      <c r="F12" s="123" t="s">
        <v>238</v>
      </c>
      <c r="G12" s="122">
        <f t="shared" si="0"/>
        <v>0</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134"/>
    </row>
  </sheetData>
  <autoFilter ref="F1:F18"/>
  <mergeCells count="3">
    <mergeCell ref="H1:AL1"/>
    <mergeCell ref="A2:A12"/>
    <mergeCell ref="AM1:AS1"/>
  </mergeCells>
  <dataValidations count="1">
    <dataValidation type="list" allowBlank="1" showInputMessage="1" showErrorMessage="1" sqref="F2:F1048576">
      <formula1>"Waiting,In Progress,Finished,Pending"</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26"/>
  <sheetViews>
    <sheetView zoomScaleNormal="100" workbookViewId="0">
      <selection activeCell="O39" sqref="O39"/>
    </sheetView>
  </sheetViews>
  <sheetFormatPr defaultRowHeight="15"/>
  <cols>
    <col min="1" max="1" width="30.7109375" style="15" bestFit="1" customWidth="1"/>
    <col min="2" max="13" width="3.42578125" style="15" bestFit="1" customWidth="1"/>
    <col min="14" max="22" width="2.42578125" style="15" bestFit="1" customWidth="1"/>
    <col min="23" max="44" width="3.42578125" style="15" bestFit="1" customWidth="1"/>
    <col min="45" max="53" width="2.42578125" style="15" bestFit="1" customWidth="1"/>
    <col min="54" max="74" width="3.42578125" style="15" bestFit="1" customWidth="1"/>
    <col min="75" max="83" width="2.42578125" style="15" bestFit="1" customWidth="1"/>
    <col min="84" max="105" width="3.42578125" style="15" bestFit="1" customWidth="1"/>
    <col min="106" max="114" width="2.42578125" style="15" bestFit="1" customWidth="1"/>
    <col min="115" max="136" width="3.42578125" style="15" bestFit="1" customWidth="1"/>
    <col min="137" max="145" width="2.42578125" style="15" bestFit="1" customWidth="1"/>
    <col min="146" max="166" width="3.42578125" style="15" bestFit="1" customWidth="1"/>
    <col min="167" max="16384" width="9.140625" style="15"/>
  </cols>
  <sheetData>
    <row r="1" spans="1:167">
      <c r="A1" s="116" t="s">
        <v>73</v>
      </c>
      <c r="B1" s="112" t="s">
        <v>49</v>
      </c>
      <c r="C1" s="113"/>
      <c r="D1" s="113"/>
      <c r="E1" s="113"/>
      <c r="F1" s="113"/>
      <c r="G1" s="113"/>
      <c r="H1" s="113"/>
      <c r="I1" s="113"/>
      <c r="J1" s="113"/>
      <c r="K1" s="113"/>
      <c r="L1" s="113"/>
      <c r="M1" s="114"/>
      <c r="N1" s="115" t="s">
        <v>48</v>
      </c>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2" t="s">
        <v>47</v>
      </c>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4"/>
      <c r="BW1" s="115" t="s">
        <v>46</v>
      </c>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2"/>
      <c r="DB1" s="115" t="s">
        <v>45</v>
      </c>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2" t="s">
        <v>44</v>
      </c>
      <c r="EH1" s="113"/>
      <c r="EI1" s="113"/>
      <c r="EJ1" s="113"/>
      <c r="EK1" s="113"/>
      <c r="EL1" s="113"/>
      <c r="EM1" s="113"/>
      <c r="EN1" s="113"/>
      <c r="EO1" s="113"/>
      <c r="EP1" s="113"/>
      <c r="EQ1" s="113"/>
      <c r="ER1" s="113"/>
      <c r="ES1" s="113"/>
      <c r="ET1" s="113"/>
      <c r="EU1" s="113"/>
      <c r="EV1" s="113"/>
      <c r="EW1" s="113"/>
      <c r="EX1" s="113"/>
      <c r="EY1" s="113"/>
      <c r="EZ1" s="113"/>
      <c r="FA1" s="113"/>
      <c r="FB1" s="113"/>
      <c r="FC1" s="113"/>
      <c r="FD1" s="113"/>
      <c r="FE1" s="113"/>
      <c r="FF1" s="113"/>
      <c r="FG1" s="113"/>
      <c r="FH1" s="113"/>
      <c r="FI1" s="113"/>
      <c r="FJ1" s="114"/>
    </row>
    <row r="2" spans="1:167" s="80" customFormat="1">
      <c r="A2" s="116"/>
      <c r="B2" s="75">
        <v>19</v>
      </c>
      <c r="C2" s="75">
        <v>20</v>
      </c>
      <c r="D2" s="75">
        <v>21</v>
      </c>
      <c r="E2" s="75">
        <v>22</v>
      </c>
      <c r="F2" s="75">
        <v>23</v>
      </c>
      <c r="G2" s="75">
        <v>24</v>
      </c>
      <c r="H2" s="75">
        <v>25</v>
      </c>
      <c r="I2" s="75">
        <v>26</v>
      </c>
      <c r="J2" s="75">
        <v>27</v>
      </c>
      <c r="K2" s="75">
        <v>28</v>
      </c>
      <c r="L2" s="75">
        <v>29</v>
      </c>
      <c r="M2" s="75">
        <v>30</v>
      </c>
      <c r="N2" s="76">
        <v>1</v>
      </c>
      <c r="O2" s="76">
        <v>2</v>
      </c>
      <c r="P2" s="76">
        <v>3</v>
      </c>
      <c r="Q2" s="77">
        <v>4</v>
      </c>
      <c r="R2" s="77">
        <v>5</v>
      </c>
      <c r="S2" s="77">
        <v>6</v>
      </c>
      <c r="T2" s="77">
        <v>7</v>
      </c>
      <c r="U2" s="77">
        <v>8</v>
      </c>
      <c r="V2" s="77">
        <v>9</v>
      </c>
      <c r="W2" s="77">
        <v>10</v>
      </c>
      <c r="X2" s="77">
        <v>11</v>
      </c>
      <c r="Y2" s="77">
        <v>12</v>
      </c>
      <c r="Z2" s="77">
        <v>13</v>
      </c>
      <c r="AA2" s="77">
        <v>14</v>
      </c>
      <c r="AB2" s="77">
        <v>15</v>
      </c>
      <c r="AC2" s="77">
        <v>16</v>
      </c>
      <c r="AD2" s="77">
        <v>17</v>
      </c>
      <c r="AE2" s="77">
        <v>18</v>
      </c>
      <c r="AF2" s="77">
        <v>19</v>
      </c>
      <c r="AG2" s="77">
        <v>20</v>
      </c>
      <c r="AH2" s="77">
        <v>21</v>
      </c>
      <c r="AI2" s="77">
        <v>22</v>
      </c>
      <c r="AJ2" s="77">
        <v>23</v>
      </c>
      <c r="AK2" s="77">
        <v>24</v>
      </c>
      <c r="AL2" s="77">
        <v>25</v>
      </c>
      <c r="AM2" s="77">
        <v>26</v>
      </c>
      <c r="AN2" s="77">
        <v>27</v>
      </c>
      <c r="AO2" s="77">
        <v>28</v>
      </c>
      <c r="AP2" s="77">
        <v>29</v>
      </c>
      <c r="AQ2" s="77">
        <v>30</v>
      </c>
      <c r="AR2" s="77">
        <v>31</v>
      </c>
      <c r="AS2" s="78">
        <v>1</v>
      </c>
      <c r="AT2" s="78">
        <v>2</v>
      </c>
      <c r="AU2" s="78">
        <v>3</v>
      </c>
      <c r="AV2" s="75">
        <v>4</v>
      </c>
      <c r="AW2" s="75">
        <v>5</v>
      </c>
      <c r="AX2" s="75">
        <v>6</v>
      </c>
      <c r="AY2" s="75">
        <v>7</v>
      </c>
      <c r="AZ2" s="75">
        <v>8</v>
      </c>
      <c r="BA2" s="75">
        <v>9</v>
      </c>
      <c r="BB2" s="75">
        <v>10</v>
      </c>
      <c r="BC2" s="75">
        <v>11</v>
      </c>
      <c r="BD2" s="75">
        <v>12</v>
      </c>
      <c r="BE2" s="75">
        <v>13</v>
      </c>
      <c r="BF2" s="75">
        <v>14</v>
      </c>
      <c r="BG2" s="75">
        <v>15</v>
      </c>
      <c r="BH2" s="75">
        <v>16</v>
      </c>
      <c r="BI2" s="75">
        <v>17</v>
      </c>
      <c r="BJ2" s="75">
        <v>18</v>
      </c>
      <c r="BK2" s="75">
        <v>19</v>
      </c>
      <c r="BL2" s="75">
        <v>20</v>
      </c>
      <c r="BM2" s="75">
        <v>21</v>
      </c>
      <c r="BN2" s="75">
        <v>22</v>
      </c>
      <c r="BO2" s="75">
        <v>23</v>
      </c>
      <c r="BP2" s="75">
        <v>24</v>
      </c>
      <c r="BQ2" s="75">
        <v>25</v>
      </c>
      <c r="BR2" s="75">
        <v>26</v>
      </c>
      <c r="BS2" s="75">
        <v>27</v>
      </c>
      <c r="BT2" s="75">
        <v>28</v>
      </c>
      <c r="BU2" s="75">
        <v>29</v>
      </c>
      <c r="BV2" s="75">
        <v>30</v>
      </c>
      <c r="BW2" s="76">
        <v>1</v>
      </c>
      <c r="BX2" s="76">
        <v>2</v>
      </c>
      <c r="BY2" s="76">
        <v>3</v>
      </c>
      <c r="BZ2" s="77">
        <v>4</v>
      </c>
      <c r="CA2" s="77">
        <v>5</v>
      </c>
      <c r="CB2" s="77">
        <v>6</v>
      </c>
      <c r="CC2" s="77">
        <v>7</v>
      </c>
      <c r="CD2" s="77">
        <v>8</v>
      </c>
      <c r="CE2" s="77">
        <v>9</v>
      </c>
      <c r="CF2" s="77">
        <v>10</v>
      </c>
      <c r="CG2" s="77">
        <v>11</v>
      </c>
      <c r="CH2" s="77">
        <v>12</v>
      </c>
      <c r="CI2" s="77">
        <v>13</v>
      </c>
      <c r="CJ2" s="77">
        <v>14</v>
      </c>
      <c r="CK2" s="77">
        <v>15</v>
      </c>
      <c r="CL2" s="77">
        <v>16</v>
      </c>
      <c r="CM2" s="77">
        <v>17</v>
      </c>
      <c r="CN2" s="77">
        <v>18</v>
      </c>
      <c r="CO2" s="77">
        <v>19</v>
      </c>
      <c r="CP2" s="77">
        <v>20</v>
      </c>
      <c r="CQ2" s="77">
        <v>21</v>
      </c>
      <c r="CR2" s="77">
        <v>22</v>
      </c>
      <c r="CS2" s="77">
        <v>23</v>
      </c>
      <c r="CT2" s="77">
        <v>24</v>
      </c>
      <c r="CU2" s="77">
        <v>25</v>
      </c>
      <c r="CV2" s="77">
        <v>26</v>
      </c>
      <c r="CW2" s="77">
        <v>27</v>
      </c>
      <c r="CX2" s="77">
        <v>28</v>
      </c>
      <c r="CY2" s="77">
        <v>29</v>
      </c>
      <c r="CZ2" s="77">
        <v>30</v>
      </c>
      <c r="DA2" s="79">
        <v>31</v>
      </c>
      <c r="DB2" s="76">
        <v>1</v>
      </c>
      <c r="DC2" s="76">
        <v>2</v>
      </c>
      <c r="DD2" s="76">
        <v>3</v>
      </c>
      <c r="DE2" s="77">
        <v>4</v>
      </c>
      <c r="DF2" s="77">
        <v>5</v>
      </c>
      <c r="DG2" s="77">
        <v>6</v>
      </c>
      <c r="DH2" s="77">
        <v>7</v>
      </c>
      <c r="DI2" s="77">
        <v>8</v>
      </c>
      <c r="DJ2" s="77">
        <v>9</v>
      </c>
      <c r="DK2" s="77">
        <v>10</v>
      </c>
      <c r="DL2" s="77">
        <v>11</v>
      </c>
      <c r="DM2" s="77">
        <v>12</v>
      </c>
      <c r="DN2" s="77">
        <v>13</v>
      </c>
      <c r="DO2" s="77">
        <v>14</v>
      </c>
      <c r="DP2" s="77">
        <v>15</v>
      </c>
      <c r="DQ2" s="77">
        <v>16</v>
      </c>
      <c r="DR2" s="77">
        <v>17</v>
      </c>
      <c r="DS2" s="77">
        <v>18</v>
      </c>
      <c r="DT2" s="77">
        <v>19</v>
      </c>
      <c r="DU2" s="77">
        <v>20</v>
      </c>
      <c r="DV2" s="77">
        <v>21</v>
      </c>
      <c r="DW2" s="77">
        <v>22</v>
      </c>
      <c r="DX2" s="77">
        <v>23</v>
      </c>
      <c r="DY2" s="77">
        <v>24</v>
      </c>
      <c r="DZ2" s="77">
        <v>25</v>
      </c>
      <c r="EA2" s="77">
        <v>26</v>
      </c>
      <c r="EB2" s="77">
        <v>27</v>
      </c>
      <c r="EC2" s="77">
        <v>28</v>
      </c>
      <c r="ED2" s="77">
        <v>29</v>
      </c>
      <c r="EE2" s="77">
        <v>30</v>
      </c>
      <c r="EF2" s="77">
        <v>31</v>
      </c>
      <c r="EG2" s="78">
        <v>1</v>
      </c>
      <c r="EH2" s="78">
        <v>2</v>
      </c>
      <c r="EI2" s="78">
        <v>3</v>
      </c>
      <c r="EJ2" s="75">
        <v>4</v>
      </c>
      <c r="EK2" s="75">
        <v>5</v>
      </c>
      <c r="EL2" s="75">
        <v>6</v>
      </c>
      <c r="EM2" s="75">
        <v>7</v>
      </c>
      <c r="EN2" s="75">
        <v>8</v>
      </c>
      <c r="EO2" s="75">
        <v>9</v>
      </c>
      <c r="EP2" s="75">
        <v>10</v>
      </c>
      <c r="EQ2" s="75">
        <v>11</v>
      </c>
      <c r="ER2" s="75">
        <v>12</v>
      </c>
      <c r="ES2" s="75">
        <v>13</v>
      </c>
      <c r="ET2" s="75">
        <v>14</v>
      </c>
      <c r="EU2" s="75">
        <v>15</v>
      </c>
      <c r="EV2" s="75">
        <v>16</v>
      </c>
      <c r="EW2" s="75">
        <v>17</v>
      </c>
      <c r="EX2" s="75">
        <v>18</v>
      </c>
      <c r="EY2" s="75">
        <v>19</v>
      </c>
      <c r="EZ2" s="75">
        <v>20</v>
      </c>
      <c r="FA2" s="75">
        <v>21</v>
      </c>
      <c r="FB2" s="75">
        <v>22</v>
      </c>
      <c r="FC2" s="75">
        <v>23</v>
      </c>
      <c r="FD2" s="75">
        <v>24</v>
      </c>
      <c r="FE2" s="75">
        <v>25</v>
      </c>
      <c r="FF2" s="75">
        <v>26</v>
      </c>
      <c r="FG2" s="75">
        <v>27</v>
      </c>
      <c r="FH2" s="75">
        <v>28</v>
      </c>
      <c r="FI2" s="75">
        <v>29</v>
      </c>
      <c r="FJ2" s="75">
        <v>30</v>
      </c>
    </row>
    <row r="3" spans="1:167">
      <c r="A3" s="19" t="s">
        <v>72</v>
      </c>
      <c r="B3" s="51"/>
      <c r="C3" s="50"/>
      <c r="D3" s="50"/>
      <c r="E3" s="50"/>
      <c r="F3" s="50"/>
      <c r="G3" s="53"/>
      <c r="H3" s="53"/>
      <c r="I3" s="50"/>
      <c r="J3" s="50"/>
      <c r="K3" s="50"/>
      <c r="L3" s="50"/>
      <c r="M3" s="52"/>
      <c r="N3" s="63"/>
      <c r="O3" s="39"/>
      <c r="P3" s="39"/>
      <c r="Q3" s="67"/>
      <c r="R3" s="67"/>
      <c r="S3" s="66"/>
      <c r="T3" s="66"/>
      <c r="U3" s="39"/>
      <c r="V3" s="39"/>
      <c r="W3" s="39"/>
      <c r="X3" s="39"/>
      <c r="Y3" s="39"/>
      <c r="Z3" s="39"/>
      <c r="AA3" s="39"/>
      <c r="AB3" s="39"/>
      <c r="AC3" s="39"/>
      <c r="AD3" s="39"/>
      <c r="AE3" s="39"/>
      <c r="AF3" s="39"/>
      <c r="AG3" s="39"/>
      <c r="AH3" s="39"/>
      <c r="AI3" s="39"/>
      <c r="AJ3" s="39"/>
      <c r="AK3" s="39"/>
      <c r="AL3" s="39"/>
      <c r="AM3" s="39"/>
      <c r="AN3" s="39"/>
      <c r="AO3" s="39"/>
      <c r="AP3" s="39"/>
      <c r="AQ3" s="26"/>
      <c r="AR3" s="62"/>
      <c r="AS3" s="49"/>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7"/>
      <c r="BW3" s="4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4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62"/>
      <c r="EG3" s="49"/>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7"/>
    </row>
    <row r="4" spans="1:167">
      <c r="A4" s="19" t="s">
        <v>71</v>
      </c>
      <c r="B4" s="63"/>
      <c r="C4" s="39"/>
      <c r="D4" s="39"/>
      <c r="E4" s="39"/>
      <c r="F4" s="39"/>
      <c r="G4" s="39"/>
      <c r="H4" s="39"/>
      <c r="I4" s="39"/>
      <c r="J4" s="39"/>
      <c r="K4" s="39"/>
      <c r="L4" s="39"/>
      <c r="M4" s="64"/>
      <c r="N4" s="63"/>
      <c r="O4" s="39"/>
      <c r="P4" s="39"/>
      <c r="Q4" s="39"/>
      <c r="R4" s="39"/>
      <c r="S4" s="39"/>
      <c r="T4" s="39"/>
      <c r="U4" s="39"/>
      <c r="V4" s="39"/>
      <c r="W4" s="65"/>
      <c r="X4" s="65"/>
      <c r="Y4" s="65"/>
      <c r="Z4" s="65"/>
      <c r="AA4" s="65"/>
      <c r="AB4" s="39"/>
      <c r="AC4" s="39"/>
      <c r="AD4" s="38"/>
      <c r="AE4" s="38"/>
      <c r="AF4" s="38"/>
      <c r="AG4" s="38"/>
      <c r="AH4" s="38"/>
      <c r="AI4" s="17"/>
      <c r="AJ4" s="39"/>
      <c r="AK4" s="38"/>
      <c r="AL4" s="38"/>
      <c r="AM4" s="38"/>
      <c r="AN4" s="38"/>
      <c r="AO4" s="38"/>
      <c r="AP4" s="17"/>
      <c r="AQ4" s="26"/>
      <c r="AR4" s="45"/>
      <c r="AS4" s="44"/>
      <c r="AT4" s="37"/>
      <c r="AU4" s="37"/>
      <c r="AV4" s="37"/>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62"/>
      <c r="BW4" s="4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4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62"/>
      <c r="EG4" s="4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62"/>
    </row>
    <row r="5" spans="1:167">
      <c r="A5" s="19" t="s">
        <v>70</v>
      </c>
      <c r="B5" s="63"/>
      <c r="C5" s="39"/>
      <c r="D5" s="39"/>
      <c r="E5" s="39"/>
      <c r="F5" s="39"/>
      <c r="G5" s="39"/>
      <c r="H5" s="39"/>
      <c r="I5" s="39"/>
      <c r="J5" s="39"/>
      <c r="K5" s="39"/>
      <c r="L5" s="39"/>
      <c r="M5" s="64"/>
      <c r="N5" s="63"/>
      <c r="O5" s="39"/>
      <c r="P5" s="39"/>
      <c r="Q5" s="39"/>
      <c r="R5" s="39"/>
      <c r="S5" s="39"/>
      <c r="T5" s="39"/>
      <c r="U5" s="39"/>
      <c r="V5" s="39"/>
      <c r="W5" s="39"/>
      <c r="X5" s="39"/>
      <c r="Y5" s="39"/>
      <c r="Z5" s="39"/>
      <c r="AA5" s="39"/>
      <c r="AB5" s="39"/>
      <c r="AC5" s="39"/>
      <c r="AD5" s="39"/>
      <c r="AE5" s="39"/>
      <c r="AF5" s="39"/>
      <c r="AG5" s="39"/>
      <c r="AH5" s="39"/>
      <c r="AI5" s="39"/>
      <c r="AJ5" s="39"/>
      <c r="AK5" s="42"/>
      <c r="AL5" s="42"/>
      <c r="AM5" s="42"/>
      <c r="AN5" s="42"/>
      <c r="AO5" s="42"/>
      <c r="AP5" s="39"/>
      <c r="AQ5" s="26"/>
      <c r="AR5" s="41"/>
      <c r="AS5" s="40"/>
      <c r="AT5" s="38"/>
      <c r="AU5" s="38"/>
      <c r="AV5" s="38"/>
      <c r="AW5" s="17"/>
      <c r="AX5" s="39"/>
      <c r="AY5" s="38"/>
      <c r="AZ5" s="38"/>
      <c r="BA5" s="38"/>
      <c r="BB5" s="38"/>
      <c r="BC5" s="38"/>
      <c r="BD5" s="17"/>
      <c r="BE5" s="26"/>
      <c r="BF5" s="37"/>
      <c r="BG5" s="37"/>
      <c r="BH5" s="37"/>
      <c r="BI5" s="37"/>
      <c r="BJ5" s="37"/>
      <c r="BK5" s="26"/>
      <c r="BL5" s="26"/>
      <c r="BM5" s="26"/>
      <c r="BN5" s="26"/>
      <c r="BO5" s="26"/>
      <c r="BP5" s="26"/>
      <c r="BQ5" s="26"/>
      <c r="BR5" s="26"/>
      <c r="BS5" s="26"/>
      <c r="BT5" s="26"/>
      <c r="BU5" s="26"/>
      <c r="BV5" s="62"/>
      <c r="BW5" s="4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4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62"/>
      <c r="EG5" s="4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62"/>
    </row>
    <row r="6" spans="1:167">
      <c r="A6" s="56" t="s">
        <v>69</v>
      </c>
      <c r="B6" s="60"/>
      <c r="C6" s="32"/>
      <c r="D6" s="32"/>
      <c r="E6" s="32"/>
      <c r="F6" s="32"/>
      <c r="G6" s="32"/>
      <c r="H6" s="32"/>
      <c r="I6" s="32"/>
      <c r="J6" s="32"/>
      <c r="K6" s="32"/>
      <c r="L6" s="32"/>
      <c r="M6" s="61"/>
      <c r="N6" s="60"/>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29"/>
      <c r="AR6" s="57"/>
      <c r="AS6" s="58"/>
      <c r="AT6" s="29"/>
      <c r="AU6" s="29"/>
      <c r="AV6" s="29"/>
      <c r="AW6" s="29"/>
      <c r="AX6" s="29"/>
      <c r="AY6" s="42"/>
      <c r="AZ6" s="42"/>
      <c r="BA6" s="42"/>
      <c r="BB6" s="42"/>
      <c r="BC6" s="42"/>
      <c r="BD6" s="29"/>
      <c r="BE6" s="29"/>
      <c r="BF6" s="38"/>
      <c r="BG6" s="38"/>
      <c r="BH6" s="38"/>
      <c r="BI6" s="38"/>
      <c r="BJ6" s="38"/>
      <c r="BK6" s="17"/>
      <c r="BL6" s="39"/>
      <c r="BM6" s="38"/>
      <c r="BN6" s="38"/>
      <c r="BO6" s="38"/>
      <c r="BP6" s="38"/>
      <c r="BQ6" s="38"/>
      <c r="BR6" s="29"/>
      <c r="BS6" s="29"/>
      <c r="BT6" s="28"/>
      <c r="BU6" s="28"/>
      <c r="BV6" s="27"/>
      <c r="BW6" s="59"/>
      <c r="BX6" s="28"/>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58"/>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57"/>
      <c r="EG6" s="58"/>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57"/>
    </row>
    <row r="7" spans="1:167">
      <c r="A7" s="56" t="s">
        <v>68</v>
      </c>
      <c r="B7" s="54"/>
      <c r="C7" s="53"/>
      <c r="D7" s="53"/>
      <c r="E7" s="53"/>
      <c r="F7" s="53"/>
      <c r="G7" s="53"/>
      <c r="H7" s="53"/>
      <c r="I7" s="53"/>
      <c r="J7" s="53"/>
      <c r="K7" s="53"/>
      <c r="L7" s="53"/>
      <c r="M7" s="55"/>
      <c r="N7" s="54"/>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48"/>
      <c r="AR7" s="47"/>
      <c r="AS7" s="49"/>
      <c r="AT7" s="48"/>
      <c r="AU7" s="48"/>
      <c r="AV7" s="48"/>
      <c r="AW7" s="48"/>
      <c r="AX7" s="48"/>
      <c r="AY7" s="48"/>
      <c r="AZ7" s="48"/>
      <c r="BA7" s="48"/>
      <c r="BB7" s="48"/>
      <c r="BC7" s="48"/>
      <c r="BD7" s="48"/>
      <c r="BE7" s="48"/>
      <c r="BF7" s="48"/>
      <c r="BG7" s="48"/>
      <c r="BH7" s="48"/>
      <c r="BI7" s="48"/>
      <c r="BJ7" s="48"/>
      <c r="BK7" s="48"/>
      <c r="BL7" s="48"/>
      <c r="BM7" s="50"/>
      <c r="BN7" s="50"/>
      <c r="BO7" s="50"/>
      <c r="BP7" s="50"/>
      <c r="BQ7" s="50"/>
      <c r="BR7" s="53"/>
      <c r="BS7" s="53"/>
      <c r="BT7" s="50"/>
      <c r="BU7" s="50"/>
      <c r="BV7" s="52"/>
      <c r="BW7" s="51"/>
      <c r="BX7" s="50"/>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9"/>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7"/>
      <c r="EG7" s="49"/>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7"/>
    </row>
    <row r="8" spans="1:167">
      <c r="A8" s="36" t="s">
        <v>67</v>
      </c>
      <c r="B8" s="43"/>
      <c r="C8" s="17"/>
      <c r="D8" s="17"/>
      <c r="E8" s="17"/>
      <c r="F8" s="17"/>
      <c r="G8" s="17"/>
      <c r="H8" s="17"/>
      <c r="I8" s="17"/>
      <c r="J8" s="17"/>
      <c r="K8" s="17"/>
      <c r="L8" s="17"/>
      <c r="M8" s="16"/>
      <c r="N8" s="43"/>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6"/>
      <c r="AS8" s="43"/>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6"/>
      <c r="BW8" s="43"/>
      <c r="BX8" s="17"/>
      <c r="BY8" s="17"/>
      <c r="BZ8" s="17"/>
      <c r="CA8" s="38"/>
      <c r="CB8" s="38"/>
      <c r="CC8" s="38"/>
      <c r="CD8" s="38"/>
      <c r="CE8" s="38"/>
      <c r="CF8" s="17"/>
      <c r="CG8" s="39"/>
      <c r="CH8" s="38"/>
      <c r="CI8" s="38"/>
      <c r="CJ8" s="38"/>
      <c r="CK8" s="38"/>
      <c r="CL8" s="38"/>
      <c r="CM8" s="17"/>
      <c r="CN8" s="17"/>
      <c r="CO8" s="37"/>
      <c r="CP8" s="37"/>
      <c r="CQ8" s="37"/>
      <c r="CR8" s="37"/>
      <c r="CS8" s="37"/>
      <c r="CT8" s="17"/>
      <c r="CU8" s="17"/>
      <c r="CV8" s="17"/>
      <c r="CW8" s="17"/>
      <c r="CX8" s="17"/>
      <c r="CY8" s="17"/>
      <c r="CZ8" s="17"/>
      <c r="DA8" s="17"/>
      <c r="DB8" s="43"/>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6"/>
      <c r="EG8" s="43"/>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6"/>
    </row>
    <row r="9" spans="1:167">
      <c r="A9" s="36" t="s">
        <v>66</v>
      </c>
      <c r="B9" s="43"/>
      <c r="C9" s="17"/>
      <c r="D9" s="17"/>
      <c r="E9" s="17"/>
      <c r="F9" s="17"/>
      <c r="G9" s="17"/>
      <c r="H9" s="17"/>
      <c r="I9" s="17"/>
      <c r="J9" s="17"/>
      <c r="K9" s="17"/>
      <c r="L9" s="17"/>
      <c r="M9" s="16"/>
      <c r="N9" s="43"/>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6"/>
      <c r="AS9" s="43"/>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6"/>
      <c r="BW9" s="43"/>
      <c r="BX9" s="17"/>
      <c r="BY9" s="17"/>
      <c r="BZ9" s="17"/>
      <c r="CA9" s="17"/>
      <c r="CB9" s="17"/>
      <c r="CC9" s="17"/>
      <c r="CD9" s="17"/>
      <c r="CE9" s="17"/>
      <c r="CF9" s="17"/>
      <c r="CG9" s="17"/>
      <c r="CH9" s="42"/>
      <c r="CI9" s="42"/>
      <c r="CJ9" s="42"/>
      <c r="CK9" s="42"/>
      <c r="CL9" s="42"/>
      <c r="CM9" s="39"/>
      <c r="CN9" s="26"/>
      <c r="CO9" s="38"/>
      <c r="CP9" s="38"/>
      <c r="CQ9" s="38"/>
      <c r="CR9" s="38"/>
      <c r="CS9" s="38"/>
      <c r="CT9" s="17"/>
      <c r="CU9" s="39"/>
      <c r="CV9" s="38"/>
      <c r="CW9" s="38"/>
      <c r="CX9" s="38"/>
      <c r="CY9" s="38"/>
      <c r="CZ9" s="38"/>
      <c r="DA9" s="17"/>
      <c r="DB9" s="46"/>
      <c r="DC9" s="37"/>
      <c r="DD9" s="37"/>
      <c r="DE9" s="37"/>
      <c r="DF9" s="37"/>
      <c r="DG9" s="37"/>
      <c r="DH9" s="17"/>
      <c r="DI9" s="17"/>
      <c r="DJ9" s="17"/>
      <c r="DK9" s="17"/>
      <c r="DL9" s="17"/>
      <c r="DM9" s="17"/>
      <c r="DN9" s="17"/>
      <c r="DO9" s="17"/>
      <c r="DP9" s="17"/>
      <c r="DQ9" s="17"/>
      <c r="DR9" s="17"/>
      <c r="DS9" s="17"/>
      <c r="DT9" s="17"/>
      <c r="DU9" s="17"/>
      <c r="DV9" s="17"/>
      <c r="DW9" s="17"/>
      <c r="DX9" s="17"/>
      <c r="DY9" s="17"/>
      <c r="DZ9" s="17"/>
      <c r="EA9" s="17"/>
      <c r="EB9" s="17"/>
      <c r="EC9" s="17"/>
      <c r="ED9" s="17"/>
      <c r="EE9" s="17"/>
      <c r="EF9" s="16"/>
      <c r="EG9" s="43"/>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6"/>
    </row>
    <row r="10" spans="1:167">
      <c r="A10" s="36" t="s">
        <v>65</v>
      </c>
      <c r="B10" s="43"/>
      <c r="C10" s="17"/>
      <c r="D10" s="17"/>
      <c r="E10" s="17"/>
      <c r="F10" s="17"/>
      <c r="G10" s="17"/>
      <c r="H10" s="17"/>
      <c r="I10" s="17"/>
      <c r="J10" s="17"/>
      <c r="K10" s="17"/>
      <c r="L10" s="17"/>
      <c r="M10" s="16"/>
      <c r="N10" s="43"/>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6"/>
      <c r="AS10" s="43"/>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6"/>
      <c r="BW10" s="43"/>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42"/>
      <c r="CW10" s="42"/>
      <c r="CX10" s="42"/>
      <c r="CY10" s="42"/>
      <c r="CZ10" s="42"/>
      <c r="DA10" s="39"/>
      <c r="DB10" s="46"/>
      <c r="DC10" s="38"/>
      <c r="DD10" s="38"/>
      <c r="DE10" s="38"/>
      <c r="DF10" s="38"/>
      <c r="DG10" s="38"/>
      <c r="DH10" s="17"/>
      <c r="DI10" s="39"/>
      <c r="DJ10" s="38"/>
      <c r="DK10" s="38"/>
      <c r="DL10" s="38"/>
      <c r="DM10" s="38"/>
      <c r="DN10" s="38"/>
      <c r="DO10" s="17"/>
      <c r="DP10" s="26"/>
      <c r="DQ10" s="37"/>
      <c r="DR10" s="37"/>
      <c r="DS10" s="37"/>
      <c r="DT10" s="37"/>
      <c r="DU10" s="37"/>
      <c r="DV10" s="17"/>
      <c r="DW10" s="17"/>
      <c r="DX10" s="17"/>
      <c r="DY10" s="17"/>
      <c r="DZ10" s="17"/>
      <c r="EA10" s="17"/>
      <c r="EB10" s="17"/>
      <c r="EC10" s="17"/>
      <c r="ED10" s="17"/>
      <c r="EE10" s="17"/>
      <c r="EF10" s="16"/>
      <c r="EG10" s="43"/>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6"/>
    </row>
    <row r="11" spans="1:167">
      <c r="A11" s="36" t="s">
        <v>64</v>
      </c>
      <c r="B11" s="43"/>
      <c r="C11" s="17"/>
      <c r="D11" s="17"/>
      <c r="E11" s="17"/>
      <c r="F11" s="17"/>
      <c r="G11" s="17"/>
      <c r="H11" s="17"/>
      <c r="I11" s="17"/>
      <c r="J11" s="17"/>
      <c r="K11" s="17"/>
      <c r="L11" s="17"/>
      <c r="M11" s="16"/>
      <c r="N11" s="43"/>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6"/>
      <c r="AS11" s="43"/>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6"/>
      <c r="BW11" s="43"/>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43"/>
      <c r="DC11" s="17"/>
      <c r="DD11" s="17"/>
      <c r="DE11" s="17"/>
      <c r="DF11" s="17"/>
      <c r="DG11" s="17"/>
      <c r="DH11" s="17"/>
      <c r="DI11" s="17"/>
      <c r="DJ11" s="42"/>
      <c r="DK11" s="42"/>
      <c r="DL11" s="42"/>
      <c r="DM11" s="42"/>
      <c r="DN11" s="42"/>
      <c r="DO11" s="39"/>
      <c r="DP11" s="26"/>
      <c r="DQ11" s="38"/>
      <c r="DR11" s="38"/>
      <c r="DS11" s="38"/>
      <c r="DT11" s="38"/>
      <c r="DU11" s="38"/>
      <c r="DV11" s="17"/>
      <c r="DW11" s="39"/>
      <c r="DX11" s="38"/>
      <c r="DY11" s="38"/>
      <c r="DZ11" s="38"/>
      <c r="EA11" s="38"/>
      <c r="EB11" s="38"/>
      <c r="EC11" s="17"/>
      <c r="ED11" s="26"/>
      <c r="EE11" s="37"/>
      <c r="EF11" s="45"/>
      <c r="EG11" s="44"/>
      <c r="EH11" s="37"/>
      <c r="EI11" s="3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6"/>
    </row>
    <row r="12" spans="1:167">
      <c r="A12" s="36" t="s">
        <v>63</v>
      </c>
      <c r="B12" s="43"/>
      <c r="C12" s="17"/>
      <c r="D12" s="17"/>
      <c r="E12" s="17"/>
      <c r="F12" s="17"/>
      <c r="G12" s="17"/>
      <c r="H12" s="17"/>
      <c r="I12" s="17"/>
      <c r="J12" s="17"/>
      <c r="K12" s="17"/>
      <c r="L12" s="17"/>
      <c r="M12" s="16"/>
      <c r="N12" s="43"/>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6"/>
      <c r="AS12" s="43"/>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6"/>
      <c r="BW12" s="43"/>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43"/>
      <c r="DC12" s="17"/>
      <c r="DD12" s="17"/>
      <c r="DE12" s="17"/>
      <c r="DF12" s="17"/>
      <c r="DG12" s="17"/>
      <c r="DH12" s="17"/>
      <c r="DI12" s="17"/>
      <c r="DJ12" s="17"/>
      <c r="DK12" s="17"/>
      <c r="DL12" s="17"/>
      <c r="DM12" s="17"/>
      <c r="DN12" s="17"/>
      <c r="DO12" s="17"/>
      <c r="DP12" s="17"/>
      <c r="DQ12" s="17"/>
      <c r="DR12" s="17"/>
      <c r="DS12" s="17"/>
      <c r="DT12" s="17"/>
      <c r="DU12" s="17"/>
      <c r="DV12" s="17"/>
      <c r="DW12" s="17"/>
      <c r="DX12" s="42"/>
      <c r="DY12" s="42"/>
      <c r="DZ12" s="42"/>
      <c r="EA12" s="42"/>
      <c r="EB12" s="42"/>
      <c r="EC12" s="39"/>
      <c r="ED12" s="26"/>
      <c r="EE12" s="38"/>
      <c r="EF12" s="41"/>
      <c r="EG12" s="40"/>
      <c r="EH12" s="38"/>
      <c r="EI12" s="38"/>
      <c r="EJ12" s="17"/>
      <c r="EK12" s="39"/>
      <c r="EL12" s="38"/>
      <c r="EM12" s="38"/>
      <c r="EN12" s="38"/>
      <c r="EO12" s="38"/>
      <c r="EP12" s="38"/>
      <c r="EQ12" s="17"/>
      <c r="ER12" s="26"/>
      <c r="ES12" s="37"/>
      <c r="ET12" s="37"/>
      <c r="EU12" s="37"/>
      <c r="EV12" s="37"/>
      <c r="EW12" s="37"/>
      <c r="EX12" s="17"/>
      <c r="EY12" s="17"/>
      <c r="EZ12" s="17"/>
      <c r="FA12" s="17"/>
      <c r="FB12" s="17"/>
      <c r="FC12" s="17"/>
      <c r="FD12" s="17"/>
      <c r="FE12" s="17"/>
      <c r="FF12" s="17"/>
      <c r="FG12" s="17"/>
      <c r="FH12" s="17"/>
      <c r="FI12" s="17"/>
      <c r="FJ12" s="16"/>
    </row>
    <row r="13" spans="1:167">
      <c r="A13" s="36" t="s">
        <v>62</v>
      </c>
      <c r="B13" s="34"/>
      <c r="C13" s="30"/>
      <c r="D13" s="30"/>
      <c r="E13" s="30"/>
      <c r="F13" s="30"/>
      <c r="G13" s="30"/>
      <c r="H13" s="30"/>
      <c r="I13" s="30"/>
      <c r="J13" s="30"/>
      <c r="K13" s="30"/>
      <c r="L13" s="30"/>
      <c r="M13" s="35"/>
      <c r="N13" s="34"/>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5"/>
      <c r="AS13" s="34"/>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5"/>
      <c r="BW13" s="34"/>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4"/>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5"/>
      <c r="EG13" s="34"/>
      <c r="EH13" s="30"/>
      <c r="EI13" s="30"/>
      <c r="EJ13" s="30"/>
      <c r="EK13" s="30"/>
      <c r="EL13" s="33"/>
      <c r="EM13" s="33"/>
      <c r="EN13" s="33"/>
      <c r="EO13" s="33"/>
      <c r="EP13" s="33"/>
      <c r="EQ13" s="32"/>
      <c r="ER13" s="29"/>
      <c r="ES13" s="31"/>
      <c r="ET13" s="31"/>
      <c r="EU13" s="31"/>
      <c r="EV13" s="31"/>
      <c r="EW13" s="31"/>
      <c r="EX13" s="30"/>
      <c r="EY13" s="32"/>
      <c r="EZ13" s="31"/>
      <c r="FA13" s="31"/>
      <c r="FB13" s="31"/>
      <c r="FC13" s="31"/>
      <c r="FD13" s="31"/>
      <c r="FE13" s="30"/>
      <c r="FF13" s="29"/>
      <c r="FG13" s="28"/>
      <c r="FH13" s="28"/>
      <c r="FI13" s="28"/>
      <c r="FJ13" s="27"/>
      <c r="FK13" s="26"/>
    </row>
    <row r="17" spans="1:138">
      <c r="A17" s="19" t="s">
        <v>61</v>
      </c>
      <c r="B17" s="25"/>
    </row>
    <row r="18" spans="1:138">
      <c r="A18" s="19" t="s">
        <v>60</v>
      </c>
      <c r="B18" s="24"/>
    </row>
    <row r="19" spans="1:138">
      <c r="A19" s="19" t="s">
        <v>59</v>
      </c>
      <c r="B19" s="23"/>
    </row>
    <row r="20" spans="1:138">
      <c r="A20" s="19" t="s">
        <v>58</v>
      </c>
      <c r="B20" s="22"/>
    </row>
    <row r="21" spans="1:138">
      <c r="A21" s="19" t="s">
        <v>57</v>
      </c>
      <c r="B21" s="21"/>
    </row>
    <row r="22" spans="1:138">
      <c r="A22" s="20" t="s">
        <v>56</v>
      </c>
      <c r="B22" s="18"/>
    </row>
    <row r="23" spans="1:138">
      <c r="A23" s="19" t="s">
        <v>55</v>
      </c>
      <c r="B23" s="18"/>
    </row>
    <row r="26" spans="1:138">
      <c r="EG26" s="17"/>
      <c r="EH26" s="16"/>
    </row>
  </sheetData>
  <mergeCells count="7">
    <mergeCell ref="AS1:BV1"/>
    <mergeCell ref="BW1:DA1"/>
    <mergeCell ref="DB1:EF1"/>
    <mergeCell ref="EG1:FJ1"/>
    <mergeCell ref="A1:A2"/>
    <mergeCell ref="B1:M1"/>
    <mergeCell ref="N1:AR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E13" sqref="E13"/>
    </sheetView>
  </sheetViews>
  <sheetFormatPr defaultRowHeight="15"/>
  <cols>
    <col min="1" max="1" width="5" bestFit="1" customWidth="1"/>
    <col min="2" max="2" width="61.85546875" bestFit="1" customWidth="1"/>
    <col min="3" max="3" width="23.42578125" bestFit="1" customWidth="1"/>
  </cols>
  <sheetData>
    <row r="1" spans="1:4">
      <c r="A1" t="s">
        <v>13</v>
      </c>
      <c r="B1" t="s">
        <v>12</v>
      </c>
    </row>
    <row r="2" spans="1:4">
      <c r="A2">
        <v>1</v>
      </c>
      <c r="B2" t="s">
        <v>11</v>
      </c>
      <c r="C2" t="s">
        <v>10</v>
      </c>
      <c r="D2" t="s">
        <v>9</v>
      </c>
    </row>
    <row r="3" spans="1:4">
      <c r="A3">
        <v>2</v>
      </c>
      <c r="B3" t="s">
        <v>8</v>
      </c>
    </row>
    <row r="4" spans="1:4">
      <c r="A4">
        <v>3</v>
      </c>
      <c r="B4" t="s">
        <v>7</v>
      </c>
    </row>
    <row r="5" spans="1:4">
      <c r="A5">
        <v>4</v>
      </c>
      <c r="B5" t="s">
        <v>6</v>
      </c>
    </row>
    <row r="6" spans="1:4">
      <c r="A6">
        <v>5</v>
      </c>
      <c r="B6" t="s">
        <v>5</v>
      </c>
    </row>
    <row r="7" spans="1:4">
      <c r="A7">
        <v>6</v>
      </c>
      <c r="B7" t="s">
        <v>4</v>
      </c>
    </row>
    <row r="8" spans="1:4">
      <c r="A8">
        <v>7</v>
      </c>
      <c r="B8" t="s">
        <v>3</v>
      </c>
    </row>
    <row r="9" spans="1:4">
      <c r="A9">
        <v>8</v>
      </c>
      <c r="B9" t="s">
        <v>2</v>
      </c>
    </row>
    <row r="10" spans="1:4">
      <c r="A10">
        <v>9</v>
      </c>
      <c r="B10" t="s">
        <v>1</v>
      </c>
    </row>
    <row r="11" spans="1:4">
      <c r="A11">
        <v>10</v>
      </c>
      <c r="B11"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zoomScaleNormal="100" workbookViewId="0">
      <selection activeCell="D14" sqref="D14"/>
    </sheetView>
  </sheetViews>
  <sheetFormatPr defaultRowHeight="15"/>
  <cols>
    <col min="1" max="1" width="7.28515625" bestFit="1" customWidth="1"/>
    <col min="2" max="2" width="73.5703125" bestFit="1" customWidth="1"/>
    <col min="15" max="15" width="20.140625" bestFit="1" customWidth="1"/>
    <col min="16" max="16" width="19.85546875" bestFit="1" customWidth="1"/>
    <col min="17" max="17" width="20.7109375" customWidth="1"/>
    <col min="18" max="18" width="23.7109375" customWidth="1"/>
    <col min="19" max="20" width="85.5703125" bestFit="1" customWidth="1"/>
  </cols>
  <sheetData>
    <row r="1" spans="17:19">
      <c r="Q1" s="4" t="s">
        <v>36</v>
      </c>
      <c r="R1" s="4" t="s">
        <v>35</v>
      </c>
      <c r="S1" s="4" t="s">
        <v>34</v>
      </c>
    </row>
    <row r="2" spans="17:19">
      <c r="Q2" t="s">
        <v>27</v>
      </c>
      <c r="R2" t="s">
        <v>33</v>
      </c>
      <c r="S2" t="s">
        <v>32</v>
      </c>
    </row>
    <row r="3" spans="17:19">
      <c r="Q3" t="s">
        <v>27</v>
      </c>
      <c r="R3" t="s">
        <v>31</v>
      </c>
      <c r="S3" t="s">
        <v>30</v>
      </c>
    </row>
    <row r="4" spans="17:19">
      <c r="Q4" t="s">
        <v>27</v>
      </c>
      <c r="R4" t="s">
        <v>29</v>
      </c>
      <c r="S4" t="s">
        <v>28</v>
      </c>
    </row>
    <row r="5" spans="17:19">
      <c r="Q5" t="s">
        <v>27</v>
      </c>
      <c r="R5" t="s">
        <v>26</v>
      </c>
      <c r="S5" t="s">
        <v>25</v>
      </c>
    </row>
    <row r="23" spans="1:2">
      <c r="A23" s="117" t="s">
        <v>24</v>
      </c>
      <c r="B23" s="117"/>
    </row>
    <row r="24" spans="1:2">
      <c r="A24" s="2">
        <v>1</v>
      </c>
      <c r="B24" s="2" t="s">
        <v>23</v>
      </c>
    </row>
    <row r="25" spans="1:2">
      <c r="A25" s="2">
        <v>2</v>
      </c>
      <c r="B25" s="2" t="s">
        <v>22</v>
      </c>
    </row>
    <row r="26" spans="1:2">
      <c r="A26" s="1">
        <v>3</v>
      </c>
      <c r="B26" s="1" t="s">
        <v>21</v>
      </c>
    </row>
    <row r="27" spans="1:2">
      <c r="A27" s="3" t="s">
        <v>20</v>
      </c>
      <c r="B27" s="3"/>
    </row>
    <row r="28" spans="1:2">
      <c r="A28" s="2">
        <v>1</v>
      </c>
      <c r="B28" s="2" t="s">
        <v>19</v>
      </c>
    </row>
    <row r="29" spans="1:2">
      <c r="A29" s="2">
        <v>2</v>
      </c>
      <c r="B29" s="2" t="s">
        <v>18</v>
      </c>
    </row>
    <row r="30" spans="1:2">
      <c r="A30" s="2">
        <v>3</v>
      </c>
      <c r="B30" s="2" t="s">
        <v>17</v>
      </c>
    </row>
    <row r="31" spans="1:2">
      <c r="A31" s="3" t="s">
        <v>16</v>
      </c>
      <c r="B31" s="3"/>
    </row>
    <row r="32" spans="1:2">
      <c r="A32" s="2">
        <v>1</v>
      </c>
      <c r="B32" s="2" t="s">
        <v>15</v>
      </c>
    </row>
    <row r="33" spans="1:2">
      <c r="A33" s="2">
        <v>2</v>
      </c>
      <c r="B33" s="2" t="s">
        <v>14</v>
      </c>
    </row>
    <row r="34" spans="1:2">
      <c r="A34" s="1"/>
      <c r="B34" s="1"/>
    </row>
  </sheetData>
  <mergeCells count="1">
    <mergeCell ref="A23:B2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Scope Description</vt:lpstr>
      <vt:lpstr>Detail of Scope</vt:lpstr>
      <vt:lpstr>Cost Team</vt:lpstr>
      <vt:lpstr>Team</vt:lpstr>
      <vt:lpstr>Ganther </vt:lpstr>
      <vt:lpstr>Detail Schedule</vt:lpstr>
      <vt:lpstr>Development Step</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Xuesong Zeng</dc:creator>
  <cp:lastModifiedBy>Xuesong Zeng</cp:lastModifiedBy>
  <dcterms:created xsi:type="dcterms:W3CDTF">2021-04-12T10:45:51Z</dcterms:created>
  <dcterms:modified xsi:type="dcterms:W3CDTF">2021-05-26T06:48:39Z</dcterms:modified>
</cp:coreProperties>
</file>