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shwathbhat/Dev/Github/Acedamic_performence_sheets/pages/DataDump/2021/"/>
    </mc:Choice>
  </mc:AlternateContent>
  <xr:revisionPtr revIDLastSave="0" documentId="8_{335836C4-C89D-8D4D-9BE0-5AD54EEC109A}" xr6:coauthVersionLast="47" xr6:coauthVersionMax="47" xr10:uidLastSave="{00000000-0000-0000-0000-000000000000}"/>
  <bookViews>
    <workbookView xWindow="0" yWindow="760" windowWidth="30240" windowHeight="18880" activeTab="12" xr2:uid="{00000000-000D-0000-FFFF-FFFF00000000}"/>
  </bookViews>
  <sheets>
    <sheet name="Students_details" sheetId="1" r:id="rId1"/>
    <sheet name="1sem" sheetId="2" r:id="rId2"/>
    <sheet name="2sem" sheetId="3" r:id="rId3"/>
    <sheet name="3sem" sheetId="4" r:id="rId4"/>
    <sheet name="4sem" sheetId="5" r:id="rId5"/>
    <sheet name="5sem" sheetId="6" r:id="rId6"/>
    <sheet name="6sem" sheetId="12" r:id="rId7"/>
    <sheet name="7sem" sheetId="13" r:id="rId8"/>
    <sheet name="8sem" sheetId="14" r:id="rId9"/>
    <sheet name="sgpas" sheetId="7" r:id="rId10"/>
    <sheet name="Backlog" sheetId="11" r:id="rId11"/>
    <sheet name="Subjects" sheetId="8" r:id="rId12"/>
    <sheet name="Toppers_List" sheetId="9" r:id="rId13"/>
    <sheet name="Year_Toppers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4" l="1"/>
  <c r="Z4" i="14"/>
  <c r="Z5" i="14"/>
  <c r="Z6" i="14"/>
  <c r="D6" i="11" s="1"/>
  <c r="Z7" i="14"/>
  <c r="Z8" i="14"/>
  <c r="Z9" i="14"/>
  <c r="Z10" i="14"/>
  <c r="Z11" i="14"/>
  <c r="Z12" i="14"/>
  <c r="Z13" i="14"/>
  <c r="Z14" i="14"/>
  <c r="D14" i="11" s="1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D38" i="11" s="1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2" i="14"/>
  <c r="AR3" i="13"/>
  <c r="AR4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R34" i="13"/>
  <c r="AR35" i="13"/>
  <c r="AR36" i="13"/>
  <c r="AR37" i="13"/>
  <c r="AR38" i="13"/>
  <c r="AR39" i="13"/>
  <c r="AR40" i="13"/>
  <c r="AR41" i="13"/>
  <c r="AR42" i="13"/>
  <c r="AR43" i="13"/>
  <c r="AR44" i="13"/>
  <c r="AR45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2" i="13"/>
  <c r="AQ3" i="13"/>
  <c r="AQ4" i="13"/>
  <c r="AQ5" i="13"/>
  <c r="AQ6" i="13"/>
  <c r="AQ7" i="13"/>
  <c r="AQ8" i="13"/>
  <c r="AQ9" i="13"/>
  <c r="AQ10" i="13"/>
  <c r="AQ11" i="13"/>
  <c r="AQ12" i="13"/>
  <c r="AQ13" i="13"/>
  <c r="AQ14" i="13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35" i="13"/>
  <c r="AQ36" i="13"/>
  <c r="AQ37" i="13"/>
  <c r="AQ38" i="13"/>
  <c r="AQ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56" i="13"/>
  <c r="AQ57" i="13"/>
  <c r="AQ58" i="13"/>
  <c r="AQ59" i="13"/>
  <c r="AQ60" i="13"/>
  <c r="AQ61" i="13"/>
  <c r="AQ62" i="13"/>
  <c r="AQ2" i="13"/>
  <c r="BD59" i="12"/>
  <c r="BD60" i="12"/>
  <c r="BD61" i="12"/>
  <c r="BD62" i="12"/>
  <c r="BD2" i="12"/>
  <c r="BD3" i="12"/>
  <c r="BD4" i="12"/>
  <c r="BD5" i="12"/>
  <c r="BD6" i="12"/>
  <c r="BD7" i="12"/>
  <c r="BD8" i="12"/>
  <c r="BD9" i="12"/>
  <c r="BD10" i="12"/>
  <c r="BD11" i="12"/>
  <c r="BD12" i="12"/>
  <c r="BD13" i="12"/>
  <c r="BD14" i="12"/>
  <c r="BD15" i="12"/>
  <c r="BD16" i="12"/>
  <c r="BD17" i="12"/>
  <c r="BD18" i="12"/>
  <c r="BD19" i="12"/>
  <c r="BD20" i="12"/>
  <c r="BD21" i="12"/>
  <c r="BD22" i="12"/>
  <c r="BD23" i="12"/>
  <c r="BD24" i="12"/>
  <c r="BD25" i="12"/>
  <c r="BD26" i="12"/>
  <c r="BD27" i="12"/>
  <c r="BD28" i="12"/>
  <c r="BD29" i="12"/>
  <c r="BD30" i="12"/>
  <c r="BD31" i="12"/>
  <c r="BD32" i="12"/>
  <c r="BD33" i="12"/>
  <c r="BD34" i="12"/>
  <c r="BD35" i="12"/>
  <c r="BD36" i="12"/>
  <c r="BD37" i="12"/>
  <c r="BD38" i="12"/>
  <c r="BD39" i="12"/>
  <c r="BD40" i="12"/>
  <c r="BD41" i="12"/>
  <c r="BD42" i="12"/>
  <c r="BD43" i="12"/>
  <c r="BD44" i="12"/>
  <c r="BD45" i="12"/>
  <c r="BD46" i="12"/>
  <c r="BD47" i="12"/>
  <c r="BD48" i="12"/>
  <c r="BD49" i="12"/>
  <c r="BD50" i="12"/>
  <c r="BD51" i="12"/>
  <c r="BD52" i="12"/>
  <c r="BD53" i="12"/>
  <c r="BD54" i="12"/>
  <c r="BD55" i="12"/>
  <c r="BD56" i="12"/>
  <c r="BD57" i="12"/>
  <c r="BD58" i="12"/>
  <c r="BC3" i="12"/>
  <c r="BC4" i="12"/>
  <c r="BC5" i="12"/>
  <c r="BC6" i="12"/>
  <c r="BC7" i="12"/>
  <c r="BC8" i="12"/>
  <c r="BC9" i="12"/>
  <c r="BC10" i="12"/>
  <c r="BC11" i="12"/>
  <c r="BC12" i="12"/>
  <c r="BC13" i="12"/>
  <c r="BC14" i="12"/>
  <c r="BC15" i="12"/>
  <c r="BC16" i="12"/>
  <c r="BC17" i="12"/>
  <c r="BC18" i="12"/>
  <c r="BC19" i="12"/>
  <c r="BC20" i="12"/>
  <c r="BC21" i="12"/>
  <c r="BC22" i="12"/>
  <c r="BC23" i="12"/>
  <c r="BC24" i="12"/>
  <c r="BC25" i="12"/>
  <c r="BC26" i="12"/>
  <c r="BC27" i="12"/>
  <c r="BC28" i="12"/>
  <c r="BC29" i="12"/>
  <c r="BC30" i="12"/>
  <c r="BC31" i="12"/>
  <c r="BC32" i="12"/>
  <c r="BC33" i="12"/>
  <c r="BC34" i="12"/>
  <c r="BC35" i="12"/>
  <c r="BC36" i="12"/>
  <c r="BC37" i="12"/>
  <c r="BC38" i="12"/>
  <c r="BC39" i="12"/>
  <c r="BC40" i="12"/>
  <c r="BC41" i="12"/>
  <c r="BC42" i="12"/>
  <c r="BC43" i="12"/>
  <c r="BC44" i="12"/>
  <c r="BC45" i="12"/>
  <c r="BC46" i="12"/>
  <c r="BC47" i="12"/>
  <c r="BC48" i="12"/>
  <c r="BC49" i="12"/>
  <c r="BC50" i="12"/>
  <c r="BC51" i="12"/>
  <c r="BC52" i="12"/>
  <c r="BC53" i="12"/>
  <c r="BC54" i="12"/>
  <c r="BC55" i="12"/>
  <c r="BC56" i="12"/>
  <c r="BC57" i="12"/>
  <c r="BC58" i="12"/>
  <c r="BC59" i="12"/>
  <c r="BC60" i="12"/>
  <c r="BC61" i="12"/>
  <c r="BC62" i="12"/>
  <c r="BD3" i="6"/>
  <c r="BD4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C3" i="6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2" i="12"/>
  <c r="BD2" i="6"/>
  <c r="BC2" i="6"/>
  <c r="BP3" i="5"/>
  <c r="BP4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2" i="5"/>
  <c r="BO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2" i="5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2" i="4"/>
  <c r="BD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2" i="4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2" i="3"/>
  <c r="BI30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2" i="2"/>
  <c r="D19" i="11"/>
  <c r="D3" i="11"/>
  <c r="D4" i="11"/>
  <c r="D7" i="11"/>
  <c r="D9" i="11"/>
  <c r="D10" i="11"/>
  <c r="D11" i="11"/>
  <c r="D12" i="11"/>
  <c r="D13" i="11"/>
  <c r="D15" i="11"/>
  <c r="D18" i="11"/>
  <c r="D20" i="11"/>
  <c r="D22" i="11"/>
  <c r="D23" i="11"/>
  <c r="D25" i="11"/>
  <c r="D26" i="11"/>
  <c r="D27" i="11"/>
  <c r="D28" i="11"/>
  <c r="D30" i="11"/>
  <c r="D31" i="11"/>
  <c r="D33" i="11"/>
  <c r="D34" i="11"/>
  <c r="D35" i="11"/>
  <c r="D36" i="11"/>
  <c r="D39" i="11"/>
  <c r="D41" i="11"/>
  <c r="D42" i="11"/>
  <c r="D43" i="11"/>
  <c r="D44" i="11"/>
  <c r="D45" i="11"/>
  <c r="D46" i="11"/>
  <c r="D47" i="11"/>
  <c r="D50" i="11"/>
  <c r="D51" i="11"/>
  <c r="D52" i="11"/>
  <c r="D53" i="11"/>
  <c r="D54" i="11"/>
  <c r="D55" i="11"/>
  <c r="D57" i="11"/>
  <c r="D58" i="11"/>
  <c r="D59" i="11"/>
  <c r="D60" i="11"/>
  <c r="D61" i="11"/>
  <c r="D62" i="11"/>
  <c r="D2" i="11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2" i="3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2" i="2"/>
  <c r="D49" i="11" l="1"/>
  <c r="D17" i="11"/>
  <c r="D37" i="11"/>
  <c r="D29" i="11"/>
  <c r="D21" i="11"/>
  <c r="D5" i="11"/>
  <c r="D56" i="11"/>
  <c r="D48" i="11"/>
  <c r="D40" i="11"/>
  <c r="D32" i="11"/>
  <c r="D24" i="11"/>
  <c r="D16" i="11"/>
  <c r="D8" i="11"/>
  <c r="AP3" i="13" l="1"/>
  <c r="AP4" i="13"/>
  <c r="AP5" i="13"/>
  <c r="AP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2" i="13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2" i="14"/>
  <c r="AO3" i="13"/>
  <c r="AO4" i="13"/>
  <c r="AO5" i="13"/>
  <c r="AO6" i="13"/>
  <c r="AO7" i="13"/>
  <c r="AO8" i="13"/>
  <c r="AO9" i="13"/>
  <c r="AO10" i="13"/>
  <c r="AO11" i="13"/>
  <c r="AO12" i="13"/>
  <c r="AO13" i="13"/>
  <c r="AO14" i="13"/>
  <c r="AO15" i="13"/>
  <c r="AO16" i="13"/>
  <c r="AO17" i="13"/>
  <c r="AO18" i="13"/>
  <c r="AO19" i="13"/>
  <c r="AO20" i="13"/>
  <c r="AO21" i="13"/>
  <c r="AO22" i="13"/>
  <c r="AO23" i="13"/>
  <c r="AO24" i="13"/>
  <c r="AO25" i="13"/>
  <c r="AO26" i="13"/>
  <c r="AO27" i="13"/>
  <c r="AO28" i="13"/>
  <c r="AO29" i="13"/>
  <c r="AO30" i="13"/>
  <c r="AO31" i="13"/>
  <c r="AO32" i="13"/>
  <c r="AO33" i="13"/>
  <c r="AO34" i="13"/>
  <c r="AO35" i="13"/>
  <c r="AO36" i="13"/>
  <c r="AO37" i="13"/>
  <c r="AO38" i="13"/>
  <c r="AO39" i="13"/>
  <c r="AO40" i="13"/>
  <c r="AO41" i="13"/>
  <c r="AO42" i="13"/>
  <c r="AO43" i="13"/>
  <c r="AO44" i="13"/>
  <c r="AO45" i="13"/>
  <c r="AO46" i="13"/>
  <c r="AO47" i="13"/>
  <c r="AO48" i="13"/>
  <c r="AO49" i="13"/>
  <c r="AO50" i="13"/>
  <c r="AO51" i="13"/>
  <c r="AO52" i="13"/>
  <c r="AO53" i="13"/>
  <c r="AO54" i="13"/>
  <c r="AO55" i="13"/>
  <c r="AO56" i="13"/>
  <c r="AO57" i="13"/>
  <c r="AO58" i="13"/>
  <c r="AO59" i="13"/>
  <c r="AO60" i="13"/>
  <c r="AO61" i="13"/>
  <c r="AO62" i="13"/>
  <c r="AO2" i="13"/>
  <c r="AN3" i="13"/>
  <c r="AN4" i="13"/>
  <c r="AN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N36" i="13"/>
  <c r="AN37" i="13"/>
  <c r="AN38" i="13"/>
  <c r="AN39" i="13"/>
  <c r="AN40" i="13"/>
  <c r="AN41" i="13"/>
  <c r="AN42" i="13"/>
  <c r="AN43" i="13"/>
  <c r="AN44" i="13"/>
  <c r="AN45" i="13"/>
  <c r="AN46" i="13"/>
  <c r="AN47" i="13"/>
  <c r="AN48" i="13"/>
  <c r="AN49" i="13"/>
  <c r="AN50" i="13"/>
  <c r="AN51" i="13"/>
  <c r="AN52" i="13"/>
  <c r="AN53" i="13"/>
  <c r="AN54" i="13"/>
  <c r="AN55" i="13"/>
  <c r="AN56" i="13"/>
  <c r="AN57" i="13"/>
  <c r="AN58" i="13"/>
  <c r="AN59" i="13"/>
  <c r="AN60" i="13"/>
  <c r="AN61" i="13"/>
  <c r="AN62" i="13"/>
  <c r="AN2" i="13"/>
  <c r="AZ3" i="12"/>
  <c r="AZ4" i="12"/>
  <c r="AZ5" i="12"/>
  <c r="BA5" i="12" s="1"/>
  <c r="BB5" i="12" s="1"/>
  <c r="AZ6" i="12"/>
  <c r="BA6" i="12" s="1"/>
  <c r="BB6" i="12" s="1"/>
  <c r="AZ7" i="12"/>
  <c r="AZ8" i="12"/>
  <c r="BA8" i="12" s="1"/>
  <c r="BB8" i="12" s="1"/>
  <c r="AZ9" i="12"/>
  <c r="BA9" i="12" s="1"/>
  <c r="BB9" i="12" s="1"/>
  <c r="AZ10" i="12"/>
  <c r="AZ11" i="12"/>
  <c r="AZ12" i="12"/>
  <c r="AZ13" i="12"/>
  <c r="BA13" i="12" s="1"/>
  <c r="BB13" i="12" s="1"/>
  <c r="AZ14" i="12"/>
  <c r="BA14" i="12" s="1"/>
  <c r="BB14" i="12" s="1"/>
  <c r="AZ15" i="12"/>
  <c r="AZ16" i="12"/>
  <c r="BA16" i="12" s="1"/>
  <c r="BB16" i="12" s="1"/>
  <c r="AZ17" i="12"/>
  <c r="BA17" i="12" s="1"/>
  <c r="BB17" i="12" s="1"/>
  <c r="AZ18" i="12"/>
  <c r="AZ19" i="12"/>
  <c r="AZ20" i="12"/>
  <c r="AZ21" i="12"/>
  <c r="BA21" i="12" s="1"/>
  <c r="BB21" i="12" s="1"/>
  <c r="AZ22" i="12"/>
  <c r="BA22" i="12" s="1"/>
  <c r="BB22" i="12" s="1"/>
  <c r="AZ23" i="12"/>
  <c r="AZ24" i="12"/>
  <c r="BA24" i="12" s="1"/>
  <c r="BB24" i="12" s="1"/>
  <c r="AZ25" i="12"/>
  <c r="BA25" i="12" s="1"/>
  <c r="BB25" i="12" s="1"/>
  <c r="AZ26" i="12"/>
  <c r="AZ27" i="12"/>
  <c r="BA27" i="12" s="1"/>
  <c r="BB27" i="12" s="1"/>
  <c r="AZ28" i="12"/>
  <c r="AZ29" i="12"/>
  <c r="BA29" i="12" s="1"/>
  <c r="BB29" i="12" s="1"/>
  <c r="AZ30" i="12"/>
  <c r="BA30" i="12" s="1"/>
  <c r="BB30" i="12" s="1"/>
  <c r="AZ31" i="12"/>
  <c r="AZ32" i="12"/>
  <c r="BA32" i="12" s="1"/>
  <c r="BB32" i="12" s="1"/>
  <c r="AZ33" i="12"/>
  <c r="BA33" i="12" s="1"/>
  <c r="BB33" i="12" s="1"/>
  <c r="AZ34" i="12"/>
  <c r="AZ35" i="12"/>
  <c r="AZ36" i="12"/>
  <c r="AZ37" i="12"/>
  <c r="BA37" i="12" s="1"/>
  <c r="BB37" i="12" s="1"/>
  <c r="AZ38" i="12"/>
  <c r="AZ39" i="12"/>
  <c r="AZ40" i="12"/>
  <c r="BA40" i="12" s="1"/>
  <c r="BB40" i="12" s="1"/>
  <c r="AZ41" i="12"/>
  <c r="BA41" i="12" s="1"/>
  <c r="BB41" i="12" s="1"/>
  <c r="AZ42" i="12"/>
  <c r="AZ43" i="12"/>
  <c r="AZ44" i="12"/>
  <c r="AZ45" i="12"/>
  <c r="BA45" i="12" s="1"/>
  <c r="BB45" i="12" s="1"/>
  <c r="AZ46" i="12"/>
  <c r="BA46" i="12" s="1"/>
  <c r="BB46" i="12" s="1"/>
  <c r="AZ47" i="12"/>
  <c r="AZ48" i="12"/>
  <c r="BA48" i="12" s="1"/>
  <c r="BB48" i="12" s="1"/>
  <c r="AZ49" i="12"/>
  <c r="BA49" i="12" s="1"/>
  <c r="BB49" i="12" s="1"/>
  <c r="AZ50" i="12"/>
  <c r="AZ51" i="12"/>
  <c r="AZ52" i="12"/>
  <c r="BA52" i="12" s="1"/>
  <c r="BB52" i="12" s="1"/>
  <c r="AZ53" i="12"/>
  <c r="BA53" i="12" s="1"/>
  <c r="BB53" i="12" s="1"/>
  <c r="AZ54" i="12"/>
  <c r="BA54" i="12" s="1"/>
  <c r="BB54" i="12" s="1"/>
  <c r="AZ55" i="12"/>
  <c r="AZ56" i="12"/>
  <c r="BA56" i="12" s="1"/>
  <c r="BB56" i="12" s="1"/>
  <c r="AZ57" i="12"/>
  <c r="BA57" i="12" s="1"/>
  <c r="BB57" i="12" s="1"/>
  <c r="AZ58" i="12"/>
  <c r="AZ59" i="12"/>
  <c r="AZ60" i="12"/>
  <c r="AZ61" i="12"/>
  <c r="BA61" i="12" s="1"/>
  <c r="BB61" i="12" s="1"/>
  <c r="AZ62" i="12"/>
  <c r="BA62" i="12" s="1"/>
  <c r="BB62" i="12" s="1"/>
  <c r="AZ2" i="12"/>
  <c r="BB10" i="12"/>
  <c r="BB28" i="12"/>
  <c r="BB58" i="12"/>
  <c r="BB60" i="12"/>
  <c r="BA3" i="12"/>
  <c r="BB3" i="12" s="1"/>
  <c r="BA4" i="12"/>
  <c r="BB4" i="12" s="1"/>
  <c r="BA7" i="12"/>
  <c r="BB7" i="12" s="1"/>
  <c r="BA10" i="12"/>
  <c r="BA11" i="12"/>
  <c r="BB11" i="12" s="1"/>
  <c r="BA12" i="12"/>
  <c r="BB12" i="12" s="1"/>
  <c r="BA15" i="12"/>
  <c r="BB15" i="12" s="1"/>
  <c r="BA18" i="12"/>
  <c r="BB18" i="12" s="1"/>
  <c r="BA19" i="12"/>
  <c r="BB19" i="12" s="1"/>
  <c r="BA20" i="12"/>
  <c r="BB20" i="12" s="1"/>
  <c r="BA23" i="12"/>
  <c r="BB23" i="12" s="1"/>
  <c r="BA26" i="12"/>
  <c r="BB26" i="12" s="1"/>
  <c r="BA28" i="12"/>
  <c r="BA31" i="12"/>
  <c r="BB31" i="12" s="1"/>
  <c r="BA34" i="12"/>
  <c r="BB34" i="12" s="1"/>
  <c r="BA35" i="12"/>
  <c r="BB35" i="12" s="1"/>
  <c r="BA36" i="12"/>
  <c r="BB36" i="12" s="1"/>
  <c r="BA38" i="12"/>
  <c r="BB38" i="12" s="1"/>
  <c r="BA39" i="12"/>
  <c r="BB39" i="12" s="1"/>
  <c r="BA42" i="12"/>
  <c r="BB42" i="12" s="1"/>
  <c r="BA43" i="12"/>
  <c r="BB43" i="12" s="1"/>
  <c r="BA44" i="12"/>
  <c r="BB44" i="12" s="1"/>
  <c r="BA47" i="12"/>
  <c r="BB47" i="12" s="1"/>
  <c r="BA50" i="12"/>
  <c r="BB50" i="12" s="1"/>
  <c r="BA51" i="12"/>
  <c r="BB51" i="12" s="1"/>
  <c r="BA55" i="12"/>
  <c r="BB55" i="12" s="1"/>
  <c r="BA58" i="12"/>
  <c r="BA59" i="12"/>
  <c r="BB59" i="12" s="1"/>
  <c r="BA60" i="12"/>
  <c r="BA2" i="12"/>
  <c r="BB2" i="12" s="1"/>
  <c r="L62" i="7" l="1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AV62" i="6"/>
  <c r="AX62" i="6" s="1"/>
  <c r="AP62" i="6"/>
  <c r="AQ62" i="6" s="1"/>
  <c r="AJ62" i="6"/>
  <c r="AL62" i="6" s="1"/>
  <c r="AD62" i="6"/>
  <c r="X62" i="6"/>
  <c r="Y62" i="6" s="1"/>
  <c r="R62" i="6"/>
  <c r="S62" i="6" s="1"/>
  <c r="L62" i="6"/>
  <c r="N62" i="6" s="1"/>
  <c r="F62" i="6"/>
  <c r="AV61" i="6"/>
  <c r="AX61" i="6" s="1"/>
  <c r="AP61" i="6"/>
  <c r="AQ61" i="6" s="1"/>
  <c r="AJ61" i="6"/>
  <c r="AK61" i="6" s="1"/>
  <c r="AD61" i="6"/>
  <c r="AE61" i="6" s="1"/>
  <c r="X61" i="6"/>
  <c r="Y61" i="6" s="1"/>
  <c r="R61" i="6"/>
  <c r="T61" i="6" s="1"/>
  <c r="L61" i="6"/>
  <c r="N61" i="6" s="1"/>
  <c r="F61" i="6"/>
  <c r="H61" i="6" s="1"/>
  <c r="AV60" i="6"/>
  <c r="AX60" i="6" s="1"/>
  <c r="AP60" i="6"/>
  <c r="AQ60" i="6" s="1"/>
  <c r="AJ60" i="6"/>
  <c r="AK60" i="6" s="1"/>
  <c r="AD60" i="6"/>
  <c r="AE60" i="6" s="1"/>
  <c r="X60" i="6"/>
  <c r="R60" i="6"/>
  <c r="T60" i="6" s="1"/>
  <c r="L60" i="6"/>
  <c r="N60" i="6" s="1"/>
  <c r="H60" i="6"/>
  <c r="F60" i="6"/>
  <c r="G60" i="6" s="1"/>
  <c r="AV59" i="6"/>
  <c r="AW59" i="6" s="1"/>
  <c r="AP59" i="6"/>
  <c r="AQ59" i="6" s="1"/>
  <c r="AJ59" i="6"/>
  <c r="AK59" i="6" s="1"/>
  <c r="AD59" i="6"/>
  <c r="AF59" i="6" s="1"/>
  <c r="X59" i="6"/>
  <c r="Z59" i="6" s="1"/>
  <c r="S59" i="6"/>
  <c r="R59" i="6"/>
  <c r="T59" i="6" s="1"/>
  <c r="L59" i="6"/>
  <c r="N59" i="6" s="1"/>
  <c r="F59" i="6"/>
  <c r="H59" i="6" s="1"/>
  <c r="AV58" i="6"/>
  <c r="AP58" i="6"/>
  <c r="AQ58" i="6" s="1"/>
  <c r="AJ58" i="6"/>
  <c r="AL58" i="6" s="1"/>
  <c r="AD58" i="6"/>
  <c r="AF58" i="6" s="1"/>
  <c r="X58" i="6"/>
  <c r="Z58" i="6" s="1"/>
  <c r="R58" i="6"/>
  <c r="S58" i="6" s="1"/>
  <c r="L58" i="6"/>
  <c r="N58" i="6" s="1"/>
  <c r="F58" i="6"/>
  <c r="AV57" i="6"/>
  <c r="AW57" i="6" s="1"/>
  <c r="AP57" i="6"/>
  <c r="AR57" i="6" s="1"/>
  <c r="AJ57" i="6"/>
  <c r="AE57" i="6"/>
  <c r="AD57" i="6"/>
  <c r="AF57" i="6" s="1"/>
  <c r="X57" i="6"/>
  <c r="Z57" i="6" s="1"/>
  <c r="R57" i="6"/>
  <c r="T57" i="6" s="1"/>
  <c r="L57" i="6"/>
  <c r="M57" i="6" s="1"/>
  <c r="F57" i="6"/>
  <c r="G57" i="6" s="1"/>
  <c r="AV56" i="6"/>
  <c r="AP56" i="6"/>
  <c r="AR56" i="6" s="1"/>
  <c r="AJ56" i="6"/>
  <c r="AL56" i="6" s="1"/>
  <c r="AD56" i="6"/>
  <c r="AE56" i="6" s="1"/>
  <c r="X56" i="6"/>
  <c r="Z56" i="6" s="1"/>
  <c r="R56" i="6"/>
  <c r="S56" i="6" s="1"/>
  <c r="L56" i="6"/>
  <c r="M56" i="6" s="1"/>
  <c r="F56" i="6"/>
  <c r="AV55" i="6"/>
  <c r="AX55" i="6" s="1"/>
  <c r="AP55" i="6"/>
  <c r="AR55" i="6" s="1"/>
  <c r="AJ55" i="6"/>
  <c r="AL55" i="6" s="1"/>
  <c r="AF55" i="6"/>
  <c r="AD55" i="6"/>
  <c r="AE55" i="6" s="1"/>
  <c r="X55" i="6"/>
  <c r="Y55" i="6" s="1"/>
  <c r="R55" i="6"/>
  <c r="L55" i="6"/>
  <c r="M55" i="6" s="1"/>
  <c r="F55" i="6"/>
  <c r="H55" i="6" s="1"/>
  <c r="AW54" i="6"/>
  <c r="AV54" i="6"/>
  <c r="AX54" i="6" s="1"/>
  <c r="AP54" i="6"/>
  <c r="AR54" i="6" s="1"/>
  <c r="AJ54" i="6"/>
  <c r="AL54" i="6" s="1"/>
  <c r="AD54" i="6"/>
  <c r="X54" i="6"/>
  <c r="Y54" i="6" s="1"/>
  <c r="R54" i="6"/>
  <c r="S54" i="6" s="1"/>
  <c r="L54" i="6"/>
  <c r="N54" i="6" s="1"/>
  <c r="F54" i="6"/>
  <c r="AV53" i="6"/>
  <c r="AX53" i="6" s="1"/>
  <c r="AP53" i="6"/>
  <c r="AQ53" i="6" s="1"/>
  <c r="AJ53" i="6"/>
  <c r="AD53" i="6"/>
  <c r="AE53" i="6" s="1"/>
  <c r="X53" i="6"/>
  <c r="Y53" i="6" s="1"/>
  <c r="R53" i="6"/>
  <c r="T53" i="6" s="1"/>
  <c r="L53" i="6"/>
  <c r="N53" i="6" s="1"/>
  <c r="F53" i="6"/>
  <c r="H53" i="6" s="1"/>
  <c r="AV52" i="6"/>
  <c r="AX52" i="6" s="1"/>
  <c r="AP52" i="6"/>
  <c r="AQ52" i="6" s="1"/>
  <c r="AJ52" i="6"/>
  <c r="AK52" i="6" s="1"/>
  <c r="AD52" i="6"/>
  <c r="AE52" i="6" s="1"/>
  <c r="X52" i="6"/>
  <c r="S52" i="6"/>
  <c r="R52" i="6"/>
  <c r="T52" i="6" s="1"/>
  <c r="L52" i="6"/>
  <c r="N52" i="6" s="1"/>
  <c r="H52" i="6"/>
  <c r="G52" i="6"/>
  <c r="F52" i="6"/>
  <c r="AV51" i="6"/>
  <c r="AW51" i="6" s="1"/>
  <c r="AP51" i="6"/>
  <c r="AQ51" i="6" s="1"/>
  <c r="AJ51" i="6"/>
  <c r="AK51" i="6" s="1"/>
  <c r="AD51" i="6"/>
  <c r="AF51" i="6" s="1"/>
  <c r="X51" i="6"/>
  <c r="Z51" i="6" s="1"/>
  <c r="R51" i="6"/>
  <c r="T51" i="6" s="1"/>
  <c r="L51" i="6"/>
  <c r="N51" i="6" s="1"/>
  <c r="F51" i="6"/>
  <c r="H51" i="6" s="1"/>
  <c r="AX50" i="6"/>
  <c r="AV50" i="6"/>
  <c r="AW50" i="6" s="1"/>
  <c r="AP50" i="6"/>
  <c r="AQ50" i="6" s="1"/>
  <c r="AJ50" i="6"/>
  <c r="AL50" i="6" s="1"/>
  <c r="AD50" i="6"/>
  <c r="AF50" i="6" s="1"/>
  <c r="X50" i="6"/>
  <c r="Z50" i="6" s="1"/>
  <c r="R50" i="6"/>
  <c r="T50" i="6" s="1"/>
  <c r="L50" i="6"/>
  <c r="N50" i="6" s="1"/>
  <c r="F50" i="6"/>
  <c r="G50" i="6" s="1"/>
  <c r="AV49" i="6"/>
  <c r="AW49" i="6" s="1"/>
  <c r="AP49" i="6"/>
  <c r="AR49" i="6" s="1"/>
  <c r="AJ49" i="6"/>
  <c r="AL49" i="6" s="1"/>
  <c r="AD49" i="6"/>
  <c r="AF49" i="6" s="1"/>
  <c r="X49" i="6"/>
  <c r="Z49" i="6" s="1"/>
  <c r="R49" i="6"/>
  <c r="S49" i="6" s="1"/>
  <c r="L49" i="6"/>
  <c r="F49" i="6"/>
  <c r="G49" i="6" s="1"/>
  <c r="AV48" i="6"/>
  <c r="AX48" i="6" s="1"/>
  <c r="AP48" i="6"/>
  <c r="AR48" i="6" s="1"/>
  <c r="AJ48" i="6"/>
  <c r="AL48" i="6" s="1"/>
  <c r="AE48" i="6"/>
  <c r="AD48" i="6"/>
  <c r="AF48" i="6" s="1"/>
  <c r="X48" i="6"/>
  <c r="Z48" i="6" s="1"/>
  <c r="R48" i="6"/>
  <c r="S48" i="6" s="1"/>
  <c r="L48" i="6"/>
  <c r="M48" i="6" s="1"/>
  <c r="F48" i="6"/>
  <c r="G48" i="6" s="1"/>
  <c r="AV47" i="6"/>
  <c r="AX47" i="6" s="1"/>
  <c r="AP47" i="6"/>
  <c r="AR47" i="6" s="1"/>
  <c r="AL47" i="6"/>
  <c r="AJ47" i="6"/>
  <c r="AK47" i="6" s="1"/>
  <c r="AD47" i="6"/>
  <c r="AF47" i="6" s="1"/>
  <c r="X47" i="6"/>
  <c r="Y47" i="6" s="1"/>
  <c r="R47" i="6"/>
  <c r="S47" i="6" s="1"/>
  <c r="L47" i="6"/>
  <c r="M47" i="6" s="1"/>
  <c r="F47" i="6"/>
  <c r="H47" i="6" s="1"/>
  <c r="AW46" i="6"/>
  <c r="AV46" i="6"/>
  <c r="AX46" i="6" s="1"/>
  <c r="AP46" i="6"/>
  <c r="AR46" i="6" s="1"/>
  <c r="AJ46" i="6"/>
  <c r="AK46" i="6" s="1"/>
  <c r="AF46" i="6"/>
  <c r="AD46" i="6"/>
  <c r="AE46" i="6" s="1"/>
  <c r="X46" i="6"/>
  <c r="Y46" i="6" s="1"/>
  <c r="R46" i="6"/>
  <c r="S46" i="6" s="1"/>
  <c r="L46" i="6"/>
  <c r="N46" i="6" s="1"/>
  <c r="F46" i="6"/>
  <c r="H46" i="6" s="1"/>
  <c r="AV45" i="6"/>
  <c r="AX45" i="6" s="1"/>
  <c r="AP45" i="6"/>
  <c r="AR45" i="6" s="1"/>
  <c r="AJ45" i="6"/>
  <c r="AD45" i="6"/>
  <c r="AE45" i="6" s="1"/>
  <c r="X45" i="6"/>
  <c r="Y45" i="6" s="1"/>
  <c r="R45" i="6"/>
  <c r="L45" i="6"/>
  <c r="F45" i="6"/>
  <c r="H45" i="6" s="1"/>
  <c r="AV44" i="6"/>
  <c r="AW44" i="6" s="1"/>
  <c r="AP44" i="6"/>
  <c r="AQ44" i="6" s="1"/>
  <c r="AJ44" i="6"/>
  <c r="AK44" i="6" s="1"/>
  <c r="AD44" i="6"/>
  <c r="X44" i="6"/>
  <c r="Z44" i="6" s="1"/>
  <c r="R44" i="6"/>
  <c r="T44" i="6" s="1"/>
  <c r="L44" i="6"/>
  <c r="N44" i="6" s="1"/>
  <c r="F44" i="6"/>
  <c r="G44" i="6" s="1"/>
  <c r="AV43" i="6"/>
  <c r="AX43" i="6" s="1"/>
  <c r="AP43" i="6"/>
  <c r="AQ43" i="6" s="1"/>
  <c r="AJ43" i="6"/>
  <c r="AK43" i="6" s="1"/>
  <c r="AD43" i="6"/>
  <c r="AF43" i="6" s="1"/>
  <c r="X43" i="6"/>
  <c r="R43" i="6"/>
  <c r="L43" i="6"/>
  <c r="N43" i="6" s="1"/>
  <c r="F43" i="6"/>
  <c r="G43" i="6" s="1"/>
  <c r="AV42" i="6"/>
  <c r="AW42" i="6" s="1"/>
  <c r="AP42" i="6"/>
  <c r="AQ42" i="6" s="1"/>
  <c r="AJ42" i="6"/>
  <c r="AK42" i="6" s="1"/>
  <c r="AD42" i="6"/>
  <c r="AF42" i="6" s="1"/>
  <c r="X42" i="6"/>
  <c r="Z42" i="6" s="1"/>
  <c r="R42" i="6"/>
  <c r="T42" i="6" s="1"/>
  <c r="L42" i="6"/>
  <c r="N42" i="6" s="1"/>
  <c r="F42" i="6"/>
  <c r="H42" i="6" s="1"/>
  <c r="AV41" i="6"/>
  <c r="AW41" i="6" s="1"/>
  <c r="AP41" i="6"/>
  <c r="AR41" i="6" s="1"/>
  <c r="AJ41" i="6"/>
  <c r="AD41" i="6"/>
  <c r="X41" i="6"/>
  <c r="Z41" i="6" s="1"/>
  <c r="T41" i="6"/>
  <c r="R41" i="6"/>
  <c r="S41" i="6" s="1"/>
  <c r="L41" i="6"/>
  <c r="N41" i="6" s="1"/>
  <c r="F41" i="6"/>
  <c r="G41" i="6" s="1"/>
  <c r="AV40" i="6"/>
  <c r="AP40" i="6"/>
  <c r="AR40" i="6" s="1"/>
  <c r="AJ40" i="6"/>
  <c r="AL40" i="6" s="1"/>
  <c r="AD40" i="6"/>
  <c r="AE40" i="6" s="1"/>
  <c r="X40" i="6"/>
  <c r="Z40" i="6" s="1"/>
  <c r="R40" i="6"/>
  <c r="T40" i="6" s="1"/>
  <c r="L40" i="6"/>
  <c r="M40" i="6" s="1"/>
  <c r="F40" i="6"/>
  <c r="G40" i="6" s="1"/>
  <c r="AV39" i="6"/>
  <c r="AP39" i="6"/>
  <c r="AJ39" i="6"/>
  <c r="AL39" i="6" s="1"/>
  <c r="AF39" i="6"/>
  <c r="AE39" i="6"/>
  <c r="AD39" i="6"/>
  <c r="X39" i="6"/>
  <c r="R39" i="6"/>
  <c r="S39" i="6" s="1"/>
  <c r="L39" i="6"/>
  <c r="M39" i="6" s="1"/>
  <c r="F39" i="6"/>
  <c r="G39" i="6" s="1"/>
  <c r="AV38" i="6"/>
  <c r="AX38" i="6" s="1"/>
  <c r="AP38" i="6"/>
  <c r="AQ38" i="6" s="1"/>
  <c r="AL38" i="6"/>
  <c r="AJ38" i="6"/>
  <c r="AK38" i="6" s="1"/>
  <c r="AD38" i="6"/>
  <c r="AF38" i="6" s="1"/>
  <c r="X38" i="6"/>
  <c r="Y38" i="6" s="1"/>
  <c r="R38" i="6"/>
  <c r="S38" i="6" s="1"/>
  <c r="L38" i="6"/>
  <c r="N38" i="6" s="1"/>
  <c r="F38" i="6"/>
  <c r="AV37" i="6"/>
  <c r="AX37" i="6" s="1"/>
  <c r="AR37" i="6"/>
  <c r="AP37" i="6"/>
  <c r="AQ37" i="6" s="1"/>
  <c r="AJ37" i="6"/>
  <c r="AL37" i="6" s="1"/>
  <c r="AD37" i="6"/>
  <c r="AE37" i="6" s="1"/>
  <c r="X37" i="6"/>
  <c r="Y37" i="6" s="1"/>
  <c r="R37" i="6"/>
  <c r="L37" i="6"/>
  <c r="N37" i="6" s="1"/>
  <c r="F37" i="6"/>
  <c r="H37" i="6" s="1"/>
  <c r="AV36" i="6"/>
  <c r="AX36" i="6" s="1"/>
  <c r="AP36" i="6"/>
  <c r="AR36" i="6" s="1"/>
  <c r="AJ36" i="6"/>
  <c r="AD36" i="6"/>
  <c r="X36" i="6"/>
  <c r="Y36" i="6" s="1"/>
  <c r="R36" i="6"/>
  <c r="T36" i="6" s="1"/>
  <c r="L36" i="6"/>
  <c r="N36" i="6" s="1"/>
  <c r="H36" i="6"/>
  <c r="G36" i="6"/>
  <c r="F36" i="6"/>
  <c r="AV35" i="6"/>
  <c r="AX35" i="6" s="1"/>
  <c r="AP35" i="6"/>
  <c r="AQ35" i="6" s="1"/>
  <c r="AJ35" i="6"/>
  <c r="AK35" i="6" s="1"/>
  <c r="AD35" i="6"/>
  <c r="X35" i="6"/>
  <c r="R35" i="6"/>
  <c r="T35" i="6" s="1"/>
  <c r="M35" i="6"/>
  <c r="L35" i="6"/>
  <c r="N35" i="6" s="1"/>
  <c r="F35" i="6"/>
  <c r="H35" i="6" s="1"/>
  <c r="AV34" i="6"/>
  <c r="AW34" i="6" s="1"/>
  <c r="AP34" i="6"/>
  <c r="AQ34" i="6" s="1"/>
  <c r="AJ34" i="6"/>
  <c r="AK34" i="6" s="1"/>
  <c r="AD34" i="6"/>
  <c r="AF34" i="6" s="1"/>
  <c r="X34" i="6"/>
  <c r="T34" i="6"/>
  <c r="R34" i="6"/>
  <c r="S34" i="6" s="1"/>
  <c r="L34" i="6"/>
  <c r="N34" i="6" s="1"/>
  <c r="H34" i="6"/>
  <c r="G34" i="6"/>
  <c r="F34" i="6"/>
  <c r="AV33" i="6"/>
  <c r="AW33" i="6" s="1"/>
  <c r="AP33" i="6"/>
  <c r="AJ33" i="6"/>
  <c r="AD33" i="6"/>
  <c r="AF33" i="6" s="1"/>
  <c r="Z33" i="6"/>
  <c r="X33" i="6"/>
  <c r="Y33" i="6" s="1"/>
  <c r="R33" i="6"/>
  <c r="T33" i="6" s="1"/>
  <c r="N33" i="6"/>
  <c r="L33" i="6"/>
  <c r="M33" i="6" s="1"/>
  <c r="F33" i="6"/>
  <c r="G33" i="6" s="1"/>
  <c r="AW32" i="6"/>
  <c r="AV32" i="6"/>
  <c r="AX32" i="6" s="1"/>
  <c r="AP32" i="6"/>
  <c r="AR32" i="6" s="1"/>
  <c r="AJ32" i="6"/>
  <c r="AL32" i="6" s="1"/>
  <c r="AD32" i="6"/>
  <c r="AF32" i="6" s="1"/>
  <c r="X32" i="6"/>
  <c r="Z32" i="6" s="1"/>
  <c r="S32" i="6"/>
  <c r="R32" i="6"/>
  <c r="T32" i="6" s="1"/>
  <c r="L32" i="6"/>
  <c r="M32" i="6" s="1"/>
  <c r="F32" i="6"/>
  <c r="G32" i="6" s="1"/>
  <c r="AV31" i="6"/>
  <c r="AP31" i="6"/>
  <c r="AR31" i="6" s="1"/>
  <c r="AJ31" i="6"/>
  <c r="AL31" i="6" s="1"/>
  <c r="AD31" i="6"/>
  <c r="AE31" i="6" s="1"/>
  <c r="X31" i="6"/>
  <c r="Y31" i="6" s="1"/>
  <c r="R31" i="6"/>
  <c r="L31" i="6"/>
  <c r="M31" i="6" s="1"/>
  <c r="F31" i="6"/>
  <c r="H31" i="6" s="1"/>
  <c r="AW30" i="6"/>
  <c r="AV30" i="6"/>
  <c r="AX30" i="6" s="1"/>
  <c r="AP30" i="6"/>
  <c r="AR30" i="6" s="1"/>
  <c r="AL30" i="6"/>
  <c r="AK30" i="6"/>
  <c r="AJ30" i="6"/>
  <c r="AD30" i="6"/>
  <c r="AE30" i="6" s="1"/>
  <c r="X30" i="6"/>
  <c r="Z30" i="6" s="1"/>
  <c r="R30" i="6"/>
  <c r="S30" i="6" s="1"/>
  <c r="L30" i="6"/>
  <c r="M30" i="6" s="1"/>
  <c r="H30" i="6"/>
  <c r="F30" i="6"/>
  <c r="G30" i="6" s="1"/>
  <c r="AV29" i="6"/>
  <c r="AW29" i="6" s="1"/>
  <c r="AP29" i="6"/>
  <c r="AQ29" i="6" s="1"/>
  <c r="AJ29" i="6"/>
  <c r="AD29" i="6"/>
  <c r="X29" i="6"/>
  <c r="Y29" i="6" s="1"/>
  <c r="R29" i="6"/>
  <c r="L29" i="6"/>
  <c r="M29" i="6" s="1"/>
  <c r="F29" i="6"/>
  <c r="H29" i="6" s="1"/>
  <c r="AV28" i="6"/>
  <c r="AX28" i="6" s="1"/>
  <c r="AP28" i="6"/>
  <c r="AQ28" i="6" s="1"/>
  <c r="AJ28" i="6"/>
  <c r="AL28" i="6" s="1"/>
  <c r="AD28" i="6"/>
  <c r="X28" i="6"/>
  <c r="Y28" i="6" s="1"/>
  <c r="R28" i="6"/>
  <c r="T28" i="6" s="1"/>
  <c r="L28" i="6"/>
  <c r="F28" i="6"/>
  <c r="G28" i="6" s="1"/>
  <c r="AV27" i="6"/>
  <c r="AW27" i="6" s="1"/>
  <c r="AP27" i="6"/>
  <c r="AQ27" i="6" s="1"/>
  <c r="AJ27" i="6"/>
  <c r="AD27" i="6"/>
  <c r="AE27" i="6" s="1"/>
  <c r="X27" i="6"/>
  <c r="Y27" i="6" s="1"/>
  <c r="R27" i="6"/>
  <c r="T27" i="6" s="1"/>
  <c r="M27" i="6"/>
  <c r="L27" i="6"/>
  <c r="N27" i="6" s="1"/>
  <c r="F27" i="6"/>
  <c r="H27" i="6" s="1"/>
  <c r="AX26" i="6"/>
  <c r="AW26" i="6"/>
  <c r="AV26" i="6"/>
  <c r="AP26" i="6"/>
  <c r="AJ26" i="6"/>
  <c r="AK26" i="6" s="1"/>
  <c r="AF26" i="6"/>
  <c r="AD26" i="6"/>
  <c r="AE26" i="6" s="1"/>
  <c r="X26" i="6"/>
  <c r="Z26" i="6" s="1"/>
  <c r="R26" i="6"/>
  <c r="T26" i="6" s="1"/>
  <c r="L26" i="6"/>
  <c r="N26" i="6" s="1"/>
  <c r="F26" i="6"/>
  <c r="G26" i="6" s="1"/>
  <c r="AV25" i="6"/>
  <c r="AP25" i="6"/>
  <c r="AQ25" i="6" s="1"/>
  <c r="AJ25" i="6"/>
  <c r="AK25" i="6" s="1"/>
  <c r="AF25" i="6"/>
  <c r="AD25" i="6"/>
  <c r="AE25" i="6" s="1"/>
  <c r="X25" i="6"/>
  <c r="Z25" i="6" s="1"/>
  <c r="R25" i="6"/>
  <c r="L25" i="6"/>
  <c r="N25" i="6" s="1"/>
  <c r="H25" i="6"/>
  <c r="F25" i="6"/>
  <c r="G25" i="6" s="1"/>
  <c r="AV24" i="6"/>
  <c r="AW24" i="6" s="1"/>
  <c r="AP24" i="6"/>
  <c r="AQ24" i="6" s="1"/>
  <c r="AJ24" i="6"/>
  <c r="AL24" i="6" s="1"/>
  <c r="AD24" i="6"/>
  <c r="AF24" i="6" s="1"/>
  <c r="X24" i="6"/>
  <c r="T24" i="6"/>
  <c r="R24" i="6"/>
  <c r="S24" i="6" s="1"/>
  <c r="L24" i="6"/>
  <c r="N24" i="6" s="1"/>
  <c r="F24" i="6"/>
  <c r="H24" i="6" s="1"/>
  <c r="AV23" i="6"/>
  <c r="AW23" i="6" s="1"/>
  <c r="AP23" i="6"/>
  <c r="AR23" i="6" s="1"/>
  <c r="AJ23" i="6"/>
  <c r="AD23" i="6"/>
  <c r="Z23" i="6"/>
  <c r="X23" i="6"/>
  <c r="Y23" i="6" s="1"/>
  <c r="R23" i="6"/>
  <c r="T23" i="6" s="1"/>
  <c r="L23" i="6"/>
  <c r="N23" i="6" s="1"/>
  <c r="F23" i="6"/>
  <c r="G23" i="6" s="1"/>
  <c r="AV22" i="6"/>
  <c r="AX22" i="6" s="1"/>
  <c r="AP22" i="6"/>
  <c r="AR22" i="6" s="1"/>
  <c r="AJ22" i="6"/>
  <c r="AD22" i="6"/>
  <c r="AF22" i="6" s="1"/>
  <c r="X22" i="6"/>
  <c r="Z22" i="6" s="1"/>
  <c r="R22" i="6"/>
  <c r="T22" i="6" s="1"/>
  <c r="L22" i="6"/>
  <c r="N22" i="6" s="1"/>
  <c r="F22" i="6"/>
  <c r="G22" i="6" s="1"/>
  <c r="AV21" i="6"/>
  <c r="AX21" i="6" s="1"/>
  <c r="AP21" i="6"/>
  <c r="AK21" i="6"/>
  <c r="AJ21" i="6"/>
  <c r="AL21" i="6" s="1"/>
  <c r="AD21" i="6"/>
  <c r="AE21" i="6" s="1"/>
  <c r="X21" i="6"/>
  <c r="Z21" i="6" s="1"/>
  <c r="R21" i="6"/>
  <c r="T21" i="6" s="1"/>
  <c r="L21" i="6"/>
  <c r="M21" i="6" s="1"/>
  <c r="F21" i="6"/>
  <c r="H21" i="6" s="1"/>
  <c r="AV20" i="6"/>
  <c r="AP20" i="6"/>
  <c r="AR20" i="6" s="1"/>
  <c r="AJ20" i="6"/>
  <c r="AL20" i="6" s="1"/>
  <c r="AD20" i="6"/>
  <c r="AF20" i="6" s="1"/>
  <c r="X20" i="6"/>
  <c r="Z20" i="6" s="1"/>
  <c r="R20" i="6"/>
  <c r="S20" i="6" s="1"/>
  <c r="L20" i="6"/>
  <c r="M20" i="6" s="1"/>
  <c r="F20" i="6"/>
  <c r="H20" i="6" s="1"/>
  <c r="AV19" i="6"/>
  <c r="AX19" i="6" s="1"/>
  <c r="AQ19" i="6"/>
  <c r="AP19" i="6"/>
  <c r="AR19" i="6" s="1"/>
  <c r="AJ19" i="6"/>
  <c r="AL19" i="6" s="1"/>
  <c r="AD19" i="6"/>
  <c r="AF19" i="6" s="1"/>
  <c r="X19" i="6"/>
  <c r="Y19" i="6" s="1"/>
  <c r="R19" i="6"/>
  <c r="T19" i="6" s="1"/>
  <c r="L19" i="6"/>
  <c r="M19" i="6" s="1"/>
  <c r="F19" i="6"/>
  <c r="AV18" i="6"/>
  <c r="AX18" i="6" s="1"/>
  <c r="AP18" i="6"/>
  <c r="AR18" i="6" s="1"/>
  <c r="AJ18" i="6"/>
  <c r="AL18" i="6" s="1"/>
  <c r="AD18" i="6"/>
  <c r="AE18" i="6" s="1"/>
  <c r="X18" i="6"/>
  <c r="Y18" i="6" s="1"/>
  <c r="R18" i="6"/>
  <c r="S18" i="6" s="1"/>
  <c r="L18" i="6"/>
  <c r="F18" i="6"/>
  <c r="G18" i="6" s="1"/>
  <c r="AV17" i="6"/>
  <c r="AX17" i="6" s="1"/>
  <c r="AP17" i="6"/>
  <c r="AR17" i="6" s="1"/>
  <c r="AJ17" i="6"/>
  <c r="AK17" i="6" s="1"/>
  <c r="AD17" i="6"/>
  <c r="AF17" i="6" s="1"/>
  <c r="X17" i="6"/>
  <c r="Z17" i="6" s="1"/>
  <c r="R17" i="6"/>
  <c r="L17" i="6"/>
  <c r="N17" i="6" s="1"/>
  <c r="F17" i="6"/>
  <c r="H17" i="6" s="1"/>
  <c r="AV16" i="6"/>
  <c r="AX16" i="6" s="1"/>
  <c r="AP16" i="6"/>
  <c r="AQ16" i="6" s="1"/>
  <c r="AL16" i="6"/>
  <c r="AJ16" i="6"/>
  <c r="AK16" i="6" s="1"/>
  <c r="AD16" i="6"/>
  <c r="AF16" i="6" s="1"/>
  <c r="X16" i="6"/>
  <c r="R16" i="6"/>
  <c r="T16" i="6" s="1"/>
  <c r="N16" i="6"/>
  <c r="L16" i="6"/>
  <c r="M16" i="6" s="1"/>
  <c r="F16" i="6"/>
  <c r="H16" i="6" s="1"/>
  <c r="AV15" i="6"/>
  <c r="AW15" i="6" s="1"/>
  <c r="AP15" i="6"/>
  <c r="AR15" i="6" s="1"/>
  <c r="AJ15" i="6"/>
  <c r="AL15" i="6" s="1"/>
  <c r="AD15" i="6"/>
  <c r="X15" i="6"/>
  <c r="Z15" i="6" s="1"/>
  <c r="R15" i="6"/>
  <c r="T15" i="6" s="1"/>
  <c r="L15" i="6"/>
  <c r="N15" i="6" s="1"/>
  <c r="F15" i="6"/>
  <c r="H15" i="6" s="1"/>
  <c r="AV14" i="6"/>
  <c r="AX14" i="6" s="1"/>
  <c r="AP14" i="6"/>
  <c r="AR14" i="6" s="1"/>
  <c r="AJ14" i="6"/>
  <c r="AD14" i="6"/>
  <c r="X14" i="6"/>
  <c r="Z14" i="6" s="1"/>
  <c r="R14" i="6"/>
  <c r="T14" i="6" s="1"/>
  <c r="L14" i="6"/>
  <c r="F14" i="6"/>
  <c r="G14" i="6" s="1"/>
  <c r="AV13" i="6"/>
  <c r="AP13" i="6"/>
  <c r="AJ13" i="6"/>
  <c r="AL13" i="6" s="1"/>
  <c r="AD13" i="6"/>
  <c r="AE13" i="6" s="1"/>
  <c r="X13" i="6"/>
  <c r="Z13" i="6" s="1"/>
  <c r="R13" i="6"/>
  <c r="T13" i="6" s="1"/>
  <c r="N13" i="6"/>
  <c r="L13" i="6"/>
  <c r="M13" i="6" s="1"/>
  <c r="F13" i="6"/>
  <c r="H13" i="6" s="1"/>
  <c r="AV12" i="6"/>
  <c r="AP12" i="6"/>
  <c r="AR12" i="6" s="1"/>
  <c r="AJ12" i="6"/>
  <c r="AL12" i="6" s="1"/>
  <c r="AD12" i="6"/>
  <c r="AF12" i="6" s="1"/>
  <c r="X12" i="6"/>
  <c r="Z12" i="6" s="1"/>
  <c r="R12" i="6"/>
  <c r="S12" i="6" s="1"/>
  <c r="L12" i="6"/>
  <c r="N12" i="6" s="1"/>
  <c r="F12" i="6"/>
  <c r="H12" i="6" s="1"/>
  <c r="AX11" i="6"/>
  <c r="AW11" i="6"/>
  <c r="AV11" i="6"/>
  <c r="AR11" i="6"/>
  <c r="AQ11" i="6"/>
  <c r="AP11" i="6"/>
  <c r="AL11" i="6"/>
  <c r="AK11" i="6"/>
  <c r="AJ11" i="6"/>
  <c r="AF11" i="6"/>
  <c r="AE11" i="6"/>
  <c r="AD11" i="6"/>
  <c r="Z11" i="6"/>
  <c r="Y11" i="6"/>
  <c r="X11" i="6"/>
  <c r="T11" i="6"/>
  <c r="S11" i="6"/>
  <c r="R11" i="6"/>
  <c r="N11" i="6"/>
  <c r="M11" i="6"/>
  <c r="L11" i="6"/>
  <c r="H11" i="6"/>
  <c r="G11" i="6"/>
  <c r="F11" i="6"/>
  <c r="AV10" i="6"/>
  <c r="AW10" i="6" s="1"/>
  <c r="AP10" i="6"/>
  <c r="AR10" i="6" s="1"/>
  <c r="AJ10" i="6"/>
  <c r="AL10" i="6" s="1"/>
  <c r="AD10" i="6"/>
  <c r="AE10" i="6" s="1"/>
  <c r="X10" i="6"/>
  <c r="Y10" i="6" s="1"/>
  <c r="S10" i="6"/>
  <c r="R10" i="6"/>
  <c r="T10" i="6" s="1"/>
  <c r="L10" i="6"/>
  <c r="F10" i="6"/>
  <c r="H10" i="6" s="1"/>
  <c r="AV9" i="6"/>
  <c r="AX9" i="6" s="1"/>
  <c r="AP9" i="6"/>
  <c r="AJ9" i="6"/>
  <c r="AK9" i="6" s="1"/>
  <c r="AD9" i="6"/>
  <c r="AF9" i="6" s="1"/>
  <c r="X9" i="6"/>
  <c r="R9" i="6"/>
  <c r="L9" i="6"/>
  <c r="M9" i="6" s="1"/>
  <c r="H9" i="6"/>
  <c r="G9" i="6"/>
  <c r="F9" i="6"/>
  <c r="AV8" i="6"/>
  <c r="AW8" i="6" s="1"/>
  <c r="AP8" i="6"/>
  <c r="AQ8" i="6" s="1"/>
  <c r="AJ8" i="6"/>
  <c r="AL8" i="6" s="1"/>
  <c r="AD8" i="6"/>
  <c r="AE8" i="6" s="1"/>
  <c r="X8" i="6"/>
  <c r="R8" i="6"/>
  <c r="L8" i="6"/>
  <c r="N8" i="6" s="1"/>
  <c r="F8" i="6"/>
  <c r="H8" i="6" s="1"/>
  <c r="AV7" i="6"/>
  <c r="AW7" i="6" s="1"/>
  <c r="AP7" i="6"/>
  <c r="AR7" i="6" s="1"/>
  <c r="AJ7" i="6"/>
  <c r="AD7" i="6"/>
  <c r="AF7" i="6" s="1"/>
  <c r="X7" i="6"/>
  <c r="Z7" i="6" s="1"/>
  <c r="R7" i="6"/>
  <c r="T7" i="6" s="1"/>
  <c r="L7" i="6"/>
  <c r="N7" i="6" s="1"/>
  <c r="F7" i="6"/>
  <c r="H7" i="6" s="1"/>
  <c r="AX6" i="6"/>
  <c r="AW6" i="6"/>
  <c r="AV6" i="6"/>
  <c r="AP6" i="6"/>
  <c r="AR6" i="6" s="1"/>
  <c r="AJ6" i="6"/>
  <c r="AD6" i="6"/>
  <c r="AF6" i="6" s="1"/>
  <c r="X6" i="6"/>
  <c r="Z6" i="6" s="1"/>
  <c r="R6" i="6"/>
  <c r="T6" i="6" s="1"/>
  <c r="L6" i="6"/>
  <c r="M6" i="6" s="1"/>
  <c r="F6" i="6"/>
  <c r="G6" i="6" s="1"/>
  <c r="AV5" i="6"/>
  <c r="AW5" i="6" s="1"/>
  <c r="AP5" i="6"/>
  <c r="AR5" i="6" s="1"/>
  <c r="AJ5" i="6"/>
  <c r="AL5" i="6" s="1"/>
  <c r="AF5" i="6"/>
  <c r="AD5" i="6"/>
  <c r="AE5" i="6" s="1"/>
  <c r="X5" i="6"/>
  <c r="Z5" i="6" s="1"/>
  <c r="R5" i="6"/>
  <c r="T5" i="6" s="1"/>
  <c r="L5" i="6"/>
  <c r="F5" i="6"/>
  <c r="H5" i="6" s="1"/>
  <c r="AV4" i="6"/>
  <c r="AP4" i="6"/>
  <c r="AR4" i="6" s="1"/>
  <c r="AL4" i="6"/>
  <c r="AK4" i="6"/>
  <c r="AJ4" i="6"/>
  <c r="AD4" i="6"/>
  <c r="AF4" i="6" s="1"/>
  <c r="X4" i="6"/>
  <c r="R4" i="6"/>
  <c r="S4" i="6" s="1"/>
  <c r="L4" i="6"/>
  <c r="N4" i="6" s="1"/>
  <c r="F4" i="6"/>
  <c r="AV3" i="6"/>
  <c r="AX3" i="6" s="1"/>
  <c r="AP3" i="6"/>
  <c r="AR3" i="6" s="1"/>
  <c r="AL3" i="6"/>
  <c r="AK3" i="6"/>
  <c r="AJ3" i="6"/>
  <c r="AD3" i="6"/>
  <c r="AE3" i="6" s="1"/>
  <c r="X3" i="6"/>
  <c r="T3" i="6"/>
  <c r="R3" i="6"/>
  <c r="S3" i="6" s="1"/>
  <c r="L3" i="6"/>
  <c r="N3" i="6" s="1"/>
  <c r="F3" i="6"/>
  <c r="H3" i="6" s="1"/>
  <c r="AV2" i="6"/>
  <c r="AP2" i="6"/>
  <c r="AR2" i="6" s="1"/>
  <c r="AJ2" i="6"/>
  <c r="AL2" i="6" s="1"/>
  <c r="AD2" i="6"/>
  <c r="AF2" i="6" s="1"/>
  <c r="X2" i="6"/>
  <c r="Z2" i="6" s="1"/>
  <c r="R2" i="6"/>
  <c r="T2" i="6" s="1"/>
  <c r="L2" i="6"/>
  <c r="M2" i="6" s="1"/>
  <c r="F2" i="6"/>
  <c r="G2" i="6" s="1"/>
  <c r="BH62" i="5"/>
  <c r="BC62" i="5"/>
  <c r="BB62" i="5"/>
  <c r="BD62" i="5" s="1"/>
  <c r="AV62" i="5"/>
  <c r="AX62" i="5" s="1"/>
  <c r="AR62" i="5"/>
  <c r="AQ62" i="5"/>
  <c r="AP62" i="5"/>
  <c r="AK62" i="5"/>
  <c r="AJ62" i="5"/>
  <c r="AL62" i="5" s="1"/>
  <c r="AE62" i="5"/>
  <c r="AD62" i="5"/>
  <c r="AF62" i="5" s="1"/>
  <c r="X62" i="5"/>
  <c r="Y62" i="5" s="1"/>
  <c r="T62" i="5"/>
  <c r="R62" i="5"/>
  <c r="S62" i="5" s="1"/>
  <c r="L62" i="5"/>
  <c r="N62" i="5" s="1"/>
  <c r="F62" i="5"/>
  <c r="H62" i="5" s="1"/>
  <c r="BJ61" i="5"/>
  <c r="BI61" i="5"/>
  <c r="BH61" i="5"/>
  <c r="BD61" i="5"/>
  <c r="BC61" i="5"/>
  <c r="BB61" i="5"/>
  <c r="AV61" i="5"/>
  <c r="AX61" i="5" s="1"/>
  <c r="AP61" i="5"/>
  <c r="AQ61" i="5" s="1"/>
  <c r="AL61" i="5"/>
  <c r="AJ61" i="5"/>
  <c r="AK61" i="5" s="1"/>
  <c r="AD61" i="5"/>
  <c r="Y61" i="5"/>
  <c r="X61" i="5"/>
  <c r="Z61" i="5" s="1"/>
  <c r="R61" i="5"/>
  <c r="T61" i="5" s="1"/>
  <c r="N61" i="5"/>
  <c r="M61" i="5"/>
  <c r="L61" i="5"/>
  <c r="F61" i="5"/>
  <c r="H61" i="5" s="1"/>
  <c r="BH60" i="5"/>
  <c r="BI60" i="5" s="1"/>
  <c r="BB60" i="5"/>
  <c r="BC60" i="5" s="1"/>
  <c r="AV60" i="5"/>
  <c r="AX60" i="5" s="1"/>
  <c r="AP60" i="5"/>
  <c r="AR60" i="5" s="1"/>
  <c r="AJ60" i="5"/>
  <c r="AF60" i="5"/>
  <c r="AE60" i="5"/>
  <c r="AD60" i="5"/>
  <c r="Y60" i="5"/>
  <c r="X60" i="5"/>
  <c r="Z60" i="5" s="1"/>
  <c r="R60" i="5"/>
  <c r="T60" i="5" s="1"/>
  <c r="L60" i="5"/>
  <c r="M60" i="5" s="1"/>
  <c r="H60" i="5"/>
  <c r="F60" i="5"/>
  <c r="G60" i="5" s="1"/>
  <c r="BH59" i="5"/>
  <c r="BJ59" i="5" s="1"/>
  <c r="BB59" i="5"/>
  <c r="BD59" i="5" s="1"/>
  <c r="AX59" i="5"/>
  <c r="AW59" i="5"/>
  <c r="AV59" i="5"/>
  <c r="AR59" i="5"/>
  <c r="AQ59" i="5"/>
  <c r="AP59" i="5"/>
  <c r="AJ59" i="5"/>
  <c r="AL59" i="5" s="1"/>
  <c r="AD59" i="5"/>
  <c r="AE59" i="5" s="1"/>
  <c r="Z59" i="5"/>
  <c r="X59" i="5"/>
  <c r="Y59" i="5" s="1"/>
  <c r="R59" i="5"/>
  <c r="T59" i="5" s="1"/>
  <c r="L59" i="5"/>
  <c r="N59" i="5" s="1"/>
  <c r="F59" i="5"/>
  <c r="BI58" i="5"/>
  <c r="BH58" i="5"/>
  <c r="BJ58" i="5" s="1"/>
  <c r="BB58" i="5"/>
  <c r="AV58" i="5"/>
  <c r="AW58" i="5" s="1"/>
  <c r="AP58" i="5"/>
  <c r="AQ58" i="5" s="1"/>
  <c r="AJ58" i="5"/>
  <c r="AL58" i="5" s="1"/>
  <c r="AE58" i="5"/>
  <c r="AD58" i="5"/>
  <c r="AF58" i="5" s="1"/>
  <c r="X58" i="5"/>
  <c r="Z58" i="5" s="1"/>
  <c r="S58" i="5"/>
  <c r="R58" i="5"/>
  <c r="T58" i="5" s="1"/>
  <c r="L58" i="5"/>
  <c r="N58" i="5" s="1"/>
  <c r="F58" i="5"/>
  <c r="H58" i="5" s="1"/>
  <c r="BH57" i="5"/>
  <c r="BB57" i="5"/>
  <c r="BC57" i="5" s="1"/>
  <c r="AW57" i="5"/>
  <c r="AV57" i="5"/>
  <c r="AX57" i="5" s="1"/>
  <c r="AP57" i="5"/>
  <c r="AR57" i="5" s="1"/>
  <c r="AL57" i="5"/>
  <c r="AK57" i="5"/>
  <c r="AJ57" i="5"/>
  <c r="AE57" i="5"/>
  <c r="AD57" i="5"/>
  <c r="AF57" i="5" s="1"/>
  <c r="X57" i="5"/>
  <c r="R57" i="5"/>
  <c r="S57" i="5" s="1"/>
  <c r="L57" i="5"/>
  <c r="M57" i="5" s="1"/>
  <c r="F57" i="5"/>
  <c r="H57" i="5" s="1"/>
  <c r="BH56" i="5"/>
  <c r="BJ56" i="5" s="1"/>
  <c r="BD56" i="5"/>
  <c r="BC56" i="5"/>
  <c r="BB56" i="5"/>
  <c r="AW56" i="5"/>
  <c r="AV56" i="5"/>
  <c r="AX56" i="5" s="1"/>
  <c r="AP56" i="5"/>
  <c r="AR56" i="5" s="1"/>
  <c r="AJ56" i="5"/>
  <c r="AK56" i="5" s="1"/>
  <c r="AD56" i="5"/>
  <c r="Z56" i="5"/>
  <c r="X56" i="5"/>
  <c r="Y56" i="5" s="1"/>
  <c r="R56" i="5"/>
  <c r="T56" i="5" s="1"/>
  <c r="L56" i="5"/>
  <c r="N56" i="5" s="1"/>
  <c r="H56" i="5"/>
  <c r="F56" i="5"/>
  <c r="G56" i="5" s="1"/>
  <c r="BH55" i="5"/>
  <c r="BJ55" i="5" s="1"/>
  <c r="BB55" i="5"/>
  <c r="BC55" i="5" s="1"/>
  <c r="AV55" i="5"/>
  <c r="AW55" i="5" s="1"/>
  <c r="AP55" i="5"/>
  <c r="AR55" i="5" s="1"/>
  <c r="AJ55" i="5"/>
  <c r="AD55" i="5"/>
  <c r="AF55" i="5" s="1"/>
  <c r="Z55" i="5"/>
  <c r="X55" i="5"/>
  <c r="Y55" i="5" s="1"/>
  <c r="T55" i="5"/>
  <c r="S55" i="5"/>
  <c r="R55" i="5"/>
  <c r="L55" i="5"/>
  <c r="M55" i="5" s="1"/>
  <c r="H55" i="5"/>
  <c r="F55" i="5"/>
  <c r="G55" i="5" s="1"/>
  <c r="BI54" i="5"/>
  <c r="BH54" i="5"/>
  <c r="BJ54" i="5" s="1"/>
  <c r="BB54" i="5"/>
  <c r="BD54" i="5" s="1"/>
  <c r="AV54" i="5"/>
  <c r="AX54" i="5" s="1"/>
  <c r="AR54" i="5"/>
  <c r="AQ54" i="5"/>
  <c r="AP54" i="5"/>
  <c r="AK54" i="5"/>
  <c r="AJ54" i="5"/>
  <c r="AL54" i="5" s="1"/>
  <c r="AD54" i="5"/>
  <c r="AF54" i="5" s="1"/>
  <c r="X54" i="5"/>
  <c r="Y54" i="5" s="1"/>
  <c r="R54" i="5"/>
  <c r="S54" i="5" s="1"/>
  <c r="L54" i="5"/>
  <c r="M54" i="5" s="1"/>
  <c r="F54" i="5"/>
  <c r="BJ53" i="5"/>
  <c r="BI53" i="5"/>
  <c r="BH53" i="5"/>
  <c r="BD53" i="5"/>
  <c r="BC53" i="5"/>
  <c r="BB53" i="5"/>
  <c r="AV53" i="5"/>
  <c r="AW53" i="5" s="1"/>
  <c r="AR53" i="5"/>
  <c r="AP53" i="5"/>
  <c r="AQ53" i="5" s="1"/>
  <c r="AJ53" i="5"/>
  <c r="AK53" i="5" s="1"/>
  <c r="AF53" i="5"/>
  <c r="AE53" i="5"/>
  <c r="AD53" i="5"/>
  <c r="X53" i="5"/>
  <c r="Z53" i="5" s="1"/>
  <c r="R53" i="5"/>
  <c r="T53" i="5" s="1"/>
  <c r="N53" i="5"/>
  <c r="M53" i="5"/>
  <c r="L53" i="5"/>
  <c r="H53" i="5"/>
  <c r="G53" i="5"/>
  <c r="F53" i="5"/>
  <c r="BH52" i="5"/>
  <c r="BI52" i="5" s="1"/>
  <c r="BB52" i="5"/>
  <c r="BC52" i="5" s="1"/>
  <c r="AX52" i="5"/>
  <c r="AV52" i="5"/>
  <c r="AW52" i="5" s="1"/>
  <c r="AP52" i="5"/>
  <c r="AJ52" i="5"/>
  <c r="AL52" i="5" s="1"/>
  <c r="AD52" i="5"/>
  <c r="AF52" i="5" s="1"/>
  <c r="Z52" i="5"/>
  <c r="Y52" i="5"/>
  <c r="X52" i="5"/>
  <c r="R52" i="5"/>
  <c r="S52" i="5" s="1"/>
  <c r="L52" i="5"/>
  <c r="M52" i="5" s="1"/>
  <c r="F52" i="5"/>
  <c r="G52" i="5" s="1"/>
  <c r="BH51" i="5"/>
  <c r="BJ51" i="5" s="1"/>
  <c r="BB51" i="5"/>
  <c r="BD51" i="5" s="1"/>
  <c r="AV51" i="5"/>
  <c r="AX51" i="5" s="1"/>
  <c r="AP51" i="5"/>
  <c r="AR51" i="5" s="1"/>
  <c r="AJ51" i="5"/>
  <c r="AL51" i="5" s="1"/>
  <c r="AF51" i="5"/>
  <c r="AD51" i="5"/>
  <c r="AE51" i="5" s="1"/>
  <c r="X51" i="5"/>
  <c r="Y51" i="5" s="1"/>
  <c r="T51" i="5"/>
  <c r="R51" i="5"/>
  <c r="S51" i="5" s="1"/>
  <c r="L51" i="5"/>
  <c r="G51" i="5"/>
  <c r="F51" i="5"/>
  <c r="H51" i="5" s="1"/>
  <c r="BJ50" i="5"/>
  <c r="BH50" i="5"/>
  <c r="BI50" i="5" s="1"/>
  <c r="BD50" i="5"/>
  <c r="BB50" i="5"/>
  <c r="BC50" i="5" s="1"/>
  <c r="AV50" i="5"/>
  <c r="AW50" i="5" s="1"/>
  <c r="AP50" i="5"/>
  <c r="AQ50" i="5" s="1"/>
  <c r="AK50" i="5"/>
  <c r="AJ50" i="5"/>
  <c r="AL50" i="5" s="1"/>
  <c r="AD50" i="5"/>
  <c r="AF50" i="5" s="1"/>
  <c r="Y50" i="5"/>
  <c r="X50" i="5"/>
  <c r="Z50" i="5" s="1"/>
  <c r="S50" i="5"/>
  <c r="R50" i="5"/>
  <c r="T50" i="5" s="1"/>
  <c r="N50" i="5"/>
  <c r="L50" i="5"/>
  <c r="M50" i="5" s="1"/>
  <c r="H50" i="5"/>
  <c r="F50" i="5"/>
  <c r="G50" i="5" s="1"/>
  <c r="BH49" i="5"/>
  <c r="BI49" i="5" s="1"/>
  <c r="BC49" i="5"/>
  <c r="BB49" i="5"/>
  <c r="BD49" i="5" s="1"/>
  <c r="AV49" i="5"/>
  <c r="AX49" i="5" s="1"/>
  <c r="AP49" i="5"/>
  <c r="AR49" i="5" s="1"/>
  <c r="AL49" i="5"/>
  <c r="AJ49" i="5"/>
  <c r="AK49" i="5" s="1"/>
  <c r="AF49" i="5"/>
  <c r="AE49" i="5"/>
  <c r="AD49" i="5"/>
  <c r="X49" i="5"/>
  <c r="Z49" i="5" s="1"/>
  <c r="R49" i="5"/>
  <c r="S49" i="5" s="1"/>
  <c r="L49" i="5"/>
  <c r="M49" i="5" s="1"/>
  <c r="G49" i="5"/>
  <c r="F49" i="5"/>
  <c r="H49" i="5" s="1"/>
  <c r="BI48" i="5"/>
  <c r="BH48" i="5"/>
  <c r="BJ48" i="5" s="1"/>
  <c r="BD48" i="5"/>
  <c r="BC48" i="5"/>
  <c r="BB48" i="5"/>
  <c r="AV48" i="5"/>
  <c r="AW48" i="5" s="1"/>
  <c r="AR48" i="5"/>
  <c r="AP48" i="5"/>
  <c r="AQ48" i="5" s="1"/>
  <c r="AJ48" i="5"/>
  <c r="AD48" i="5"/>
  <c r="AE48" i="5" s="1"/>
  <c r="X48" i="5"/>
  <c r="Y48" i="5" s="1"/>
  <c r="R48" i="5"/>
  <c r="N48" i="5"/>
  <c r="L48" i="5"/>
  <c r="M48" i="5" s="1"/>
  <c r="F48" i="5"/>
  <c r="H48" i="5" s="1"/>
  <c r="BH47" i="5"/>
  <c r="BJ47" i="5" s="1"/>
  <c r="BB47" i="5"/>
  <c r="BC47" i="5" s="1"/>
  <c r="AV47" i="5"/>
  <c r="AX47" i="5" s="1"/>
  <c r="AP47" i="5"/>
  <c r="AR47" i="5" s="1"/>
  <c r="AJ47" i="5"/>
  <c r="AL47" i="5" s="1"/>
  <c r="AD47" i="5"/>
  <c r="AF47" i="5" s="1"/>
  <c r="Z47" i="5"/>
  <c r="Y47" i="5"/>
  <c r="X47" i="5"/>
  <c r="R47" i="5"/>
  <c r="T47" i="5" s="1"/>
  <c r="N47" i="5"/>
  <c r="M47" i="5"/>
  <c r="L47" i="5"/>
  <c r="F47" i="5"/>
  <c r="G47" i="5" s="1"/>
  <c r="BJ46" i="5"/>
  <c r="BI46" i="5"/>
  <c r="BH46" i="5"/>
  <c r="BB46" i="5"/>
  <c r="BD46" i="5" s="1"/>
  <c r="AV46" i="5"/>
  <c r="AX46" i="5" s="1"/>
  <c r="AR46" i="5"/>
  <c r="AQ46" i="5"/>
  <c r="AP46" i="5"/>
  <c r="AJ46" i="5"/>
  <c r="AL46" i="5" s="1"/>
  <c r="AD46" i="5"/>
  <c r="X46" i="5"/>
  <c r="Y46" i="5" s="1"/>
  <c r="S46" i="5"/>
  <c r="R46" i="5"/>
  <c r="T46" i="5" s="1"/>
  <c r="L46" i="5"/>
  <c r="F46" i="5"/>
  <c r="H46" i="5" s="1"/>
  <c r="BH45" i="5"/>
  <c r="BJ45" i="5" s="1"/>
  <c r="BD45" i="5"/>
  <c r="BB45" i="5"/>
  <c r="BC45" i="5" s="1"/>
  <c r="AV45" i="5"/>
  <c r="AW45" i="5" s="1"/>
  <c r="AP45" i="5"/>
  <c r="AJ45" i="5"/>
  <c r="AK45" i="5" s="1"/>
  <c r="AF45" i="5"/>
  <c r="AD45" i="5"/>
  <c r="AE45" i="5" s="1"/>
  <c r="X45" i="5"/>
  <c r="R45" i="5"/>
  <c r="S45" i="5" s="1"/>
  <c r="N45" i="5"/>
  <c r="L45" i="5"/>
  <c r="M45" i="5" s="1"/>
  <c r="G45" i="5"/>
  <c r="F45" i="5"/>
  <c r="H45" i="5" s="1"/>
  <c r="BH44" i="5"/>
  <c r="BI44" i="5" s="1"/>
  <c r="BB44" i="5"/>
  <c r="BD44" i="5" s="1"/>
  <c r="AV44" i="5"/>
  <c r="AX44" i="5" s="1"/>
  <c r="AP44" i="5"/>
  <c r="AR44" i="5" s="1"/>
  <c r="AJ44" i="5"/>
  <c r="AD44" i="5"/>
  <c r="AF44" i="5" s="1"/>
  <c r="X44" i="5"/>
  <c r="Z44" i="5" s="1"/>
  <c r="R44" i="5"/>
  <c r="T44" i="5" s="1"/>
  <c r="L44" i="5"/>
  <c r="M44" i="5" s="1"/>
  <c r="F44" i="5"/>
  <c r="H44" i="5" s="1"/>
  <c r="BH43" i="5"/>
  <c r="BJ43" i="5" s="1"/>
  <c r="BC43" i="5"/>
  <c r="BB43" i="5"/>
  <c r="BD43" i="5" s="1"/>
  <c r="AV43" i="5"/>
  <c r="AX43" i="5" s="1"/>
  <c r="AP43" i="5"/>
  <c r="AR43" i="5" s="1"/>
  <c r="AJ43" i="5"/>
  <c r="AF43" i="5"/>
  <c r="AD43" i="5"/>
  <c r="AE43" i="5" s="1"/>
  <c r="X43" i="5"/>
  <c r="Z43" i="5" s="1"/>
  <c r="R43" i="5"/>
  <c r="L43" i="5"/>
  <c r="N43" i="5" s="1"/>
  <c r="G43" i="5"/>
  <c r="F43" i="5"/>
  <c r="H43" i="5" s="1"/>
  <c r="BJ42" i="5"/>
  <c r="BH42" i="5"/>
  <c r="BI42" i="5" s="1"/>
  <c r="BC42" i="5"/>
  <c r="BB42" i="5"/>
  <c r="BD42" i="5" s="1"/>
  <c r="AV42" i="5"/>
  <c r="AW42" i="5" s="1"/>
  <c r="AR42" i="5"/>
  <c r="AQ42" i="5"/>
  <c r="AP42" i="5"/>
  <c r="AJ42" i="5"/>
  <c r="AL42" i="5" s="1"/>
  <c r="AD42" i="5"/>
  <c r="AF42" i="5" s="1"/>
  <c r="Z42" i="5"/>
  <c r="Y42" i="5"/>
  <c r="X42" i="5"/>
  <c r="R42" i="5"/>
  <c r="T42" i="5" s="1"/>
  <c r="L42" i="5"/>
  <c r="F42" i="5"/>
  <c r="G42" i="5" s="1"/>
  <c r="BH41" i="5"/>
  <c r="BD41" i="5"/>
  <c r="BB41" i="5"/>
  <c r="BC41" i="5" s="1"/>
  <c r="AV41" i="5"/>
  <c r="AX41" i="5" s="1"/>
  <c r="AP41" i="5"/>
  <c r="AK41" i="5"/>
  <c r="AJ41" i="5"/>
  <c r="AL41" i="5" s="1"/>
  <c r="AF41" i="5"/>
  <c r="AD41" i="5"/>
  <c r="AE41" i="5" s="1"/>
  <c r="X41" i="5"/>
  <c r="Z41" i="5" s="1"/>
  <c r="R41" i="5"/>
  <c r="S41" i="5" s="1"/>
  <c r="L41" i="5"/>
  <c r="M41" i="5" s="1"/>
  <c r="G41" i="5"/>
  <c r="F41" i="5"/>
  <c r="H41" i="5" s="1"/>
  <c r="BH40" i="5"/>
  <c r="BI40" i="5" s="1"/>
  <c r="BD40" i="5"/>
  <c r="BB40" i="5"/>
  <c r="BC40" i="5" s="1"/>
  <c r="AV40" i="5"/>
  <c r="AX40" i="5" s="1"/>
  <c r="AP40" i="5"/>
  <c r="AR40" i="5" s="1"/>
  <c r="AJ40" i="5"/>
  <c r="AK40" i="5" s="1"/>
  <c r="AD40" i="5"/>
  <c r="AF40" i="5" s="1"/>
  <c r="X40" i="5"/>
  <c r="Z40" i="5" s="1"/>
  <c r="R40" i="5"/>
  <c r="T40" i="5" s="1"/>
  <c r="L40" i="5"/>
  <c r="N40" i="5" s="1"/>
  <c r="G40" i="5"/>
  <c r="F40" i="5"/>
  <c r="H40" i="5" s="1"/>
  <c r="BI39" i="5"/>
  <c r="BH39" i="5"/>
  <c r="BJ39" i="5" s="1"/>
  <c r="BB39" i="5"/>
  <c r="BC39" i="5" s="1"/>
  <c r="AX39" i="5"/>
  <c r="AV39" i="5"/>
  <c r="AW39" i="5" s="1"/>
  <c r="AQ39" i="5"/>
  <c r="AP39" i="5"/>
  <c r="AR39" i="5" s="1"/>
  <c r="AJ39" i="5"/>
  <c r="AL39" i="5" s="1"/>
  <c r="AD39" i="5"/>
  <c r="AF39" i="5" s="1"/>
  <c r="X39" i="5"/>
  <c r="Z39" i="5" s="1"/>
  <c r="R39" i="5"/>
  <c r="N39" i="5"/>
  <c r="L39" i="5"/>
  <c r="M39" i="5" s="1"/>
  <c r="F39" i="5"/>
  <c r="G39" i="5" s="1"/>
  <c r="BH38" i="5"/>
  <c r="BI38" i="5" s="1"/>
  <c r="BC38" i="5"/>
  <c r="BB38" i="5"/>
  <c r="BD38" i="5" s="1"/>
  <c r="AV38" i="5"/>
  <c r="AP38" i="5"/>
  <c r="AR38" i="5" s="1"/>
  <c r="AJ38" i="5"/>
  <c r="AK38" i="5" s="1"/>
  <c r="AE38" i="5"/>
  <c r="AD38" i="5"/>
  <c r="AF38" i="5" s="1"/>
  <c r="X38" i="5"/>
  <c r="Y38" i="5" s="1"/>
  <c r="R38" i="5"/>
  <c r="S38" i="5" s="1"/>
  <c r="L38" i="5"/>
  <c r="N38" i="5" s="1"/>
  <c r="F38" i="5"/>
  <c r="H38" i="5" s="1"/>
  <c r="BI37" i="5"/>
  <c r="BH37" i="5"/>
  <c r="BJ37" i="5" s="1"/>
  <c r="BB37" i="5"/>
  <c r="BD37" i="5" s="1"/>
  <c r="AV37" i="5"/>
  <c r="AX37" i="5" s="1"/>
  <c r="AP37" i="5"/>
  <c r="AQ37" i="5" s="1"/>
  <c r="AJ37" i="5"/>
  <c r="AL37" i="5" s="1"/>
  <c r="AD37" i="5"/>
  <c r="AF37" i="5" s="1"/>
  <c r="X37" i="5"/>
  <c r="Z37" i="5" s="1"/>
  <c r="R37" i="5"/>
  <c r="T37" i="5" s="1"/>
  <c r="N37" i="5"/>
  <c r="M37" i="5"/>
  <c r="L37" i="5"/>
  <c r="H37" i="5"/>
  <c r="G37" i="5"/>
  <c r="F37" i="5"/>
  <c r="BH36" i="5"/>
  <c r="BI36" i="5" s="1"/>
  <c r="BD36" i="5"/>
  <c r="BC36" i="5"/>
  <c r="BB36" i="5"/>
  <c r="AV36" i="5"/>
  <c r="AX36" i="5" s="1"/>
  <c r="AP36" i="5"/>
  <c r="AR36" i="5" s="1"/>
  <c r="AJ36" i="5"/>
  <c r="AL36" i="5" s="1"/>
  <c r="AF36" i="5"/>
  <c r="AE36" i="5"/>
  <c r="AD36" i="5"/>
  <c r="X36" i="5"/>
  <c r="T36" i="5"/>
  <c r="R36" i="5"/>
  <c r="S36" i="5" s="1"/>
  <c r="L36" i="5"/>
  <c r="M36" i="5" s="1"/>
  <c r="F36" i="5"/>
  <c r="BI35" i="5"/>
  <c r="BH35" i="5"/>
  <c r="BJ35" i="5" s="1"/>
  <c r="BB35" i="5"/>
  <c r="AX35" i="5"/>
  <c r="AW35" i="5"/>
  <c r="AV35" i="5"/>
  <c r="AR35" i="5"/>
  <c r="AP35" i="5"/>
  <c r="AQ35" i="5" s="1"/>
  <c r="AJ35" i="5"/>
  <c r="AD35" i="5"/>
  <c r="AE35" i="5" s="1"/>
  <c r="X35" i="5"/>
  <c r="Y35" i="5" s="1"/>
  <c r="S35" i="5"/>
  <c r="R35" i="5"/>
  <c r="T35" i="5" s="1"/>
  <c r="L35" i="5"/>
  <c r="N35" i="5" s="1"/>
  <c r="H35" i="5"/>
  <c r="F35" i="5"/>
  <c r="G35" i="5" s="1"/>
  <c r="BH34" i="5"/>
  <c r="BI34" i="5" s="1"/>
  <c r="BD34" i="5"/>
  <c r="BB34" i="5"/>
  <c r="BC34" i="5" s="1"/>
  <c r="AV34" i="5"/>
  <c r="AR34" i="5"/>
  <c r="AP34" i="5"/>
  <c r="AQ34" i="5" s="1"/>
  <c r="AL34" i="5"/>
  <c r="AJ34" i="5"/>
  <c r="AK34" i="5" s="1"/>
  <c r="AD34" i="5"/>
  <c r="Z34" i="5"/>
  <c r="X34" i="5"/>
  <c r="Y34" i="5" s="1"/>
  <c r="S34" i="5"/>
  <c r="R34" i="5"/>
  <c r="T34" i="5" s="1"/>
  <c r="L34" i="5"/>
  <c r="F34" i="5"/>
  <c r="BH33" i="5"/>
  <c r="BB33" i="5"/>
  <c r="AV33" i="5"/>
  <c r="AX33" i="5" s="1"/>
  <c r="AP33" i="5"/>
  <c r="AR33" i="5" s="1"/>
  <c r="AL33" i="5"/>
  <c r="AK33" i="5"/>
  <c r="AJ33" i="5"/>
  <c r="AD33" i="5"/>
  <c r="Z33" i="5"/>
  <c r="Y33" i="5"/>
  <c r="X33" i="5"/>
  <c r="S33" i="5"/>
  <c r="R33" i="5"/>
  <c r="T33" i="5" s="1"/>
  <c r="L33" i="5"/>
  <c r="F33" i="5"/>
  <c r="G33" i="5" s="1"/>
  <c r="BJ32" i="5"/>
  <c r="BI32" i="5"/>
  <c r="BH32" i="5"/>
  <c r="BB32" i="5"/>
  <c r="AV32" i="5"/>
  <c r="AR32" i="5"/>
  <c r="AP32" i="5"/>
  <c r="AQ32" i="5" s="1"/>
  <c r="AK32" i="5"/>
  <c r="AJ32" i="5"/>
  <c r="AL32" i="5" s="1"/>
  <c r="AD32" i="5"/>
  <c r="AF32" i="5" s="1"/>
  <c r="Z32" i="5"/>
  <c r="X32" i="5"/>
  <c r="Y32" i="5" s="1"/>
  <c r="T32" i="5"/>
  <c r="R32" i="5"/>
  <c r="S32" i="5" s="1"/>
  <c r="M32" i="5"/>
  <c r="L32" i="5"/>
  <c r="N32" i="5" s="1"/>
  <c r="F32" i="5"/>
  <c r="BJ31" i="5"/>
  <c r="BI31" i="5"/>
  <c r="BH31" i="5"/>
  <c r="BB31" i="5"/>
  <c r="BD31" i="5" s="1"/>
  <c r="AV31" i="5"/>
  <c r="AX31" i="5" s="1"/>
  <c r="AR31" i="5"/>
  <c r="AP31" i="5"/>
  <c r="AQ31" i="5" s="1"/>
  <c r="AJ31" i="5"/>
  <c r="AK31" i="5" s="1"/>
  <c r="AF31" i="5"/>
  <c r="AE31" i="5"/>
  <c r="AD31" i="5"/>
  <c r="X31" i="5"/>
  <c r="S31" i="5"/>
  <c r="R31" i="5"/>
  <c r="T31" i="5" s="1"/>
  <c r="M31" i="5"/>
  <c r="L31" i="5"/>
  <c r="N31" i="5" s="1"/>
  <c r="G31" i="5"/>
  <c r="F31" i="5"/>
  <c r="H31" i="5" s="1"/>
  <c r="BH30" i="5"/>
  <c r="BI30" i="5" s="1"/>
  <c r="BD30" i="5"/>
  <c r="BB30" i="5"/>
  <c r="BC30" i="5" s="1"/>
  <c r="AV30" i="5"/>
  <c r="AP30" i="5"/>
  <c r="AJ30" i="5"/>
  <c r="AL30" i="5" s="1"/>
  <c r="AD30" i="5"/>
  <c r="AF30" i="5" s="1"/>
  <c r="Y30" i="5"/>
  <c r="X30" i="5"/>
  <c r="Z30" i="5" s="1"/>
  <c r="T30" i="5"/>
  <c r="R30" i="5"/>
  <c r="S30" i="5" s="1"/>
  <c r="N30" i="5"/>
  <c r="L30" i="5"/>
  <c r="M30" i="5" s="1"/>
  <c r="F30" i="5"/>
  <c r="G30" i="5" s="1"/>
  <c r="BH29" i="5"/>
  <c r="BC29" i="5"/>
  <c r="BB29" i="5"/>
  <c r="BD29" i="5" s="1"/>
  <c r="AX29" i="5"/>
  <c r="AW29" i="5"/>
  <c r="AV29" i="5"/>
  <c r="AP29" i="5"/>
  <c r="AR29" i="5" s="1"/>
  <c r="AK29" i="5"/>
  <c r="AJ29" i="5"/>
  <c r="AL29" i="5" s="1"/>
  <c r="AD29" i="5"/>
  <c r="AE29" i="5" s="1"/>
  <c r="Z29" i="5"/>
  <c r="X29" i="5"/>
  <c r="Y29" i="5" s="1"/>
  <c r="R29" i="5"/>
  <c r="L29" i="5"/>
  <c r="F29" i="5"/>
  <c r="H29" i="5" s="1"/>
  <c r="BI28" i="5"/>
  <c r="BH28" i="5"/>
  <c r="BJ28" i="5" s="1"/>
  <c r="BD28" i="5"/>
  <c r="BC28" i="5"/>
  <c r="BB28" i="5"/>
  <c r="AV28" i="5"/>
  <c r="AW28" i="5" s="1"/>
  <c r="AR28" i="5"/>
  <c r="AP28" i="5"/>
  <c r="AQ28" i="5" s="1"/>
  <c r="AJ28" i="5"/>
  <c r="AL28" i="5" s="1"/>
  <c r="AD28" i="5"/>
  <c r="X28" i="5"/>
  <c r="R28" i="5"/>
  <c r="T28" i="5" s="1"/>
  <c r="M28" i="5"/>
  <c r="L28" i="5"/>
  <c r="N28" i="5" s="1"/>
  <c r="F28" i="5"/>
  <c r="BH27" i="5"/>
  <c r="BI27" i="5" s="1"/>
  <c r="BD27" i="5"/>
  <c r="BB27" i="5"/>
  <c r="BC27" i="5" s="1"/>
  <c r="AV27" i="5"/>
  <c r="AQ27" i="5"/>
  <c r="AP27" i="5"/>
  <c r="AR27" i="5" s="1"/>
  <c r="AL27" i="5"/>
  <c r="AK27" i="5"/>
  <c r="AJ27" i="5"/>
  <c r="AD27" i="5"/>
  <c r="AF27" i="5" s="1"/>
  <c r="Y27" i="5"/>
  <c r="X27" i="5"/>
  <c r="Z27" i="5" s="1"/>
  <c r="R27" i="5"/>
  <c r="S27" i="5" s="1"/>
  <c r="N27" i="5"/>
  <c r="L27" i="5"/>
  <c r="M27" i="5" s="1"/>
  <c r="F27" i="5"/>
  <c r="BH26" i="5"/>
  <c r="BJ26" i="5" s="1"/>
  <c r="BD26" i="5"/>
  <c r="BC26" i="5"/>
  <c r="BB26" i="5"/>
  <c r="AW26" i="5"/>
  <c r="AV26" i="5"/>
  <c r="AX26" i="5" s="1"/>
  <c r="AR26" i="5"/>
  <c r="AP26" i="5"/>
  <c r="AQ26" i="5" s="1"/>
  <c r="AJ26" i="5"/>
  <c r="AK26" i="5" s="1"/>
  <c r="AD26" i="5"/>
  <c r="AE26" i="5" s="1"/>
  <c r="Y26" i="5"/>
  <c r="X26" i="5"/>
  <c r="Z26" i="5" s="1"/>
  <c r="R26" i="5"/>
  <c r="L26" i="5"/>
  <c r="N26" i="5" s="1"/>
  <c r="H26" i="5"/>
  <c r="G26" i="5"/>
  <c r="F26" i="5"/>
  <c r="BH25" i="5"/>
  <c r="BD25" i="5"/>
  <c r="BB25" i="5"/>
  <c r="BC25" i="5" s="1"/>
  <c r="AV25" i="5"/>
  <c r="AP25" i="5"/>
  <c r="AQ25" i="5" s="1"/>
  <c r="AJ25" i="5"/>
  <c r="AD25" i="5"/>
  <c r="AF25" i="5" s="1"/>
  <c r="Z25" i="5"/>
  <c r="Y25" i="5"/>
  <c r="X25" i="5"/>
  <c r="R25" i="5"/>
  <c r="T25" i="5" s="1"/>
  <c r="L25" i="5"/>
  <c r="N25" i="5" s="1"/>
  <c r="H25" i="5"/>
  <c r="F25" i="5"/>
  <c r="G25" i="5" s="1"/>
  <c r="BH24" i="5"/>
  <c r="BJ24" i="5" s="1"/>
  <c r="BB24" i="5"/>
  <c r="AV24" i="5"/>
  <c r="AP24" i="5"/>
  <c r="AQ24" i="5" s="1"/>
  <c r="AK24" i="5"/>
  <c r="AJ24" i="5"/>
  <c r="AL24" i="5" s="1"/>
  <c r="AD24" i="5"/>
  <c r="Z24" i="5"/>
  <c r="X24" i="5"/>
  <c r="Y24" i="5" s="1"/>
  <c r="R24" i="5"/>
  <c r="N24" i="5"/>
  <c r="L24" i="5"/>
  <c r="M24" i="5" s="1"/>
  <c r="F24" i="5"/>
  <c r="BH23" i="5"/>
  <c r="BJ23" i="5" s="1"/>
  <c r="BC23" i="5"/>
  <c r="BB23" i="5"/>
  <c r="BD23" i="5" s="1"/>
  <c r="AX23" i="5"/>
  <c r="AW23" i="5"/>
  <c r="AV23" i="5"/>
  <c r="AP23" i="5"/>
  <c r="AQ23" i="5" s="1"/>
  <c r="AL23" i="5"/>
  <c r="AJ23" i="5"/>
  <c r="AK23" i="5" s="1"/>
  <c r="AE23" i="5"/>
  <c r="AD23" i="5"/>
  <c r="AF23" i="5" s="1"/>
  <c r="X23" i="5"/>
  <c r="R23" i="5"/>
  <c r="M23" i="5"/>
  <c r="L23" i="5"/>
  <c r="N23" i="5" s="1"/>
  <c r="F23" i="5"/>
  <c r="H23" i="5" s="1"/>
  <c r="BJ22" i="5"/>
  <c r="BH22" i="5"/>
  <c r="BI22" i="5" s="1"/>
  <c r="BB22" i="5"/>
  <c r="AV22" i="5"/>
  <c r="AW22" i="5" s="1"/>
  <c r="AP22" i="5"/>
  <c r="AJ22" i="5"/>
  <c r="AL22" i="5" s="1"/>
  <c r="AF22" i="5"/>
  <c r="AE22" i="5"/>
  <c r="AD22" i="5"/>
  <c r="X22" i="5"/>
  <c r="Z22" i="5" s="1"/>
  <c r="R22" i="5"/>
  <c r="T22" i="5" s="1"/>
  <c r="N22" i="5"/>
  <c r="L22" i="5"/>
  <c r="M22" i="5" s="1"/>
  <c r="F22" i="5"/>
  <c r="G22" i="5" s="1"/>
  <c r="BH21" i="5"/>
  <c r="BB21" i="5"/>
  <c r="AV21" i="5"/>
  <c r="AX21" i="5" s="1"/>
  <c r="AQ21" i="5"/>
  <c r="AP21" i="5"/>
  <c r="AR21" i="5" s="1"/>
  <c r="AJ21" i="5"/>
  <c r="AF21" i="5"/>
  <c r="AD21" i="5"/>
  <c r="AE21" i="5" s="1"/>
  <c r="X21" i="5"/>
  <c r="R21" i="5"/>
  <c r="S21" i="5" s="1"/>
  <c r="L21" i="5"/>
  <c r="F21" i="5"/>
  <c r="H21" i="5" s="1"/>
  <c r="BI20" i="5"/>
  <c r="BH20" i="5"/>
  <c r="BJ20" i="5" s="1"/>
  <c r="BB20" i="5"/>
  <c r="BD20" i="5" s="1"/>
  <c r="AX20" i="5"/>
  <c r="AV20" i="5"/>
  <c r="AW20" i="5" s="1"/>
  <c r="AP20" i="5"/>
  <c r="AQ20" i="5" s="1"/>
  <c r="AJ20" i="5"/>
  <c r="AD20" i="5"/>
  <c r="X20" i="5"/>
  <c r="Z20" i="5" s="1"/>
  <c r="T20" i="5"/>
  <c r="S20" i="5"/>
  <c r="R20" i="5"/>
  <c r="L20" i="5"/>
  <c r="N20" i="5" s="1"/>
  <c r="H20" i="5"/>
  <c r="F20" i="5"/>
  <c r="G20" i="5" s="1"/>
  <c r="BH19" i="5"/>
  <c r="BI19" i="5" s="1"/>
  <c r="BC19" i="5"/>
  <c r="BB19" i="5"/>
  <c r="BD19" i="5" s="1"/>
  <c r="AV19" i="5"/>
  <c r="AP19" i="5"/>
  <c r="AL19" i="5"/>
  <c r="AK19" i="5"/>
  <c r="AJ19" i="5"/>
  <c r="AD19" i="5"/>
  <c r="AF19" i="5" s="1"/>
  <c r="X19" i="5"/>
  <c r="R19" i="5"/>
  <c r="S19" i="5" s="1"/>
  <c r="L19" i="5"/>
  <c r="H19" i="5"/>
  <c r="F19" i="5"/>
  <c r="G19" i="5" s="1"/>
  <c r="BH18" i="5"/>
  <c r="BJ18" i="5" s="1"/>
  <c r="BD18" i="5"/>
  <c r="BB18" i="5"/>
  <c r="BC18" i="5" s="1"/>
  <c r="AW18" i="5"/>
  <c r="AV18" i="5"/>
  <c r="AX18" i="5" s="1"/>
  <c r="AP18" i="5"/>
  <c r="AR18" i="5" s="1"/>
  <c r="AL18" i="5"/>
  <c r="AJ18" i="5"/>
  <c r="AK18" i="5" s="1"/>
  <c r="AD18" i="5"/>
  <c r="AE18" i="5" s="1"/>
  <c r="Y18" i="5"/>
  <c r="X18" i="5"/>
  <c r="Z18" i="5" s="1"/>
  <c r="R18" i="5"/>
  <c r="L18" i="5"/>
  <c r="H18" i="5"/>
  <c r="F18" i="5"/>
  <c r="G18" i="5" s="1"/>
  <c r="BJ17" i="5"/>
  <c r="BH17" i="5"/>
  <c r="BI17" i="5" s="1"/>
  <c r="BB17" i="5"/>
  <c r="BC17" i="5" s="1"/>
  <c r="AV17" i="5"/>
  <c r="AW17" i="5" s="1"/>
  <c r="AR17" i="5"/>
  <c r="AP17" i="5"/>
  <c r="AQ17" i="5" s="1"/>
  <c r="AJ17" i="5"/>
  <c r="AE17" i="5"/>
  <c r="AD17" i="5"/>
  <c r="AF17" i="5" s="1"/>
  <c r="Z17" i="5"/>
  <c r="Y17" i="5"/>
  <c r="X17" i="5"/>
  <c r="R17" i="5"/>
  <c r="T17" i="5" s="1"/>
  <c r="M17" i="5"/>
  <c r="L17" i="5"/>
  <c r="N17" i="5" s="1"/>
  <c r="F17" i="5"/>
  <c r="G17" i="5" s="1"/>
  <c r="BH16" i="5"/>
  <c r="BB16" i="5"/>
  <c r="AV16" i="5"/>
  <c r="AX16" i="5" s="1"/>
  <c r="AQ16" i="5"/>
  <c r="AP16" i="5"/>
  <c r="AR16" i="5" s="1"/>
  <c r="AJ16" i="5"/>
  <c r="AL16" i="5" s="1"/>
  <c r="AF16" i="5"/>
  <c r="AD16" i="5"/>
  <c r="AE16" i="5" s="1"/>
  <c r="X16" i="5"/>
  <c r="Y16" i="5" s="1"/>
  <c r="R16" i="5"/>
  <c r="S16" i="5" s="1"/>
  <c r="L16" i="5"/>
  <c r="N16" i="5" s="1"/>
  <c r="F16" i="5"/>
  <c r="BJ15" i="5"/>
  <c r="BH15" i="5"/>
  <c r="BI15" i="5" s="1"/>
  <c r="BC15" i="5"/>
  <c r="BB15" i="5"/>
  <c r="BD15" i="5" s="1"/>
  <c r="AV15" i="5"/>
  <c r="AX15" i="5" s="1"/>
  <c r="AP15" i="5"/>
  <c r="AQ15" i="5" s="1"/>
  <c r="AL15" i="5"/>
  <c r="AJ15" i="5"/>
  <c r="AK15" i="5" s="1"/>
  <c r="AD15" i="5"/>
  <c r="X15" i="5"/>
  <c r="R15" i="5"/>
  <c r="T15" i="5" s="1"/>
  <c r="L15" i="5"/>
  <c r="M15" i="5" s="1"/>
  <c r="G15" i="5"/>
  <c r="F15" i="5"/>
  <c r="H15" i="5" s="1"/>
  <c r="BH14" i="5"/>
  <c r="BI14" i="5" s="1"/>
  <c r="BB14" i="5"/>
  <c r="BC14" i="5" s="1"/>
  <c r="AV14" i="5"/>
  <c r="AX14" i="5" s="1"/>
  <c r="AP14" i="5"/>
  <c r="AJ14" i="5"/>
  <c r="AL14" i="5" s="1"/>
  <c r="AF14" i="5"/>
  <c r="AE14" i="5"/>
  <c r="AD14" i="5"/>
  <c r="X14" i="5"/>
  <c r="Z14" i="5" s="1"/>
  <c r="S14" i="5"/>
  <c r="R14" i="5"/>
  <c r="T14" i="5" s="1"/>
  <c r="L14" i="5"/>
  <c r="M14" i="5" s="1"/>
  <c r="F14" i="5"/>
  <c r="G14" i="5" s="1"/>
  <c r="BH13" i="5"/>
  <c r="BB13" i="5"/>
  <c r="BD13" i="5" s="1"/>
  <c r="AX13" i="5"/>
  <c r="AW13" i="5"/>
  <c r="AV13" i="5"/>
  <c r="AP13" i="5"/>
  <c r="AR13" i="5" s="1"/>
  <c r="AL13" i="5"/>
  <c r="AJ13" i="5"/>
  <c r="AK13" i="5" s="1"/>
  <c r="AD13" i="5"/>
  <c r="AE13" i="5" s="1"/>
  <c r="X13" i="5"/>
  <c r="Y13" i="5" s="1"/>
  <c r="R13" i="5"/>
  <c r="T13" i="5" s="1"/>
  <c r="L13" i="5"/>
  <c r="F13" i="5"/>
  <c r="H13" i="5" s="1"/>
  <c r="BI12" i="5"/>
  <c r="BH12" i="5"/>
  <c r="BJ12" i="5" s="1"/>
  <c r="BB12" i="5"/>
  <c r="AV12" i="5"/>
  <c r="AW12" i="5" s="1"/>
  <c r="AP12" i="5"/>
  <c r="AJ12" i="5"/>
  <c r="AK12" i="5" s="1"/>
  <c r="AD12" i="5"/>
  <c r="Y12" i="5"/>
  <c r="X12" i="5"/>
  <c r="Z12" i="5" s="1"/>
  <c r="S12" i="5"/>
  <c r="R12" i="5"/>
  <c r="T12" i="5" s="1"/>
  <c r="L12" i="5"/>
  <c r="N12" i="5" s="1"/>
  <c r="H12" i="5"/>
  <c r="G12" i="5"/>
  <c r="F12" i="5"/>
  <c r="BH11" i="5"/>
  <c r="BI11" i="5" s="1"/>
  <c r="BB11" i="5"/>
  <c r="AX11" i="5"/>
  <c r="AW11" i="5"/>
  <c r="AV11" i="5"/>
  <c r="AR11" i="5"/>
  <c r="AQ11" i="5"/>
  <c r="AP11" i="5"/>
  <c r="AL11" i="5"/>
  <c r="AK11" i="5"/>
  <c r="AJ11" i="5"/>
  <c r="AF11" i="5"/>
  <c r="AE11" i="5"/>
  <c r="AD11" i="5"/>
  <c r="Z11" i="5"/>
  <c r="Y11" i="5"/>
  <c r="X11" i="5"/>
  <c r="T11" i="5"/>
  <c r="S11" i="5"/>
  <c r="R11" i="5"/>
  <c r="N11" i="5"/>
  <c r="M11" i="5"/>
  <c r="L11" i="5"/>
  <c r="F11" i="5"/>
  <c r="BH10" i="5"/>
  <c r="BJ10" i="5" s="1"/>
  <c r="BD10" i="5"/>
  <c r="BC10" i="5"/>
  <c r="BB10" i="5"/>
  <c r="AV10" i="5"/>
  <c r="AX10" i="5" s="1"/>
  <c r="AR10" i="5"/>
  <c r="AP10" i="5"/>
  <c r="AQ10" i="5" s="1"/>
  <c r="AJ10" i="5"/>
  <c r="AK10" i="5" s="1"/>
  <c r="AD10" i="5"/>
  <c r="AE10" i="5" s="1"/>
  <c r="X10" i="5"/>
  <c r="Y10" i="5" s="1"/>
  <c r="R10" i="5"/>
  <c r="L10" i="5"/>
  <c r="G10" i="5"/>
  <c r="F10" i="5"/>
  <c r="H10" i="5" s="1"/>
  <c r="BH9" i="5"/>
  <c r="BB9" i="5"/>
  <c r="BC9" i="5" s="1"/>
  <c r="AV9" i="5"/>
  <c r="AP9" i="5"/>
  <c r="AQ9" i="5" s="1"/>
  <c r="AJ9" i="5"/>
  <c r="AF9" i="5"/>
  <c r="AD9" i="5"/>
  <c r="AE9" i="5" s="1"/>
  <c r="Z9" i="5"/>
  <c r="Y9" i="5"/>
  <c r="X9" i="5"/>
  <c r="R9" i="5"/>
  <c r="T9" i="5" s="1"/>
  <c r="N9" i="5"/>
  <c r="L9" i="5"/>
  <c r="M9" i="5" s="1"/>
  <c r="F9" i="5"/>
  <c r="G9" i="5" s="1"/>
  <c r="BJ8" i="5"/>
  <c r="BH8" i="5"/>
  <c r="BI8" i="5" s="1"/>
  <c r="BB8" i="5"/>
  <c r="AV8" i="5"/>
  <c r="AW8" i="5" s="1"/>
  <c r="AP8" i="5"/>
  <c r="AR8" i="5" s="1"/>
  <c r="AJ8" i="5"/>
  <c r="AF8" i="5"/>
  <c r="AD8" i="5"/>
  <c r="AE8" i="5" s="1"/>
  <c r="X8" i="5"/>
  <c r="Y8" i="5" s="1"/>
  <c r="R8" i="5"/>
  <c r="L8" i="5"/>
  <c r="F8" i="5"/>
  <c r="BJ7" i="5"/>
  <c r="BI7" i="5"/>
  <c r="BH7" i="5"/>
  <c r="BB7" i="5"/>
  <c r="BD7" i="5" s="1"/>
  <c r="AX7" i="5"/>
  <c r="AV7" i="5"/>
  <c r="AW7" i="5" s="1"/>
  <c r="AP7" i="5"/>
  <c r="AQ7" i="5" s="1"/>
  <c r="AK7" i="5"/>
  <c r="AJ7" i="5"/>
  <c r="AL7" i="5" s="1"/>
  <c r="AD7" i="5"/>
  <c r="AE7" i="5" s="1"/>
  <c r="X7" i="5"/>
  <c r="T7" i="5"/>
  <c r="R7" i="5"/>
  <c r="S7" i="5" s="1"/>
  <c r="N7" i="5"/>
  <c r="M7" i="5"/>
  <c r="L7" i="5"/>
  <c r="F7" i="5"/>
  <c r="BH6" i="5"/>
  <c r="BI6" i="5" s="1"/>
  <c r="BB6" i="5"/>
  <c r="AV6" i="5"/>
  <c r="AW6" i="5" s="1"/>
  <c r="AP6" i="5"/>
  <c r="AL6" i="5"/>
  <c r="AJ6" i="5"/>
  <c r="AK6" i="5" s="1"/>
  <c r="AE6" i="5"/>
  <c r="AD6" i="5"/>
  <c r="AF6" i="5" s="1"/>
  <c r="X6" i="5"/>
  <c r="Z6" i="5" s="1"/>
  <c r="T6" i="5"/>
  <c r="R6" i="5"/>
  <c r="S6" i="5" s="1"/>
  <c r="L6" i="5"/>
  <c r="M6" i="5" s="1"/>
  <c r="G6" i="5"/>
  <c r="F6" i="5"/>
  <c r="H6" i="5" s="1"/>
  <c r="BH5" i="5"/>
  <c r="BB5" i="5"/>
  <c r="BC5" i="5" s="1"/>
  <c r="AX5" i="5"/>
  <c r="AW5" i="5"/>
  <c r="AV5" i="5"/>
  <c r="AP5" i="5"/>
  <c r="AL5" i="5"/>
  <c r="AJ5" i="5"/>
  <c r="AK5" i="5" s="1"/>
  <c r="AD5" i="5"/>
  <c r="AE5" i="5" s="1"/>
  <c r="X5" i="5"/>
  <c r="T5" i="5"/>
  <c r="R5" i="5"/>
  <c r="S5" i="5" s="1"/>
  <c r="L5" i="5"/>
  <c r="H5" i="5"/>
  <c r="F5" i="5"/>
  <c r="G5" i="5" s="1"/>
  <c r="BH4" i="5"/>
  <c r="BD4" i="5"/>
  <c r="BC4" i="5"/>
  <c r="BB4" i="5"/>
  <c r="AV4" i="5"/>
  <c r="AW4" i="5" s="1"/>
  <c r="AP4" i="5"/>
  <c r="AQ4" i="5" s="1"/>
  <c r="AJ4" i="5"/>
  <c r="AL4" i="5" s="1"/>
  <c r="AD4" i="5"/>
  <c r="Z4" i="5"/>
  <c r="X4" i="5"/>
  <c r="Y4" i="5" s="1"/>
  <c r="T4" i="5"/>
  <c r="S4" i="5"/>
  <c r="R4" i="5"/>
  <c r="L4" i="5"/>
  <c r="N4" i="5" s="1"/>
  <c r="H4" i="5"/>
  <c r="G4" i="5"/>
  <c r="F4" i="5"/>
  <c r="BI3" i="5"/>
  <c r="BH3" i="5"/>
  <c r="BJ3" i="5" s="1"/>
  <c r="BB3" i="5"/>
  <c r="BD3" i="5" s="1"/>
  <c r="AV3" i="5"/>
  <c r="AP3" i="5"/>
  <c r="AR3" i="5" s="1"/>
  <c r="AJ3" i="5"/>
  <c r="AL3" i="5" s="1"/>
  <c r="AE3" i="5"/>
  <c r="AD3" i="5"/>
  <c r="AF3" i="5" s="1"/>
  <c r="X3" i="5"/>
  <c r="Z3" i="5" s="1"/>
  <c r="T3" i="5"/>
  <c r="R3" i="5"/>
  <c r="S3" i="5" s="1"/>
  <c r="L3" i="5"/>
  <c r="N3" i="5" s="1"/>
  <c r="F3" i="5"/>
  <c r="H3" i="5" s="1"/>
  <c r="BH2" i="5"/>
  <c r="BJ2" i="5" s="1"/>
  <c r="BD2" i="5"/>
  <c r="BC2" i="5"/>
  <c r="BB2" i="5"/>
  <c r="AV2" i="5"/>
  <c r="AX2" i="5" s="1"/>
  <c r="AP2" i="5"/>
  <c r="AJ2" i="5"/>
  <c r="AK2" i="5" s="1"/>
  <c r="AF2" i="5"/>
  <c r="AE2" i="5"/>
  <c r="AD2" i="5"/>
  <c r="X2" i="5"/>
  <c r="Z2" i="5" s="1"/>
  <c r="R2" i="5"/>
  <c r="N2" i="5"/>
  <c r="L2" i="5"/>
  <c r="M2" i="5" s="1"/>
  <c r="H2" i="5"/>
  <c r="G2" i="5"/>
  <c r="F2" i="5"/>
  <c r="AV62" i="4"/>
  <c r="AX62" i="4" s="1"/>
  <c r="AQ62" i="4"/>
  <c r="AP62" i="4"/>
  <c r="AR62" i="4" s="1"/>
  <c r="AJ62" i="4"/>
  <c r="AL62" i="4" s="1"/>
  <c r="AD62" i="4"/>
  <c r="AE62" i="4" s="1"/>
  <c r="X62" i="4"/>
  <c r="Y62" i="4" s="1"/>
  <c r="R62" i="4"/>
  <c r="T62" i="4" s="1"/>
  <c r="L62" i="4"/>
  <c r="N62" i="4" s="1"/>
  <c r="F62" i="4"/>
  <c r="H62" i="4" s="1"/>
  <c r="AW61" i="4"/>
  <c r="AV61" i="4"/>
  <c r="AX61" i="4" s="1"/>
  <c r="AQ61" i="4"/>
  <c r="AP61" i="4"/>
  <c r="AR61" i="4" s="1"/>
  <c r="AJ61" i="4"/>
  <c r="AL61" i="4" s="1"/>
  <c r="AF61" i="4"/>
  <c r="AE61" i="4"/>
  <c r="AD61" i="4"/>
  <c r="X61" i="4"/>
  <c r="Y61" i="4" s="1"/>
  <c r="R61" i="4"/>
  <c r="T61" i="4" s="1"/>
  <c r="L61" i="4"/>
  <c r="M61" i="4" s="1"/>
  <c r="H61" i="4"/>
  <c r="F61" i="4"/>
  <c r="G61" i="4" s="1"/>
  <c r="AV60" i="4"/>
  <c r="AR60" i="4"/>
  <c r="AQ60" i="4"/>
  <c r="AP60" i="4"/>
  <c r="AJ60" i="4"/>
  <c r="AL60" i="4" s="1"/>
  <c r="AD60" i="4"/>
  <c r="X60" i="4"/>
  <c r="Z60" i="4" s="1"/>
  <c r="R60" i="4"/>
  <c r="T60" i="4" s="1"/>
  <c r="L60" i="4"/>
  <c r="N60" i="4" s="1"/>
  <c r="H60" i="4"/>
  <c r="F60" i="4"/>
  <c r="G60" i="4" s="1"/>
  <c r="AV59" i="4"/>
  <c r="AW59" i="4" s="1"/>
  <c r="AR59" i="4"/>
  <c r="AQ59" i="4"/>
  <c r="AP59" i="4"/>
  <c r="AJ59" i="4"/>
  <c r="AF59" i="4"/>
  <c r="AD59" i="4"/>
  <c r="AE59" i="4" s="1"/>
  <c r="X59" i="4"/>
  <c r="Z59" i="4" s="1"/>
  <c r="R59" i="4"/>
  <c r="L59" i="4"/>
  <c r="H59" i="4"/>
  <c r="G59" i="4"/>
  <c r="F59" i="4"/>
  <c r="AV58" i="4"/>
  <c r="AW58" i="4" s="1"/>
  <c r="AQ58" i="4"/>
  <c r="AP58" i="4"/>
  <c r="AR58" i="4" s="1"/>
  <c r="AJ58" i="4"/>
  <c r="AL58" i="4" s="1"/>
  <c r="AE58" i="4"/>
  <c r="AD58" i="4"/>
  <c r="AF58" i="4" s="1"/>
  <c r="Z58" i="4"/>
  <c r="X58" i="4"/>
  <c r="Y58" i="4" s="1"/>
  <c r="S58" i="4"/>
  <c r="R58" i="4"/>
  <c r="T58" i="4" s="1"/>
  <c r="L58" i="4"/>
  <c r="N58" i="4" s="1"/>
  <c r="G58" i="4"/>
  <c r="F58" i="4"/>
  <c r="H58" i="4" s="1"/>
  <c r="AV57" i="4"/>
  <c r="AP57" i="4"/>
  <c r="AR57" i="4" s="1"/>
  <c r="AJ57" i="4"/>
  <c r="AD57" i="4"/>
  <c r="AF57" i="4" s="1"/>
  <c r="Z57" i="4"/>
  <c r="Y57" i="4"/>
  <c r="X57" i="4"/>
  <c r="S57" i="4"/>
  <c r="R57" i="4"/>
  <c r="T57" i="4" s="1"/>
  <c r="L57" i="4"/>
  <c r="H57" i="4"/>
  <c r="G57" i="4"/>
  <c r="F57" i="4"/>
  <c r="AX56" i="4"/>
  <c r="AV56" i="4"/>
  <c r="AW56" i="4" s="1"/>
  <c r="AQ56" i="4"/>
  <c r="AP56" i="4"/>
  <c r="AR56" i="4" s="1"/>
  <c r="AJ56" i="4"/>
  <c r="AD56" i="4"/>
  <c r="AF56" i="4" s="1"/>
  <c r="Z56" i="4"/>
  <c r="Y56" i="4"/>
  <c r="X56" i="4"/>
  <c r="R56" i="4"/>
  <c r="L56" i="4"/>
  <c r="M56" i="4" s="1"/>
  <c r="F56" i="4"/>
  <c r="H56" i="4" s="1"/>
  <c r="AV55" i="4"/>
  <c r="AW55" i="4" s="1"/>
  <c r="AP55" i="4"/>
  <c r="AR55" i="4" s="1"/>
  <c r="AJ55" i="4"/>
  <c r="AL55" i="4" s="1"/>
  <c r="AD55" i="4"/>
  <c r="AF55" i="4" s="1"/>
  <c r="Z55" i="4"/>
  <c r="X55" i="4"/>
  <c r="Y55" i="4" s="1"/>
  <c r="R55" i="4"/>
  <c r="T55" i="4" s="1"/>
  <c r="L55" i="4"/>
  <c r="N55" i="4" s="1"/>
  <c r="F55" i="4"/>
  <c r="AV54" i="4"/>
  <c r="AP54" i="4"/>
  <c r="AJ54" i="4"/>
  <c r="AK54" i="4" s="1"/>
  <c r="AD54" i="4"/>
  <c r="AF54" i="4" s="1"/>
  <c r="X54" i="4"/>
  <c r="S54" i="4"/>
  <c r="R54" i="4"/>
  <c r="T54" i="4" s="1"/>
  <c r="L54" i="4"/>
  <c r="M54" i="4" s="1"/>
  <c r="F54" i="4"/>
  <c r="H54" i="4" s="1"/>
  <c r="AX53" i="4"/>
  <c r="AV53" i="4"/>
  <c r="AW53" i="4" s="1"/>
  <c r="AP53" i="4"/>
  <c r="AR53" i="4" s="1"/>
  <c r="AJ53" i="4"/>
  <c r="AL53" i="4" s="1"/>
  <c r="AD53" i="4"/>
  <c r="X53" i="4"/>
  <c r="Y53" i="4" s="1"/>
  <c r="T53" i="4"/>
  <c r="S53" i="4"/>
  <c r="R53" i="4"/>
  <c r="L53" i="4"/>
  <c r="N53" i="4" s="1"/>
  <c r="F53" i="4"/>
  <c r="H53" i="4" s="1"/>
  <c r="AV52" i="4"/>
  <c r="AX52" i="4" s="1"/>
  <c r="AP52" i="4"/>
  <c r="AL52" i="4"/>
  <c r="AJ52" i="4"/>
  <c r="AK52" i="4" s="1"/>
  <c r="AD52" i="4"/>
  <c r="AF52" i="4" s="1"/>
  <c r="X52" i="4"/>
  <c r="R52" i="4"/>
  <c r="N52" i="4"/>
  <c r="L52" i="4"/>
  <c r="M52" i="4" s="1"/>
  <c r="F52" i="4"/>
  <c r="H52" i="4" s="1"/>
  <c r="AX51" i="4"/>
  <c r="AV51" i="4"/>
  <c r="AW51" i="4" s="1"/>
  <c r="AR51" i="4"/>
  <c r="AQ51" i="4"/>
  <c r="AP51" i="4"/>
  <c r="AK51" i="4"/>
  <c r="AJ51" i="4"/>
  <c r="AL51" i="4" s="1"/>
  <c r="AD51" i="4"/>
  <c r="Z51" i="4"/>
  <c r="X51" i="4"/>
  <c r="Y51" i="4" s="1"/>
  <c r="T51" i="4"/>
  <c r="S51" i="4"/>
  <c r="R51" i="4"/>
  <c r="L51" i="4"/>
  <c r="F51" i="4"/>
  <c r="AV50" i="4"/>
  <c r="AX50" i="4" s="1"/>
  <c r="AP50" i="4"/>
  <c r="AJ50" i="4"/>
  <c r="AF50" i="4"/>
  <c r="AE50" i="4"/>
  <c r="AD50" i="4"/>
  <c r="X50" i="4"/>
  <c r="Z50" i="4" s="1"/>
  <c r="R50" i="4"/>
  <c r="L50" i="4"/>
  <c r="M50" i="4" s="1"/>
  <c r="G50" i="4"/>
  <c r="F50" i="4"/>
  <c r="H50" i="4" s="1"/>
  <c r="AX49" i="4"/>
  <c r="AV49" i="4"/>
  <c r="AW49" i="4" s="1"/>
  <c r="AP49" i="4"/>
  <c r="AR49" i="4" s="1"/>
  <c r="AJ49" i="4"/>
  <c r="AL49" i="4" s="1"/>
  <c r="AD49" i="4"/>
  <c r="Z49" i="4"/>
  <c r="Y49" i="4"/>
  <c r="X49" i="4"/>
  <c r="R49" i="4"/>
  <c r="T49" i="4" s="1"/>
  <c r="L49" i="4"/>
  <c r="F49" i="4"/>
  <c r="H49" i="4" s="1"/>
  <c r="AW48" i="4"/>
  <c r="AV48" i="4"/>
  <c r="AX48" i="4" s="1"/>
  <c r="AP48" i="4"/>
  <c r="AJ48" i="4"/>
  <c r="AK48" i="4" s="1"/>
  <c r="AD48" i="4"/>
  <c r="AF48" i="4" s="1"/>
  <c r="X48" i="4"/>
  <c r="Z48" i="4" s="1"/>
  <c r="R48" i="4"/>
  <c r="L48" i="4"/>
  <c r="N48" i="4" s="1"/>
  <c r="F48" i="4"/>
  <c r="H48" i="4" s="1"/>
  <c r="AV47" i="4"/>
  <c r="AX47" i="4" s="1"/>
  <c r="AR47" i="4"/>
  <c r="AQ47" i="4"/>
  <c r="AP47" i="4"/>
  <c r="AJ47" i="4"/>
  <c r="AL47" i="4" s="1"/>
  <c r="AD47" i="4"/>
  <c r="AF47" i="4" s="1"/>
  <c r="X47" i="4"/>
  <c r="Y47" i="4" s="1"/>
  <c r="S47" i="4"/>
  <c r="R47" i="4"/>
  <c r="T47" i="4" s="1"/>
  <c r="N47" i="4"/>
  <c r="L47" i="4"/>
  <c r="M47" i="4" s="1"/>
  <c r="F47" i="4"/>
  <c r="AV46" i="4"/>
  <c r="AX46" i="4" s="1"/>
  <c r="AP46" i="4"/>
  <c r="AL46" i="4"/>
  <c r="AK46" i="4"/>
  <c r="AJ46" i="4"/>
  <c r="AF46" i="4"/>
  <c r="AE46" i="4"/>
  <c r="AD46" i="4"/>
  <c r="X46" i="4"/>
  <c r="Z46" i="4" s="1"/>
  <c r="T46" i="4"/>
  <c r="S46" i="4"/>
  <c r="R46" i="4"/>
  <c r="L46" i="4"/>
  <c r="M46" i="4" s="1"/>
  <c r="G46" i="4"/>
  <c r="F46" i="4"/>
  <c r="H46" i="4" s="1"/>
  <c r="AX45" i="4"/>
  <c r="AV45" i="4"/>
  <c r="AW45" i="4" s="1"/>
  <c r="AP45" i="4"/>
  <c r="AR45" i="4" s="1"/>
  <c r="AJ45" i="4"/>
  <c r="AL45" i="4" s="1"/>
  <c r="AD45" i="4"/>
  <c r="Y45" i="4"/>
  <c r="X45" i="4"/>
  <c r="Z45" i="4" s="1"/>
  <c r="R45" i="4"/>
  <c r="T45" i="4" s="1"/>
  <c r="L45" i="4"/>
  <c r="N45" i="4" s="1"/>
  <c r="G45" i="4"/>
  <c r="F45" i="4"/>
  <c r="H45" i="4" s="1"/>
  <c r="AV44" i="4"/>
  <c r="AX44" i="4" s="1"/>
  <c r="AP44" i="4"/>
  <c r="AR44" i="4" s="1"/>
  <c r="AJ44" i="4"/>
  <c r="AK44" i="4" s="1"/>
  <c r="AD44" i="4"/>
  <c r="AF44" i="4" s="1"/>
  <c r="X44" i="4"/>
  <c r="Z44" i="4" s="1"/>
  <c r="R44" i="4"/>
  <c r="N44" i="4"/>
  <c r="M44" i="4"/>
  <c r="L44" i="4"/>
  <c r="H44" i="4"/>
  <c r="G44" i="4"/>
  <c r="F44" i="4"/>
  <c r="AX43" i="4"/>
  <c r="AW43" i="4"/>
  <c r="AV43" i="4"/>
  <c r="AR43" i="4"/>
  <c r="AP43" i="4"/>
  <c r="AQ43" i="4" s="1"/>
  <c r="AJ43" i="4"/>
  <c r="AL43" i="4" s="1"/>
  <c r="AE43" i="4"/>
  <c r="AD43" i="4"/>
  <c r="AF43" i="4" s="1"/>
  <c r="Z43" i="4"/>
  <c r="X43" i="4"/>
  <c r="Y43" i="4" s="1"/>
  <c r="R43" i="4"/>
  <c r="T43" i="4" s="1"/>
  <c r="N43" i="4"/>
  <c r="M43" i="4"/>
  <c r="L43" i="4"/>
  <c r="F43" i="4"/>
  <c r="AV42" i="4"/>
  <c r="AP42" i="4"/>
  <c r="AJ42" i="4"/>
  <c r="AL42" i="4" s="1"/>
  <c r="AD42" i="4"/>
  <c r="AF42" i="4" s="1"/>
  <c r="X42" i="4"/>
  <c r="R42" i="4"/>
  <c r="T42" i="4" s="1"/>
  <c r="N42" i="4"/>
  <c r="L42" i="4"/>
  <c r="M42" i="4" s="1"/>
  <c r="F42" i="4"/>
  <c r="H42" i="4" s="1"/>
  <c r="AV41" i="4"/>
  <c r="AW41" i="4" s="1"/>
  <c r="AP41" i="4"/>
  <c r="AK41" i="4"/>
  <c r="AJ41" i="4"/>
  <c r="AL41" i="4" s="1"/>
  <c r="AD41" i="4"/>
  <c r="X41" i="4"/>
  <c r="Z41" i="4" s="1"/>
  <c r="R41" i="4"/>
  <c r="T41" i="4" s="1"/>
  <c r="L41" i="4"/>
  <c r="N41" i="4" s="1"/>
  <c r="F41" i="4"/>
  <c r="H41" i="4" s="1"/>
  <c r="AX40" i="4"/>
  <c r="AW40" i="4"/>
  <c r="AV40" i="4"/>
  <c r="AP40" i="4"/>
  <c r="AR40" i="4" s="1"/>
  <c r="AJ40" i="4"/>
  <c r="AF40" i="4"/>
  <c r="AE40" i="4"/>
  <c r="AD40" i="4"/>
  <c r="Z40" i="4"/>
  <c r="X40" i="4"/>
  <c r="Y40" i="4" s="1"/>
  <c r="R40" i="4"/>
  <c r="M40" i="4"/>
  <c r="L40" i="4"/>
  <c r="N40" i="4" s="1"/>
  <c r="H40" i="4"/>
  <c r="G40" i="4"/>
  <c r="F40" i="4"/>
  <c r="AX39" i="4"/>
  <c r="AW39" i="4"/>
  <c r="AV39" i="4"/>
  <c r="AR39" i="4"/>
  <c r="AQ39" i="4"/>
  <c r="AP39" i="4"/>
  <c r="AJ39" i="4"/>
  <c r="AD39" i="4"/>
  <c r="AF39" i="4" s="1"/>
  <c r="X39" i="4"/>
  <c r="Y39" i="4" s="1"/>
  <c r="R39" i="4"/>
  <c r="T39" i="4" s="1"/>
  <c r="L39" i="4"/>
  <c r="N39" i="4" s="1"/>
  <c r="G39" i="4"/>
  <c r="F39" i="4"/>
  <c r="H39" i="4" s="1"/>
  <c r="AX38" i="4"/>
  <c r="AV38" i="4"/>
  <c r="AW38" i="4" s="1"/>
  <c r="AQ38" i="4"/>
  <c r="AP38" i="4"/>
  <c r="AR38" i="4" s="1"/>
  <c r="AJ38" i="4"/>
  <c r="AF38" i="4"/>
  <c r="AE38" i="4"/>
  <c r="AD38" i="4"/>
  <c r="X38" i="4"/>
  <c r="Z38" i="4" s="1"/>
  <c r="R38" i="4"/>
  <c r="T38" i="4" s="1"/>
  <c r="N38" i="4"/>
  <c r="L38" i="4"/>
  <c r="M38" i="4" s="1"/>
  <c r="H38" i="4"/>
  <c r="F38" i="4"/>
  <c r="G38" i="4" s="1"/>
  <c r="AX37" i="4"/>
  <c r="AV37" i="4"/>
  <c r="AW37" i="4" s="1"/>
  <c r="AQ37" i="4"/>
  <c r="AP37" i="4"/>
  <c r="AR37" i="4" s="1"/>
  <c r="AJ37" i="4"/>
  <c r="AE37" i="4"/>
  <c r="AD37" i="4"/>
  <c r="AF37" i="4" s="1"/>
  <c r="X37" i="4"/>
  <c r="Z37" i="4" s="1"/>
  <c r="S37" i="4"/>
  <c r="R37" i="4"/>
  <c r="T37" i="4" s="1"/>
  <c r="N37" i="4"/>
  <c r="M37" i="4"/>
  <c r="L37" i="4"/>
  <c r="H37" i="4"/>
  <c r="G37" i="4"/>
  <c r="F37" i="4"/>
  <c r="AX36" i="4"/>
  <c r="AW36" i="4"/>
  <c r="AV36" i="4"/>
  <c r="AQ36" i="4"/>
  <c r="AP36" i="4"/>
  <c r="AR36" i="4" s="1"/>
  <c r="AJ36" i="4"/>
  <c r="AK36" i="4" s="1"/>
  <c r="AD36" i="4"/>
  <c r="AF36" i="4" s="1"/>
  <c r="Y36" i="4"/>
  <c r="X36" i="4"/>
  <c r="Z36" i="4" s="1"/>
  <c r="R36" i="4"/>
  <c r="T36" i="4" s="1"/>
  <c r="L36" i="4"/>
  <c r="N36" i="4" s="1"/>
  <c r="G36" i="4"/>
  <c r="F36" i="4"/>
  <c r="H36" i="4" s="1"/>
  <c r="AX35" i="4"/>
  <c r="AW35" i="4"/>
  <c r="AV35" i="4"/>
  <c r="AR35" i="4"/>
  <c r="AQ35" i="4"/>
  <c r="AP35" i="4"/>
  <c r="AJ35" i="4"/>
  <c r="AF35" i="4"/>
  <c r="AE35" i="4"/>
  <c r="AD35" i="4"/>
  <c r="X35" i="4"/>
  <c r="Y35" i="4" s="1"/>
  <c r="R35" i="4"/>
  <c r="M35" i="4"/>
  <c r="L35" i="4"/>
  <c r="N35" i="4" s="1"/>
  <c r="G35" i="4"/>
  <c r="F35" i="4"/>
  <c r="H35" i="4" s="1"/>
  <c r="AV34" i="4"/>
  <c r="AX34" i="4" s="1"/>
  <c r="AP34" i="4"/>
  <c r="AR34" i="4" s="1"/>
  <c r="AJ34" i="4"/>
  <c r="AL34" i="4" s="1"/>
  <c r="AF34" i="4"/>
  <c r="AE34" i="4"/>
  <c r="AD34" i="4"/>
  <c r="X34" i="4"/>
  <c r="Z34" i="4" s="1"/>
  <c r="R34" i="4"/>
  <c r="L34" i="4"/>
  <c r="M34" i="4" s="1"/>
  <c r="G34" i="4"/>
  <c r="F34" i="4"/>
  <c r="H34" i="4" s="1"/>
  <c r="AX33" i="4"/>
  <c r="AV33" i="4"/>
  <c r="AW33" i="4" s="1"/>
  <c r="AP33" i="4"/>
  <c r="AR33" i="4" s="1"/>
  <c r="AJ33" i="4"/>
  <c r="AL33" i="4" s="1"/>
  <c r="AD33" i="4"/>
  <c r="X33" i="4"/>
  <c r="Z33" i="4" s="1"/>
  <c r="T33" i="4"/>
  <c r="S33" i="4"/>
  <c r="R33" i="4"/>
  <c r="L33" i="4"/>
  <c r="N33" i="4" s="1"/>
  <c r="F33" i="4"/>
  <c r="H33" i="4" s="1"/>
  <c r="AW32" i="4"/>
  <c r="AV32" i="4"/>
  <c r="AX32" i="4" s="1"/>
  <c r="AP32" i="4"/>
  <c r="AR32" i="4" s="1"/>
  <c r="AJ32" i="4"/>
  <c r="AK32" i="4" s="1"/>
  <c r="AD32" i="4"/>
  <c r="X32" i="4"/>
  <c r="Z32" i="4" s="1"/>
  <c r="S32" i="4"/>
  <c r="R32" i="4"/>
  <c r="T32" i="4" s="1"/>
  <c r="L32" i="4"/>
  <c r="N32" i="4" s="1"/>
  <c r="H32" i="4"/>
  <c r="F32" i="4"/>
  <c r="G32" i="4" s="1"/>
  <c r="AW31" i="4"/>
  <c r="AV31" i="4"/>
  <c r="AX31" i="4" s="1"/>
  <c r="AR31" i="4"/>
  <c r="AQ31" i="4"/>
  <c r="AP31" i="4"/>
  <c r="AJ31" i="4"/>
  <c r="AL31" i="4" s="1"/>
  <c r="AD31" i="4"/>
  <c r="AF31" i="4" s="1"/>
  <c r="X31" i="4"/>
  <c r="Y31" i="4" s="1"/>
  <c r="R31" i="4"/>
  <c r="T31" i="4" s="1"/>
  <c r="N31" i="4"/>
  <c r="M31" i="4"/>
  <c r="L31" i="4"/>
  <c r="F31" i="4"/>
  <c r="H31" i="4" s="1"/>
  <c r="AV30" i="4"/>
  <c r="AX30" i="4" s="1"/>
  <c r="AQ30" i="4"/>
  <c r="AP30" i="4"/>
  <c r="AR30" i="4" s="1"/>
  <c r="AL30" i="4"/>
  <c r="AK30" i="4"/>
  <c r="AJ30" i="4"/>
  <c r="AF30" i="4"/>
  <c r="AD30" i="4"/>
  <c r="AE30" i="4" s="1"/>
  <c r="X30" i="4"/>
  <c r="Z30" i="4" s="1"/>
  <c r="R30" i="4"/>
  <c r="T30" i="4" s="1"/>
  <c r="L30" i="4"/>
  <c r="M30" i="4" s="1"/>
  <c r="F30" i="4"/>
  <c r="H30" i="4" s="1"/>
  <c r="AV29" i="4"/>
  <c r="AR29" i="4"/>
  <c r="AP29" i="4"/>
  <c r="AQ29" i="4" s="1"/>
  <c r="AJ29" i="4"/>
  <c r="AL29" i="4" s="1"/>
  <c r="AE29" i="4"/>
  <c r="AD29" i="4"/>
  <c r="AF29" i="4" s="1"/>
  <c r="X29" i="4"/>
  <c r="Z29" i="4" s="1"/>
  <c r="R29" i="4"/>
  <c r="T29" i="4" s="1"/>
  <c r="N29" i="4"/>
  <c r="M29" i="4"/>
  <c r="L29" i="4"/>
  <c r="G29" i="4"/>
  <c r="F29" i="4"/>
  <c r="H29" i="4" s="1"/>
  <c r="AX28" i="4"/>
  <c r="AW28" i="4"/>
  <c r="AV28" i="4"/>
  <c r="AP28" i="4"/>
  <c r="AR28" i="4" s="1"/>
  <c r="AJ28" i="4"/>
  <c r="AF28" i="4"/>
  <c r="AE28" i="4"/>
  <c r="AD28" i="4"/>
  <c r="Z28" i="4"/>
  <c r="X28" i="4"/>
  <c r="Y28" i="4" s="1"/>
  <c r="S28" i="4"/>
  <c r="R28" i="4"/>
  <c r="T28" i="4" s="1"/>
  <c r="L28" i="4"/>
  <c r="N28" i="4" s="1"/>
  <c r="F28" i="4"/>
  <c r="H28" i="4" s="1"/>
  <c r="AV27" i="4"/>
  <c r="AX27" i="4" s="1"/>
  <c r="AP27" i="4"/>
  <c r="AR27" i="4" s="1"/>
  <c r="AJ27" i="4"/>
  <c r="AL27" i="4" s="1"/>
  <c r="AD27" i="4"/>
  <c r="AF27" i="4" s="1"/>
  <c r="X27" i="4"/>
  <c r="T27" i="4"/>
  <c r="S27" i="4"/>
  <c r="R27" i="4"/>
  <c r="N27" i="4"/>
  <c r="M27" i="4"/>
  <c r="L27" i="4"/>
  <c r="F27" i="4"/>
  <c r="AX26" i="4"/>
  <c r="AW26" i="4"/>
  <c r="AV26" i="4"/>
  <c r="AP26" i="4"/>
  <c r="AR26" i="4" s="1"/>
  <c r="AJ26" i="4"/>
  <c r="AL26" i="4" s="1"/>
  <c r="AD26" i="4"/>
  <c r="AF26" i="4" s="1"/>
  <c r="X26" i="4"/>
  <c r="Y26" i="4" s="1"/>
  <c r="S26" i="4"/>
  <c r="R26" i="4"/>
  <c r="T26" i="4" s="1"/>
  <c r="L26" i="4"/>
  <c r="H26" i="4"/>
  <c r="G26" i="4"/>
  <c r="F26" i="4"/>
  <c r="AV25" i="4"/>
  <c r="AR25" i="4"/>
  <c r="AQ25" i="4"/>
  <c r="AP25" i="4"/>
  <c r="AJ25" i="4"/>
  <c r="AL25" i="4" s="1"/>
  <c r="AD25" i="4"/>
  <c r="AF25" i="4" s="1"/>
  <c r="X25" i="4"/>
  <c r="R25" i="4"/>
  <c r="T25" i="4" s="1"/>
  <c r="N25" i="4"/>
  <c r="L25" i="4"/>
  <c r="M25" i="4" s="1"/>
  <c r="G25" i="4"/>
  <c r="F25" i="4"/>
  <c r="H25" i="4" s="1"/>
  <c r="AX24" i="4"/>
  <c r="AW24" i="4"/>
  <c r="AV24" i="4"/>
  <c r="AQ24" i="4"/>
  <c r="AP24" i="4"/>
  <c r="AR24" i="4" s="1"/>
  <c r="AJ24" i="4"/>
  <c r="AD24" i="4"/>
  <c r="AF24" i="4" s="1"/>
  <c r="Z24" i="4"/>
  <c r="Y24" i="4"/>
  <c r="X24" i="4"/>
  <c r="R24" i="4"/>
  <c r="T24" i="4" s="1"/>
  <c r="L24" i="4"/>
  <c r="F24" i="4"/>
  <c r="H24" i="4" s="1"/>
  <c r="AV23" i="4"/>
  <c r="AP23" i="4"/>
  <c r="AR23" i="4" s="1"/>
  <c r="AL23" i="4"/>
  <c r="AK23" i="4"/>
  <c r="AJ23" i="4"/>
  <c r="AD23" i="4"/>
  <c r="AF23" i="4" s="1"/>
  <c r="X23" i="4"/>
  <c r="T23" i="4"/>
  <c r="S23" i="4"/>
  <c r="R23" i="4"/>
  <c r="N23" i="4"/>
  <c r="L23" i="4"/>
  <c r="M23" i="4" s="1"/>
  <c r="G23" i="4"/>
  <c r="F23" i="4"/>
  <c r="H23" i="4" s="1"/>
  <c r="AX22" i="4"/>
  <c r="AW22" i="4"/>
  <c r="AV22" i="4"/>
  <c r="AP22" i="4"/>
  <c r="AJ22" i="4"/>
  <c r="AD22" i="4"/>
  <c r="X22" i="4"/>
  <c r="Z22" i="4" s="1"/>
  <c r="S22" i="4"/>
  <c r="R22" i="4"/>
  <c r="T22" i="4" s="1"/>
  <c r="L22" i="4"/>
  <c r="N22" i="4" s="1"/>
  <c r="F22" i="4"/>
  <c r="H22" i="4" s="1"/>
  <c r="AV21" i="4"/>
  <c r="AX21" i="4" s="1"/>
  <c r="AR21" i="4"/>
  <c r="AQ21" i="4"/>
  <c r="AP21" i="4"/>
  <c r="AJ21" i="4"/>
  <c r="AL21" i="4" s="1"/>
  <c r="AD21" i="4"/>
  <c r="X21" i="4"/>
  <c r="R21" i="4"/>
  <c r="N21" i="4"/>
  <c r="M21" i="4"/>
  <c r="L21" i="4"/>
  <c r="F21" i="4"/>
  <c r="H21" i="4" s="1"/>
  <c r="AV20" i="4"/>
  <c r="AX20" i="4" s="1"/>
  <c r="AQ20" i="4"/>
  <c r="AP20" i="4"/>
  <c r="AR20" i="4" s="1"/>
  <c r="AJ20" i="4"/>
  <c r="AL20" i="4" s="1"/>
  <c r="AD20" i="4"/>
  <c r="AF20" i="4" s="1"/>
  <c r="Z20" i="4"/>
  <c r="Y20" i="4"/>
  <c r="X20" i="4"/>
  <c r="R20" i="4"/>
  <c r="L20" i="4"/>
  <c r="M20" i="4" s="1"/>
  <c r="F20" i="4"/>
  <c r="G20" i="4" s="1"/>
  <c r="AV19" i="4"/>
  <c r="AR19" i="4"/>
  <c r="AP19" i="4"/>
  <c r="AQ19" i="4" s="1"/>
  <c r="AJ19" i="4"/>
  <c r="AL19" i="4" s="1"/>
  <c r="AD19" i="4"/>
  <c r="AF19" i="4" s="1"/>
  <c r="X19" i="4"/>
  <c r="Z19" i="4" s="1"/>
  <c r="T19" i="4"/>
  <c r="S19" i="4"/>
  <c r="R19" i="4"/>
  <c r="N19" i="4"/>
  <c r="L19" i="4"/>
  <c r="M19" i="4" s="1"/>
  <c r="F19" i="4"/>
  <c r="H19" i="4" s="1"/>
  <c r="AX18" i="4"/>
  <c r="AW18" i="4"/>
  <c r="AV18" i="4"/>
  <c r="AP18" i="4"/>
  <c r="AR18" i="4" s="1"/>
  <c r="AJ18" i="4"/>
  <c r="AK18" i="4" s="1"/>
  <c r="AD18" i="4"/>
  <c r="AE18" i="4" s="1"/>
  <c r="X18" i="4"/>
  <c r="S18" i="4"/>
  <c r="R18" i="4"/>
  <c r="T18" i="4" s="1"/>
  <c r="M18" i="4"/>
  <c r="L18" i="4"/>
  <c r="N18" i="4" s="1"/>
  <c r="G18" i="4"/>
  <c r="F18" i="4"/>
  <c r="H18" i="4" s="1"/>
  <c r="AV17" i="4"/>
  <c r="AX17" i="4" s="1"/>
  <c r="AR17" i="4"/>
  <c r="AQ17" i="4"/>
  <c r="AP17" i="4"/>
  <c r="AK17" i="4"/>
  <c r="AJ17" i="4"/>
  <c r="AL17" i="4" s="1"/>
  <c r="AF17" i="4"/>
  <c r="AE17" i="4"/>
  <c r="AD17" i="4"/>
  <c r="X17" i="4"/>
  <c r="Y17" i="4" s="1"/>
  <c r="R17" i="4"/>
  <c r="M17" i="4"/>
  <c r="L17" i="4"/>
  <c r="N17" i="4" s="1"/>
  <c r="F17" i="4"/>
  <c r="H17" i="4" s="1"/>
  <c r="AV16" i="4"/>
  <c r="AX16" i="4" s="1"/>
  <c r="AQ16" i="4"/>
  <c r="AP16" i="4"/>
  <c r="AR16" i="4" s="1"/>
  <c r="AJ16" i="4"/>
  <c r="AL16" i="4" s="1"/>
  <c r="AE16" i="4"/>
  <c r="AD16" i="4"/>
  <c r="AF16" i="4" s="1"/>
  <c r="Z16" i="4"/>
  <c r="Y16" i="4"/>
  <c r="X16" i="4"/>
  <c r="R16" i="4"/>
  <c r="T16" i="4" s="1"/>
  <c r="L16" i="4"/>
  <c r="F16" i="4"/>
  <c r="G16" i="4" s="1"/>
  <c r="AV15" i="4"/>
  <c r="AW15" i="4" s="1"/>
  <c r="AP15" i="4"/>
  <c r="AL15" i="4"/>
  <c r="AK15" i="4"/>
  <c r="AJ15" i="4"/>
  <c r="AD15" i="4"/>
  <c r="AF15" i="4" s="1"/>
  <c r="X15" i="4"/>
  <c r="Z15" i="4" s="1"/>
  <c r="R15" i="4"/>
  <c r="T15" i="4" s="1"/>
  <c r="N15" i="4"/>
  <c r="M15" i="4"/>
  <c r="L15" i="4"/>
  <c r="F15" i="4"/>
  <c r="AV14" i="4"/>
  <c r="AX14" i="4" s="1"/>
  <c r="AQ14" i="4"/>
  <c r="AP14" i="4"/>
  <c r="AR14" i="4" s="1"/>
  <c r="AJ14" i="4"/>
  <c r="AK14" i="4" s="1"/>
  <c r="AD14" i="4"/>
  <c r="AE14" i="4" s="1"/>
  <c r="X14" i="4"/>
  <c r="Z14" i="4" s="1"/>
  <c r="R14" i="4"/>
  <c r="L14" i="4"/>
  <c r="N14" i="4" s="1"/>
  <c r="H14" i="4"/>
  <c r="G14" i="4"/>
  <c r="F14" i="4"/>
  <c r="AV13" i="4"/>
  <c r="AX13" i="4" s="1"/>
  <c r="AP13" i="4"/>
  <c r="AR13" i="4" s="1"/>
  <c r="AL13" i="4"/>
  <c r="AK13" i="4"/>
  <c r="AJ13" i="4"/>
  <c r="AD13" i="4"/>
  <c r="AF13" i="4" s="1"/>
  <c r="X13" i="4"/>
  <c r="Y13" i="4" s="1"/>
  <c r="R13" i="4"/>
  <c r="S13" i="4" s="1"/>
  <c r="M13" i="4"/>
  <c r="L13" i="4"/>
  <c r="N13" i="4" s="1"/>
  <c r="F13" i="4"/>
  <c r="H13" i="4" s="1"/>
  <c r="AW12" i="4"/>
  <c r="AV12" i="4"/>
  <c r="AX12" i="4" s="1"/>
  <c r="AP12" i="4"/>
  <c r="AR12" i="4" s="1"/>
  <c r="AK12" i="4"/>
  <c r="AJ12" i="4"/>
  <c r="AL12" i="4" s="1"/>
  <c r="AF12" i="4"/>
  <c r="AD12" i="4"/>
  <c r="AE12" i="4" s="1"/>
  <c r="X12" i="4"/>
  <c r="Z12" i="4" s="1"/>
  <c r="T12" i="4"/>
  <c r="S12" i="4"/>
  <c r="R12" i="4"/>
  <c r="L12" i="4"/>
  <c r="M12" i="4" s="1"/>
  <c r="F12" i="4"/>
  <c r="AX11" i="4"/>
  <c r="AV11" i="4"/>
  <c r="AW11" i="4" s="1"/>
  <c r="AP11" i="4"/>
  <c r="AQ11" i="4" s="1"/>
  <c r="AK11" i="4"/>
  <c r="AJ11" i="4"/>
  <c r="AL11" i="4" s="1"/>
  <c r="AE11" i="4"/>
  <c r="AD11" i="4"/>
  <c r="AF11" i="4" s="1"/>
  <c r="X11" i="4"/>
  <c r="Z11" i="4" s="1"/>
  <c r="R11" i="4"/>
  <c r="T11" i="4" s="1"/>
  <c r="N11" i="4"/>
  <c r="M11" i="4"/>
  <c r="L11" i="4"/>
  <c r="F11" i="4"/>
  <c r="H11" i="4" s="1"/>
  <c r="AX10" i="4"/>
  <c r="AW10" i="4"/>
  <c r="AV10" i="4"/>
  <c r="AP10" i="4"/>
  <c r="AR10" i="4" s="1"/>
  <c r="AL10" i="4"/>
  <c r="AJ10" i="4"/>
  <c r="AK10" i="4" s="1"/>
  <c r="AF10" i="4"/>
  <c r="AD10" i="4"/>
  <c r="AE10" i="4" s="1"/>
  <c r="Z10" i="4"/>
  <c r="Y10" i="4"/>
  <c r="X10" i="4"/>
  <c r="R10" i="4"/>
  <c r="T10" i="4" s="1"/>
  <c r="L10" i="4"/>
  <c r="H10" i="4"/>
  <c r="G10" i="4"/>
  <c r="F10" i="4"/>
  <c r="AV9" i="4"/>
  <c r="AX9" i="4" s="1"/>
  <c r="AP9" i="4"/>
  <c r="AQ9" i="4" s="1"/>
  <c r="AL9" i="4"/>
  <c r="AK9" i="4"/>
  <c r="AJ9" i="4"/>
  <c r="AD9" i="4"/>
  <c r="Z9" i="4"/>
  <c r="X9" i="4"/>
  <c r="Y9" i="4" s="1"/>
  <c r="R9" i="4"/>
  <c r="S9" i="4" s="1"/>
  <c r="M9" i="4"/>
  <c r="L9" i="4"/>
  <c r="N9" i="4" s="1"/>
  <c r="F9" i="4"/>
  <c r="H9" i="4" s="1"/>
  <c r="AV8" i="4"/>
  <c r="AX8" i="4" s="1"/>
  <c r="AQ8" i="4"/>
  <c r="AP8" i="4"/>
  <c r="AR8" i="4" s="1"/>
  <c r="AJ8" i="4"/>
  <c r="AL8" i="4" s="1"/>
  <c r="AF8" i="4"/>
  <c r="AE8" i="4"/>
  <c r="AD8" i="4"/>
  <c r="Z8" i="4"/>
  <c r="Y8" i="4"/>
  <c r="X8" i="4"/>
  <c r="T8" i="4"/>
  <c r="S8" i="4"/>
  <c r="R8" i="4"/>
  <c r="N8" i="4"/>
  <c r="L8" i="4"/>
  <c r="M8" i="4" s="1"/>
  <c r="F8" i="4"/>
  <c r="G8" i="4" s="1"/>
  <c r="AX7" i="4"/>
  <c r="AV7" i="4"/>
  <c r="AW7" i="4" s="1"/>
  <c r="AP7" i="4"/>
  <c r="AQ7" i="4" s="1"/>
  <c r="AK7" i="4"/>
  <c r="AJ7" i="4"/>
  <c r="AL7" i="4" s="1"/>
  <c r="AD7" i="4"/>
  <c r="AF7" i="4" s="1"/>
  <c r="Y7" i="4"/>
  <c r="X7" i="4"/>
  <c r="Z7" i="4" s="1"/>
  <c r="T7" i="4"/>
  <c r="S7" i="4"/>
  <c r="R7" i="4"/>
  <c r="N7" i="4"/>
  <c r="L7" i="4"/>
  <c r="M7" i="4" s="1"/>
  <c r="F7" i="4"/>
  <c r="H7" i="4" s="1"/>
  <c r="AX6" i="4"/>
  <c r="AW6" i="4"/>
  <c r="AV6" i="4"/>
  <c r="AP6" i="4"/>
  <c r="AR6" i="4" s="1"/>
  <c r="AJ6" i="4"/>
  <c r="AK6" i="4" s="1"/>
  <c r="AD6" i="4"/>
  <c r="AE6" i="4" s="1"/>
  <c r="Z6" i="4"/>
  <c r="Y6" i="4"/>
  <c r="X6" i="4"/>
  <c r="R6" i="4"/>
  <c r="T6" i="4" s="1"/>
  <c r="L6" i="4"/>
  <c r="N6" i="4" s="1"/>
  <c r="H6" i="4"/>
  <c r="G6" i="4"/>
  <c r="F6" i="4"/>
  <c r="AV5" i="4"/>
  <c r="AX5" i="4" s="1"/>
  <c r="AP5" i="4"/>
  <c r="AR5" i="4" s="1"/>
  <c r="AJ5" i="4"/>
  <c r="AK5" i="4" s="1"/>
  <c r="AE5" i="4"/>
  <c r="AD5" i="4"/>
  <c r="AF5" i="4" s="1"/>
  <c r="X5" i="4"/>
  <c r="Y5" i="4" s="1"/>
  <c r="R5" i="4"/>
  <c r="T5" i="4" s="1"/>
  <c r="M5" i="4"/>
  <c r="L5" i="4"/>
  <c r="N5" i="4" s="1"/>
  <c r="F5" i="4"/>
  <c r="H5" i="4" s="1"/>
  <c r="AV4" i="4"/>
  <c r="AX4" i="4" s="1"/>
  <c r="AP4" i="4"/>
  <c r="AJ4" i="4"/>
  <c r="AL4" i="4" s="1"/>
  <c r="AF4" i="4"/>
  <c r="AE4" i="4"/>
  <c r="AD4" i="4"/>
  <c r="X4" i="4"/>
  <c r="Z4" i="4" s="1"/>
  <c r="S4" i="4"/>
  <c r="R4" i="4"/>
  <c r="T4" i="4" s="1"/>
  <c r="L4" i="4"/>
  <c r="M4" i="4" s="1"/>
  <c r="F4" i="4"/>
  <c r="H4" i="4" s="1"/>
  <c r="AV3" i="4"/>
  <c r="AW3" i="4" s="1"/>
  <c r="AP3" i="4"/>
  <c r="AJ3" i="4"/>
  <c r="AL3" i="4" s="1"/>
  <c r="AD3" i="4"/>
  <c r="AF3" i="4" s="1"/>
  <c r="X3" i="4"/>
  <c r="T3" i="4"/>
  <c r="S3" i="4"/>
  <c r="R3" i="4"/>
  <c r="L3" i="4"/>
  <c r="N3" i="4" s="1"/>
  <c r="F3" i="4"/>
  <c r="H3" i="4" s="1"/>
  <c r="AV2" i="4"/>
  <c r="AX2" i="4" s="1"/>
  <c r="AP2" i="4"/>
  <c r="AR2" i="4" s="1"/>
  <c r="AJ2" i="4"/>
  <c r="AL2" i="4" s="1"/>
  <c r="AD2" i="4"/>
  <c r="AF2" i="4" s="1"/>
  <c r="Z2" i="4"/>
  <c r="X2" i="4"/>
  <c r="Y2" i="4" s="1"/>
  <c r="R2" i="4"/>
  <c r="T2" i="4" s="1"/>
  <c r="M2" i="4"/>
  <c r="L2" i="4"/>
  <c r="N2" i="4" s="1"/>
  <c r="F2" i="4"/>
  <c r="G2" i="4" s="1"/>
  <c r="BH57" i="3"/>
  <c r="BF57" i="3"/>
  <c r="BH56" i="3"/>
  <c r="BF56" i="3"/>
  <c r="BH55" i="3"/>
  <c r="BF55" i="3"/>
  <c r="BH54" i="3"/>
  <c r="BF54" i="3"/>
  <c r="BH53" i="3"/>
  <c r="BF53" i="3"/>
  <c r="BH52" i="3"/>
  <c r="BF52" i="3"/>
  <c r="BH51" i="3"/>
  <c r="BF51" i="3"/>
  <c r="BH50" i="3"/>
  <c r="BF50" i="3"/>
  <c r="BH49" i="3"/>
  <c r="BF49" i="3"/>
  <c r="BH48" i="3"/>
  <c r="BF48" i="3"/>
  <c r="BH47" i="3"/>
  <c r="BF47" i="3"/>
  <c r="BH46" i="3"/>
  <c r="BF46" i="3"/>
  <c r="BH45" i="3"/>
  <c r="BF45" i="3"/>
  <c r="BH44" i="3"/>
  <c r="BF44" i="3"/>
  <c r="BH43" i="3"/>
  <c r="BF43" i="3"/>
  <c r="BH42" i="3"/>
  <c r="BF42" i="3"/>
  <c r="BH41" i="3"/>
  <c r="BF41" i="3"/>
  <c r="BH40" i="3"/>
  <c r="BF40" i="3"/>
  <c r="BH39" i="3"/>
  <c r="BF39" i="3"/>
  <c r="BB38" i="3"/>
  <c r="BC38" i="3" s="1"/>
  <c r="AV38" i="3"/>
  <c r="AX38" i="3" s="1"/>
  <c r="AP38" i="3"/>
  <c r="AR38" i="3" s="1"/>
  <c r="AJ38" i="3"/>
  <c r="AL38" i="3" s="1"/>
  <c r="AD38" i="3"/>
  <c r="AE38" i="3" s="1"/>
  <c r="X38" i="3"/>
  <c r="Y38" i="3" s="1"/>
  <c r="R38" i="3"/>
  <c r="T38" i="3" s="1"/>
  <c r="L38" i="3"/>
  <c r="N38" i="3" s="1"/>
  <c r="F38" i="3"/>
  <c r="H38" i="3" s="1"/>
  <c r="BB37" i="3"/>
  <c r="BD37" i="3" s="1"/>
  <c r="AV37" i="3"/>
  <c r="AX37" i="3" s="1"/>
  <c r="AP37" i="3"/>
  <c r="AQ37" i="3" s="1"/>
  <c r="AJ37" i="3"/>
  <c r="AL37" i="3" s="1"/>
  <c r="AD37" i="3"/>
  <c r="AF37" i="3" s="1"/>
  <c r="Y37" i="3"/>
  <c r="X37" i="3"/>
  <c r="Z37" i="3" s="1"/>
  <c r="R37" i="3"/>
  <c r="T37" i="3" s="1"/>
  <c r="L37" i="3"/>
  <c r="N37" i="3" s="1"/>
  <c r="F37" i="3"/>
  <c r="H37" i="3" s="1"/>
  <c r="BB36" i="3"/>
  <c r="BC36" i="3" s="1"/>
  <c r="AV36" i="3"/>
  <c r="AX36" i="3" s="1"/>
  <c r="AR36" i="3"/>
  <c r="AP36" i="3"/>
  <c r="AQ36" i="3" s="1"/>
  <c r="AJ36" i="3"/>
  <c r="AL36" i="3" s="1"/>
  <c r="AD36" i="3"/>
  <c r="AF36" i="3" s="1"/>
  <c r="X36" i="3"/>
  <c r="Z36" i="3" s="1"/>
  <c r="R36" i="3"/>
  <c r="S36" i="3" s="1"/>
  <c r="L36" i="3"/>
  <c r="F36" i="3"/>
  <c r="BB35" i="3"/>
  <c r="AV35" i="3"/>
  <c r="AP35" i="3"/>
  <c r="AR35" i="3" s="1"/>
  <c r="AJ35" i="3"/>
  <c r="AD35" i="3"/>
  <c r="AF35" i="3" s="1"/>
  <c r="X35" i="3"/>
  <c r="Z35" i="3" s="1"/>
  <c r="R35" i="3"/>
  <c r="T35" i="3" s="1"/>
  <c r="L35" i="3"/>
  <c r="N35" i="3" s="1"/>
  <c r="F35" i="3"/>
  <c r="H35" i="3" s="1"/>
  <c r="BB34" i="3"/>
  <c r="BD34" i="3" s="1"/>
  <c r="AV34" i="3"/>
  <c r="AP34" i="3"/>
  <c r="AR34" i="3" s="1"/>
  <c r="AJ34" i="3"/>
  <c r="AL34" i="3" s="1"/>
  <c r="AD34" i="3"/>
  <c r="AF34" i="3" s="1"/>
  <c r="X34" i="3"/>
  <c r="Z34" i="3" s="1"/>
  <c r="R34" i="3"/>
  <c r="T34" i="3" s="1"/>
  <c r="L34" i="3"/>
  <c r="M34" i="3" s="1"/>
  <c r="F34" i="3"/>
  <c r="H34" i="3" s="1"/>
  <c r="BB33" i="3"/>
  <c r="BD33" i="3" s="1"/>
  <c r="AV33" i="3"/>
  <c r="AX33" i="3" s="1"/>
  <c r="AP33" i="3"/>
  <c r="AR33" i="3" s="1"/>
  <c r="AL33" i="3"/>
  <c r="AJ33" i="3"/>
  <c r="AK33" i="3" s="1"/>
  <c r="AD33" i="3"/>
  <c r="AF33" i="3" s="1"/>
  <c r="X33" i="3"/>
  <c r="Y33" i="3" s="1"/>
  <c r="R33" i="3"/>
  <c r="T33" i="3" s="1"/>
  <c r="L33" i="3"/>
  <c r="F33" i="3"/>
  <c r="H33" i="3" s="1"/>
  <c r="BB32" i="3"/>
  <c r="BD32" i="3" s="1"/>
  <c r="AV32" i="3"/>
  <c r="AX32" i="3" s="1"/>
  <c r="AP32" i="3"/>
  <c r="AR32" i="3" s="1"/>
  <c r="AJ32" i="3"/>
  <c r="AK32" i="3" s="1"/>
  <c r="AD32" i="3"/>
  <c r="AE32" i="3" s="1"/>
  <c r="X32" i="3"/>
  <c r="R32" i="3"/>
  <c r="T32" i="3" s="1"/>
  <c r="L32" i="3"/>
  <c r="N32" i="3" s="1"/>
  <c r="F32" i="3"/>
  <c r="H32" i="3" s="1"/>
  <c r="BD31" i="3"/>
  <c r="BB31" i="3"/>
  <c r="BC31" i="3" s="1"/>
  <c r="AV31" i="3"/>
  <c r="AW31" i="3" s="1"/>
  <c r="AP31" i="3"/>
  <c r="AR31" i="3" s="1"/>
  <c r="AJ31" i="3"/>
  <c r="AE31" i="3"/>
  <c r="AD31" i="3"/>
  <c r="AF31" i="3" s="1"/>
  <c r="X31" i="3"/>
  <c r="Z31" i="3" s="1"/>
  <c r="S31" i="3"/>
  <c r="R31" i="3"/>
  <c r="T31" i="3" s="1"/>
  <c r="L31" i="3"/>
  <c r="N31" i="3" s="1"/>
  <c r="F31" i="3"/>
  <c r="G31" i="3" s="1"/>
  <c r="BB30" i="3"/>
  <c r="BC30" i="3" s="1"/>
  <c r="AV30" i="3"/>
  <c r="AP30" i="3"/>
  <c r="AR30" i="3" s="1"/>
  <c r="AJ30" i="3"/>
  <c r="AK30" i="3" s="1"/>
  <c r="AD30" i="3"/>
  <c r="AF30" i="3" s="1"/>
  <c r="X30" i="3"/>
  <c r="Z30" i="3" s="1"/>
  <c r="R30" i="3"/>
  <c r="S30" i="3" s="1"/>
  <c r="L30" i="3"/>
  <c r="M30" i="3" s="1"/>
  <c r="F30" i="3"/>
  <c r="H30" i="3" s="1"/>
  <c r="BB29" i="3"/>
  <c r="BD29" i="3" s="1"/>
  <c r="AV29" i="3"/>
  <c r="AX29" i="3" s="1"/>
  <c r="AP29" i="3"/>
  <c r="AR29" i="3" s="1"/>
  <c r="AJ29" i="3"/>
  <c r="AD29" i="3"/>
  <c r="AE29" i="3" s="1"/>
  <c r="X29" i="3"/>
  <c r="Y29" i="3" s="1"/>
  <c r="R29" i="3"/>
  <c r="T29" i="3" s="1"/>
  <c r="L29" i="3"/>
  <c r="G29" i="3"/>
  <c r="F29" i="3"/>
  <c r="H29" i="3" s="1"/>
  <c r="BB28" i="3"/>
  <c r="BD28" i="3" s="1"/>
  <c r="AW28" i="3"/>
  <c r="AV28" i="3"/>
  <c r="AX28" i="3" s="1"/>
  <c r="AP28" i="3"/>
  <c r="AQ28" i="3" s="1"/>
  <c r="AJ28" i="3"/>
  <c r="AL28" i="3" s="1"/>
  <c r="AD28" i="3"/>
  <c r="AF28" i="3" s="1"/>
  <c r="X28" i="3"/>
  <c r="R28" i="3"/>
  <c r="S28" i="3" s="1"/>
  <c r="N28" i="3"/>
  <c r="L28" i="3"/>
  <c r="M28" i="3" s="1"/>
  <c r="F28" i="3"/>
  <c r="H28" i="3" s="1"/>
  <c r="BB27" i="3"/>
  <c r="BC27" i="3" s="1"/>
  <c r="AV27" i="3"/>
  <c r="AW27" i="3" s="1"/>
  <c r="AP27" i="3"/>
  <c r="AR27" i="3" s="1"/>
  <c r="AJ27" i="3"/>
  <c r="AD27" i="3"/>
  <c r="AF27" i="3" s="1"/>
  <c r="X27" i="3"/>
  <c r="Z27" i="3" s="1"/>
  <c r="R27" i="3"/>
  <c r="T27" i="3" s="1"/>
  <c r="L27" i="3"/>
  <c r="N27" i="3" s="1"/>
  <c r="F27" i="3"/>
  <c r="G27" i="3" s="1"/>
  <c r="BB26" i="3"/>
  <c r="BD26" i="3" s="1"/>
  <c r="AV26" i="3"/>
  <c r="AP26" i="3"/>
  <c r="AR26" i="3" s="1"/>
  <c r="AJ26" i="3"/>
  <c r="AK26" i="3" s="1"/>
  <c r="AD26" i="3"/>
  <c r="AF26" i="3" s="1"/>
  <c r="X26" i="3"/>
  <c r="Z26" i="3" s="1"/>
  <c r="R26" i="3"/>
  <c r="S26" i="3" s="1"/>
  <c r="L26" i="3"/>
  <c r="M26" i="3" s="1"/>
  <c r="H26" i="3"/>
  <c r="G26" i="3"/>
  <c r="F26" i="3"/>
  <c r="BB25" i="3"/>
  <c r="BD25" i="3" s="1"/>
  <c r="AV25" i="3"/>
  <c r="AW25" i="3" s="1"/>
  <c r="AP25" i="3"/>
  <c r="AR25" i="3" s="1"/>
  <c r="AJ25" i="3"/>
  <c r="AL25" i="3" s="1"/>
  <c r="AD25" i="3"/>
  <c r="AE25" i="3" s="1"/>
  <c r="X25" i="3"/>
  <c r="Z25" i="3" s="1"/>
  <c r="R25" i="3"/>
  <c r="T25" i="3" s="1"/>
  <c r="L25" i="3"/>
  <c r="F25" i="3"/>
  <c r="H25" i="3" s="1"/>
  <c r="BB24" i="3"/>
  <c r="AV24" i="3"/>
  <c r="AX24" i="3" s="1"/>
  <c r="AP24" i="3"/>
  <c r="AQ24" i="3" s="1"/>
  <c r="AJ24" i="3"/>
  <c r="AF24" i="3"/>
  <c r="AD24" i="3"/>
  <c r="AE24" i="3" s="1"/>
  <c r="X24" i="3"/>
  <c r="R24" i="3"/>
  <c r="T24" i="3" s="1"/>
  <c r="L24" i="3"/>
  <c r="N24" i="3" s="1"/>
  <c r="F24" i="3"/>
  <c r="H24" i="3" s="1"/>
  <c r="BB23" i="3"/>
  <c r="BC23" i="3" s="1"/>
  <c r="AV23" i="3"/>
  <c r="AX23" i="3" s="1"/>
  <c r="AP23" i="3"/>
  <c r="AR23" i="3" s="1"/>
  <c r="AJ23" i="3"/>
  <c r="AD23" i="3"/>
  <c r="AF23" i="3" s="1"/>
  <c r="X23" i="3"/>
  <c r="Z23" i="3" s="1"/>
  <c r="R23" i="3"/>
  <c r="L23" i="3"/>
  <c r="N23" i="3" s="1"/>
  <c r="H23" i="3"/>
  <c r="F23" i="3"/>
  <c r="G23" i="3" s="1"/>
  <c r="BB22" i="3"/>
  <c r="BD22" i="3" s="1"/>
  <c r="AV22" i="3"/>
  <c r="AP22" i="3"/>
  <c r="AR22" i="3" s="1"/>
  <c r="AJ22" i="3"/>
  <c r="AL22" i="3" s="1"/>
  <c r="AD22" i="3"/>
  <c r="AF22" i="3" s="1"/>
  <c r="X22" i="3"/>
  <c r="Z22" i="3" s="1"/>
  <c r="R22" i="3"/>
  <c r="S22" i="3" s="1"/>
  <c r="L22" i="3"/>
  <c r="N22" i="3" s="1"/>
  <c r="F22" i="3"/>
  <c r="H22" i="3" s="1"/>
  <c r="BB21" i="3"/>
  <c r="BD21" i="3" s="1"/>
  <c r="AV21" i="3"/>
  <c r="AX21" i="3" s="1"/>
  <c r="AP21" i="3"/>
  <c r="AJ21" i="3"/>
  <c r="AL21" i="3" s="1"/>
  <c r="AD21" i="3"/>
  <c r="AE21" i="3" s="1"/>
  <c r="X21" i="3"/>
  <c r="R21" i="3"/>
  <c r="S21" i="3" s="1"/>
  <c r="L21" i="3"/>
  <c r="F21" i="3"/>
  <c r="H21" i="3" s="1"/>
  <c r="BB20" i="3"/>
  <c r="BD20" i="3" s="1"/>
  <c r="AV20" i="3"/>
  <c r="AX20" i="3" s="1"/>
  <c r="AR20" i="3"/>
  <c r="AP20" i="3"/>
  <c r="AQ20" i="3" s="1"/>
  <c r="AJ20" i="3"/>
  <c r="AL20" i="3" s="1"/>
  <c r="AD20" i="3"/>
  <c r="AF20" i="3" s="1"/>
  <c r="X20" i="3"/>
  <c r="R20" i="3"/>
  <c r="S20" i="3" s="1"/>
  <c r="L20" i="3"/>
  <c r="N20" i="3" s="1"/>
  <c r="G20" i="3"/>
  <c r="F20" i="3"/>
  <c r="H20" i="3" s="1"/>
  <c r="BB19" i="3"/>
  <c r="BC19" i="3" s="1"/>
  <c r="AV19" i="3"/>
  <c r="AX19" i="3" s="1"/>
  <c r="AP19" i="3"/>
  <c r="AQ19" i="3" s="1"/>
  <c r="AJ19" i="3"/>
  <c r="AD19" i="3"/>
  <c r="AF19" i="3" s="1"/>
  <c r="X19" i="3"/>
  <c r="Z19" i="3" s="1"/>
  <c r="R19" i="3"/>
  <c r="T19" i="3" s="1"/>
  <c r="L19" i="3"/>
  <c r="N19" i="3" s="1"/>
  <c r="F19" i="3"/>
  <c r="G19" i="3" s="1"/>
  <c r="BB18" i="3"/>
  <c r="BD18" i="3" s="1"/>
  <c r="AV18" i="3"/>
  <c r="AP18" i="3"/>
  <c r="AQ18" i="3" s="1"/>
  <c r="AJ18" i="3"/>
  <c r="AK18" i="3" s="1"/>
  <c r="AD18" i="3"/>
  <c r="AF18" i="3" s="1"/>
  <c r="X18" i="3"/>
  <c r="Y18" i="3" s="1"/>
  <c r="R18" i="3"/>
  <c r="S18" i="3" s="1"/>
  <c r="L18" i="3"/>
  <c r="N18" i="3" s="1"/>
  <c r="F18" i="3"/>
  <c r="G18" i="3" s="1"/>
  <c r="BB17" i="3"/>
  <c r="BD17" i="3" s="1"/>
  <c r="AV17" i="3"/>
  <c r="AX17" i="3" s="1"/>
  <c r="AP17" i="3"/>
  <c r="AR17" i="3" s="1"/>
  <c r="AJ17" i="3"/>
  <c r="AL17" i="3" s="1"/>
  <c r="AD17" i="3"/>
  <c r="AE17" i="3" s="1"/>
  <c r="X17" i="3"/>
  <c r="Z17" i="3" s="1"/>
  <c r="R17" i="3"/>
  <c r="T17" i="3" s="1"/>
  <c r="L17" i="3"/>
  <c r="F17" i="3"/>
  <c r="G17" i="3" s="1"/>
  <c r="BB16" i="3"/>
  <c r="BD16" i="3" s="1"/>
  <c r="AV16" i="3"/>
  <c r="AW16" i="3" s="1"/>
  <c r="AP16" i="3"/>
  <c r="AQ16" i="3" s="1"/>
  <c r="AJ16" i="3"/>
  <c r="AL16" i="3" s="1"/>
  <c r="AD16" i="3"/>
  <c r="AE16" i="3" s="1"/>
  <c r="X16" i="3"/>
  <c r="Z16" i="3" s="1"/>
  <c r="R16" i="3"/>
  <c r="T16" i="3" s="1"/>
  <c r="L16" i="3"/>
  <c r="M16" i="3" s="1"/>
  <c r="F16" i="3"/>
  <c r="H16" i="3" s="1"/>
  <c r="BB15" i="3"/>
  <c r="AV15" i="3"/>
  <c r="AW15" i="3" s="1"/>
  <c r="AP15" i="3"/>
  <c r="AJ15" i="3"/>
  <c r="AD15" i="3"/>
  <c r="AE15" i="3" s="1"/>
  <c r="Z15" i="3"/>
  <c r="Y15" i="3"/>
  <c r="X15" i="3"/>
  <c r="R15" i="3"/>
  <c r="T15" i="3" s="1"/>
  <c r="L15" i="3"/>
  <c r="N15" i="3" s="1"/>
  <c r="F15" i="3"/>
  <c r="BB14" i="3"/>
  <c r="BD14" i="3" s="1"/>
  <c r="AV14" i="3"/>
  <c r="AP14" i="3"/>
  <c r="AR14" i="3" s="1"/>
  <c r="AJ14" i="3"/>
  <c r="AL14" i="3" s="1"/>
  <c r="AD14" i="3"/>
  <c r="AF14" i="3" s="1"/>
  <c r="X14" i="3"/>
  <c r="Z14" i="3" s="1"/>
  <c r="R14" i="3"/>
  <c r="S14" i="3" s="1"/>
  <c r="L14" i="3"/>
  <c r="N14" i="3" s="1"/>
  <c r="F14" i="3"/>
  <c r="H14" i="3" s="1"/>
  <c r="BB13" i="3"/>
  <c r="BD13" i="3" s="1"/>
  <c r="AV13" i="3"/>
  <c r="AX13" i="3" s="1"/>
  <c r="AQ13" i="3"/>
  <c r="AP13" i="3"/>
  <c r="AR13" i="3" s="1"/>
  <c r="AJ13" i="3"/>
  <c r="AK13" i="3" s="1"/>
  <c r="AD13" i="3"/>
  <c r="AE13" i="3" s="1"/>
  <c r="X13" i="3"/>
  <c r="Z13" i="3" s="1"/>
  <c r="R13" i="3"/>
  <c r="S13" i="3" s="1"/>
  <c r="L13" i="3"/>
  <c r="N13" i="3" s="1"/>
  <c r="F13" i="3"/>
  <c r="H13" i="3" s="1"/>
  <c r="BB12" i="3"/>
  <c r="BD12" i="3" s="1"/>
  <c r="AV12" i="3"/>
  <c r="AX12" i="3" s="1"/>
  <c r="AP12" i="3"/>
  <c r="AQ12" i="3" s="1"/>
  <c r="AJ12" i="3"/>
  <c r="AL12" i="3" s="1"/>
  <c r="AD12" i="3"/>
  <c r="AF12" i="3" s="1"/>
  <c r="X12" i="3"/>
  <c r="Z12" i="3" s="1"/>
  <c r="R12" i="3"/>
  <c r="T12" i="3" s="1"/>
  <c r="L12" i="3"/>
  <c r="N12" i="3" s="1"/>
  <c r="F12" i="3"/>
  <c r="G12" i="3" s="1"/>
  <c r="BB11" i="3"/>
  <c r="BC11" i="3" s="1"/>
  <c r="AV11" i="3"/>
  <c r="AW11" i="3" s="1"/>
  <c r="AP11" i="3"/>
  <c r="AR11" i="3" s="1"/>
  <c r="AJ11" i="3"/>
  <c r="AL11" i="3" s="1"/>
  <c r="AD11" i="3"/>
  <c r="AE11" i="3" s="1"/>
  <c r="X11" i="3"/>
  <c r="Z11" i="3" s="1"/>
  <c r="R11" i="3"/>
  <c r="L11" i="3"/>
  <c r="N11" i="3" s="1"/>
  <c r="F11" i="3"/>
  <c r="G11" i="3" s="1"/>
  <c r="BB10" i="3"/>
  <c r="BD10" i="3" s="1"/>
  <c r="AV10" i="3"/>
  <c r="AX10" i="3" s="1"/>
  <c r="AP10" i="3"/>
  <c r="AL10" i="3"/>
  <c r="AK10" i="3"/>
  <c r="AJ10" i="3"/>
  <c r="AD10" i="3"/>
  <c r="AF10" i="3" s="1"/>
  <c r="X10" i="3"/>
  <c r="Z10" i="3" s="1"/>
  <c r="R10" i="3"/>
  <c r="S10" i="3" s="1"/>
  <c r="L10" i="3"/>
  <c r="N10" i="3" s="1"/>
  <c r="F10" i="3"/>
  <c r="H10" i="3" s="1"/>
  <c r="BB9" i="3"/>
  <c r="BD9" i="3" s="1"/>
  <c r="AV9" i="3"/>
  <c r="AX9" i="3" s="1"/>
  <c r="AP9" i="3"/>
  <c r="AR9" i="3" s="1"/>
  <c r="AJ9" i="3"/>
  <c r="AL9" i="3" s="1"/>
  <c r="AD9" i="3"/>
  <c r="AE9" i="3" s="1"/>
  <c r="X9" i="3"/>
  <c r="Z9" i="3" s="1"/>
  <c r="R9" i="3"/>
  <c r="T9" i="3" s="1"/>
  <c r="L9" i="3"/>
  <c r="N9" i="3" s="1"/>
  <c r="F9" i="3"/>
  <c r="H9" i="3" s="1"/>
  <c r="BC8" i="3"/>
  <c r="BB8" i="3"/>
  <c r="BD8" i="3" s="1"/>
  <c r="AV8" i="3"/>
  <c r="AX8" i="3" s="1"/>
  <c r="AP8" i="3"/>
  <c r="AQ8" i="3" s="1"/>
  <c r="AJ8" i="3"/>
  <c r="AL8" i="3" s="1"/>
  <c r="AD8" i="3"/>
  <c r="AF8" i="3" s="1"/>
  <c r="X8" i="3"/>
  <c r="Z8" i="3" s="1"/>
  <c r="R8" i="3"/>
  <c r="T8" i="3" s="1"/>
  <c r="L8" i="3"/>
  <c r="N8" i="3" s="1"/>
  <c r="G8" i="3"/>
  <c r="F8" i="3"/>
  <c r="H8" i="3" s="1"/>
  <c r="BB7" i="3"/>
  <c r="BC7" i="3" s="1"/>
  <c r="AV7" i="3"/>
  <c r="AX7" i="3" s="1"/>
  <c r="AP7" i="3"/>
  <c r="AQ7" i="3" s="1"/>
  <c r="AJ7" i="3"/>
  <c r="AL7" i="3" s="1"/>
  <c r="AD7" i="3"/>
  <c r="AF7" i="3" s="1"/>
  <c r="X7" i="3"/>
  <c r="Z7" i="3" s="1"/>
  <c r="R7" i="3"/>
  <c r="S7" i="3" s="1"/>
  <c r="L7" i="3"/>
  <c r="F7" i="3"/>
  <c r="BB6" i="3"/>
  <c r="AV6" i="3"/>
  <c r="AP6" i="3"/>
  <c r="AR6" i="3" s="1"/>
  <c r="AJ6" i="3"/>
  <c r="AK6" i="3" s="1"/>
  <c r="AD6" i="3"/>
  <c r="AF6" i="3" s="1"/>
  <c r="X6" i="3"/>
  <c r="Z6" i="3" s="1"/>
  <c r="R6" i="3"/>
  <c r="L6" i="3"/>
  <c r="N6" i="3" s="1"/>
  <c r="F6" i="3"/>
  <c r="H6" i="3" s="1"/>
  <c r="BB5" i="3"/>
  <c r="BD5" i="3" s="1"/>
  <c r="AV5" i="3"/>
  <c r="AX5" i="3" s="1"/>
  <c r="AQ5" i="3"/>
  <c r="AP5" i="3"/>
  <c r="AR5" i="3" s="1"/>
  <c r="AJ5" i="3"/>
  <c r="AL5" i="3" s="1"/>
  <c r="AD5" i="3"/>
  <c r="AE5" i="3" s="1"/>
  <c r="X5" i="3"/>
  <c r="Z5" i="3" s="1"/>
  <c r="R5" i="3"/>
  <c r="T5" i="3" s="1"/>
  <c r="L5" i="3"/>
  <c r="N5" i="3" s="1"/>
  <c r="F5" i="3"/>
  <c r="H5" i="3" s="1"/>
  <c r="BB4" i="3"/>
  <c r="BD4" i="3" s="1"/>
  <c r="AV4" i="3"/>
  <c r="AX4" i="3" s="1"/>
  <c r="AP4" i="3"/>
  <c r="AQ4" i="3" s="1"/>
  <c r="AJ4" i="3"/>
  <c r="AL4" i="3" s="1"/>
  <c r="AD4" i="3"/>
  <c r="AF4" i="3" s="1"/>
  <c r="X4" i="3"/>
  <c r="Z4" i="3" s="1"/>
  <c r="R4" i="3"/>
  <c r="T4" i="3" s="1"/>
  <c r="L4" i="3"/>
  <c r="M4" i="3" s="1"/>
  <c r="F4" i="3"/>
  <c r="H4" i="3" s="1"/>
  <c r="BB3" i="3"/>
  <c r="BC3" i="3" s="1"/>
  <c r="AV3" i="3"/>
  <c r="AW3" i="3" s="1"/>
  <c r="AP3" i="3"/>
  <c r="AR3" i="3" s="1"/>
  <c r="AJ3" i="3"/>
  <c r="AL3" i="3" s="1"/>
  <c r="AD3" i="3"/>
  <c r="AF3" i="3" s="1"/>
  <c r="X3" i="3"/>
  <c r="Z3" i="3" s="1"/>
  <c r="R3" i="3"/>
  <c r="S3" i="3" s="1"/>
  <c r="M3" i="3"/>
  <c r="L3" i="3"/>
  <c r="N3" i="3" s="1"/>
  <c r="F3" i="3"/>
  <c r="G3" i="3" s="1"/>
  <c r="BB2" i="3"/>
  <c r="BD2" i="3" s="1"/>
  <c r="AV2" i="3"/>
  <c r="AX2" i="3" s="1"/>
  <c r="AP2" i="3"/>
  <c r="AQ2" i="3" s="1"/>
  <c r="AJ2" i="3"/>
  <c r="AL2" i="3" s="1"/>
  <c r="AD2" i="3"/>
  <c r="X2" i="3"/>
  <c r="Z2" i="3" s="1"/>
  <c r="R2" i="3"/>
  <c r="S2" i="3" s="1"/>
  <c r="L2" i="3"/>
  <c r="F2" i="3"/>
  <c r="H2" i="3" s="1"/>
  <c r="BF57" i="2"/>
  <c r="BD57" i="2"/>
  <c r="AX57" i="2"/>
  <c r="BF56" i="2"/>
  <c r="BD56" i="2"/>
  <c r="AX56" i="2"/>
  <c r="BH56" i="2" s="1"/>
  <c r="BF55" i="2"/>
  <c r="BD55" i="2"/>
  <c r="AX55" i="2"/>
  <c r="BH55" i="2" s="1"/>
  <c r="BF54" i="2"/>
  <c r="BD54" i="2"/>
  <c r="AX54" i="2"/>
  <c r="BF53" i="2"/>
  <c r="BD53" i="2"/>
  <c r="AX53" i="2"/>
  <c r="BF52" i="2"/>
  <c r="BD52" i="2"/>
  <c r="AX52" i="2"/>
  <c r="BH52" i="2" s="1"/>
  <c r="BF51" i="2"/>
  <c r="BD51" i="2"/>
  <c r="AX51" i="2"/>
  <c r="BF50" i="2"/>
  <c r="BD50" i="2"/>
  <c r="AX50" i="2"/>
  <c r="BF49" i="2"/>
  <c r="BD49" i="2"/>
  <c r="AX49" i="2"/>
  <c r="BF48" i="2"/>
  <c r="BD48" i="2"/>
  <c r="AX48" i="2"/>
  <c r="BF47" i="2"/>
  <c r="BD47" i="2"/>
  <c r="AX47" i="2"/>
  <c r="BH47" i="2" s="1"/>
  <c r="BF46" i="2"/>
  <c r="BD46" i="2"/>
  <c r="AX46" i="2"/>
  <c r="BF45" i="2"/>
  <c r="BD45" i="2"/>
  <c r="AX45" i="2"/>
  <c r="BF44" i="2"/>
  <c r="BD44" i="2"/>
  <c r="AX44" i="2"/>
  <c r="BH44" i="2" s="1"/>
  <c r="BF43" i="2"/>
  <c r="BD43" i="2"/>
  <c r="AX43" i="2"/>
  <c r="BF42" i="2"/>
  <c r="BD42" i="2"/>
  <c r="AX42" i="2"/>
  <c r="BF41" i="2"/>
  <c r="BD41" i="2"/>
  <c r="AX41" i="2"/>
  <c r="BF40" i="2"/>
  <c r="BD40" i="2"/>
  <c r="AX40" i="2"/>
  <c r="BF39" i="2"/>
  <c r="BD39" i="2"/>
  <c r="AX39" i="2"/>
  <c r="BH39" i="2" s="1"/>
  <c r="BB38" i="2"/>
  <c r="BC38" i="2" s="1"/>
  <c r="AV38" i="2"/>
  <c r="AX38" i="2" s="1"/>
  <c r="AP38" i="2"/>
  <c r="AQ38" i="2" s="1"/>
  <c r="AJ38" i="2"/>
  <c r="AL38" i="2" s="1"/>
  <c r="AD38" i="2"/>
  <c r="AE38" i="2" s="1"/>
  <c r="X38" i="2"/>
  <c r="Z38" i="2" s="1"/>
  <c r="R38" i="2"/>
  <c r="L38" i="2"/>
  <c r="N38" i="2" s="1"/>
  <c r="F38" i="2"/>
  <c r="H38" i="2" s="1"/>
  <c r="BB37" i="2"/>
  <c r="BC37" i="2" s="1"/>
  <c r="AV37" i="2"/>
  <c r="AX37" i="2" s="1"/>
  <c r="AP37" i="2"/>
  <c r="AQ37" i="2" s="1"/>
  <c r="AK37" i="2"/>
  <c r="AJ37" i="2"/>
  <c r="AL37" i="2" s="1"/>
  <c r="AD37" i="2"/>
  <c r="X37" i="2"/>
  <c r="Z37" i="2" s="1"/>
  <c r="T37" i="2"/>
  <c r="R37" i="2"/>
  <c r="S37" i="2" s="1"/>
  <c r="L37" i="2"/>
  <c r="N37" i="2" s="1"/>
  <c r="F37" i="2"/>
  <c r="G37" i="2" s="1"/>
  <c r="BB36" i="2"/>
  <c r="BC36" i="2" s="1"/>
  <c r="AV36" i="2"/>
  <c r="AX36" i="2" s="1"/>
  <c r="AP36" i="2"/>
  <c r="AJ36" i="2"/>
  <c r="AL36" i="2" s="1"/>
  <c r="AD36" i="2"/>
  <c r="AF36" i="2" s="1"/>
  <c r="X36" i="2"/>
  <c r="Z36" i="2" s="1"/>
  <c r="R36" i="2"/>
  <c r="S36" i="2" s="1"/>
  <c r="M36" i="2"/>
  <c r="L36" i="2"/>
  <c r="N36" i="2" s="1"/>
  <c r="F36" i="2"/>
  <c r="G36" i="2" s="1"/>
  <c r="BB35" i="2"/>
  <c r="AV35" i="2"/>
  <c r="AX35" i="2" s="1"/>
  <c r="AP35" i="2"/>
  <c r="AR35" i="2" s="1"/>
  <c r="AJ35" i="2"/>
  <c r="AL35" i="2" s="1"/>
  <c r="AD35" i="2"/>
  <c r="AE35" i="2" s="1"/>
  <c r="Z35" i="2"/>
  <c r="X35" i="2"/>
  <c r="Y35" i="2" s="1"/>
  <c r="R35" i="2"/>
  <c r="S35" i="2" s="1"/>
  <c r="L35" i="2"/>
  <c r="N35" i="2" s="1"/>
  <c r="F35" i="2"/>
  <c r="BB34" i="2"/>
  <c r="BD34" i="2" s="1"/>
  <c r="AV34" i="2"/>
  <c r="AX34" i="2" s="1"/>
  <c r="AP34" i="2"/>
  <c r="AQ34" i="2" s="1"/>
  <c r="AJ34" i="2"/>
  <c r="AL34" i="2" s="1"/>
  <c r="AD34" i="2"/>
  <c r="AE34" i="2" s="1"/>
  <c r="X34" i="2"/>
  <c r="Z34" i="2" s="1"/>
  <c r="R34" i="2"/>
  <c r="L34" i="2"/>
  <c r="N34" i="2" s="1"/>
  <c r="F34" i="2"/>
  <c r="H34" i="2" s="1"/>
  <c r="BB33" i="2"/>
  <c r="BC33" i="2" s="1"/>
  <c r="AV33" i="2"/>
  <c r="AX33" i="2" s="1"/>
  <c r="AP33" i="2"/>
  <c r="AQ33" i="2" s="1"/>
  <c r="AJ33" i="2"/>
  <c r="AL33" i="2" s="1"/>
  <c r="AD33" i="2"/>
  <c r="X33" i="2"/>
  <c r="Z33" i="2" s="1"/>
  <c r="R33" i="2"/>
  <c r="S33" i="2" s="1"/>
  <c r="M33" i="2"/>
  <c r="L33" i="2"/>
  <c r="N33" i="2" s="1"/>
  <c r="F33" i="2"/>
  <c r="G33" i="2" s="1"/>
  <c r="BB32" i="2"/>
  <c r="BC32" i="2" s="1"/>
  <c r="AV32" i="2"/>
  <c r="AX32" i="2" s="1"/>
  <c r="AP32" i="2"/>
  <c r="AJ32" i="2"/>
  <c r="AL32" i="2" s="1"/>
  <c r="AD32" i="2"/>
  <c r="AF32" i="2" s="1"/>
  <c r="X32" i="2"/>
  <c r="Z32" i="2" s="1"/>
  <c r="R32" i="2"/>
  <c r="S32" i="2" s="1"/>
  <c r="L32" i="2"/>
  <c r="N32" i="2" s="1"/>
  <c r="F32" i="2"/>
  <c r="G32" i="2" s="1"/>
  <c r="BB31" i="2"/>
  <c r="AW31" i="2"/>
  <c r="AV31" i="2"/>
  <c r="AX31" i="2" s="1"/>
  <c r="AP31" i="2"/>
  <c r="AR31" i="2" s="1"/>
  <c r="AK31" i="2"/>
  <c r="AJ31" i="2"/>
  <c r="AL31" i="2" s="1"/>
  <c r="AD31" i="2"/>
  <c r="AE31" i="2" s="1"/>
  <c r="X31" i="2"/>
  <c r="Z31" i="2" s="1"/>
  <c r="R31" i="2"/>
  <c r="S31" i="2" s="1"/>
  <c r="L31" i="2"/>
  <c r="N31" i="2" s="1"/>
  <c r="F31" i="2"/>
  <c r="BC30" i="2"/>
  <c r="BB30" i="2"/>
  <c r="BD30" i="2" s="1"/>
  <c r="AV30" i="2"/>
  <c r="AX30" i="2" s="1"/>
  <c r="AP30" i="2"/>
  <c r="AQ30" i="2" s="1"/>
  <c r="AJ30" i="2"/>
  <c r="AL30" i="2" s="1"/>
  <c r="AD30" i="2"/>
  <c r="AE30" i="2" s="1"/>
  <c r="Y30" i="2"/>
  <c r="X30" i="2"/>
  <c r="Z30" i="2" s="1"/>
  <c r="R30" i="2"/>
  <c r="M30" i="2"/>
  <c r="L30" i="2"/>
  <c r="N30" i="2" s="1"/>
  <c r="F30" i="2"/>
  <c r="H30" i="2" s="1"/>
  <c r="BB29" i="2"/>
  <c r="BC29" i="2" s="1"/>
  <c r="AV29" i="2"/>
  <c r="AX29" i="2" s="1"/>
  <c r="AP29" i="2"/>
  <c r="AQ29" i="2" s="1"/>
  <c r="AJ29" i="2"/>
  <c r="AL29" i="2" s="1"/>
  <c r="AD29" i="2"/>
  <c r="X29" i="2"/>
  <c r="Z29" i="2" s="1"/>
  <c r="T29" i="2"/>
  <c r="R29" i="2"/>
  <c r="S29" i="2" s="1"/>
  <c r="L29" i="2"/>
  <c r="N29" i="2" s="1"/>
  <c r="F29" i="2"/>
  <c r="G29" i="2" s="1"/>
  <c r="BB28" i="2"/>
  <c r="BC28" i="2" s="1"/>
  <c r="AV28" i="2"/>
  <c r="AX28" i="2" s="1"/>
  <c r="AP28" i="2"/>
  <c r="AK28" i="2"/>
  <c r="AJ28" i="2"/>
  <c r="AL28" i="2" s="1"/>
  <c r="AD28" i="2"/>
  <c r="AF28" i="2" s="1"/>
  <c r="X28" i="2"/>
  <c r="Z28" i="2" s="1"/>
  <c r="R28" i="2"/>
  <c r="S28" i="2" s="1"/>
  <c r="L28" i="2"/>
  <c r="N28" i="2" s="1"/>
  <c r="F28" i="2"/>
  <c r="G28" i="2" s="1"/>
  <c r="BB27" i="2"/>
  <c r="AV27" i="2"/>
  <c r="AX27" i="2" s="1"/>
  <c r="AP27" i="2"/>
  <c r="AQ27" i="2" s="1"/>
  <c r="AJ27" i="2"/>
  <c r="AL27" i="2" s="1"/>
  <c r="AD27" i="2"/>
  <c r="AE27" i="2" s="1"/>
  <c r="Y27" i="2"/>
  <c r="X27" i="2"/>
  <c r="Z27" i="2" s="1"/>
  <c r="R27" i="2"/>
  <c r="S27" i="2" s="1"/>
  <c r="L27" i="2"/>
  <c r="N27" i="2" s="1"/>
  <c r="F27" i="2"/>
  <c r="BB26" i="2"/>
  <c r="BD26" i="2" s="1"/>
  <c r="AV26" i="2"/>
  <c r="AX26" i="2" s="1"/>
  <c r="AP26" i="2"/>
  <c r="AQ26" i="2" s="1"/>
  <c r="AJ26" i="2"/>
  <c r="AL26" i="2" s="1"/>
  <c r="AD26" i="2"/>
  <c r="AE26" i="2" s="1"/>
  <c r="X26" i="2"/>
  <c r="Z26" i="2" s="1"/>
  <c r="R26" i="2"/>
  <c r="L26" i="2"/>
  <c r="N26" i="2" s="1"/>
  <c r="F26" i="2"/>
  <c r="H26" i="2" s="1"/>
  <c r="BB25" i="2"/>
  <c r="BC25" i="2" s="1"/>
  <c r="AV25" i="2"/>
  <c r="AX25" i="2" s="1"/>
  <c r="AP25" i="2"/>
  <c r="AQ25" i="2" s="1"/>
  <c r="AJ25" i="2"/>
  <c r="AL25" i="2" s="1"/>
  <c r="AD25" i="2"/>
  <c r="X25" i="2"/>
  <c r="Z25" i="2" s="1"/>
  <c r="R25" i="2"/>
  <c r="T25" i="2" s="1"/>
  <c r="L25" i="2"/>
  <c r="N25" i="2" s="1"/>
  <c r="F25" i="2"/>
  <c r="H25" i="2" s="1"/>
  <c r="BD24" i="2"/>
  <c r="BB24" i="2"/>
  <c r="BC24" i="2" s="1"/>
  <c r="AV24" i="2"/>
  <c r="AW24" i="2" s="1"/>
  <c r="AP24" i="2"/>
  <c r="AJ24" i="2"/>
  <c r="AL24" i="2" s="1"/>
  <c r="AD24" i="2"/>
  <c r="AF24" i="2" s="1"/>
  <c r="X24" i="2"/>
  <c r="Z24" i="2" s="1"/>
  <c r="R24" i="2"/>
  <c r="T24" i="2" s="1"/>
  <c r="L24" i="2"/>
  <c r="M24" i="2" s="1"/>
  <c r="F24" i="2"/>
  <c r="G24" i="2" s="1"/>
  <c r="BB23" i="2"/>
  <c r="AV23" i="2"/>
  <c r="AX23" i="2" s="1"/>
  <c r="AP23" i="2"/>
  <c r="AR23" i="2" s="1"/>
  <c r="AJ23" i="2"/>
  <c r="AL23" i="2" s="1"/>
  <c r="AD23" i="2"/>
  <c r="AE23" i="2" s="1"/>
  <c r="X23" i="2"/>
  <c r="Z23" i="2" s="1"/>
  <c r="R23" i="2"/>
  <c r="S23" i="2" s="1"/>
  <c r="L23" i="2"/>
  <c r="M23" i="2" s="1"/>
  <c r="F23" i="2"/>
  <c r="BB22" i="2"/>
  <c r="BD22" i="2" s="1"/>
  <c r="AV22" i="2"/>
  <c r="AX22" i="2" s="1"/>
  <c r="AP22" i="2"/>
  <c r="AR22" i="2" s="1"/>
  <c r="AJ22" i="2"/>
  <c r="AL22" i="2" s="1"/>
  <c r="AD22" i="2"/>
  <c r="AE22" i="2" s="1"/>
  <c r="X22" i="2"/>
  <c r="Z22" i="2" s="1"/>
  <c r="R22" i="2"/>
  <c r="L22" i="2"/>
  <c r="N22" i="2" s="1"/>
  <c r="F22" i="2"/>
  <c r="G22" i="2" s="1"/>
  <c r="BB21" i="2"/>
  <c r="BD21" i="2" s="1"/>
  <c r="AV21" i="2"/>
  <c r="AX21" i="2" s="1"/>
  <c r="AP21" i="2"/>
  <c r="AQ21" i="2" s="1"/>
  <c r="AJ21" i="2"/>
  <c r="AL21" i="2" s="1"/>
  <c r="AD21" i="2"/>
  <c r="X21" i="2"/>
  <c r="Z21" i="2" s="1"/>
  <c r="R21" i="2"/>
  <c r="T21" i="2" s="1"/>
  <c r="L21" i="2"/>
  <c r="N21" i="2" s="1"/>
  <c r="F21" i="2"/>
  <c r="G21" i="2" s="1"/>
  <c r="BB20" i="2"/>
  <c r="BC20" i="2" s="1"/>
  <c r="AV20" i="2"/>
  <c r="AW20" i="2" s="1"/>
  <c r="AP20" i="2"/>
  <c r="AJ20" i="2"/>
  <c r="AL20" i="2" s="1"/>
  <c r="AD20" i="2"/>
  <c r="AE20" i="2" s="1"/>
  <c r="X20" i="2"/>
  <c r="Z20" i="2" s="1"/>
  <c r="R20" i="2"/>
  <c r="T20" i="2" s="1"/>
  <c r="L20" i="2"/>
  <c r="N20" i="2" s="1"/>
  <c r="F20" i="2"/>
  <c r="G20" i="2" s="1"/>
  <c r="BB19" i="2"/>
  <c r="AV19" i="2"/>
  <c r="AX19" i="2" s="1"/>
  <c r="AP19" i="2"/>
  <c r="AQ19" i="2" s="1"/>
  <c r="AJ19" i="2"/>
  <c r="AL19" i="2" s="1"/>
  <c r="AD19" i="2"/>
  <c r="AF19" i="2" s="1"/>
  <c r="X19" i="2"/>
  <c r="Y19" i="2" s="1"/>
  <c r="R19" i="2"/>
  <c r="S19" i="2" s="1"/>
  <c r="M19" i="2"/>
  <c r="L19" i="2"/>
  <c r="N19" i="2" s="1"/>
  <c r="F19" i="2"/>
  <c r="BB18" i="2"/>
  <c r="BD18" i="2" s="1"/>
  <c r="AV18" i="2"/>
  <c r="AX18" i="2" s="1"/>
  <c r="AP18" i="2"/>
  <c r="AR18" i="2" s="1"/>
  <c r="AJ18" i="2"/>
  <c r="AL18" i="2" s="1"/>
  <c r="AD18" i="2"/>
  <c r="AE18" i="2" s="1"/>
  <c r="X18" i="2"/>
  <c r="Z18" i="2" s="1"/>
  <c r="R18" i="2"/>
  <c r="L18" i="2"/>
  <c r="N18" i="2" s="1"/>
  <c r="F18" i="2"/>
  <c r="G18" i="2" s="1"/>
  <c r="BC17" i="2"/>
  <c r="BB17" i="2"/>
  <c r="BD17" i="2" s="1"/>
  <c r="AW17" i="2"/>
  <c r="AV17" i="2"/>
  <c r="AX17" i="2" s="1"/>
  <c r="AP17" i="2"/>
  <c r="AQ17" i="2" s="1"/>
  <c r="AJ17" i="2"/>
  <c r="AL17" i="2" s="1"/>
  <c r="AD17" i="2"/>
  <c r="X17" i="2"/>
  <c r="Z17" i="2" s="1"/>
  <c r="R17" i="2"/>
  <c r="T17" i="2" s="1"/>
  <c r="L17" i="2"/>
  <c r="N17" i="2" s="1"/>
  <c r="F17" i="2"/>
  <c r="H17" i="2" s="1"/>
  <c r="BB16" i="2"/>
  <c r="BC16" i="2" s="1"/>
  <c r="AV16" i="2"/>
  <c r="AX16" i="2" s="1"/>
  <c r="AP16" i="2"/>
  <c r="AJ16" i="2"/>
  <c r="AL16" i="2" s="1"/>
  <c r="AF16" i="2"/>
  <c r="AD16" i="2"/>
  <c r="AE16" i="2" s="1"/>
  <c r="Y16" i="2"/>
  <c r="X16" i="2"/>
  <c r="Z16" i="2" s="1"/>
  <c r="R16" i="2"/>
  <c r="T16" i="2" s="1"/>
  <c r="L16" i="2"/>
  <c r="N16" i="2" s="1"/>
  <c r="F16" i="2"/>
  <c r="G16" i="2" s="1"/>
  <c r="BB15" i="2"/>
  <c r="BC15" i="2" s="1"/>
  <c r="AW15" i="2"/>
  <c r="AV15" i="2"/>
  <c r="AX15" i="2" s="1"/>
  <c r="AR15" i="2"/>
  <c r="AP15" i="2"/>
  <c r="AQ15" i="2" s="1"/>
  <c r="AJ15" i="2"/>
  <c r="AL15" i="2" s="1"/>
  <c r="AD15" i="2"/>
  <c r="AF15" i="2" s="1"/>
  <c r="X15" i="2"/>
  <c r="Y15" i="2" s="1"/>
  <c r="R15" i="2"/>
  <c r="S15" i="2" s="1"/>
  <c r="L15" i="2"/>
  <c r="N15" i="2" s="1"/>
  <c r="F15" i="2"/>
  <c r="G15" i="2" s="1"/>
  <c r="BD14" i="2"/>
  <c r="BB14" i="2"/>
  <c r="BC14" i="2" s="1"/>
  <c r="AV14" i="2"/>
  <c r="AX14" i="2" s="1"/>
  <c r="AP14" i="2"/>
  <c r="AR14" i="2" s="1"/>
  <c r="AJ14" i="2"/>
  <c r="AL14" i="2" s="1"/>
  <c r="AD14" i="2"/>
  <c r="AE14" i="2" s="1"/>
  <c r="X14" i="2"/>
  <c r="Z14" i="2" s="1"/>
  <c r="R14" i="2"/>
  <c r="S14" i="2" s="1"/>
  <c r="M14" i="2"/>
  <c r="L14" i="2"/>
  <c r="N14" i="2" s="1"/>
  <c r="F14" i="2"/>
  <c r="H14" i="2" s="1"/>
  <c r="BB13" i="2"/>
  <c r="BC13" i="2" s="1"/>
  <c r="AV13" i="2"/>
  <c r="AX13" i="2" s="1"/>
  <c r="AP13" i="2"/>
  <c r="AQ13" i="2" s="1"/>
  <c r="AJ13" i="2"/>
  <c r="AK13" i="2" s="1"/>
  <c r="AD13" i="2"/>
  <c r="AE13" i="2" s="1"/>
  <c r="X13" i="2"/>
  <c r="Z13" i="2" s="1"/>
  <c r="R13" i="2"/>
  <c r="T13" i="2" s="1"/>
  <c r="L13" i="2"/>
  <c r="N13" i="2" s="1"/>
  <c r="F13" i="2"/>
  <c r="G13" i="2" s="1"/>
  <c r="BB12" i="2"/>
  <c r="BC12" i="2" s="1"/>
  <c r="AV12" i="2"/>
  <c r="AW12" i="2" s="1"/>
  <c r="AP12" i="2"/>
  <c r="AQ12" i="2" s="1"/>
  <c r="AJ12" i="2"/>
  <c r="AL12" i="2" s="1"/>
  <c r="AD12" i="2"/>
  <c r="AF12" i="2" s="1"/>
  <c r="X12" i="2"/>
  <c r="Z12" i="2" s="1"/>
  <c r="T12" i="2"/>
  <c r="R12" i="2"/>
  <c r="S12" i="2" s="1"/>
  <c r="L12" i="2"/>
  <c r="N12" i="2" s="1"/>
  <c r="F12" i="2"/>
  <c r="G12" i="2" s="1"/>
  <c r="BB11" i="2"/>
  <c r="BC11" i="2" s="1"/>
  <c r="AV11" i="2"/>
  <c r="AX11" i="2" s="1"/>
  <c r="AP11" i="2"/>
  <c r="AQ11" i="2" s="1"/>
  <c r="AJ11" i="2"/>
  <c r="AL11" i="2" s="1"/>
  <c r="AD11" i="2"/>
  <c r="AF11" i="2" s="1"/>
  <c r="X11" i="2"/>
  <c r="Z11" i="2" s="1"/>
  <c r="R11" i="2"/>
  <c r="S11" i="2" s="1"/>
  <c r="L11" i="2"/>
  <c r="N11" i="2" s="1"/>
  <c r="H11" i="2"/>
  <c r="F11" i="2"/>
  <c r="G11" i="2" s="1"/>
  <c r="BB10" i="2"/>
  <c r="BD10" i="2" s="1"/>
  <c r="AW10" i="2"/>
  <c r="AV10" i="2"/>
  <c r="AX10" i="2" s="1"/>
  <c r="AP10" i="2"/>
  <c r="AR10" i="2" s="1"/>
  <c r="AJ10" i="2"/>
  <c r="AL10" i="2" s="1"/>
  <c r="AF10" i="2"/>
  <c r="AD10" i="2"/>
  <c r="AE10" i="2" s="1"/>
  <c r="X10" i="2"/>
  <c r="Z10" i="2" s="1"/>
  <c r="R10" i="2"/>
  <c r="S10" i="2" s="1"/>
  <c r="L10" i="2"/>
  <c r="N10" i="2" s="1"/>
  <c r="F10" i="2"/>
  <c r="G10" i="2" s="1"/>
  <c r="BB9" i="2"/>
  <c r="BD9" i="2" s="1"/>
  <c r="AV9" i="2"/>
  <c r="AX9" i="2" s="1"/>
  <c r="AR9" i="2"/>
  <c r="AP9" i="2"/>
  <c r="AQ9" i="2" s="1"/>
  <c r="AJ9" i="2"/>
  <c r="AL9" i="2" s="1"/>
  <c r="AD9" i="2"/>
  <c r="AE9" i="2" s="1"/>
  <c r="X9" i="2"/>
  <c r="Z9" i="2" s="1"/>
  <c r="R9" i="2"/>
  <c r="T9" i="2" s="1"/>
  <c r="L9" i="2"/>
  <c r="N9" i="2" s="1"/>
  <c r="F9" i="2"/>
  <c r="G9" i="2" s="1"/>
  <c r="BB8" i="2"/>
  <c r="BC8" i="2" s="1"/>
  <c r="AV8" i="2"/>
  <c r="AX8" i="2" s="1"/>
  <c r="AP8" i="2"/>
  <c r="AQ8" i="2" s="1"/>
  <c r="AJ8" i="2"/>
  <c r="AL8" i="2" s="1"/>
  <c r="AD8" i="2"/>
  <c r="AF8" i="2" s="1"/>
  <c r="X8" i="2"/>
  <c r="Z8" i="2" s="1"/>
  <c r="S8" i="2"/>
  <c r="R8" i="2"/>
  <c r="T8" i="2" s="1"/>
  <c r="L8" i="2"/>
  <c r="M8" i="2" s="1"/>
  <c r="F8" i="2"/>
  <c r="G8" i="2" s="1"/>
  <c r="BB7" i="2"/>
  <c r="BC7" i="2" s="1"/>
  <c r="AV7" i="2"/>
  <c r="AX7" i="2" s="1"/>
  <c r="AP7" i="2"/>
  <c r="AQ7" i="2" s="1"/>
  <c r="AJ7" i="2"/>
  <c r="AL7" i="2" s="1"/>
  <c r="AD7" i="2"/>
  <c r="AF7" i="2" s="1"/>
  <c r="X7" i="2"/>
  <c r="Y7" i="2" s="1"/>
  <c r="R7" i="2"/>
  <c r="S7" i="2" s="1"/>
  <c r="L7" i="2"/>
  <c r="M7" i="2" s="1"/>
  <c r="F7" i="2"/>
  <c r="G7" i="2" s="1"/>
  <c r="BB6" i="2"/>
  <c r="BC6" i="2" s="1"/>
  <c r="AV6" i="2"/>
  <c r="AX6" i="2" s="1"/>
  <c r="AP6" i="2"/>
  <c r="AQ6" i="2" s="1"/>
  <c r="AJ6" i="2"/>
  <c r="AL6" i="2" s="1"/>
  <c r="AD6" i="2"/>
  <c r="AF6" i="2" s="1"/>
  <c r="X6" i="2"/>
  <c r="Z6" i="2" s="1"/>
  <c r="R6" i="2"/>
  <c r="S6" i="2" s="1"/>
  <c r="L6" i="2"/>
  <c r="N6" i="2" s="1"/>
  <c r="F6" i="2"/>
  <c r="H6" i="2" s="1"/>
  <c r="BB5" i="2"/>
  <c r="BD5" i="2" s="1"/>
  <c r="AV5" i="2"/>
  <c r="AX5" i="2" s="1"/>
  <c r="AP5" i="2"/>
  <c r="AR5" i="2" s="1"/>
  <c r="AJ5" i="2"/>
  <c r="AL5" i="2" s="1"/>
  <c r="AD5" i="2"/>
  <c r="AE5" i="2" s="1"/>
  <c r="X5" i="2"/>
  <c r="Z5" i="2" s="1"/>
  <c r="R5" i="2"/>
  <c r="T5" i="2" s="1"/>
  <c r="L5" i="2"/>
  <c r="N5" i="2" s="1"/>
  <c r="F5" i="2"/>
  <c r="H5" i="2" s="1"/>
  <c r="BB4" i="2"/>
  <c r="BD4" i="2" s="1"/>
  <c r="AX4" i="2"/>
  <c r="AV4" i="2"/>
  <c r="AW4" i="2" s="1"/>
  <c r="AP4" i="2"/>
  <c r="AQ4" i="2" s="1"/>
  <c r="AJ4" i="2"/>
  <c r="AL4" i="2" s="1"/>
  <c r="AD4" i="2"/>
  <c r="AF4" i="2" s="1"/>
  <c r="X4" i="2"/>
  <c r="Z4" i="2" s="1"/>
  <c r="R4" i="2"/>
  <c r="T4" i="2" s="1"/>
  <c r="L4" i="2"/>
  <c r="N4" i="2" s="1"/>
  <c r="F4" i="2"/>
  <c r="H4" i="2" s="1"/>
  <c r="BB3" i="2"/>
  <c r="BC3" i="2" s="1"/>
  <c r="AV3" i="2"/>
  <c r="AX3" i="2" s="1"/>
  <c r="AP3" i="2"/>
  <c r="AR3" i="2" s="1"/>
  <c r="AJ3" i="2"/>
  <c r="AL3" i="2" s="1"/>
  <c r="AD3" i="2"/>
  <c r="AF3" i="2" s="1"/>
  <c r="X3" i="2"/>
  <c r="Z3" i="2" s="1"/>
  <c r="R3" i="2"/>
  <c r="S3" i="2" s="1"/>
  <c r="L3" i="2"/>
  <c r="N3" i="2" s="1"/>
  <c r="F3" i="2"/>
  <c r="G3" i="2" s="1"/>
  <c r="BB2" i="2"/>
  <c r="BC2" i="2" s="1"/>
  <c r="AV2" i="2"/>
  <c r="AX2" i="2" s="1"/>
  <c r="AP2" i="2"/>
  <c r="AQ2" i="2" s="1"/>
  <c r="AJ2" i="2"/>
  <c r="AL2" i="2" s="1"/>
  <c r="AD2" i="2"/>
  <c r="AF2" i="2" s="1"/>
  <c r="Y2" i="2"/>
  <c r="X2" i="2"/>
  <c r="Z2" i="2" s="1"/>
  <c r="R2" i="2"/>
  <c r="S2" i="2" s="1"/>
  <c r="L2" i="2"/>
  <c r="M2" i="2" s="1"/>
  <c r="F2" i="2"/>
  <c r="H2" i="2" s="1"/>
  <c r="Y7" i="6" l="1"/>
  <c r="AK13" i="6"/>
  <c r="AW16" i="6"/>
  <c r="AE19" i="6"/>
  <c r="N21" i="6"/>
  <c r="H44" i="6"/>
  <c r="AX44" i="6"/>
  <c r="AR62" i="6"/>
  <c r="S2" i="6"/>
  <c r="H18" i="6"/>
  <c r="H26" i="6"/>
  <c r="AF40" i="6"/>
  <c r="G46" i="6"/>
  <c r="T49" i="6"/>
  <c r="M50" i="6"/>
  <c r="N57" i="6"/>
  <c r="AQ7" i="6"/>
  <c r="H14" i="6"/>
  <c r="N19" i="6"/>
  <c r="M24" i="6"/>
  <c r="AF56" i="6"/>
  <c r="S7" i="6"/>
  <c r="AW28" i="6"/>
  <c r="AR29" i="6"/>
  <c r="N40" i="6"/>
  <c r="N47" i="6"/>
  <c r="T58" i="6"/>
  <c r="AR61" i="6"/>
  <c r="AK62" i="6"/>
  <c r="AK48" i="6"/>
  <c r="AE12" i="6"/>
  <c r="Z18" i="6"/>
  <c r="S35" i="6"/>
  <c r="M4" i="6"/>
  <c r="N9" i="6"/>
  <c r="AX15" i="6"/>
  <c r="AE16" i="6"/>
  <c r="G17" i="6"/>
  <c r="AQ17" i="6"/>
  <c r="AW19" i="6"/>
  <c r="S23" i="6"/>
  <c r="M25" i="6"/>
  <c r="AL25" i="6"/>
  <c r="Z29" i="6"/>
  <c r="AX29" i="6"/>
  <c r="AF30" i="6"/>
  <c r="Y32" i="6"/>
  <c r="AE33" i="6"/>
  <c r="M34" i="6"/>
  <c r="AL34" i="6"/>
  <c r="AW36" i="6"/>
  <c r="Y40" i="6"/>
  <c r="AL46" i="6"/>
  <c r="AE49" i="6"/>
  <c r="S50" i="6"/>
  <c r="Y57" i="6"/>
  <c r="AR58" i="6"/>
  <c r="AE59" i="6"/>
  <c r="M60" i="6"/>
  <c r="AW60" i="6"/>
  <c r="AE6" i="6"/>
  <c r="S14" i="6"/>
  <c r="M15" i="6"/>
  <c r="AX27" i="6"/>
  <c r="N31" i="6"/>
  <c r="AQ31" i="6"/>
  <c r="M36" i="6"/>
  <c r="AK37" i="6"/>
  <c r="Z38" i="6"/>
  <c r="AR43" i="6"/>
  <c r="AR38" i="6"/>
  <c r="H43" i="6"/>
  <c r="AE47" i="6"/>
  <c r="M51" i="6"/>
  <c r="Z54" i="6"/>
  <c r="AK2" i="6"/>
  <c r="AK31" i="6"/>
  <c r="AW45" i="6"/>
  <c r="H6" i="6"/>
  <c r="AE9" i="6"/>
  <c r="T12" i="6"/>
  <c r="N20" i="6"/>
  <c r="G29" i="6"/>
  <c r="Z31" i="6"/>
  <c r="M37" i="6"/>
  <c r="AR44" i="6"/>
  <c r="S51" i="6"/>
  <c r="AR53" i="6"/>
  <c r="Y58" i="6"/>
  <c r="AF60" i="6"/>
  <c r="M61" i="6"/>
  <c r="H22" i="6"/>
  <c r="N29" i="6"/>
  <c r="G35" i="6"/>
  <c r="AE42" i="6"/>
  <c r="M43" i="6"/>
  <c r="G45" i="6"/>
  <c r="AQ45" i="6"/>
  <c r="AQ46" i="6"/>
  <c r="T47" i="6"/>
  <c r="Y48" i="6"/>
  <c r="Y49" i="6"/>
  <c r="G51" i="6"/>
  <c r="AR52" i="6"/>
  <c r="S53" i="6"/>
  <c r="AW53" i="6"/>
  <c r="AK56" i="6"/>
  <c r="S57" i="6"/>
  <c r="AW62" i="6"/>
  <c r="G31" i="6"/>
  <c r="AW37" i="6"/>
  <c r="Y2" i="6"/>
  <c r="AQ3" i="6"/>
  <c r="T4" i="6"/>
  <c r="N6" i="6"/>
  <c r="G7" i="6"/>
  <c r="G8" i="6"/>
  <c r="Z10" i="6"/>
  <c r="AX10" i="6"/>
  <c r="G13" i="6"/>
  <c r="AF13" i="6"/>
  <c r="AQ14" i="6"/>
  <c r="S15" i="6"/>
  <c r="AR16" i="6"/>
  <c r="M17" i="6"/>
  <c r="T18" i="6"/>
  <c r="AW18" i="6"/>
  <c r="Z19" i="6"/>
  <c r="AF21" i="6"/>
  <c r="AQ22" i="6"/>
  <c r="Z27" i="6"/>
  <c r="H28" i="6"/>
  <c r="AR28" i="6"/>
  <c r="N30" i="6"/>
  <c r="AF31" i="6"/>
  <c r="AE32" i="6"/>
  <c r="H39" i="6"/>
  <c r="AK39" i="6"/>
  <c r="AQ40" i="6"/>
  <c r="Y41" i="6"/>
  <c r="M42" i="6"/>
  <c r="AQ47" i="6"/>
  <c r="AW48" i="6"/>
  <c r="H50" i="6"/>
  <c r="Y50" i="6"/>
  <c r="M52" i="6"/>
  <c r="AK54" i="6"/>
  <c r="AK55" i="6"/>
  <c r="G59" i="6"/>
  <c r="AW61" i="6"/>
  <c r="AL17" i="6"/>
  <c r="T20" i="6"/>
  <c r="AZ11" i="6"/>
  <c r="BA11" i="6" s="1"/>
  <c r="BB11" i="6" s="1"/>
  <c r="AL51" i="6"/>
  <c r="AW52" i="6"/>
  <c r="N55" i="6"/>
  <c r="Y56" i="6"/>
  <c r="AQ56" i="6"/>
  <c r="AK15" i="6"/>
  <c r="AQ5" i="6"/>
  <c r="AQ6" i="6"/>
  <c r="M8" i="6"/>
  <c r="AR8" i="6"/>
  <c r="AW9" i="6"/>
  <c r="AF10" i="6"/>
  <c r="AL9" i="6"/>
  <c r="N2" i="6"/>
  <c r="AE2" i="6"/>
  <c r="M3" i="6"/>
  <c r="AF3" i="6"/>
  <c r="AW3" i="6"/>
  <c r="AE4" i="6"/>
  <c r="Y6" i="6"/>
  <c r="M7" i="6"/>
  <c r="M12" i="6"/>
  <c r="AK12" i="6"/>
  <c r="Y14" i="6"/>
  <c r="G15" i="6"/>
  <c r="Y15" i="6"/>
  <c r="AK20" i="6"/>
  <c r="S21" i="6"/>
  <c r="Y22" i="6"/>
  <c r="AR24" i="6"/>
  <c r="AR25" i="6"/>
  <c r="Y26" i="6"/>
  <c r="Y30" i="6"/>
  <c r="S33" i="6"/>
  <c r="AW35" i="6"/>
  <c r="S42" i="6"/>
  <c r="H48" i="6"/>
  <c r="AQ54" i="6"/>
  <c r="AQ55" i="6"/>
  <c r="M58" i="6"/>
  <c r="M59" i="6"/>
  <c r="AL61" i="6"/>
  <c r="AQ2" i="6"/>
  <c r="AF8" i="6"/>
  <c r="AX23" i="6"/>
  <c r="AX5" i="6"/>
  <c r="AX8" i="6"/>
  <c r="AK10" i="6"/>
  <c r="S13" i="6"/>
  <c r="Y17" i="6"/>
  <c r="AF18" i="6"/>
  <c r="AR27" i="6"/>
  <c r="Z28" i="6"/>
  <c r="AR34" i="6"/>
  <c r="Z36" i="6"/>
  <c r="T38" i="6"/>
  <c r="AF45" i="6"/>
  <c r="AK49" i="6"/>
  <c r="G53" i="6"/>
  <c r="G61" i="6"/>
  <c r="M62" i="6"/>
  <c r="AE44" i="5"/>
  <c r="BD9" i="5"/>
  <c r="AW10" i="5"/>
  <c r="AF13" i="5"/>
  <c r="AW14" i="5"/>
  <c r="AQ18" i="5"/>
  <c r="AW21" i="5"/>
  <c r="AL2" i="5"/>
  <c r="BI2" i="5"/>
  <c r="BC3" i="5"/>
  <c r="AK4" i="5"/>
  <c r="AF5" i="5"/>
  <c r="Y6" i="5"/>
  <c r="AX6" i="5"/>
  <c r="AR7" i="5"/>
  <c r="AQ8" i="5"/>
  <c r="H9" i="5"/>
  <c r="Z10" i="5"/>
  <c r="M12" i="5"/>
  <c r="AL12" i="5"/>
  <c r="G13" i="5"/>
  <c r="N15" i="5"/>
  <c r="M16" i="5"/>
  <c r="AK16" i="5"/>
  <c r="H17" i="5"/>
  <c r="BD17" i="5"/>
  <c r="BJ19" i="5"/>
  <c r="BC20" i="5"/>
  <c r="S22" i="5"/>
  <c r="AK22" i="5"/>
  <c r="G23" i="5"/>
  <c r="AR24" i="5"/>
  <c r="M25" i="5"/>
  <c r="AE25" i="5"/>
  <c r="T27" i="5"/>
  <c r="AK28" i="5"/>
  <c r="AF29" i="5"/>
  <c r="AQ33" i="5"/>
  <c r="N36" i="5"/>
  <c r="AK36" i="5"/>
  <c r="Y39" i="5"/>
  <c r="N41" i="5"/>
  <c r="H42" i="5"/>
  <c r="AX42" i="5"/>
  <c r="BI45" i="5"/>
  <c r="Z46" i="5"/>
  <c r="AX48" i="5"/>
  <c r="BJ49" i="5"/>
  <c r="AQ51" i="5"/>
  <c r="AE52" i="5"/>
  <c r="AX53" i="5"/>
  <c r="S56" i="5"/>
  <c r="T57" i="5"/>
  <c r="M58" i="5"/>
  <c r="AK59" i="5"/>
  <c r="BD60" i="5"/>
  <c r="AW61" i="5"/>
  <c r="T21" i="5"/>
  <c r="AL38" i="5"/>
  <c r="BJ38" i="5"/>
  <c r="AE42" i="5"/>
  <c r="M43" i="5"/>
  <c r="AQ43" i="5"/>
  <c r="AL45" i="5"/>
  <c r="Z48" i="5"/>
  <c r="N52" i="5"/>
  <c r="N54" i="5"/>
  <c r="BD55" i="5"/>
  <c r="AK58" i="5"/>
  <c r="BI59" i="5"/>
  <c r="AR15" i="5"/>
  <c r="BI18" i="5"/>
  <c r="Y14" i="5"/>
  <c r="AE19" i="5"/>
  <c r="AK3" i="5"/>
  <c r="Z8" i="5"/>
  <c r="AX8" i="5"/>
  <c r="AL10" i="5"/>
  <c r="AX12" i="5"/>
  <c r="S13" i="5"/>
  <c r="AQ13" i="5"/>
  <c r="N14" i="5"/>
  <c r="BJ14" i="5"/>
  <c r="AF18" i="5"/>
  <c r="Y22" i="5"/>
  <c r="AX22" i="5"/>
  <c r="BI23" i="5"/>
  <c r="S25" i="5"/>
  <c r="AR25" i="5"/>
  <c r="AL26" i="5"/>
  <c r="S28" i="5"/>
  <c r="AE30" i="5"/>
  <c r="BJ30" i="5"/>
  <c r="Z35" i="5"/>
  <c r="AQ38" i="5"/>
  <c r="H39" i="5"/>
  <c r="AE39" i="5"/>
  <c r="Y41" i="5"/>
  <c r="AW41" i="5"/>
  <c r="S42" i="5"/>
  <c r="AK42" i="5"/>
  <c r="AW43" i="5"/>
  <c r="S44" i="5"/>
  <c r="G46" i="5"/>
  <c r="AK46" i="5"/>
  <c r="G48" i="5"/>
  <c r="AF48" i="5"/>
  <c r="Y49" i="5"/>
  <c r="AW51" i="5"/>
  <c r="T52" i="5"/>
  <c r="AK52" i="5"/>
  <c r="G61" i="5"/>
  <c r="AW2" i="5"/>
  <c r="M3" i="5"/>
  <c r="BJ6" i="5"/>
  <c r="AX4" i="5"/>
  <c r="N6" i="5"/>
  <c r="AF7" i="5"/>
  <c r="S9" i="5"/>
  <c r="AR9" i="5"/>
  <c r="AK14" i="5"/>
  <c r="Z16" i="5"/>
  <c r="S17" i="5"/>
  <c r="T19" i="5"/>
  <c r="M20" i="5"/>
  <c r="AR20" i="5"/>
  <c r="G21" i="5"/>
  <c r="H22" i="5"/>
  <c r="AR23" i="5"/>
  <c r="BI24" i="5"/>
  <c r="M26" i="5"/>
  <c r="AE27" i="5"/>
  <c r="AX28" i="5"/>
  <c r="AQ29" i="5"/>
  <c r="BC31" i="5"/>
  <c r="H33" i="5"/>
  <c r="BJ34" i="5"/>
  <c r="AW36" i="5"/>
  <c r="T38" i="5"/>
  <c r="BJ40" i="5"/>
  <c r="Y43" i="5"/>
  <c r="T45" i="5"/>
  <c r="AX45" i="5"/>
  <c r="Z54" i="5"/>
  <c r="N55" i="5"/>
  <c r="AE55" i="5"/>
  <c r="BD57" i="5"/>
  <c r="AX58" i="5"/>
  <c r="AR7" i="4"/>
  <c r="AF62" i="4"/>
  <c r="AZ61" i="4"/>
  <c r="BA61" i="4" s="1"/>
  <c r="S15" i="4"/>
  <c r="AW20" i="4"/>
  <c r="Y46" i="4"/>
  <c r="AE48" i="4"/>
  <c r="G49" i="4"/>
  <c r="G56" i="4"/>
  <c r="AE56" i="4"/>
  <c r="AE57" i="4"/>
  <c r="AK60" i="4"/>
  <c r="AK62" i="4"/>
  <c r="M14" i="4"/>
  <c r="AW17" i="4"/>
  <c r="S2" i="4"/>
  <c r="AK4" i="4"/>
  <c r="S5" i="4"/>
  <c r="AL5" i="4"/>
  <c r="G7" i="4"/>
  <c r="AZ7" i="4" s="1"/>
  <c r="BA7" i="4" s="1"/>
  <c r="AR9" i="4"/>
  <c r="S11" i="4"/>
  <c r="Y12" i="4"/>
  <c r="Z13" i="4"/>
  <c r="AQ13" i="4"/>
  <c r="AW14" i="4"/>
  <c r="G19" i="4"/>
  <c r="H20" i="4"/>
  <c r="AE20" i="4"/>
  <c r="AW21" i="4"/>
  <c r="Y22" i="4"/>
  <c r="AE24" i="4"/>
  <c r="AE25" i="4"/>
  <c r="Z26" i="4"/>
  <c r="AE27" i="4"/>
  <c r="AK29" i="4"/>
  <c r="G33" i="4"/>
  <c r="N34" i="4"/>
  <c r="AE36" i="4"/>
  <c r="S38" i="4"/>
  <c r="M45" i="4"/>
  <c r="AK45" i="4"/>
  <c r="AW46" i="4"/>
  <c r="Z47" i="4"/>
  <c r="G48" i="4"/>
  <c r="N50" i="4"/>
  <c r="AW52" i="4"/>
  <c r="G54" i="4"/>
  <c r="AE54" i="4"/>
  <c r="M55" i="4"/>
  <c r="AE55" i="4"/>
  <c r="M58" i="4"/>
  <c r="AZ58" i="4" s="1"/>
  <c r="BA58" i="4" s="1"/>
  <c r="AK58" i="4"/>
  <c r="S60" i="4"/>
  <c r="S61" i="4"/>
  <c r="AK61" i="4"/>
  <c r="S62" i="4"/>
  <c r="AK2" i="4"/>
  <c r="AK8" i="4"/>
  <c r="AK3" i="4"/>
  <c r="AQ5" i="4"/>
  <c r="S6" i="4"/>
  <c r="AQ6" i="4"/>
  <c r="AE13" i="4"/>
  <c r="Y15" i="4"/>
  <c r="H16" i="4"/>
  <c r="AL18" i="4"/>
  <c r="AE19" i="4"/>
  <c r="N20" i="4"/>
  <c r="G21" i="4"/>
  <c r="AK21" i="4"/>
  <c r="G22" i="4"/>
  <c r="AE23" i="4"/>
  <c r="AK25" i="4"/>
  <c r="AK27" i="4"/>
  <c r="AQ28" i="4"/>
  <c r="AE31" i="4"/>
  <c r="M33" i="4"/>
  <c r="AW34" i="4"/>
  <c r="M36" i="4"/>
  <c r="Y37" i="4"/>
  <c r="Y38" i="4"/>
  <c r="Z39" i="4"/>
  <c r="AQ40" i="4"/>
  <c r="S41" i="4"/>
  <c r="AE42" i="4"/>
  <c r="AL44" i="4"/>
  <c r="S45" i="4"/>
  <c r="AQ45" i="4"/>
  <c r="N46" i="4"/>
  <c r="AL48" i="4"/>
  <c r="AW50" i="4"/>
  <c r="AE52" i="4"/>
  <c r="G53" i="4"/>
  <c r="AF6" i="4"/>
  <c r="T9" i="4"/>
  <c r="AW9" i="4"/>
  <c r="Z5" i="4"/>
  <c r="AE7" i="4"/>
  <c r="G13" i="4"/>
  <c r="AF14" i="4"/>
  <c r="AK20" i="4"/>
  <c r="S24" i="4"/>
  <c r="AL32" i="4"/>
  <c r="Y34" i="4"/>
  <c r="Z35" i="4"/>
  <c r="AX41" i="4"/>
  <c r="M48" i="4"/>
  <c r="S49" i="4"/>
  <c r="Y50" i="4"/>
  <c r="G52" i="4"/>
  <c r="AQ53" i="4"/>
  <c r="N54" i="4"/>
  <c r="AL54" i="4"/>
  <c r="S55" i="4"/>
  <c r="AQ55" i="4"/>
  <c r="AQ57" i="4"/>
  <c r="Y59" i="4"/>
  <c r="Y60" i="4"/>
  <c r="Z61" i="4"/>
  <c r="AL18" i="3"/>
  <c r="G24" i="3"/>
  <c r="AF32" i="3"/>
  <c r="AQ27" i="3"/>
  <c r="T28" i="3"/>
  <c r="H27" i="3"/>
  <c r="N16" i="3"/>
  <c r="AE22" i="3"/>
  <c r="G22" i="3"/>
  <c r="AX25" i="3"/>
  <c r="BC32" i="3"/>
  <c r="M6" i="3"/>
  <c r="AR12" i="3"/>
  <c r="AX15" i="3"/>
  <c r="AW19" i="3"/>
  <c r="AW38" i="3"/>
  <c r="Y16" i="3"/>
  <c r="T2" i="3"/>
  <c r="AX3" i="3"/>
  <c r="AL26" i="3"/>
  <c r="AK11" i="2"/>
  <c r="AE28" i="2"/>
  <c r="S4" i="2"/>
  <c r="M15" i="2"/>
  <c r="M17" i="2"/>
  <c r="AF18" i="2"/>
  <c r="AR19" i="2"/>
  <c r="AQ23" i="2"/>
  <c r="AK27" i="2"/>
  <c r="Y32" i="2"/>
  <c r="T35" i="2"/>
  <c r="H29" i="2"/>
  <c r="AE32" i="2"/>
  <c r="BD38" i="2"/>
  <c r="AR27" i="2"/>
  <c r="AE4" i="2"/>
  <c r="AK6" i="2"/>
  <c r="N8" i="2"/>
  <c r="G14" i="2"/>
  <c r="H18" i="2"/>
  <c r="Z19" i="2"/>
  <c r="AX24" i="2"/>
  <c r="Y23" i="2"/>
  <c r="Y31" i="2"/>
  <c r="T33" i="2"/>
  <c r="G34" i="2"/>
  <c r="AR37" i="2"/>
  <c r="AF38" i="2"/>
  <c r="AQ5" i="2"/>
  <c r="AF9" i="2"/>
  <c r="M13" i="2"/>
  <c r="M4" i="2"/>
  <c r="AR7" i="2"/>
  <c r="M9" i="2"/>
  <c r="M21" i="2"/>
  <c r="H22" i="2"/>
  <c r="AW26" i="2"/>
  <c r="AR38" i="2"/>
  <c r="T3" i="2"/>
  <c r="G5" i="2"/>
  <c r="AR8" i="2"/>
  <c r="Y11" i="2"/>
  <c r="BD11" i="2"/>
  <c r="AL13" i="2"/>
  <c r="AE15" i="2"/>
  <c r="AW18" i="2"/>
  <c r="Y20" i="2"/>
  <c r="AW21" i="2"/>
  <c r="Y25" i="2"/>
  <c r="H32" i="2"/>
  <c r="AW33" i="2"/>
  <c r="BC34" i="2"/>
  <c r="AK36" i="2"/>
  <c r="BH57" i="2"/>
  <c r="T10" i="2"/>
  <c r="AK15" i="2"/>
  <c r="AW19" i="2"/>
  <c r="AK22" i="2"/>
  <c r="AE24" i="2"/>
  <c r="AK30" i="2"/>
  <c r="M31" i="2"/>
  <c r="BD33" i="2"/>
  <c r="AF34" i="2"/>
  <c r="G2" i="2"/>
  <c r="M5" i="2"/>
  <c r="AE6" i="2"/>
  <c r="Y8" i="2"/>
  <c r="M12" i="2"/>
  <c r="AK12" i="2"/>
  <c r="S13" i="2"/>
  <c r="AW13" i="2"/>
  <c r="M16" i="2"/>
  <c r="AE19" i="2"/>
  <c r="AK20" i="2"/>
  <c r="G25" i="2"/>
  <c r="Y29" i="2"/>
  <c r="AQ31" i="2"/>
  <c r="T32" i="2"/>
  <c r="Y33" i="2"/>
  <c r="AQ35" i="2"/>
  <c r="G38" i="2"/>
  <c r="BH45" i="2"/>
  <c r="BH53" i="2"/>
  <c r="G6" i="2"/>
  <c r="AK8" i="2"/>
  <c r="BD16" i="2"/>
  <c r="AK17" i="2"/>
  <c r="AW22" i="2"/>
  <c r="AF23" i="2"/>
  <c r="S25" i="2"/>
  <c r="BD25" i="2"/>
  <c r="M29" i="2"/>
  <c r="AK29" i="2"/>
  <c r="M34" i="2"/>
  <c r="AW34" i="2"/>
  <c r="AE36" i="2"/>
  <c r="M37" i="2"/>
  <c r="AW38" i="2"/>
  <c r="Y5" i="2"/>
  <c r="N23" i="2"/>
  <c r="Y28" i="2"/>
  <c r="BF15" i="2"/>
  <c r="BG15" i="2" s="1"/>
  <c r="BH46" i="2"/>
  <c r="BH54" i="2"/>
  <c r="BH41" i="2"/>
  <c r="BH49" i="2"/>
  <c r="M6" i="2"/>
  <c r="Y13" i="2"/>
  <c r="AK23" i="2"/>
  <c r="BC26" i="2"/>
  <c r="AW27" i="2"/>
  <c r="AW29" i="2"/>
  <c r="M32" i="2"/>
  <c r="AK38" i="2"/>
  <c r="Y12" i="2"/>
  <c r="AK2" i="2"/>
  <c r="AK4" i="2"/>
  <c r="AW5" i="2"/>
  <c r="Z7" i="2"/>
  <c r="AE8" i="2"/>
  <c r="AK10" i="2"/>
  <c r="H13" i="2"/>
  <c r="BD13" i="2"/>
  <c r="Z15" i="2"/>
  <c r="S17" i="2"/>
  <c r="AK18" i="2"/>
  <c r="BC18" i="2"/>
  <c r="M20" i="2"/>
  <c r="AF20" i="2"/>
  <c r="N24" i="2"/>
  <c r="M25" i="2"/>
  <c r="AK25" i="2"/>
  <c r="G26" i="2"/>
  <c r="AK26" i="2"/>
  <c r="AF27" i="2"/>
  <c r="BD28" i="2"/>
  <c r="AW30" i="2"/>
  <c r="AR33" i="2"/>
  <c r="AK34" i="2"/>
  <c r="AW35" i="2"/>
  <c r="Y36" i="2"/>
  <c r="AW36" i="2"/>
  <c r="AW37" i="2"/>
  <c r="M38" i="2"/>
  <c r="AK3" i="2"/>
  <c r="H12" i="2"/>
  <c r="T19" i="2"/>
  <c r="AK32" i="2"/>
  <c r="AF35" i="2"/>
  <c r="Y37" i="2"/>
  <c r="BH42" i="2"/>
  <c r="BH50" i="2"/>
  <c r="BC4" i="2"/>
  <c r="AF5" i="2"/>
  <c r="T14" i="2"/>
  <c r="AK19" i="2"/>
  <c r="H21" i="2"/>
  <c r="AR2" i="2"/>
  <c r="Y3" i="2"/>
  <c r="BD3" i="2"/>
  <c r="Y4" i="2"/>
  <c r="BC5" i="2"/>
  <c r="S9" i="2"/>
  <c r="AW9" i="2"/>
  <c r="Y10" i="2"/>
  <c r="AQ10" i="2"/>
  <c r="AK14" i="2"/>
  <c r="BD15" i="2"/>
  <c r="G17" i="2"/>
  <c r="Y17" i="2"/>
  <c r="Y18" i="2"/>
  <c r="AQ18" i="2"/>
  <c r="S20" i="2"/>
  <c r="S21" i="2"/>
  <c r="BC22" i="2"/>
  <c r="Y24" i="2"/>
  <c r="AW25" i="2"/>
  <c r="M26" i="2"/>
  <c r="AR26" i="2"/>
  <c r="M28" i="2"/>
  <c r="G30" i="2"/>
  <c r="AR34" i="2"/>
  <c r="AK35" i="2"/>
  <c r="BD37" i="2"/>
  <c r="Y38" i="2"/>
  <c r="BH40" i="2"/>
  <c r="BH48" i="2"/>
  <c r="AW14" i="2"/>
  <c r="AR4" i="2"/>
  <c r="Y6" i="2"/>
  <c r="BH43" i="2"/>
  <c r="BH51" i="2"/>
  <c r="AK7" i="3"/>
  <c r="G10" i="3"/>
  <c r="BD11" i="3"/>
  <c r="AE14" i="3"/>
  <c r="S19" i="3"/>
  <c r="T21" i="3"/>
  <c r="BD30" i="3"/>
  <c r="AQ9" i="3"/>
  <c r="G14" i="3"/>
  <c r="AR24" i="3"/>
  <c r="BD27" i="3"/>
  <c r="AQ29" i="3"/>
  <c r="G32" i="3"/>
  <c r="BC34" i="3"/>
  <c r="AL6" i="3"/>
  <c r="T7" i="3"/>
  <c r="AW7" i="3"/>
  <c r="AE8" i="3"/>
  <c r="AF21" i="3"/>
  <c r="BC22" i="3"/>
  <c r="AK25" i="3"/>
  <c r="AE27" i="3"/>
  <c r="AL30" i="3"/>
  <c r="M31" i="3"/>
  <c r="AW33" i="3"/>
  <c r="T36" i="3"/>
  <c r="AE37" i="3"/>
  <c r="AQ38" i="3"/>
  <c r="AW10" i="3"/>
  <c r="Y13" i="3"/>
  <c r="BC12" i="3"/>
  <c r="AF15" i="3"/>
  <c r="G16" i="3"/>
  <c r="AK16" i="3"/>
  <c r="T20" i="3"/>
  <c r="S29" i="3"/>
  <c r="AQ31" i="3"/>
  <c r="M32" i="3"/>
  <c r="AL32" i="3"/>
  <c r="AE34" i="3"/>
  <c r="AQ35" i="3"/>
  <c r="M38" i="3"/>
  <c r="AF11" i="3"/>
  <c r="S5" i="3"/>
  <c r="AE3" i="3"/>
  <c r="G4" i="3"/>
  <c r="BC2" i="3"/>
  <c r="AR4" i="3"/>
  <c r="Y7" i="3"/>
  <c r="S9" i="3"/>
  <c r="AW9" i="3"/>
  <c r="H11" i="3"/>
  <c r="AQ11" i="3"/>
  <c r="Y12" i="3"/>
  <c r="T18" i="3"/>
  <c r="AQ23" i="3"/>
  <c r="T26" i="3"/>
  <c r="Z33" i="3"/>
  <c r="Y36" i="3"/>
  <c r="N4" i="3"/>
  <c r="M13" i="3"/>
  <c r="AQ17" i="3"/>
  <c r="G34" i="3"/>
  <c r="AQ34" i="3"/>
  <c r="S35" i="3"/>
  <c r="S37" i="3"/>
  <c r="AR37" i="3"/>
  <c r="Z38" i="3"/>
  <c r="BD38" i="3"/>
  <c r="M8" i="3"/>
  <c r="AR16" i="3"/>
  <c r="AW17" i="3"/>
  <c r="BD19" i="3"/>
  <c r="AW21" i="3"/>
  <c r="M22" i="3"/>
  <c r="Y23" i="3"/>
  <c r="M24" i="3"/>
  <c r="G25" i="3"/>
  <c r="AF25" i="3"/>
  <c r="BC25" i="3"/>
  <c r="AQ26" i="3"/>
  <c r="AW29" i="3"/>
  <c r="T30" i="3"/>
  <c r="Y34" i="3"/>
  <c r="AQ6" i="3"/>
  <c r="Y9" i="3"/>
  <c r="M11" i="3"/>
  <c r="AK11" i="3"/>
  <c r="AW12" i="3"/>
  <c r="S16" i="3"/>
  <c r="Y17" i="3"/>
  <c r="Y19" i="3"/>
  <c r="Y2" i="3"/>
  <c r="AK3" i="3"/>
  <c r="Y4" i="3"/>
  <c r="Y5" i="3"/>
  <c r="AW5" i="3"/>
  <c r="AK8" i="3"/>
  <c r="G9" i="3"/>
  <c r="T10" i="3"/>
  <c r="M12" i="3"/>
  <c r="AE12" i="3"/>
  <c r="AW13" i="3"/>
  <c r="M14" i="3"/>
  <c r="AK14" i="3"/>
  <c r="Z18" i="3"/>
  <c r="BC20" i="3"/>
  <c r="AK22" i="3"/>
  <c r="AW23" i="3"/>
  <c r="Y26" i="3"/>
  <c r="M27" i="3"/>
  <c r="AE28" i="3"/>
  <c r="Z29" i="3"/>
  <c r="G33" i="3"/>
  <c r="Y35" i="3"/>
  <c r="AW37" i="3"/>
  <c r="AW2" i="3"/>
  <c r="BD3" i="3"/>
  <c r="Y3" i="3"/>
  <c r="AQ3" i="3"/>
  <c r="AE4" i="3"/>
  <c r="G5" i="3"/>
  <c r="AE6" i="3"/>
  <c r="S8" i="3"/>
  <c r="AF9" i="3"/>
  <c r="Y10" i="3"/>
  <c r="Y11" i="3"/>
  <c r="AK12" i="3"/>
  <c r="S15" i="3"/>
  <c r="BC16" i="3"/>
  <c r="AF17" i="3"/>
  <c r="AE18" i="3"/>
  <c r="H19" i="3"/>
  <c r="AK20" i="3"/>
  <c r="G21" i="3"/>
  <c r="BC21" i="3"/>
  <c r="T22" i="3"/>
  <c r="AE23" i="3"/>
  <c r="S24" i="3"/>
  <c r="AF29" i="3"/>
  <c r="AE30" i="3"/>
  <c r="M37" i="3"/>
  <c r="AK5" i="3"/>
  <c r="BC5" i="3"/>
  <c r="BD7" i="3"/>
  <c r="AW8" i="3"/>
  <c r="M9" i="3"/>
  <c r="BC10" i="3"/>
  <c r="S12" i="3"/>
  <c r="AF13" i="3"/>
  <c r="BC13" i="3"/>
  <c r="Y14" i="3"/>
  <c r="AQ14" i="3"/>
  <c r="AF16" i="3"/>
  <c r="M20" i="3"/>
  <c r="AK21" i="3"/>
  <c r="AQ22" i="3"/>
  <c r="M23" i="3"/>
  <c r="BD23" i="3"/>
  <c r="AW24" i="3"/>
  <c r="S25" i="3"/>
  <c r="BC26" i="3"/>
  <c r="Y27" i="3"/>
  <c r="G30" i="3"/>
  <c r="Y31" i="3"/>
  <c r="S33" i="3"/>
  <c r="AQ33" i="3"/>
  <c r="AK34" i="3"/>
  <c r="AK36" i="3"/>
  <c r="BC37" i="3"/>
  <c r="AF38" i="3"/>
  <c r="AW4" i="3"/>
  <c r="G2" i="3"/>
  <c r="AK2" i="3"/>
  <c r="H3" i="3"/>
  <c r="AE7" i="3"/>
  <c r="AK9" i="3"/>
  <c r="G13" i="3"/>
  <c r="M18" i="3"/>
  <c r="Y22" i="3"/>
  <c r="N26" i="3"/>
  <c r="AX27" i="3"/>
  <c r="AR28" i="3"/>
  <c r="H31" i="3"/>
  <c r="AW32" i="3"/>
  <c r="N34" i="3"/>
  <c r="AK37" i="3"/>
  <c r="N7" i="3"/>
  <c r="M7" i="3"/>
  <c r="Z21" i="3"/>
  <c r="Y21" i="3"/>
  <c r="T23" i="3"/>
  <c r="S23" i="3"/>
  <c r="BD24" i="3"/>
  <c r="BC24" i="3"/>
  <c r="H20" i="2"/>
  <c r="T11" i="3"/>
  <c r="S11" i="3"/>
  <c r="H12" i="3"/>
  <c r="AL15" i="3"/>
  <c r="AK15" i="3"/>
  <c r="AX16" i="3"/>
  <c r="AR19" i="3"/>
  <c r="BD35" i="2"/>
  <c r="BC35" i="2"/>
  <c r="AE2" i="2"/>
  <c r="T6" i="2"/>
  <c r="Y9" i="2"/>
  <c r="T15" i="2"/>
  <c r="H19" i="2"/>
  <c r="G19" i="2"/>
  <c r="AF26" i="2"/>
  <c r="AK33" i="2"/>
  <c r="Y34" i="2"/>
  <c r="M35" i="2"/>
  <c r="N2" i="2"/>
  <c r="AW2" i="2"/>
  <c r="H3" i="2"/>
  <c r="AQ3" i="2"/>
  <c r="BD6" i="2"/>
  <c r="N7" i="2"/>
  <c r="AE7" i="2"/>
  <c r="AW7" i="2"/>
  <c r="AW8" i="2"/>
  <c r="BF8" i="2" s="1"/>
  <c r="BG8" i="2" s="1"/>
  <c r="H9" i="2"/>
  <c r="H10" i="2"/>
  <c r="AR11" i="2"/>
  <c r="AR12" i="2"/>
  <c r="AR13" i="2"/>
  <c r="Y14" i="2"/>
  <c r="AQ14" i="2"/>
  <c r="S16" i="2"/>
  <c r="AK16" i="2"/>
  <c r="AX20" i="2"/>
  <c r="AK21" i="2"/>
  <c r="BC21" i="2"/>
  <c r="T22" i="2"/>
  <c r="S22" i="2"/>
  <c r="T23" i="2"/>
  <c r="S24" i="2"/>
  <c r="AK24" i="2"/>
  <c r="H28" i="2"/>
  <c r="AR29" i="2"/>
  <c r="AF30" i="2"/>
  <c r="T31" i="2"/>
  <c r="AW32" i="2"/>
  <c r="N2" i="3"/>
  <c r="M2" i="3"/>
  <c r="T3" i="3"/>
  <c r="AL13" i="3"/>
  <c r="AR15" i="3"/>
  <c r="AQ15" i="3"/>
  <c r="AR18" i="3"/>
  <c r="AL24" i="3"/>
  <c r="AK24" i="3"/>
  <c r="AR32" i="2"/>
  <c r="AQ32" i="2"/>
  <c r="H8" i="2"/>
  <c r="M22" i="2"/>
  <c r="T36" i="2"/>
  <c r="AR36" i="2"/>
  <c r="AQ36" i="2"/>
  <c r="BF36" i="2" s="1"/>
  <c r="BG36" i="2" s="1"/>
  <c r="AR16" i="2"/>
  <c r="AQ16" i="2"/>
  <c r="AR24" i="2"/>
  <c r="AQ24" i="2"/>
  <c r="S6" i="3"/>
  <c r="T6" i="3"/>
  <c r="AX14" i="3"/>
  <c r="AW14" i="3"/>
  <c r="BD23" i="2"/>
  <c r="BC23" i="2"/>
  <c r="AR25" i="2"/>
  <c r="M3" i="2"/>
  <c r="M11" i="2"/>
  <c r="AW11" i="2"/>
  <c r="AF17" i="2"/>
  <c r="AE17" i="2"/>
  <c r="BD19" i="2"/>
  <c r="BC19" i="2"/>
  <c r="BD20" i="2"/>
  <c r="Y22" i="2"/>
  <c r="AQ22" i="2"/>
  <c r="AF25" i="2"/>
  <c r="AE25" i="2"/>
  <c r="BD32" i="2"/>
  <c r="H36" i="2"/>
  <c r="AR2" i="3"/>
  <c r="BF3" i="3"/>
  <c r="BG3" i="3" s="1"/>
  <c r="AR7" i="3"/>
  <c r="T13" i="3"/>
  <c r="AF21" i="2"/>
  <c r="AE21" i="2"/>
  <c r="T27" i="2"/>
  <c r="AW28" i="2"/>
  <c r="T2" i="2"/>
  <c r="BD7" i="2"/>
  <c r="M10" i="2"/>
  <c r="AE11" i="2"/>
  <c r="H15" i="2"/>
  <c r="BD2" i="2"/>
  <c r="AE3" i="2"/>
  <c r="AW3" i="2"/>
  <c r="G4" i="2"/>
  <c r="S5" i="2"/>
  <c r="AK5" i="2"/>
  <c r="AR6" i="2"/>
  <c r="T7" i="2"/>
  <c r="AK7" i="2"/>
  <c r="BD8" i="2"/>
  <c r="AK9" i="2"/>
  <c r="BC9" i="2"/>
  <c r="BC10" i="2"/>
  <c r="AE12" i="2"/>
  <c r="BF12" i="2" s="1"/>
  <c r="BG12" i="2" s="1"/>
  <c r="AX12" i="2"/>
  <c r="AF13" i="2"/>
  <c r="AF14" i="2"/>
  <c r="H16" i="2"/>
  <c r="AW16" i="2"/>
  <c r="M18" i="2"/>
  <c r="AR21" i="2"/>
  <c r="H23" i="2"/>
  <c r="G23" i="2"/>
  <c r="H24" i="2"/>
  <c r="T26" i="2"/>
  <c r="S26" i="2"/>
  <c r="H27" i="2"/>
  <c r="G27" i="2"/>
  <c r="BD36" i="2"/>
  <c r="AX6" i="3"/>
  <c r="AW6" i="3"/>
  <c r="AX11" i="3"/>
  <c r="BH11" i="3" s="1"/>
  <c r="H17" i="3"/>
  <c r="H18" i="3"/>
  <c r="T18" i="2"/>
  <c r="S18" i="2"/>
  <c r="BD27" i="2"/>
  <c r="BC27" i="2"/>
  <c r="AF29" i="2"/>
  <c r="AE29" i="2"/>
  <c r="T30" i="2"/>
  <c r="S30" i="2"/>
  <c r="BF30" i="2" s="1"/>
  <c r="BG30" i="2" s="1"/>
  <c r="H31" i="2"/>
  <c r="G31" i="2"/>
  <c r="BD6" i="3"/>
  <c r="BC6" i="3"/>
  <c r="G15" i="3"/>
  <c r="H15" i="3"/>
  <c r="BC15" i="3"/>
  <c r="BD15" i="3"/>
  <c r="AR21" i="3"/>
  <c r="AQ21" i="3"/>
  <c r="N29" i="3"/>
  <c r="M29" i="3"/>
  <c r="AL29" i="3"/>
  <c r="AK29" i="3"/>
  <c r="AR17" i="2"/>
  <c r="AW6" i="2"/>
  <c r="H7" i="2"/>
  <c r="T11" i="2"/>
  <c r="BH11" i="2" s="1"/>
  <c r="BD12" i="2"/>
  <c r="AR20" i="2"/>
  <c r="AQ20" i="2"/>
  <c r="Y21" i="2"/>
  <c r="AF22" i="2"/>
  <c r="AW23" i="2"/>
  <c r="Y26" i="2"/>
  <c r="BF26" i="2" s="1"/>
  <c r="BG26" i="2" s="1"/>
  <c r="M27" i="2"/>
  <c r="T28" i="2"/>
  <c r="AR28" i="2"/>
  <c r="AQ28" i="2"/>
  <c r="BD29" i="2"/>
  <c r="AR30" i="2"/>
  <c r="AF31" i="2"/>
  <c r="BD31" i="2"/>
  <c r="BC31" i="2"/>
  <c r="H33" i="2"/>
  <c r="AF33" i="2"/>
  <c r="AE33" i="2"/>
  <c r="T34" i="2"/>
  <c r="S34" i="2"/>
  <c r="H35" i="2"/>
  <c r="G35" i="2"/>
  <c r="BF35" i="2" s="1"/>
  <c r="BG35" i="2" s="1"/>
  <c r="H37" i="2"/>
  <c r="AF37" i="2"/>
  <c r="AE37" i="2"/>
  <c r="T38" i="2"/>
  <c r="S38" i="2"/>
  <c r="AF2" i="3"/>
  <c r="AE2" i="3"/>
  <c r="G7" i="3"/>
  <c r="H7" i="3"/>
  <c r="AR10" i="3"/>
  <c r="AQ10" i="3"/>
  <c r="AL23" i="3"/>
  <c r="AK23" i="3"/>
  <c r="AE26" i="3"/>
  <c r="G28" i="3"/>
  <c r="N30" i="3"/>
  <c r="S32" i="3"/>
  <c r="N33" i="3"/>
  <c r="M33" i="3"/>
  <c r="BC33" i="3"/>
  <c r="BD35" i="3"/>
  <c r="BC35" i="3"/>
  <c r="N10" i="4"/>
  <c r="M10" i="4"/>
  <c r="AL35" i="4"/>
  <c r="AK35" i="4"/>
  <c r="Z32" i="3"/>
  <c r="Y32" i="3"/>
  <c r="AR3" i="4"/>
  <c r="AQ3" i="4"/>
  <c r="AR4" i="4"/>
  <c r="AQ4" i="4"/>
  <c r="H15" i="4"/>
  <c r="G15" i="4"/>
  <c r="Z18" i="4"/>
  <c r="Y18" i="4"/>
  <c r="AL22" i="4"/>
  <c r="AK22" i="4"/>
  <c r="AF33" i="4"/>
  <c r="AE33" i="4"/>
  <c r="AX42" i="4"/>
  <c r="AW42" i="4"/>
  <c r="T44" i="4"/>
  <c r="S44" i="4"/>
  <c r="N17" i="3"/>
  <c r="M17" i="3"/>
  <c r="AX18" i="3"/>
  <c r="AW18" i="3"/>
  <c r="Z20" i="3"/>
  <c r="Y20" i="3"/>
  <c r="BC29" i="3"/>
  <c r="AX34" i="3"/>
  <c r="AW34" i="3"/>
  <c r="M35" i="3"/>
  <c r="AE35" i="3"/>
  <c r="BD36" i="3"/>
  <c r="G38" i="3"/>
  <c r="Y4" i="4"/>
  <c r="AL14" i="4"/>
  <c r="M16" i="4"/>
  <c r="N16" i="4"/>
  <c r="AW19" i="4"/>
  <c r="AX19" i="4"/>
  <c r="M22" i="4"/>
  <c r="AR22" i="4"/>
  <c r="AQ22" i="4"/>
  <c r="AF32" i="4"/>
  <c r="AE32" i="4"/>
  <c r="AL27" i="3"/>
  <c r="AK27" i="3"/>
  <c r="AL35" i="3"/>
  <c r="AK35" i="3"/>
  <c r="G36" i="3"/>
  <c r="H36" i="3"/>
  <c r="AQ12" i="4"/>
  <c r="S17" i="4"/>
  <c r="T17" i="4"/>
  <c r="AW30" i="4"/>
  <c r="Z42" i="4"/>
  <c r="Y42" i="4"/>
  <c r="S4" i="3"/>
  <c r="AK4" i="3"/>
  <c r="BC4" i="3"/>
  <c r="M5" i="3"/>
  <c r="AF5" i="3"/>
  <c r="G6" i="3"/>
  <c r="Y6" i="3"/>
  <c r="Y8" i="3"/>
  <c r="AR8" i="3"/>
  <c r="BC9" i="3"/>
  <c r="M10" i="3"/>
  <c r="AE10" i="3"/>
  <c r="T14" i="3"/>
  <c r="BC14" i="3"/>
  <c r="M15" i="3"/>
  <c r="S17" i="3"/>
  <c r="AK17" i="3"/>
  <c r="BC17" i="3"/>
  <c r="BC18" i="3"/>
  <c r="M19" i="3"/>
  <c r="AE19" i="3"/>
  <c r="AE20" i="3"/>
  <c r="AW20" i="3"/>
  <c r="Y25" i="3"/>
  <c r="AQ25" i="3"/>
  <c r="S27" i="3"/>
  <c r="AK28" i="3"/>
  <c r="BC28" i="3"/>
  <c r="Y30" i="3"/>
  <c r="AQ30" i="3"/>
  <c r="AX31" i="3"/>
  <c r="N36" i="3"/>
  <c r="M36" i="3"/>
  <c r="AQ2" i="4"/>
  <c r="Z3" i="4"/>
  <c r="Y3" i="4"/>
  <c r="G4" i="4"/>
  <c r="G5" i="4"/>
  <c r="AF9" i="4"/>
  <c r="AE9" i="4"/>
  <c r="Y19" i="4"/>
  <c r="AZ19" i="4" s="1"/>
  <c r="BA19" i="4" s="1"/>
  <c r="Z21" i="4"/>
  <c r="Y21" i="4"/>
  <c r="T40" i="4"/>
  <c r="S40" i="4"/>
  <c r="AR41" i="4"/>
  <c r="AQ41" i="4"/>
  <c r="BF16" i="3"/>
  <c r="BG16" i="3" s="1"/>
  <c r="N21" i="3"/>
  <c r="M21" i="3"/>
  <c r="BF21" i="3" s="1"/>
  <c r="BG21" i="3" s="1"/>
  <c r="AX22" i="3"/>
  <c r="AW22" i="3"/>
  <c r="Z24" i="3"/>
  <c r="Y24" i="3"/>
  <c r="AX30" i="3"/>
  <c r="AW30" i="3"/>
  <c r="G9" i="4"/>
  <c r="G12" i="4"/>
  <c r="AZ12" i="4" s="1"/>
  <c r="BA12" i="4" s="1"/>
  <c r="H12" i="4"/>
  <c r="T14" i="4"/>
  <c r="S14" i="4"/>
  <c r="AF21" i="4"/>
  <c r="AE21" i="4"/>
  <c r="Z27" i="4"/>
  <c r="Y27" i="4"/>
  <c r="AF51" i="4"/>
  <c r="AE51" i="4"/>
  <c r="AL19" i="3"/>
  <c r="AK19" i="3"/>
  <c r="AQ15" i="4"/>
  <c r="AR15" i="4"/>
  <c r="AW16" i="4"/>
  <c r="AQ18" i="4"/>
  <c r="H27" i="4"/>
  <c r="G27" i="4"/>
  <c r="AL39" i="4"/>
  <c r="AK39" i="4"/>
  <c r="AR48" i="4"/>
  <c r="AQ48" i="4"/>
  <c r="N25" i="3"/>
  <c r="M25" i="3"/>
  <c r="AX26" i="3"/>
  <c r="AW26" i="3"/>
  <c r="Z28" i="3"/>
  <c r="Y28" i="3"/>
  <c r="AL31" i="3"/>
  <c r="AK31" i="3"/>
  <c r="BF31" i="3" s="1"/>
  <c r="BG31" i="3" s="1"/>
  <c r="AX35" i="3"/>
  <c r="AW35" i="3"/>
  <c r="H2" i="4"/>
  <c r="G3" i="4"/>
  <c r="AW13" i="4"/>
  <c r="T20" i="4"/>
  <c r="S20" i="4"/>
  <c r="AZ20" i="4" s="1"/>
  <c r="BA20" i="4" s="1"/>
  <c r="N24" i="4"/>
  <c r="M24" i="4"/>
  <c r="T21" i="4"/>
  <c r="S21" i="4"/>
  <c r="AF22" i="4"/>
  <c r="AE22" i="4"/>
  <c r="AX25" i="4"/>
  <c r="AW25" i="4"/>
  <c r="AL37" i="4"/>
  <c r="AK37" i="4"/>
  <c r="AZ37" i="4" s="1"/>
  <c r="BA37" i="4" s="1"/>
  <c r="AK40" i="4"/>
  <c r="AL40" i="4"/>
  <c r="AR42" i="4"/>
  <c r="AQ42" i="4"/>
  <c r="N49" i="4"/>
  <c r="M49" i="4"/>
  <c r="T50" i="4"/>
  <c r="S50" i="4"/>
  <c r="AX54" i="4"/>
  <c r="AW54" i="4"/>
  <c r="AW60" i="4"/>
  <c r="AX60" i="4"/>
  <c r="BJ4" i="5"/>
  <c r="BI4" i="5"/>
  <c r="Z54" i="4"/>
  <c r="Y54" i="4"/>
  <c r="AW57" i="4"/>
  <c r="AX57" i="4"/>
  <c r="AR2" i="5"/>
  <c r="AQ2" i="5"/>
  <c r="M8" i="5"/>
  <c r="N8" i="5"/>
  <c r="H51" i="4"/>
  <c r="G51" i="4"/>
  <c r="AK53" i="4"/>
  <c r="AL24" i="4"/>
  <c r="AK24" i="4"/>
  <c r="AW29" i="4"/>
  <c r="AX29" i="4"/>
  <c r="AL38" i="4"/>
  <c r="AK38" i="4"/>
  <c r="AZ38" i="4" s="1"/>
  <c r="BA38" i="4" s="1"/>
  <c r="Y48" i="4"/>
  <c r="N51" i="4"/>
  <c r="M51" i="4"/>
  <c r="M53" i="4"/>
  <c r="Z7" i="5"/>
  <c r="Y7" i="5"/>
  <c r="AQ12" i="5"/>
  <c r="AR12" i="5"/>
  <c r="AZ18" i="4"/>
  <c r="BA18" i="4" s="1"/>
  <c r="T34" i="4"/>
  <c r="S34" i="4"/>
  <c r="T35" i="4"/>
  <c r="S35" i="4"/>
  <c r="AZ35" i="4" s="1"/>
  <c r="BA35" i="4" s="1"/>
  <c r="AK59" i="4"/>
  <c r="AL59" i="4"/>
  <c r="AW62" i="4"/>
  <c r="BD11" i="5"/>
  <c r="BC11" i="5"/>
  <c r="AE2" i="4"/>
  <c r="AW2" i="4"/>
  <c r="AZ2" i="4" s="1"/>
  <c r="BA2" i="4" s="1"/>
  <c r="M3" i="4"/>
  <c r="N4" i="4"/>
  <c r="AW4" i="4"/>
  <c r="AW5" i="4"/>
  <c r="M6" i="4"/>
  <c r="AZ6" i="4" s="1"/>
  <c r="BA6" i="4" s="1"/>
  <c r="H8" i="4"/>
  <c r="S10" i="4"/>
  <c r="G11" i="4"/>
  <c r="AZ11" i="4" s="1"/>
  <c r="BA11" i="4" s="1"/>
  <c r="AR11" i="4"/>
  <c r="N12" i="4"/>
  <c r="T13" i="4"/>
  <c r="Y14" i="4"/>
  <c r="AX15" i="4"/>
  <c r="S16" i="4"/>
  <c r="Z17" i="4"/>
  <c r="N26" i="4"/>
  <c r="M26" i="4"/>
  <c r="AZ26" i="4" s="1"/>
  <c r="BA26" i="4" s="1"/>
  <c r="AR52" i="4"/>
  <c r="AQ52" i="4"/>
  <c r="AK55" i="4"/>
  <c r="M59" i="4"/>
  <c r="N59" i="4"/>
  <c r="M62" i="4"/>
  <c r="AQ32" i="3"/>
  <c r="AE33" i="3"/>
  <c r="S34" i="3"/>
  <c r="G35" i="3"/>
  <c r="AE36" i="3"/>
  <c r="AW36" i="3"/>
  <c r="G37" i="3"/>
  <c r="S38" i="3"/>
  <c r="AK38" i="3"/>
  <c r="AE3" i="4"/>
  <c r="AX3" i="4"/>
  <c r="AL6" i="4"/>
  <c r="AW8" i="4"/>
  <c r="AZ8" i="4" s="1"/>
  <c r="BA8" i="4" s="1"/>
  <c r="AQ10" i="4"/>
  <c r="Y11" i="4"/>
  <c r="AZ14" i="4"/>
  <c r="BA14" i="4" s="1"/>
  <c r="AE15" i="4"/>
  <c r="AK16" i="4"/>
  <c r="G17" i="4"/>
  <c r="AF18" i="4"/>
  <c r="AK19" i="4"/>
  <c r="AX23" i="4"/>
  <c r="AW23" i="4"/>
  <c r="AQ26" i="4"/>
  <c r="AL28" i="4"/>
  <c r="AK28" i="4"/>
  <c r="N30" i="4"/>
  <c r="M32" i="4"/>
  <c r="S39" i="4"/>
  <c r="G42" i="4"/>
  <c r="AK47" i="4"/>
  <c r="AK50" i="4"/>
  <c r="AL50" i="4"/>
  <c r="T52" i="4"/>
  <c r="S52" i="4"/>
  <c r="Z5" i="5"/>
  <c r="Y5" i="5"/>
  <c r="N10" i="5"/>
  <c r="M10" i="5"/>
  <c r="AZ22" i="4"/>
  <c r="BA22" i="4" s="1"/>
  <c r="Z23" i="4"/>
  <c r="Y23" i="4"/>
  <c r="AZ23" i="4" s="1"/>
  <c r="BA23" i="4" s="1"/>
  <c r="Z25" i="4"/>
  <c r="Y25" i="4"/>
  <c r="AF49" i="4"/>
  <c r="AE49" i="4"/>
  <c r="Z52" i="4"/>
  <c r="Y52" i="4"/>
  <c r="AZ52" i="4" s="1"/>
  <c r="BA52" i="4" s="1"/>
  <c r="AR54" i="4"/>
  <c r="AQ54" i="4"/>
  <c r="AZ54" i="4" s="1"/>
  <c r="BA54" i="4" s="1"/>
  <c r="AW9" i="5"/>
  <c r="AX9" i="5"/>
  <c r="H8" i="5"/>
  <c r="G8" i="5"/>
  <c r="AL8" i="5"/>
  <c r="AK8" i="5"/>
  <c r="AX32" i="5"/>
  <c r="AW32" i="5"/>
  <c r="N21" i="5"/>
  <c r="M21" i="5"/>
  <c r="BC22" i="5"/>
  <c r="BD22" i="5"/>
  <c r="AF24" i="5"/>
  <c r="AE24" i="5"/>
  <c r="AZ48" i="4"/>
  <c r="BA48" i="4" s="1"/>
  <c r="AF60" i="4"/>
  <c r="AE60" i="4"/>
  <c r="T23" i="5"/>
  <c r="S23" i="5"/>
  <c r="AW25" i="5"/>
  <c r="AX25" i="5"/>
  <c r="H27" i="5"/>
  <c r="G27" i="5"/>
  <c r="AL43" i="5"/>
  <c r="AK43" i="5"/>
  <c r="AQ23" i="4"/>
  <c r="G24" i="4"/>
  <c r="AZ24" i="4" s="1"/>
  <c r="BA24" i="4" s="1"/>
  <c r="S25" i="4"/>
  <c r="AE26" i="4"/>
  <c r="AQ27" i="4"/>
  <c r="G28" i="4"/>
  <c r="S29" i="4"/>
  <c r="S30" i="4"/>
  <c r="S31" i="4"/>
  <c r="AK31" i="4"/>
  <c r="AK33" i="4"/>
  <c r="AK34" i="4"/>
  <c r="S36" i="4"/>
  <c r="AZ36" i="4" s="1"/>
  <c r="BA36" i="4" s="1"/>
  <c r="AL36" i="4"/>
  <c r="G41" i="4"/>
  <c r="Y41" i="4"/>
  <c r="S43" i="4"/>
  <c r="AK43" i="4"/>
  <c r="Y44" i="4"/>
  <c r="AQ44" i="4"/>
  <c r="AF45" i="4"/>
  <c r="AE45" i="4"/>
  <c r="AZ45" i="4" s="1"/>
  <c r="BA45" i="4" s="1"/>
  <c r="AK49" i="4"/>
  <c r="AR50" i="4"/>
  <c r="AQ50" i="4"/>
  <c r="AL56" i="4"/>
  <c r="AK56" i="4"/>
  <c r="T59" i="4"/>
  <c r="S59" i="4"/>
  <c r="AZ59" i="4" s="1"/>
  <c r="BA59" i="4" s="1"/>
  <c r="M60" i="4"/>
  <c r="AZ60" i="4" s="1"/>
  <c r="BA60" i="4" s="1"/>
  <c r="Y2" i="5"/>
  <c r="G3" i="5"/>
  <c r="Y3" i="5"/>
  <c r="AQ3" i="5"/>
  <c r="AR4" i="5"/>
  <c r="BD5" i="5"/>
  <c r="AR6" i="5"/>
  <c r="AQ6" i="5"/>
  <c r="BL6" i="5" s="1"/>
  <c r="BM6" i="5" s="1"/>
  <c r="H7" i="5"/>
  <c r="G7" i="5"/>
  <c r="BC7" i="5"/>
  <c r="T8" i="5"/>
  <c r="S8" i="5"/>
  <c r="H11" i="5"/>
  <c r="G11" i="5"/>
  <c r="BJ11" i="5"/>
  <c r="H14" i="5"/>
  <c r="H24" i="5"/>
  <c r="G24" i="5"/>
  <c r="Z28" i="5"/>
  <c r="Y28" i="5"/>
  <c r="T29" i="5"/>
  <c r="S29" i="5"/>
  <c r="AZ40" i="4"/>
  <c r="BA40" i="4" s="1"/>
  <c r="H47" i="4"/>
  <c r="G47" i="4"/>
  <c r="N56" i="4"/>
  <c r="AX58" i="4"/>
  <c r="BJ5" i="5"/>
  <c r="BI5" i="5"/>
  <c r="BJ9" i="5"/>
  <c r="BI9" i="5"/>
  <c r="BD12" i="5"/>
  <c r="BC12" i="5"/>
  <c r="AW15" i="5"/>
  <c r="BJ16" i="5"/>
  <c r="BI16" i="5"/>
  <c r="M19" i="5"/>
  <c r="N19" i="5"/>
  <c r="Y21" i="5"/>
  <c r="Z21" i="5"/>
  <c r="AL44" i="5"/>
  <c r="AK44" i="5"/>
  <c r="AF41" i="4"/>
  <c r="AE41" i="4"/>
  <c r="AZ50" i="4"/>
  <c r="BA50" i="4" s="1"/>
  <c r="H55" i="4"/>
  <c r="G55" i="4"/>
  <c r="AZ55" i="4" s="1"/>
  <c r="BA55" i="4" s="1"/>
  <c r="T56" i="4"/>
  <c r="S56" i="4"/>
  <c r="M57" i="4"/>
  <c r="N57" i="4"/>
  <c r="Z15" i="5"/>
  <c r="Y15" i="5"/>
  <c r="AR19" i="5"/>
  <c r="AQ19" i="5"/>
  <c r="AL20" i="5"/>
  <c r="AK20" i="5"/>
  <c r="BD21" i="5"/>
  <c r="BC21" i="5"/>
  <c r="BJ25" i="5"/>
  <c r="BI25" i="5"/>
  <c r="H28" i="5"/>
  <c r="G28" i="5"/>
  <c r="BJ33" i="5"/>
  <c r="BI33" i="5"/>
  <c r="AF34" i="5"/>
  <c r="AE34" i="5"/>
  <c r="Z36" i="5"/>
  <c r="Y36" i="5"/>
  <c r="AK26" i="4"/>
  <c r="AW27" i="4"/>
  <c r="M28" i="4"/>
  <c r="Y29" i="4"/>
  <c r="AZ29" i="4" s="1"/>
  <c r="BA29" i="4" s="1"/>
  <c r="G30" i="4"/>
  <c r="Y30" i="4"/>
  <c r="G31" i="4"/>
  <c r="Z31" i="4"/>
  <c r="Y32" i="4"/>
  <c r="AQ32" i="4"/>
  <c r="Y33" i="4"/>
  <c r="AQ33" i="4"/>
  <c r="AQ34" i="4"/>
  <c r="M39" i="4"/>
  <c r="AE39" i="4"/>
  <c r="M41" i="4"/>
  <c r="S42" i="4"/>
  <c r="AK42" i="4"/>
  <c r="H43" i="4"/>
  <c r="G43" i="4"/>
  <c r="AE44" i="4"/>
  <c r="AW44" i="4"/>
  <c r="AR46" i="4"/>
  <c r="AQ46" i="4"/>
  <c r="AZ46" i="4" s="1"/>
  <c r="BA46" i="4" s="1"/>
  <c r="AE47" i="4"/>
  <c r="AW47" i="4"/>
  <c r="AQ49" i="4"/>
  <c r="Z53" i="4"/>
  <c r="AX55" i="4"/>
  <c r="AL57" i="4"/>
  <c r="AK57" i="4"/>
  <c r="AX59" i="4"/>
  <c r="N61" i="4"/>
  <c r="N5" i="5"/>
  <c r="M5" i="5"/>
  <c r="AR5" i="5"/>
  <c r="AQ5" i="5"/>
  <c r="BD6" i="5"/>
  <c r="BC6" i="5"/>
  <c r="BD8" i="5"/>
  <c r="BC8" i="5"/>
  <c r="AL9" i="5"/>
  <c r="AK9" i="5"/>
  <c r="BL9" i="5" s="1"/>
  <c r="BM9" i="5" s="1"/>
  <c r="AF12" i="5"/>
  <c r="AE12" i="5"/>
  <c r="BL12" i="5" s="1"/>
  <c r="BM12" i="5" s="1"/>
  <c r="AF15" i="5"/>
  <c r="AE15" i="5"/>
  <c r="AR22" i="5"/>
  <c r="AQ22" i="5"/>
  <c r="S24" i="5"/>
  <c r="T24" i="5"/>
  <c r="T48" i="4"/>
  <c r="S48" i="4"/>
  <c r="AF53" i="4"/>
  <c r="AE53" i="4"/>
  <c r="N18" i="5"/>
  <c r="M18" i="5"/>
  <c r="Z19" i="5"/>
  <c r="Y19" i="5"/>
  <c r="AL21" i="5"/>
  <c r="AK21" i="5"/>
  <c r="AX24" i="5"/>
  <c r="AW24" i="5"/>
  <c r="AL25" i="5"/>
  <c r="AK25" i="5"/>
  <c r="AX30" i="5"/>
  <c r="AW30" i="5"/>
  <c r="N33" i="5"/>
  <c r="M33" i="5"/>
  <c r="N34" i="5"/>
  <c r="M34" i="5"/>
  <c r="AL35" i="5"/>
  <c r="AK35" i="5"/>
  <c r="BJ13" i="5"/>
  <c r="BI13" i="5"/>
  <c r="BD16" i="5"/>
  <c r="BC16" i="5"/>
  <c r="AF20" i="5"/>
  <c r="AE20" i="5"/>
  <c r="AR30" i="5"/>
  <c r="AQ30" i="5"/>
  <c r="AF33" i="5"/>
  <c r="AE33" i="5"/>
  <c r="BD33" i="5"/>
  <c r="BC33" i="5"/>
  <c r="BD35" i="5"/>
  <c r="BC35" i="5"/>
  <c r="T39" i="5"/>
  <c r="S39" i="5"/>
  <c r="T43" i="5"/>
  <c r="S43" i="5"/>
  <c r="N51" i="5"/>
  <c r="M51" i="5"/>
  <c r="H59" i="5"/>
  <c r="G59" i="5"/>
  <c r="AL55" i="5"/>
  <c r="AK55" i="5"/>
  <c r="BJ62" i="5"/>
  <c r="BI62" i="5"/>
  <c r="T10" i="5"/>
  <c r="S10" i="5"/>
  <c r="AR14" i="5"/>
  <c r="AQ14" i="5"/>
  <c r="BL14" i="5" s="1"/>
  <c r="BM14" i="5" s="1"/>
  <c r="AL17" i="5"/>
  <c r="BN17" i="5" s="1"/>
  <c r="AK17" i="5"/>
  <c r="AX27" i="5"/>
  <c r="AW27" i="5"/>
  <c r="Z31" i="5"/>
  <c r="BN31" i="5" s="1"/>
  <c r="Y31" i="5"/>
  <c r="H32" i="5"/>
  <c r="G32" i="5"/>
  <c r="BD32" i="5"/>
  <c r="BC32" i="5"/>
  <c r="AK48" i="5"/>
  <c r="BL48" i="5" s="1"/>
  <c r="BM48" i="5" s="1"/>
  <c r="AL48" i="5"/>
  <c r="AQ49" i="5"/>
  <c r="BL49" i="5" s="1"/>
  <c r="BM49" i="5" s="1"/>
  <c r="T2" i="5"/>
  <c r="S2" i="5"/>
  <c r="AX3" i="5"/>
  <c r="AW3" i="5"/>
  <c r="BI10" i="5"/>
  <c r="Z13" i="5"/>
  <c r="S15" i="5"/>
  <c r="T16" i="5"/>
  <c r="T18" i="5"/>
  <c r="S18" i="5"/>
  <c r="BJ21" i="5"/>
  <c r="BI21" i="5"/>
  <c r="BD24" i="5"/>
  <c r="BC24" i="5"/>
  <c r="AF26" i="5"/>
  <c r="AF28" i="5"/>
  <c r="AE28" i="5"/>
  <c r="G29" i="5"/>
  <c r="H30" i="5"/>
  <c r="AW31" i="5"/>
  <c r="AE32" i="5"/>
  <c r="AW34" i="5"/>
  <c r="AX34" i="5"/>
  <c r="AR37" i="5"/>
  <c r="M38" i="5"/>
  <c r="AL40" i="5"/>
  <c r="AF46" i="5"/>
  <c r="AE46" i="5"/>
  <c r="AW47" i="5"/>
  <c r="BJ52" i="5"/>
  <c r="H54" i="5"/>
  <c r="G54" i="5"/>
  <c r="BI57" i="5"/>
  <c r="BJ57" i="5"/>
  <c r="BD58" i="5"/>
  <c r="BC58" i="5"/>
  <c r="N29" i="5"/>
  <c r="M29" i="5"/>
  <c r="H34" i="5"/>
  <c r="G34" i="5"/>
  <c r="H36" i="5"/>
  <c r="G36" i="5"/>
  <c r="BL39" i="5"/>
  <c r="BM39" i="5" s="1"/>
  <c r="BJ41" i="5"/>
  <c r="BI41" i="5"/>
  <c r="AQ45" i="5"/>
  <c r="AR45" i="5"/>
  <c r="AF61" i="5"/>
  <c r="AE61" i="5"/>
  <c r="T48" i="5"/>
  <c r="S48" i="5"/>
  <c r="AL60" i="5"/>
  <c r="AK60" i="5"/>
  <c r="AF4" i="5"/>
  <c r="BN4" i="5" s="1"/>
  <c r="AE4" i="5"/>
  <c r="N13" i="5"/>
  <c r="M13" i="5"/>
  <c r="H16" i="5"/>
  <c r="G16" i="5"/>
  <c r="BL17" i="5"/>
  <c r="BM17" i="5" s="1"/>
  <c r="T26" i="5"/>
  <c r="S26" i="5"/>
  <c r="BL26" i="5" s="1"/>
  <c r="BM26" i="5" s="1"/>
  <c r="BJ29" i="5"/>
  <c r="BI29" i="5"/>
  <c r="AX38" i="5"/>
  <c r="AW38" i="5"/>
  <c r="BC44" i="5"/>
  <c r="N46" i="5"/>
  <c r="M46" i="5"/>
  <c r="AR52" i="5"/>
  <c r="AQ52" i="5"/>
  <c r="S60" i="5"/>
  <c r="G62" i="4"/>
  <c r="Z62" i="4"/>
  <c r="M4" i="5"/>
  <c r="BL4" i="5" s="1"/>
  <c r="BM4" i="5" s="1"/>
  <c r="AF10" i="5"/>
  <c r="BC13" i="5"/>
  <c r="BD14" i="5"/>
  <c r="AW16" i="5"/>
  <c r="AX17" i="5"/>
  <c r="AX19" i="5"/>
  <c r="AW19" i="5"/>
  <c r="Y20" i="5"/>
  <c r="Z23" i="5"/>
  <c r="Y23" i="5"/>
  <c r="BI26" i="5"/>
  <c r="BJ27" i="5"/>
  <c r="AK30" i="5"/>
  <c r="BL30" i="5" s="1"/>
  <c r="BM30" i="5" s="1"/>
  <c r="AL31" i="5"/>
  <c r="Y37" i="5"/>
  <c r="S40" i="5"/>
  <c r="AR41" i="5"/>
  <c r="AQ41" i="5"/>
  <c r="N42" i="5"/>
  <c r="M42" i="5"/>
  <c r="BL42" i="5" s="1"/>
  <c r="BM42" i="5" s="1"/>
  <c r="Z45" i="5"/>
  <c r="Y45" i="5"/>
  <c r="AE47" i="5"/>
  <c r="AE56" i="5"/>
  <c r="AF56" i="5"/>
  <c r="Z57" i="5"/>
  <c r="Y57" i="5"/>
  <c r="H4" i="6"/>
  <c r="G4" i="6"/>
  <c r="Z9" i="6"/>
  <c r="Y9" i="6"/>
  <c r="AW40" i="6"/>
  <c r="AX40" i="6"/>
  <c r="AW14" i="6"/>
  <c r="AE29" i="6"/>
  <c r="AF29" i="6"/>
  <c r="AR39" i="6"/>
  <c r="AQ39" i="6"/>
  <c r="AW58" i="6"/>
  <c r="AX58" i="6"/>
  <c r="M5" i="6"/>
  <c r="N5" i="6"/>
  <c r="AE7" i="6"/>
  <c r="G10" i="6"/>
  <c r="AQ12" i="6"/>
  <c r="AR13" i="6"/>
  <c r="AQ13" i="6"/>
  <c r="S16" i="6"/>
  <c r="AE28" i="6"/>
  <c r="AF28" i="6"/>
  <c r="AR33" i="6"/>
  <c r="AQ33" i="6"/>
  <c r="Z39" i="6"/>
  <c r="Y39" i="6"/>
  <c r="AQ36" i="5"/>
  <c r="BJ36" i="5"/>
  <c r="AE37" i="5"/>
  <c r="AW37" i="5"/>
  <c r="AK39" i="5"/>
  <c r="BD39" i="5"/>
  <c r="Y40" i="5"/>
  <c r="AQ40" i="5"/>
  <c r="G44" i="5"/>
  <c r="Y44" i="5"/>
  <c r="AW46" i="5"/>
  <c r="S47" i="5"/>
  <c r="AW49" i="5"/>
  <c r="AK51" i="5"/>
  <c r="H52" i="5"/>
  <c r="AL53" i="5"/>
  <c r="AE54" i="5"/>
  <c r="BI55" i="5"/>
  <c r="M56" i="5"/>
  <c r="BL56" i="5" s="1"/>
  <c r="BM56" i="5" s="1"/>
  <c r="BN56" i="5" s="1"/>
  <c r="G57" i="5"/>
  <c r="AQ57" i="5"/>
  <c r="AF59" i="5"/>
  <c r="BJ60" i="5"/>
  <c r="Z62" i="5"/>
  <c r="G3" i="6"/>
  <c r="Y3" i="6"/>
  <c r="Z3" i="6"/>
  <c r="AK5" i="6"/>
  <c r="AL7" i="6"/>
  <c r="AK7" i="6"/>
  <c r="AK8" i="6"/>
  <c r="Y12" i="6"/>
  <c r="AX13" i="6"/>
  <c r="AW13" i="6"/>
  <c r="AF23" i="6"/>
  <c r="AE23" i="6"/>
  <c r="Z43" i="6"/>
  <c r="Y43" i="6"/>
  <c r="M49" i="6"/>
  <c r="N49" i="6"/>
  <c r="AW33" i="5"/>
  <c r="AQ44" i="5"/>
  <c r="BJ44" i="5"/>
  <c r="AK47" i="5"/>
  <c r="BD47" i="5"/>
  <c r="N49" i="5"/>
  <c r="AR50" i="5"/>
  <c r="BC51" i="5"/>
  <c r="S53" i="5"/>
  <c r="BL53" i="5" s="1"/>
  <c r="BM53" i="5" s="1"/>
  <c r="BN53" i="5" s="1"/>
  <c r="AW54" i="5"/>
  <c r="AQ55" i="5"/>
  <c r="BL55" i="5" s="1"/>
  <c r="BM55" i="5" s="1"/>
  <c r="AL56" i="5"/>
  <c r="M59" i="5"/>
  <c r="AQ60" i="5"/>
  <c r="G62" i="5"/>
  <c r="S5" i="6"/>
  <c r="G12" i="6"/>
  <c r="Y13" i="6"/>
  <c r="AF14" i="6"/>
  <c r="AE14" i="6"/>
  <c r="M23" i="6"/>
  <c r="AL23" i="6"/>
  <c r="AK23" i="6"/>
  <c r="AK53" i="6"/>
  <c r="AL53" i="6"/>
  <c r="AX4" i="6"/>
  <c r="AW4" i="6"/>
  <c r="AR9" i="6"/>
  <c r="AQ9" i="6"/>
  <c r="S37" i="6"/>
  <c r="T37" i="6"/>
  <c r="Z52" i="6"/>
  <c r="Y52" i="6"/>
  <c r="S37" i="5"/>
  <c r="AK37" i="5"/>
  <c r="BC37" i="5"/>
  <c r="M40" i="5"/>
  <c r="AE40" i="5"/>
  <c r="AW40" i="5"/>
  <c r="BI43" i="5"/>
  <c r="N44" i="5"/>
  <c r="AW44" i="5"/>
  <c r="BC46" i="5"/>
  <c r="H47" i="5"/>
  <c r="AQ47" i="5"/>
  <c r="BI47" i="5"/>
  <c r="T49" i="5"/>
  <c r="AX50" i="5"/>
  <c r="BI51" i="5"/>
  <c r="Y53" i="5"/>
  <c r="BC54" i="5"/>
  <c r="AQ56" i="5"/>
  <c r="N57" i="5"/>
  <c r="G58" i="5"/>
  <c r="AR58" i="5"/>
  <c r="S59" i="5"/>
  <c r="BC59" i="5"/>
  <c r="AW60" i="5"/>
  <c r="S61" i="5"/>
  <c r="BL61" i="5" s="1"/>
  <c r="BM61" i="5" s="1"/>
  <c r="M62" i="5"/>
  <c r="AW62" i="5"/>
  <c r="H2" i="6"/>
  <c r="Z4" i="6"/>
  <c r="Y4" i="6"/>
  <c r="AL6" i="6"/>
  <c r="AK6" i="6"/>
  <c r="T8" i="6"/>
  <c r="S8" i="6"/>
  <c r="AQ10" i="6"/>
  <c r="N14" i="6"/>
  <c r="M14" i="6"/>
  <c r="M35" i="5"/>
  <c r="BL35" i="5" s="1"/>
  <c r="BM35" i="5" s="1"/>
  <c r="AF35" i="5"/>
  <c r="BN35" i="5" s="1"/>
  <c r="G38" i="5"/>
  <c r="BL38" i="5" s="1"/>
  <c r="BM38" i="5" s="1"/>
  <c r="BN38" i="5" s="1"/>
  <c r="Z38" i="5"/>
  <c r="T41" i="5"/>
  <c r="AE50" i="5"/>
  <c r="BL50" i="5" s="1"/>
  <c r="BM50" i="5" s="1"/>
  <c r="Z51" i="5"/>
  <c r="BD52" i="5"/>
  <c r="T54" i="5"/>
  <c r="AX55" i="5"/>
  <c r="BI56" i="5"/>
  <c r="Y58" i="5"/>
  <c r="N60" i="5"/>
  <c r="AR61" i="5"/>
  <c r="AX2" i="6"/>
  <c r="AW2" i="6"/>
  <c r="S6" i="6"/>
  <c r="AX7" i="6"/>
  <c r="T9" i="6"/>
  <c r="S9" i="6"/>
  <c r="AX39" i="6"/>
  <c r="AW39" i="6"/>
  <c r="AZ39" i="6" s="1"/>
  <c r="BA39" i="6" s="1"/>
  <c r="N45" i="6"/>
  <c r="M45" i="6"/>
  <c r="H54" i="6"/>
  <c r="G54" i="6"/>
  <c r="N18" i="6"/>
  <c r="M18" i="6"/>
  <c r="AR21" i="6"/>
  <c r="AQ21" i="6"/>
  <c r="Z24" i="6"/>
  <c r="Y24" i="6"/>
  <c r="AR35" i="6"/>
  <c r="T45" i="6"/>
  <c r="S45" i="6"/>
  <c r="AE51" i="6"/>
  <c r="S55" i="6"/>
  <c r="T55" i="6"/>
  <c r="AE62" i="6"/>
  <c r="AF62" i="6"/>
  <c r="Z16" i="6"/>
  <c r="Y16" i="6"/>
  <c r="S19" i="6"/>
  <c r="AK19" i="6"/>
  <c r="G21" i="6"/>
  <c r="Y21" i="6"/>
  <c r="AW22" i="6"/>
  <c r="G24" i="6"/>
  <c r="AX24" i="6"/>
  <c r="AF27" i="6"/>
  <c r="AK28" i="6"/>
  <c r="AL29" i="6"/>
  <c r="AK29" i="6"/>
  <c r="AQ30" i="6"/>
  <c r="S31" i="6"/>
  <c r="T31" i="6"/>
  <c r="N32" i="6"/>
  <c r="H40" i="6"/>
  <c r="AF41" i="6"/>
  <c r="AE41" i="6"/>
  <c r="AL43" i="6"/>
  <c r="Z46" i="6"/>
  <c r="M53" i="6"/>
  <c r="AX56" i="6"/>
  <c r="AW56" i="6"/>
  <c r="G58" i="6"/>
  <c r="H58" i="6"/>
  <c r="AQ4" i="6"/>
  <c r="G5" i="6"/>
  <c r="Y5" i="6"/>
  <c r="N10" i="6"/>
  <c r="M10" i="6"/>
  <c r="AX12" i="6"/>
  <c r="AW12" i="6"/>
  <c r="AL14" i="6"/>
  <c r="AK14" i="6"/>
  <c r="AQ15" i="6"/>
  <c r="G16" i="6"/>
  <c r="AE17" i="6"/>
  <c r="AW17" i="6"/>
  <c r="AK18" i="6"/>
  <c r="G20" i="6"/>
  <c r="Y20" i="6"/>
  <c r="AQ20" i="6"/>
  <c r="AW21" i="6"/>
  <c r="M22" i="6"/>
  <c r="AE22" i="6"/>
  <c r="AQ23" i="6"/>
  <c r="AE24" i="6"/>
  <c r="T25" i="6"/>
  <c r="S25" i="6"/>
  <c r="AL26" i="6"/>
  <c r="AK27" i="6"/>
  <c r="AL27" i="6"/>
  <c r="N28" i="6"/>
  <c r="M28" i="6"/>
  <c r="M41" i="6"/>
  <c r="AL41" i="6"/>
  <c r="AK41" i="6"/>
  <c r="AL42" i="6"/>
  <c r="AQ48" i="6"/>
  <c r="AZ48" i="6" s="1"/>
  <c r="BA48" i="6" s="1"/>
  <c r="Z8" i="6"/>
  <c r="Y8" i="6"/>
  <c r="AR26" i="6"/>
  <c r="AQ26" i="6"/>
  <c r="Z34" i="6"/>
  <c r="Y34" i="6"/>
  <c r="H38" i="6"/>
  <c r="G38" i="6"/>
  <c r="AR50" i="6"/>
  <c r="H62" i="6"/>
  <c r="G62" i="6"/>
  <c r="AZ62" i="6" s="1"/>
  <c r="BA62" i="6" s="1"/>
  <c r="H19" i="6"/>
  <c r="G19" i="6"/>
  <c r="AX20" i="6"/>
  <c r="AW20" i="6"/>
  <c r="AL22" i="6"/>
  <c r="AK22" i="6"/>
  <c r="AK24" i="6"/>
  <c r="Y25" i="6"/>
  <c r="AX25" i="6"/>
  <c r="AW25" i="6"/>
  <c r="S26" i="6"/>
  <c r="S28" i="6"/>
  <c r="T29" i="6"/>
  <c r="S29" i="6"/>
  <c r="AX31" i="6"/>
  <c r="AW31" i="6"/>
  <c r="AZ31" i="6" s="1"/>
  <c r="BA31" i="6" s="1"/>
  <c r="AK32" i="6"/>
  <c r="Z35" i="6"/>
  <c r="Y35" i="6"/>
  <c r="AE36" i="6"/>
  <c r="AF36" i="6"/>
  <c r="Y44" i="6"/>
  <c r="AK45" i="6"/>
  <c r="AL45" i="6"/>
  <c r="AE54" i="6"/>
  <c r="AF54" i="6"/>
  <c r="G56" i="6"/>
  <c r="H56" i="6"/>
  <c r="Z60" i="6"/>
  <c r="Y60" i="6"/>
  <c r="AF15" i="6"/>
  <c r="AE15" i="6"/>
  <c r="T17" i="6"/>
  <c r="S17" i="6"/>
  <c r="AQ18" i="6"/>
  <c r="AE20" i="6"/>
  <c r="S22" i="6"/>
  <c r="H23" i="6"/>
  <c r="S27" i="6"/>
  <c r="AL33" i="6"/>
  <c r="AK33" i="6"/>
  <c r="AF35" i="6"/>
  <c r="AE35" i="6"/>
  <c r="AK36" i="6"/>
  <c r="AL36" i="6"/>
  <c r="AX41" i="6"/>
  <c r="T43" i="6"/>
  <c r="S43" i="6"/>
  <c r="AE44" i="6"/>
  <c r="AF44" i="6"/>
  <c r="AL57" i="6"/>
  <c r="AK57" i="6"/>
  <c r="AL59" i="6"/>
  <c r="S61" i="6"/>
  <c r="AZ61" i="6" s="1"/>
  <c r="BA61" i="6" s="1"/>
  <c r="AF52" i="6"/>
  <c r="M54" i="6"/>
  <c r="Z55" i="6"/>
  <c r="N56" i="6"/>
  <c r="AQ57" i="6"/>
  <c r="AE58" i="6"/>
  <c r="AR59" i="6"/>
  <c r="Z61" i="6"/>
  <c r="H33" i="6"/>
  <c r="AX34" i="6"/>
  <c r="S36" i="6"/>
  <c r="Z37" i="6"/>
  <c r="AE38" i="6"/>
  <c r="N39" i="6"/>
  <c r="S40" i="6"/>
  <c r="G42" i="6"/>
  <c r="AR42" i="6"/>
  <c r="AW43" i="6"/>
  <c r="M44" i="6"/>
  <c r="M46" i="6"/>
  <c r="Z47" i="6"/>
  <c r="N48" i="6"/>
  <c r="AQ49" i="6"/>
  <c r="AE50" i="6"/>
  <c r="AR51" i="6"/>
  <c r="Z53" i="6"/>
  <c r="AL60" i="6"/>
  <c r="T62" i="6"/>
  <c r="M26" i="6"/>
  <c r="G27" i="6"/>
  <c r="AZ27" i="6" s="1"/>
  <c r="BA27" i="6" s="1"/>
  <c r="T30" i="6"/>
  <c r="BB30" i="6" s="1"/>
  <c r="AQ32" i="6"/>
  <c r="AE34" i="6"/>
  <c r="AQ36" i="6"/>
  <c r="G37" i="6"/>
  <c r="M38" i="6"/>
  <c r="AW38" i="6"/>
  <c r="AK40" i="6"/>
  <c r="AQ41" i="6"/>
  <c r="Y42" i="6"/>
  <c r="AE43" i="6"/>
  <c r="AL44" i="6"/>
  <c r="Z45" i="6"/>
  <c r="AL52" i="6"/>
  <c r="T54" i="6"/>
  <c r="G55" i="6"/>
  <c r="AW55" i="6"/>
  <c r="T56" i="6"/>
  <c r="H57" i="6"/>
  <c r="AX57" i="6"/>
  <c r="AK58" i="6"/>
  <c r="Y59" i="6"/>
  <c r="AZ59" i="6" s="1"/>
  <c r="BA59" i="6" s="1"/>
  <c r="AX59" i="6"/>
  <c r="AF61" i="6"/>
  <c r="H32" i="6"/>
  <c r="AX33" i="6"/>
  <c r="AL35" i="6"/>
  <c r="AF37" i="6"/>
  <c r="T39" i="6"/>
  <c r="H41" i="6"/>
  <c r="AX42" i="6"/>
  <c r="S44" i="6"/>
  <c r="T46" i="6"/>
  <c r="G47" i="6"/>
  <c r="AW47" i="6"/>
  <c r="T48" i="6"/>
  <c r="H49" i="6"/>
  <c r="AX49" i="6"/>
  <c r="AK50" i="6"/>
  <c r="Y51" i="6"/>
  <c r="AZ51" i="6" s="1"/>
  <c r="BA51" i="6" s="1"/>
  <c r="AX51" i="6"/>
  <c r="AF53" i="6"/>
  <c r="S60" i="6"/>
  <c r="AZ60" i="6" s="1"/>
  <c r="BA60" i="6" s="1"/>
  <c r="AR60" i="6"/>
  <c r="Z62" i="6"/>
  <c r="AZ37" i="6" l="1"/>
  <c r="BA37" i="6" s="1"/>
  <c r="BB19" i="6"/>
  <c r="BB45" i="6"/>
  <c r="AZ35" i="6"/>
  <c r="BA35" i="6" s="1"/>
  <c r="AZ15" i="6"/>
  <c r="BA15" i="6" s="1"/>
  <c r="BB15" i="6" s="1"/>
  <c r="AZ25" i="6"/>
  <c r="BA25" i="6" s="1"/>
  <c r="BB25" i="6" s="1"/>
  <c r="AZ6" i="6"/>
  <c r="BA6" i="6" s="1"/>
  <c r="BB53" i="6"/>
  <c r="AZ17" i="6"/>
  <c r="BA17" i="6" s="1"/>
  <c r="BB17" i="6" s="1"/>
  <c r="AZ2" i="6"/>
  <c r="BA2" i="6" s="1"/>
  <c r="AZ52" i="6"/>
  <c r="BA52" i="6" s="1"/>
  <c r="AZ32" i="6"/>
  <c r="BA32" i="6" s="1"/>
  <c r="BB6" i="6"/>
  <c r="BB39" i="6"/>
  <c r="AZ47" i="6"/>
  <c r="BA47" i="6" s="1"/>
  <c r="BB47" i="6" s="1"/>
  <c r="BB61" i="6"/>
  <c r="AZ40" i="6"/>
  <c r="BA40" i="6" s="1"/>
  <c r="BB40" i="6" s="1"/>
  <c r="AZ26" i="6"/>
  <c r="BA26" i="6" s="1"/>
  <c r="AZ46" i="6"/>
  <c r="BA46" i="6" s="1"/>
  <c r="BB46" i="6" s="1"/>
  <c r="AZ57" i="6"/>
  <c r="BA57" i="6" s="1"/>
  <c r="BB57" i="6" s="1"/>
  <c r="AZ55" i="6"/>
  <c r="BA55" i="6" s="1"/>
  <c r="BB55" i="6" s="1"/>
  <c r="AZ44" i="6"/>
  <c r="BA44" i="6" s="1"/>
  <c r="BB44" i="6" s="1"/>
  <c r="AZ34" i="6"/>
  <c r="BA34" i="6" s="1"/>
  <c r="BB34" i="6" s="1"/>
  <c r="AZ18" i="6"/>
  <c r="BA18" i="6" s="1"/>
  <c r="BB18" i="6" s="1"/>
  <c r="AZ9" i="6"/>
  <c r="BA9" i="6" s="1"/>
  <c r="AZ43" i="6"/>
  <c r="BA43" i="6" s="1"/>
  <c r="BB21" i="6"/>
  <c r="AZ49" i="6"/>
  <c r="BA49" i="6" s="1"/>
  <c r="BB26" i="6"/>
  <c r="AZ29" i="6"/>
  <c r="BA29" i="6" s="1"/>
  <c r="BB60" i="6"/>
  <c r="AZ38" i="6"/>
  <c r="BA38" i="6" s="1"/>
  <c r="BB31" i="6"/>
  <c r="AZ24" i="6"/>
  <c r="BA24" i="6" s="1"/>
  <c r="BB24" i="6" s="1"/>
  <c r="BB43" i="6"/>
  <c r="AZ36" i="6"/>
  <c r="BA36" i="6" s="1"/>
  <c r="BB36" i="6" s="1"/>
  <c r="AZ53" i="6"/>
  <c r="BA53" i="6" s="1"/>
  <c r="AZ13" i="6"/>
  <c r="BA13" i="6" s="1"/>
  <c r="BB48" i="6"/>
  <c r="AZ56" i="6"/>
  <c r="BA56" i="6" s="1"/>
  <c r="BB27" i="6"/>
  <c r="AZ22" i="6"/>
  <c r="BA22" i="6" s="1"/>
  <c r="BB22" i="6" s="1"/>
  <c r="AZ16" i="6"/>
  <c r="BA16" i="6" s="1"/>
  <c r="BB16" i="6" s="1"/>
  <c r="AZ30" i="6"/>
  <c r="BA30" i="6" s="1"/>
  <c r="AZ58" i="6"/>
  <c r="BA58" i="6" s="1"/>
  <c r="BB58" i="6" s="1"/>
  <c r="BB52" i="6"/>
  <c r="BB35" i="6"/>
  <c r="AZ19" i="6"/>
  <c r="BA19" i="6" s="1"/>
  <c r="AZ45" i="6"/>
  <c r="BA45" i="6" s="1"/>
  <c r="AZ14" i="6"/>
  <c r="BA14" i="6" s="1"/>
  <c r="BB14" i="6" s="1"/>
  <c r="BB37" i="6"/>
  <c r="AZ50" i="6"/>
  <c r="BA50" i="6" s="1"/>
  <c r="BB50" i="6" s="1"/>
  <c r="AZ33" i="6"/>
  <c r="BA33" i="6" s="1"/>
  <c r="BB2" i="6"/>
  <c r="BB13" i="6"/>
  <c r="BL37" i="5"/>
  <c r="BM37" i="5" s="1"/>
  <c r="BN37" i="5" s="1"/>
  <c r="BL47" i="5"/>
  <c r="BM47" i="5" s="1"/>
  <c r="BL41" i="5"/>
  <c r="BM41" i="5" s="1"/>
  <c r="BL23" i="5"/>
  <c r="BM23" i="5" s="1"/>
  <c r="BN26" i="5"/>
  <c r="BL15" i="5"/>
  <c r="BM15" i="5" s="1"/>
  <c r="BN15" i="5" s="1"/>
  <c r="BL51" i="5"/>
  <c r="BM51" i="5" s="1"/>
  <c r="BN51" i="5" s="1"/>
  <c r="BL33" i="5"/>
  <c r="BM33" i="5" s="1"/>
  <c r="BN33" i="5" s="1"/>
  <c r="BL5" i="5"/>
  <c r="BM5" i="5" s="1"/>
  <c r="BN9" i="5"/>
  <c r="BL19" i="5"/>
  <c r="BM19" i="5" s="1"/>
  <c r="BL7" i="5"/>
  <c r="BM7" i="5" s="1"/>
  <c r="BN12" i="5"/>
  <c r="BL20" i="5"/>
  <c r="BM20" i="5" s="1"/>
  <c r="BN20" i="5" s="1"/>
  <c r="BL43" i="5"/>
  <c r="BM43" i="5" s="1"/>
  <c r="BN43" i="5" s="1"/>
  <c r="BL24" i="5"/>
  <c r="BM24" i="5" s="1"/>
  <c r="BL45" i="5"/>
  <c r="BM45" i="5" s="1"/>
  <c r="BL25" i="5"/>
  <c r="BM25" i="5" s="1"/>
  <c r="BL18" i="5"/>
  <c r="BM18" i="5" s="1"/>
  <c r="BN18" i="5" s="1"/>
  <c r="BL22" i="5"/>
  <c r="BM22" i="5" s="1"/>
  <c r="BN22" i="5" s="1"/>
  <c r="BL46" i="5"/>
  <c r="BM46" i="5" s="1"/>
  <c r="BN46" i="5" s="1"/>
  <c r="BL40" i="5"/>
  <c r="BM40" i="5" s="1"/>
  <c r="BN40" i="5" s="1"/>
  <c r="BL2" i="5"/>
  <c r="BM2" i="5" s="1"/>
  <c r="BN50" i="5"/>
  <c r="BL60" i="5"/>
  <c r="BM60" i="5" s="1"/>
  <c r="BL11" i="5"/>
  <c r="BM11" i="5" s="1"/>
  <c r="BN6" i="5"/>
  <c r="BN60" i="5"/>
  <c r="BL62" i="5"/>
  <c r="BM62" i="5" s="1"/>
  <c r="BN62" i="5" s="1"/>
  <c r="BN42" i="5"/>
  <c r="BL52" i="5"/>
  <c r="BM52" i="5" s="1"/>
  <c r="BN11" i="5"/>
  <c r="AZ34" i="4"/>
  <c r="BA34" i="4" s="1"/>
  <c r="AZ44" i="4"/>
  <c r="BA44" i="4" s="1"/>
  <c r="AZ25" i="4"/>
  <c r="BA25" i="4" s="1"/>
  <c r="AZ10" i="4"/>
  <c r="BA10" i="4" s="1"/>
  <c r="AZ57" i="4"/>
  <c r="BA57" i="4" s="1"/>
  <c r="AZ13" i="4"/>
  <c r="BA13" i="4" s="1"/>
  <c r="AZ4" i="4"/>
  <c r="BA4" i="4" s="1"/>
  <c r="AZ33" i="4"/>
  <c r="BA33" i="4" s="1"/>
  <c r="AZ56" i="4"/>
  <c r="BA56" i="4" s="1"/>
  <c r="AZ21" i="4"/>
  <c r="BA21" i="4" s="1"/>
  <c r="AZ32" i="4"/>
  <c r="BA32" i="4" s="1"/>
  <c r="AZ51" i="4"/>
  <c r="BA51" i="4" s="1"/>
  <c r="AZ62" i="4"/>
  <c r="BA62" i="4" s="1"/>
  <c r="AZ41" i="4"/>
  <c r="BA41" i="4" s="1"/>
  <c r="BF7" i="3"/>
  <c r="BG7" i="3" s="1"/>
  <c r="BH3" i="3"/>
  <c r="BF11" i="3"/>
  <c r="BG11" i="3" s="1"/>
  <c r="BF37" i="3"/>
  <c r="BG37" i="3" s="1"/>
  <c r="BH37" i="3" s="1"/>
  <c r="BF34" i="3"/>
  <c r="BG34" i="3" s="1"/>
  <c r="BH34" i="3" s="1"/>
  <c r="BF6" i="2"/>
  <c r="BG6" i="2" s="1"/>
  <c r="BF21" i="2"/>
  <c r="BG21" i="2" s="1"/>
  <c r="BF13" i="2"/>
  <c r="BG13" i="2" s="1"/>
  <c r="BF33" i="2"/>
  <c r="BG33" i="2" s="1"/>
  <c r="BH33" i="2" s="1"/>
  <c r="BF23" i="2"/>
  <c r="BG23" i="2" s="1"/>
  <c r="BF37" i="2"/>
  <c r="BG37" i="2" s="1"/>
  <c r="BH37" i="2" s="1"/>
  <c r="BF10" i="2"/>
  <c r="BG10" i="2" s="1"/>
  <c r="BH10" i="2" s="1"/>
  <c r="BF32" i="2"/>
  <c r="BG32" i="2" s="1"/>
  <c r="BH32" i="2" s="1"/>
  <c r="BF17" i="2"/>
  <c r="BG17" i="2" s="1"/>
  <c r="BF24" i="2"/>
  <c r="BG24" i="2" s="1"/>
  <c r="BF16" i="2"/>
  <c r="BG16" i="2" s="1"/>
  <c r="BF9" i="2"/>
  <c r="BG9" i="2" s="1"/>
  <c r="BF38" i="2"/>
  <c r="BG38" i="2" s="1"/>
  <c r="BH38" i="2" s="1"/>
  <c r="BF34" i="2"/>
  <c r="BG34" i="2" s="1"/>
  <c r="BH30" i="2"/>
  <c r="BF31" i="2"/>
  <c r="BG31" i="2" s="1"/>
  <c r="BF18" i="2"/>
  <c r="BG18" i="2" s="1"/>
  <c r="BF4" i="2"/>
  <c r="BG4" i="2" s="1"/>
  <c r="BH4" i="2" s="1"/>
  <c r="BF3" i="2"/>
  <c r="BG3" i="2" s="1"/>
  <c r="BH3" i="2" s="1"/>
  <c r="BH18" i="2"/>
  <c r="BF2" i="2"/>
  <c r="BG2" i="2" s="1"/>
  <c r="BH2" i="2" s="1"/>
  <c r="BH36" i="2"/>
  <c r="BH12" i="2"/>
  <c r="BF7" i="2"/>
  <c r="BG7" i="2" s="1"/>
  <c r="BF5" i="2"/>
  <c r="BG5" i="2" s="1"/>
  <c r="BH5" i="2" s="1"/>
  <c r="BF11" i="2"/>
  <c r="BG11" i="2" s="1"/>
  <c r="BF28" i="2"/>
  <c r="BG28" i="2" s="1"/>
  <c r="BH28" i="2" s="1"/>
  <c r="BF20" i="2"/>
  <c r="BG20" i="2" s="1"/>
  <c r="BF29" i="2"/>
  <c r="BG29" i="2" s="1"/>
  <c r="BH29" i="2" s="1"/>
  <c r="BH13" i="2"/>
  <c r="BH15" i="2"/>
  <c r="BF25" i="2"/>
  <c r="BG25" i="2" s="1"/>
  <c r="BH25" i="2" s="1"/>
  <c r="BH17" i="2"/>
  <c r="BH8" i="2"/>
  <c r="BF10" i="3"/>
  <c r="BG10" i="3" s="1"/>
  <c r="BH10" i="3" s="1"/>
  <c r="BF27" i="3"/>
  <c r="BG27" i="3" s="1"/>
  <c r="BF12" i="3"/>
  <c r="BG12" i="3" s="1"/>
  <c r="BH12" i="3" s="1"/>
  <c r="BF4" i="3"/>
  <c r="BG4" i="3" s="1"/>
  <c r="BH4" i="3" s="1"/>
  <c r="BF14" i="3"/>
  <c r="BG14" i="3" s="1"/>
  <c r="BH14" i="3" s="1"/>
  <c r="BH13" i="3"/>
  <c r="BF24" i="3"/>
  <c r="BG24" i="3" s="1"/>
  <c r="BF9" i="3"/>
  <c r="BG9" i="3" s="1"/>
  <c r="BH9" i="3" s="1"/>
  <c r="BF13" i="3"/>
  <c r="BG13" i="3" s="1"/>
  <c r="BF23" i="3"/>
  <c r="BG23" i="3" s="1"/>
  <c r="BF32" i="3"/>
  <c r="BG32" i="3" s="1"/>
  <c r="BH23" i="3"/>
  <c r="BF8" i="3"/>
  <c r="BG8" i="3" s="1"/>
  <c r="BH8" i="3" s="1"/>
  <c r="BF20" i="3"/>
  <c r="BG20" i="3" s="1"/>
  <c r="BH20" i="3" s="1"/>
  <c r="BF2" i="3"/>
  <c r="BG2" i="3" s="1"/>
  <c r="BH2" i="3" s="1"/>
  <c r="BH19" i="3"/>
  <c r="BF18" i="3"/>
  <c r="BG18" i="3" s="1"/>
  <c r="BH18" i="3" s="1"/>
  <c r="BF29" i="3"/>
  <c r="BG29" i="3" s="1"/>
  <c r="BH29" i="3" s="1"/>
  <c r="BH16" i="3"/>
  <c r="BF25" i="3"/>
  <c r="BG25" i="3" s="1"/>
  <c r="BH25" i="3" s="1"/>
  <c r="BH24" i="3"/>
  <c r="BF30" i="3"/>
  <c r="BG30" i="3" s="1"/>
  <c r="BH30" i="3" s="1"/>
  <c r="BH21" i="3"/>
  <c r="BF26" i="3"/>
  <c r="BG26" i="3" s="1"/>
  <c r="BH26" i="3" s="1"/>
  <c r="BF22" i="3"/>
  <c r="BG22" i="3" s="1"/>
  <c r="BH22" i="3" s="1"/>
  <c r="BF19" i="3"/>
  <c r="BG19" i="3" s="1"/>
  <c r="BF5" i="3"/>
  <c r="BG5" i="3" s="1"/>
  <c r="BH5" i="3" s="1"/>
  <c r="BF17" i="3"/>
  <c r="BG17" i="3" s="1"/>
  <c r="BH17" i="3" s="1"/>
  <c r="BN61" i="5"/>
  <c r="BH27" i="3"/>
  <c r="BH6" i="2"/>
  <c r="BN23" i="5"/>
  <c r="BH34" i="2"/>
  <c r="BH32" i="3"/>
  <c r="BN55" i="5"/>
  <c r="BN45" i="5"/>
  <c r="BN48" i="5"/>
  <c r="BN25" i="5"/>
  <c r="BH26" i="2"/>
  <c r="BB29" i="6"/>
  <c r="BN5" i="5"/>
  <c r="BN41" i="5"/>
  <c r="BN49" i="5"/>
  <c r="BN2" i="5"/>
  <c r="BH21" i="2"/>
  <c r="AZ49" i="4"/>
  <c r="BA49" i="4" s="1"/>
  <c r="BB51" i="6"/>
  <c r="BB38" i="6"/>
  <c r="BB9" i="6"/>
  <c r="BL58" i="5"/>
  <c r="BM58" i="5" s="1"/>
  <c r="BN58" i="5" s="1"/>
  <c r="AZ23" i="6"/>
  <c r="BA23" i="6" s="1"/>
  <c r="BB23" i="6" s="1"/>
  <c r="AZ3" i="6"/>
  <c r="BA3" i="6" s="1"/>
  <c r="BB3" i="6" s="1"/>
  <c r="BL16" i="5"/>
  <c r="BM16" i="5" s="1"/>
  <c r="BL36" i="5"/>
  <c r="BM36" i="5" s="1"/>
  <c r="AZ39" i="4"/>
  <c r="BA39" i="4" s="1"/>
  <c r="AZ31" i="4"/>
  <c r="BA31" i="4" s="1"/>
  <c r="BN24" i="5"/>
  <c r="BL27" i="5"/>
  <c r="BM27" i="5" s="1"/>
  <c r="BN27" i="5" s="1"/>
  <c r="BF38" i="3"/>
  <c r="BG38" i="3" s="1"/>
  <c r="BH38" i="3" s="1"/>
  <c r="BF33" i="3"/>
  <c r="BG33" i="3" s="1"/>
  <c r="BH33" i="3" s="1"/>
  <c r="BH7" i="3"/>
  <c r="BH31" i="2"/>
  <c r="BH24" i="2"/>
  <c r="BF22" i="2"/>
  <c r="BG22" i="2" s="1"/>
  <c r="BH22" i="2" s="1"/>
  <c r="BB33" i="6"/>
  <c r="BL44" i="5"/>
  <c r="BM44" i="5" s="1"/>
  <c r="BN44" i="5" s="1"/>
  <c r="BN16" i="5"/>
  <c r="BN14" i="5"/>
  <c r="BL3" i="5"/>
  <c r="BM3" i="5" s="1"/>
  <c r="BN3" i="5" s="1"/>
  <c r="AZ3" i="4"/>
  <c r="BA3" i="4" s="1"/>
  <c r="AZ15" i="4"/>
  <c r="BA15" i="4" s="1"/>
  <c r="BF19" i="2"/>
  <c r="BG19" i="2" s="1"/>
  <c r="BH19" i="2" s="1"/>
  <c r="AZ42" i="6"/>
  <c r="BA42" i="6" s="1"/>
  <c r="BB42" i="6" s="1"/>
  <c r="AZ28" i="6"/>
  <c r="BA28" i="6" s="1"/>
  <c r="BB28" i="6" s="1"/>
  <c r="BN36" i="5"/>
  <c r="AZ21" i="6"/>
  <c r="BA21" i="6" s="1"/>
  <c r="AZ8" i="6"/>
  <c r="BA8" i="6" s="1"/>
  <c r="BB8" i="6" s="1"/>
  <c r="BN47" i="5"/>
  <c r="BL13" i="5"/>
  <c r="BM13" i="5" s="1"/>
  <c r="BN13" i="5" s="1"/>
  <c r="BL34" i="5"/>
  <c r="BM34" i="5" s="1"/>
  <c r="BN34" i="5" s="1"/>
  <c r="BL59" i="5"/>
  <c r="BM59" i="5" s="1"/>
  <c r="AZ43" i="4"/>
  <c r="BA43" i="4" s="1"/>
  <c r="AZ30" i="4"/>
  <c r="BA30" i="4" s="1"/>
  <c r="BN7" i="5"/>
  <c r="BL10" i="5"/>
  <c r="BM10" i="5" s="1"/>
  <c r="BN10" i="5" s="1"/>
  <c r="BB2" i="4"/>
  <c r="AZ27" i="4"/>
  <c r="BA27" i="4" s="1"/>
  <c r="AZ9" i="4"/>
  <c r="BA9" i="4" s="1"/>
  <c r="BH35" i="2"/>
  <c r="BH7" i="2"/>
  <c r="BF15" i="3"/>
  <c r="BG15" i="3" s="1"/>
  <c r="BH15" i="3" s="1"/>
  <c r="BH23" i="2"/>
  <c r="BN52" i="5"/>
  <c r="BN59" i="5"/>
  <c r="BN39" i="5"/>
  <c r="BL8" i="5"/>
  <c r="BM8" i="5" s="1"/>
  <c r="AZ42" i="4"/>
  <c r="BA42" i="4" s="1"/>
  <c r="BH9" i="2"/>
  <c r="BH20" i="2"/>
  <c r="BB62" i="6"/>
  <c r="AZ12" i="6"/>
  <c r="BA12" i="6" s="1"/>
  <c r="BB12" i="6" s="1"/>
  <c r="AZ4" i="6"/>
  <c r="BA4" i="6" s="1"/>
  <c r="BB4" i="6" s="1"/>
  <c r="BL54" i="5"/>
  <c r="BM54" i="5" s="1"/>
  <c r="BN30" i="5"/>
  <c r="BL32" i="5"/>
  <c r="BM32" i="5" s="1"/>
  <c r="AZ28" i="4"/>
  <c r="BA28" i="4" s="1"/>
  <c r="BL21" i="5"/>
  <c r="BM21" i="5" s="1"/>
  <c r="BN21" i="5" s="1"/>
  <c r="BN8" i="5"/>
  <c r="BF27" i="2"/>
  <c r="BG27" i="2" s="1"/>
  <c r="BH27" i="2" s="1"/>
  <c r="AZ20" i="6"/>
  <c r="BA20" i="6" s="1"/>
  <c r="BB20" i="6" s="1"/>
  <c r="BB32" i="6"/>
  <c r="AZ5" i="6"/>
  <c r="BA5" i="6" s="1"/>
  <c r="BB5" i="6" s="1"/>
  <c r="AZ54" i="6"/>
  <c r="BA54" i="6" s="1"/>
  <c r="BB54" i="6" s="1"/>
  <c r="AZ10" i="6"/>
  <c r="BA10" i="6" s="1"/>
  <c r="BB10" i="6" s="1"/>
  <c r="BN54" i="5"/>
  <c r="BL29" i="5"/>
  <c r="BM29" i="5" s="1"/>
  <c r="BN29" i="5" s="1"/>
  <c r="BN32" i="5"/>
  <c r="BN19" i="5"/>
  <c r="BF35" i="3"/>
  <c r="BG35" i="3" s="1"/>
  <c r="BH35" i="3" s="1"/>
  <c r="AZ53" i="4"/>
  <c r="BA53" i="4" s="1"/>
  <c r="BF36" i="3"/>
  <c r="BG36" i="3" s="1"/>
  <c r="BH36" i="3" s="1"/>
  <c r="AZ16" i="4"/>
  <c r="BA16" i="4" s="1"/>
  <c r="BF28" i="3"/>
  <c r="BG28" i="3" s="1"/>
  <c r="BH28" i="3" s="1"/>
  <c r="BF14" i="2"/>
  <c r="BG14" i="2" s="1"/>
  <c r="BH14" i="2" s="1"/>
  <c r="BB49" i="6"/>
  <c r="BB59" i="6"/>
  <c r="BB56" i="6"/>
  <c r="AZ41" i="6"/>
  <c r="BA41" i="6" s="1"/>
  <c r="BB41" i="6" s="1"/>
  <c r="BL57" i="5"/>
  <c r="BM57" i="5" s="1"/>
  <c r="BN57" i="5" s="1"/>
  <c r="AZ7" i="6"/>
  <c r="BA7" i="6" s="1"/>
  <c r="BB7" i="6" s="1"/>
  <c r="BL31" i="5"/>
  <c r="BM31" i="5" s="1"/>
  <c r="BL28" i="5"/>
  <c r="BM28" i="5" s="1"/>
  <c r="BN28" i="5" s="1"/>
  <c r="AZ47" i="4"/>
  <c r="BA47" i="4" s="1"/>
  <c r="AZ17" i="4"/>
  <c r="BA17" i="4" s="1"/>
  <c r="BH31" i="3"/>
  <c r="AZ5" i="4"/>
  <c r="BA5" i="4" s="1"/>
  <c r="BF6" i="3"/>
  <c r="BG6" i="3" s="1"/>
  <c r="BH6" i="3" s="1"/>
  <c r="BH16" i="2"/>
</calcChain>
</file>

<file path=xl/sharedStrings.xml><?xml version="1.0" encoding="utf-8"?>
<sst xmlns="http://schemas.openxmlformats.org/spreadsheetml/2006/main" count="10080" uniqueCount="903">
  <si>
    <t>Roll Number</t>
  </si>
  <si>
    <t>USN</t>
  </si>
  <si>
    <t>Name</t>
  </si>
  <si>
    <t>Date of Registration</t>
  </si>
  <si>
    <t>Branch</t>
  </si>
  <si>
    <t>SSLC Marks</t>
  </si>
  <si>
    <t>PUC Marks  (PCM)</t>
  </si>
  <si>
    <t>Admission Quota</t>
  </si>
  <si>
    <t>CET Rank</t>
  </si>
  <si>
    <t>Category</t>
  </si>
  <si>
    <t>Date of Birth</t>
  </si>
  <si>
    <t>Gender</t>
  </si>
  <si>
    <t>Blood Group</t>
  </si>
  <si>
    <t>Adhar Number</t>
  </si>
  <si>
    <t>Parent's Name</t>
  </si>
  <si>
    <t>Parent's Mobile Number</t>
  </si>
  <si>
    <t>Student's Mobile Number</t>
  </si>
  <si>
    <t>Email ID</t>
  </si>
  <si>
    <t>College Mail ID</t>
  </si>
  <si>
    <t>Occupancy</t>
  </si>
  <si>
    <t>Address</t>
  </si>
  <si>
    <t>4SU21AD001</t>
  </si>
  <si>
    <t>A CHATHRAPATHI</t>
  </si>
  <si>
    <t>22-09-2021</t>
  </si>
  <si>
    <t>AI</t>
  </si>
  <si>
    <t>Management</t>
  </si>
  <si>
    <t>1,16,810</t>
  </si>
  <si>
    <t>II A</t>
  </si>
  <si>
    <t>13-09-2003</t>
  </si>
  <si>
    <t>Male</t>
  </si>
  <si>
    <t>O+</t>
  </si>
  <si>
    <t>4890 9238 8651</t>
  </si>
  <si>
    <t>Ashwathappa</t>
  </si>
  <si>
    <t>chatrapathia9@gmail.com</t>
  </si>
  <si>
    <t>4su21ad001@sdmit.in</t>
  </si>
  <si>
    <t>PG</t>
  </si>
  <si>
    <t xml:space="preserve">S/o Ashwathappa, 
2, Kurbur Beedi D Palya , 
Post Darinayakanapalya- 561206 
Gowribidnur, Chikkaballapur
</t>
  </si>
  <si>
    <t>4SU21AD002</t>
  </si>
  <si>
    <t>A S SAMARTHARAMA</t>
  </si>
  <si>
    <t>KEA</t>
  </si>
  <si>
    <t>GM</t>
  </si>
  <si>
    <t>22-04-2003</t>
  </si>
  <si>
    <t>A+</t>
  </si>
  <si>
    <t>6507 8292 3154</t>
  </si>
  <si>
    <t>R S Anantha Krishna Bhatta</t>
  </si>
  <si>
    <t>samartharama7@gmail.com</t>
  </si>
  <si>
    <t>4su21ad002@sdmit.in</t>
  </si>
  <si>
    <t>SDMIT Boys Hostel</t>
  </si>
  <si>
    <t xml:space="preserve">S/o R S Anantha Krishna Bhatta, 
1273, T M Road, Lower Town, 
Post Harandoor - 577126 
Koppa, Chikmagalur
</t>
  </si>
  <si>
    <t>4SU21AD003</t>
  </si>
  <si>
    <t>ADARSHA H M</t>
  </si>
  <si>
    <t>15-12-2021</t>
  </si>
  <si>
    <t>24-06-2003</t>
  </si>
  <si>
    <t>9790 1229 8638</t>
  </si>
  <si>
    <t>Manjunatha H C</t>
  </si>
  <si>
    <t>hmadarsha2003@gmail.com</t>
  </si>
  <si>
    <t>4su21ad003@sdmit.in</t>
  </si>
  <si>
    <t xml:space="preserve">S/o Manjunatha H C, 
1, 2nd Block Shivashakthi Road, Shakthi Nagar, 
Post Shakthi Nagar – 570019
Mysuru
</t>
  </si>
  <si>
    <t>4SU21AD004</t>
  </si>
  <si>
    <t>ADITHYA R</t>
  </si>
  <si>
    <t>30-12-2021</t>
  </si>
  <si>
    <t>26-09-2003</t>
  </si>
  <si>
    <t>3543 7650 1219</t>
  </si>
  <si>
    <t>Ramakrishna Poojary</t>
  </si>
  <si>
    <t>adithyar260@gmail.com</t>
  </si>
  <si>
    <t>4su21ad004@sdmit.in</t>
  </si>
  <si>
    <t xml:space="preserve">S/o Ramakrishna Poojary,
1-83B, Sowparnika Nilaya, 
Hoskote, Post Kergal – 576219
Kundapura, Udupi
 </t>
  </si>
  <si>
    <t>4SU21AD005</t>
  </si>
  <si>
    <t>AKSHAJ M</t>
  </si>
  <si>
    <t>14-12-2021</t>
  </si>
  <si>
    <t>II AG</t>
  </si>
  <si>
    <t>26-09-2002</t>
  </si>
  <si>
    <t>B+</t>
  </si>
  <si>
    <t>3315 8822 9779</t>
  </si>
  <si>
    <t>Murugesh S</t>
  </si>
  <si>
    <t>akshajmurugesh1@gmail.com</t>
  </si>
  <si>
    <t>4su21ad005@sdmit.in</t>
  </si>
  <si>
    <t xml:space="preserve">S/o Murugesh S, 
Sri Sai Mountain Green Apt, F-103
Coconut Garden 1st Main
Kodigehalli Main Ayyappanagar KR Puram, 
Post Krishnarajapuram – 560036, Bangalore North
</t>
  </si>
  <si>
    <t>4SU21AD006</t>
  </si>
  <si>
    <t>ANANYA J L</t>
  </si>
  <si>
    <t>1,80,442</t>
  </si>
  <si>
    <t>III AG</t>
  </si>
  <si>
    <t>Female</t>
  </si>
  <si>
    <t>4112 3630 2915</t>
  </si>
  <si>
    <t>Lokesh J R</t>
  </si>
  <si>
    <t>ananyalgowda04@gmail.com</t>
  </si>
  <si>
    <t>4su21ad006@sdmit.in</t>
  </si>
  <si>
    <t xml:space="preserve">D/o Lokesh J R,
#09, Jambaradi, 
Post Kyyamanahalli - 573165 
Sakaleshapura, Hassan
</t>
  </si>
  <si>
    <t>4SU21AD007</t>
  </si>
  <si>
    <t>ANVITHA K</t>
  </si>
  <si>
    <t>1,62,228</t>
  </si>
  <si>
    <t>24-02-2004</t>
  </si>
  <si>
    <t>O-</t>
  </si>
  <si>
    <t>7375 0520 7007</t>
  </si>
  <si>
    <t>Achutha K</t>
  </si>
  <si>
    <t>kachutha900@gmail.com</t>
  </si>
  <si>
    <t>4su21ad007@sdmit.in</t>
  </si>
  <si>
    <t>SDMIT Girls Hostel</t>
  </si>
  <si>
    <t xml:space="preserve">D/o Achutha K,
2-86, Mogru, 
Post Mogru - 574241 
Belthangady Taluk, Dakshina Kannada
</t>
  </si>
  <si>
    <t>4SU21AD008</t>
  </si>
  <si>
    <t>APOORVA PRABHU</t>
  </si>
  <si>
    <t>23-09-2021</t>
  </si>
  <si>
    <t>31-05-2004</t>
  </si>
  <si>
    <t>9647 2411 0019</t>
  </si>
  <si>
    <t>Vamana Prabhu</t>
  </si>
  <si>
    <t>apurvaprabu04@gmail.com</t>
  </si>
  <si>
    <t>4su21ad008@sdmit.in</t>
  </si>
  <si>
    <t>Day-Scholar</t>
  </si>
  <si>
    <t xml:space="preserve">D/o Vamana Prabhu, 
Devottu House, 1-32, Kavalamoodur, 
Post Kavalakatte - 574265 
Bantwal, Dakshina Kannada
</t>
  </si>
  <si>
    <t>4SU21AD009</t>
  </si>
  <si>
    <t>ASHWATH G BHAT</t>
  </si>
  <si>
    <t>4504 0727 1922</t>
  </si>
  <si>
    <t>Ganesh Bhat</t>
  </si>
  <si>
    <t>bhatashwath120@gmail.com</t>
  </si>
  <si>
    <t>4su21ad009@sdmit.in</t>
  </si>
  <si>
    <t xml:space="preserve">S/o Ganesh Bhat, 
Manjunatha Nilaya, 3-9/2, 
Shanthi Nagar, Post Ujire – 574240
Belthangadi, Dakshina Kannada
</t>
  </si>
  <si>
    <t>4SU21AD010</t>
  </si>
  <si>
    <t>B SAMARTH SHETTY</t>
  </si>
  <si>
    <t>1,09,879</t>
  </si>
  <si>
    <t>III B</t>
  </si>
  <si>
    <t>6967 5281 9084</t>
  </si>
  <si>
    <t>Dr. Hariprasad Shetty</t>
  </si>
  <si>
    <t>samarth.h.shetty66@gmail.com</t>
  </si>
  <si>
    <t>4su21ad010@sdmit.in</t>
  </si>
  <si>
    <t xml:space="preserve">S/o Dr. Hariprasad Shetty, 
Shri Manjunatha House,
1-247 B, Hattiangadi, 
Post Karki - 576283 
Kundapur, Udupi
</t>
  </si>
  <si>
    <t>4SU21AD011</t>
  </si>
  <si>
    <t>BHAVISHYA</t>
  </si>
  <si>
    <t>17-02-2004</t>
  </si>
  <si>
    <t>8212 6257 3377</t>
  </si>
  <si>
    <t>Sudharaj Shetty</t>
  </si>
  <si>
    <t>bhavishyashetty2004@gmail.com</t>
  </si>
  <si>
    <t>4su21ad011@sdmit.in</t>
  </si>
  <si>
    <t xml:space="preserve">D/o Sudharaj Shetty,
Deremar House, K1-260 A , 
Kuvettu, Post Kuvettu – 574224
Belthangady, Dakshina Kannada
</t>
  </si>
  <si>
    <t>4SU21AD012</t>
  </si>
  <si>
    <t>BILVARCHAN SALANKI M</t>
  </si>
  <si>
    <t>29-12-2021</t>
  </si>
  <si>
    <t>3646 7667 2754</t>
  </si>
  <si>
    <t>Basavarajaradhya M J</t>
  </si>
  <si>
    <t>bilvarchansalanki2004@gmail.com</t>
  </si>
  <si>
    <t>4su21ad012@sdmit.in</t>
  </si>
  <si>
    <t xml:space="preserve">S/o Basavarajaradhya M J,
589, 18th B Cross Road, 
Keshava Nagara, 
Post Sira – 572137, Sira, Tumkuru
</t>
  </si>
  <si>
    <t>4SU21AD013</t>
  </si>
  <si>
    <t>CHANDAN R</t>
  </si>
  <si>
    <t>31-12-2021</t>
  </si>
  <si>
    <t>1,57,780</t>
  </si>
  <si>
    <t>III A</t>
  </si>
  <si>
    <t>17-08-2003</t>
  </si>
  <si>
    <t>7857 0673 5360</t>
  </si>
  <si>
    <t>Ramesh M</t>
  </si>
  <si>
    <t>chandan17.ramesh@gmail.com</t>
  </si>
  <si>
    <t>4su21ad013@sdmit.in</t>
  </si>
  <si>
    <t xml:space="preserve">S/o Ramesh M,
No.48, Jenakal Siddeshwara Nagar
8th Main 3rd Block Nandini Layout, 
Post Nandini Layout – 560096
Bengaluru , Bengaluru 
</t>
  </si>
  <si>
    <t>4SU21AD014</t>
  </si>
  <si>
    <t>CHETHAN</t>
  </si>
  <si>
    <t>1,67,401</t>
  </si>
  <si>
    <t>CAT - 1</t>
  </si>
  <si>
    <t>21-07-2003</t>
  </si>
  <si>
    <t>9688 7653 7322</t>
  </si>
  <si>
    <t>Hemantha</t>
  </si>
  <si>
    <t>chethan.yadav.2k3@gmail.com</t>
  </si>
  <si>
    <t>4su21ad014@sdmit.in</t>
  </si>
  <si>
    <t xml:space="preserve">S/o Hemantha, 
Anthara House, 4-37/1, 
Perla, Post Ujire - 574240 
Belthangady, Dakshina Kannada
</t>
  </si>
  <si>
    <t>4SU21AD015</t>
  </si>
  <si>
    <t>DARSHAN S</t>
  </si>
  <si>
    <t>7101 8199 2083</t>
  </si>
  <si>
    <t>Shankar Poojary</t>
  </si>
  <si>
    <t>s94540425@gmail.com</t>
  </si>
  <si>
    <t>4su21ad015@sdmit.in</t>
  </si>
  <si>
    <t xml:space="preserve">S/o Shankar Poojary,
1-191, Kadike , 
Post Nada – 576230
Kundapura, Udupi
</t>
  </si>
  <si>
    <t>4SU21AD016</t>
  </si>
  <si>
    <t>DEVIPRASAD</t>
  </si>
  <si>
    <t>30-04-2003</t>
  </si>
  <si>
    <t>3536 8892 8335</t>
  </si>
  <si>
    <t>Subrahmanya K</t>
  </si>
  <si>
    <t>kollipaldeviprasadrao@gmail.com</t>
  </si>
  <si>
    <t>4su21ad016@sdmit.in</t>
  </si>
  <si>
    <t xml:space="preserve">S/o Subrahmanya K, 
Kollipal House, 2-6/1, 
Mithabagilu Village, 
Post Killuru - 574214 
Belthangady, Dakshina Kannada
</t>
  </si>
  <si>
    <t>4SU21AD017</t>
  </si>
  <si>
    <t>DHRUTI P C</t>
  </si>
  <si>
    <t>27-09-2021</t>
  </si>
  <si>
    <t>1,51,426</t>
  </si>
  <si>
    <t>2377 5133 3863</t>
  </si>
  <si>
    <t>Chengappa P A</t>
  </si>
  <si>
    <t>dhrutidechamma9@gmail.com</t>
  </si>
  <si>
    <t>4su21ad017@sdmit.in</t>
  </si>
  <si>
    <t xml:space="preserve">D/o Chengappa P A, 
13, Balamuri, 
Post Balamuri - 571252 
Madikeri, Kodagu
</t>
  </si>
  <si>
    <t>4SU21AD018</t>
  </si>
  <si>
    <t>GAGAN V</t>
  </si>
  <si>
    <t>2152 2558 5513</t>
  </si>
  <si>
    <t>Varadaraju M P</t>
  </si>
  <si>
    <t>V.Gaganacharya@gamil.com</t>
  </si>
  <si>
    <t>4su21ad018@sdmit.in</t>
  </si>
  <si>
    <t xml:space="preserve">S/o Varadaraju M P, 
#761, 11th A Cross 26th Main 
HSR Layout Sector 1, Agara, Sarjapur Road 
Bangalore 560102
</t>
  </si>
  <si>
    <t>4SU21AD019</t>
  </si>
  <si>
    <t>GOWTHAMI BHAT</t>
  </si>
  <si>
    <t>13-03-2003</t>
  </si>
  <si>
    <t>5638 3052 3884</t>
  </si>
  <si>
    <t>Prabhakar Bhat</t>
  </si>
  <si>
    <t>gowthamibhat39@gmail.com</t>
  </si>
  <si>
    <t>4su21ad019@sdmit.in</t>
  </si>
  <si>
    <t xml:space="preserve">D/o Prabhakar Bhat,
#305/3, Sidedahalli, 
Post Nagasandra – 560073
Bangalore , Bangalore 
</t>
  </si>
  <si>
    <t>4SU21AD020</t>
  </si>
  <si>
    <t>GURUNATH MALAGAR</t>
  </si>
  <si>
    <t>KEA SNQ</t>
  </si>
  <si>
    <t>18-07-2003</t>
  </si>
  <si>
    <t>2950 0553 0844</t>
  </si>
  <si>
    <t>Annaraya</t>
  </si>
  <si>
    <t>gurunathmalagar122@gmail.com</t>
  </si>
  <si>
    <t>4su21ad020@sdmit.in</t>
  </si>
  <si>
    <t xml:space="preserve">S/o Annaraya,
Somajal Village
Somajal Post – 586128
Sindagi, Vijayapur
</t>
  </si>
  <si>
    <t>4SU21AD021</t>
  </si>
  <si>
    <t>HRUSHITHA M R</t>
  </si>
  <si>
    <t>21-09-2003</t>
  </si>
  <si>
    <t>5055 7583 8234</t>
  </si>
  <si>
    <t>Rajashekar M I</t>
  </si>
  <si>
    <t>hrushithamr@gmail.com</t>
  </si>
  <si>
    <t>4su21ad021@sdmit.in</t>
  </si>
  <si>
    <t xml:space="preserve">D/o Rajashekar M I,
200, Masrangala Village,
Mallipatna Hobli – 573102
Arkalgud , Hassan
</t>
  </si>
  <si>
    <t>4SU21AD022</t>
  </si>
  <si>
    <t>KAUSTHUBA A M</t>
  </si>
  <si>
    <t>21-09-2021</t>
  </si>
  <si>
    <t>9,50,000</t>
  </si>
  <si>
    <t>31-08-2002</t>
  </si>
  <si>
    <t>5706 0071 3614</t>
  </si>
  <si>
    <t>Mahesh A G</t>
  </si>
  <si>
    <t>kausthubaam@gmail.com</t>
  </si>
  <si>
    <t>4su21ad022@sdmit.in</t>
  </si>
  <si>
    <t>S/o Mahesh A G,
Mahesh AG, Ambalike,
Post Bhandigadi – 577126
Koppa, Chickmagaluru</t>
  </si>
  <si>
    <t>4SU21AD023</t>
  </si>
  <si>
    <t>KEERTHANA S BHAT</t>
  </si>
  <si>
    <t>AB+</t>
  </si>
  <si>
    <t>5543 4177 0120</t>
  </si>
  <si>
    <t>K Shrinivasa Bhat</t>
  </si>
  <si>
    <t>keerthanasbhatkeerthi@gmail.com</t>
  </si>
  <si>
    <t>4su21ad023@sdmit.in</t>
  </si>
  <si>
    <t xml:space="preserve">D/o K Shrinivasa Bhat,
Krishna Kripa House,
Post Ujire – 574240
Belthangady, Dakshina Kannada 
</t>
  </si>
  <si>
    <t>4SU21AD024</t>
  </si>
  <si>
    <t>KRUTHIK T R</t>
  </si>
  <si>
    <t>16-12-2021</t>
  </si>
  <si>
    <t>9727 9932 1871</t>
  </si>
  <si>
    <t>Ramesh T</t>
  </si>
  <si>
    <t>kruthiktrgowda76312@gmail.com</t>
  </si>
  <si>
    <t>4su21ad024@sdmit.in</t>
  </si>
  <si>
    <t xml:space="preserve">S/o Ramesh T
RMC Opp DG Road, Saraswati Puram,
Ward No 7, Saraswathi Puram,
Turuvekere Taluk, Turuvekere Post - 572227 
Tumkur
</t>
  </si>
  <si>
    <t>4SU21AD025</t>
  </si>
  <si>
    <t>MAHAMMAD HISHAN K M</t>
  </si>
  <si>
    <t>II B</t>
  </si>
  <si>
    <t>4610 0109 2069</t>
  </si>
  <si>
    <t>Mohammad Hanif K P</t>
  </si>
  <si>
    <t>hishankmd12@gmail.com</t>
  </si>
  <si>
    <t>4su21ad025@sdmit.in</t>
  </si>
  <si>
    <t xml:space="preserve">S/o Mohammad Hanif K P,
Kammardi, Kammardi, Jodukattebailu,
Post Kammardi - 577432
Thirthahalli, Shivamogga 
</t>
  </si>
  <si>
    <t>4SU21AD026</t>
  </si>
  <si>
    <t>MAHANTESHGOUDA SANKANAGOUDRA</t>
  </si>
  <si>
    <t>III BG</t>
  </si>
  <si>
    <t>7010 9708 9513</t>
  </si>
  <si>
    <t>Hanamantagouda Sankanagoudra</t>
  </si>
  <si>
    <t>sankanagoudramantesh@gmail.com</t>
  </si>
  <si>
    <t>4su21ad026@sdmit.in</t>
  </si>
  <si>
    <t xml:space="preserve">S/o Hanamantagouda Sankanagoudra,
Gangadhar Nagar, Near Masidi, Shigli,
Post Shigli – 582210
Shirahatti, Gadag
</t>
  </si>
  <si>
    <t>4SU21AD027</t>
  </si>
  <si>
    <t>MANOJ</t>
  </si>
  <si>
    <t>29-12-2020</t>
  </si>
  <si>
    <t>OBC</t>
  </si>
  <si>
    <t>5088 4874 4898</t>
  </si>
  <si>
    <t>Mahabala Devadiga</t>
  </si>
  <si>
    <t>manojdevadiga92@gmail.com</t>
  </si>
  <si>
    <t>4su21ad027@sdmit.in</t>
  </si>
  <si>
    <t xml:space="preserve">S/o Mahabala Devadiga,
Devasthana Betty Keremane, 2-100, 
Ulthoor Post – 576231
Kundapura, Udupi
</t>
  </si>
  <si>
    <t>4SU21AD028</t>
  </si>
  <si>
    <t>MARIYANI SAI NITHYA</t>
  </si>
  <si>
    <t>15-08-2002</t>
  </si>
  <si>
    <t>8283 3827 8838</t>
  </si>
  <si>
    <t>Mariyani Jagadeesh</t>
  </si>
  <si>
    <t>mariyaninithya5@gmail.com</t>
  </si>
  <si>
    <t>4su21ad028@sdmit.in</t>
  </si>
  <si>
    <t>D/o Mariyani Jagadeesh,
15-44/1A, Victoria Pet,
Post Adoni – 518301
Adoni, Kurnool, Andhra Pradesh</t>
  </si>
  <si>
    <t>4SU21AD029</t>
  </si>
  <si>
    <t>MEHAK TAJ M</t>
  </si>
  <si>
    <t>1,62,520</t>
  </si>
  <si>
    <t>27-08-2002</t>
  </si>
  <si>
    <t>4835 1417 1395</t>
  </si>
  <si>
    <t>Mehaboob Basha M</t>
  </si>
  <si>
    <t>malgimehaktaj@gmail.com</t>
  </si>
  <si>
    <t>4su21ad029@sdmit.in</t>
  </si>
  <si>
    <t xml:space="preserve">D/o Shakila Bhanu M,
KMK Hardware, Bellary Road, 
Bangar Street ,                                     Chithwadgi Hospet– 583201
Hospet, Vijayanagara
</t>
  </si>
  <si>
    <t>4SU21AD030</t>
  </si>
  <si>
    <t>N DARSHAN REDDY</t>
  </si>
  <si>
    <t>1,07,687</t>
  </si>
  <si>
    <t>16-05-2004</t>
  </si>
  <si>
    <t>9231 1003 5065</t>
  </si>
  <si>
    <t>N K Anjinayya Reddy</t>
  </si>
  <si>
    <t>darshanreddy98864@gmail.com</t>
  </si>
  <si>
    <t>4su21ad030@sdmit.in</t>
  </si>
  <si>
    <t xml:space="preserve">S/o N K Anjinayya Reddy,
OO3, C/F Quaters Hutti Gold Mines,
Post Hutti – 584115
Lingusuru, Raichur 
</t>
  </si>
  <si>
    <t>4SU21AD031</t>
  </si>
  <si>
    <t>NEEHA V T</t>
  </si>
  <si>
    <t>1,76,953</t>
  </si>
  <si>
    <t>28-06-2003</t>
  </si>
  <si>
    <t>2715 3854 4217</t>
  </si>
  <si>
    <t>Theertha Prasad</t>
  </si>
  <si>
    <t>neehavalambra@gmail.com</t>
  </si>
  <si>
    <t>4su21ad031@sdmit.in</t>
  </si>
  <si>
    <t xml:space="preserve">D/o Theertha Prasad, 
Valambra, 44577, 
Post Kadirudyavara – 574228
Belthangady, Dakshina Kannada
</t>
  </si>
  <si>
    <t>4SU21AD032</t>
  </si>
  <si>
    <t>NITISH S TERDAL</t>
  </si>
  <si>
    <t>17-12-2021</t>
  </si>
  <si>
    <t>1,45,443</t>
  </si>
  <si>
    <t>SC</t>
  </si>
  <si>
    <t>4400 9318 8246</t>
  </si>
  <si>
    <t>Subahas N Terdal</t>
  </si>
  <si>
    <t>nitishterdal01@gmail.com</t>
  </si>
  <si>
    <t>4su21ad032@sdmit.in</t>
  </si>
  <si>
    <t xml:space="preserve">S/o Subahas N Terdal,
Lig-36, Gandhi Nagar Gokul Road,
Hubli - 580030 
</t>
  </si>
  <si>
    <t>4SU21AD033</t>
  </si>
  <si>
    <t>P SANGAM</t>
  </si>
  <si>
    <t>1,20,954</t>
  </si>
  <si>
    <t>28-03-2003</t>
  </si>
  <si>
    <t>2135 2680 4104</t>
  </si>
  <si>
    <t>Lingappa Gowda P</t>
  </si>
  <si>
    <t>sangamgowda64@gmail.com</t>
  </si>
  <si>
    <t>4su21ad033@sdmit.in</t>
  </si>
  <si>
    <t xml:space="preserve">S/o Lingappa Gowda P,
Shanthikatta House, 35, Baipady, 
Post Bandaru - 574326 
Belthangady, Dakshina Kannada
</t>
  </si>
  <si>
    <t>4SU21AD034</t>
  </si>
  <si>
    <t>PRAJWAL ACHAR T</t>
  </si>
  <si>
    <t>31-08-2003</t>
  </si>
  <si>
    <t>3236 2692 8036</t>
  </si>
  <si>
    <t>Thippeshachari D B</t>
  </si>
  <si>
    <t>prajwalachart4@gmail.com</t>
  </si>
  <si>
    <t>4su21ad034@sdmit.in</t>
  </si>
  <si>
    <t xml:space="preserve">S/o Thippeshachari D B,
15, Hatti, Post Bulasagara – 577221
Channagiri, Davangrea
</t>
  </si>
  <si>
    <t>4SU21AD035</t>
  </si>
  <si>
    <t>PRAJWAL M</t>
  </si>
  <si>
    <t>2241 4279 8254</t>
  </si>
  <si>
    <t>Madhusudhana Rao N</t>
  </si>
  <si>
    <t>prajwalm0205@gmail.com</t>
  </si>
  <si>
    <t>4su21ad035@sdmit.in</t>
  </si>
  <si>
    <t>S/o Madhusudhana Rao N, 
# 1/856, Naareppakunte Road, 
1st Cross, KR Extension, Post Chintamani,
Chintamani Town - 563125, Chikkaballapur</t>
  </si>
  <si>
    <t>4SU21AD036</t>
  </si>
  <si>
    <t>PRUTHVI K R</t>
  </si>
  <si>
    <t>ST</t>
  </si>
  <si>
    <t>28-08-2002</t>
  </si>
  <si>
    <t>9420 2545 1170</t>
  </si>
  <si>
    <t>Ravi Kumar K R</t>
  </si>
  <si>
    <t>chaithrapruthvi143@gmail.com</t>
  </si>
  <si>
    <t>4su21ad036@sdmit.in</t>
  </si>
  <si>
    <t xml:space="preserve">D/o Ravi Kumar K R,
#74, Mururamma Colony, 
Housing Board, Kalkunike – 571105
Hunsur, Mysore
</t>
  </si>
  <si>
    <t>4SU21AD037</t>
  </si>
  <si>
    <t>ROOPASHRI</t>
  </si>
  <si>
    <t>23-01-2021</t>
  </si>
  <si>
    <t>.</t>
  </si>
  <si>
    <t>15-05-2003</t>
  </si>
  <si>
    <t>4318 3046 5208</t>
  </si>
  <si>
    <t>Ramanna Gowda</t>
  </si>
  <si>
    <t>roopagowda1503@gmail.com</t>
  </si>
  <si>
    <t>4su21ad037@sdmit.in</t>
  </si>
  <si>
    <t xml:space="preserve">D/o Ramanna Gowda, 
Third 35(2), Koyyur, 
Post Koyyur - 574214 
Belthangady, Dakshina Kannada
</t>
  </si>
  <si>
    <t>4SU21AD038</t>
  </si>
  <si>
    <t>SADHANA P L</t>
  </si>
  <si>
    <t>2487 6341 2837</t>
  </si>
  <si>
    <t>Lokesh</t>
  </si>
  <si>
    <t>plsadhana2@gmail.com</t>
  </si>
  <si>
    <t>4su21ad038@sdmit.in</t>
  </si>
  <si>
    <t xml:space="preserve">D/o Lokesh,
4/101, Pambelu,
Post Koyyur – 574214
Belthangadi, Dakshina Kannada
</t>
  </si>
  <si>
    <t>4SU21AD039</t>
  </si>
  <si>
    <t>SAHANA G</t>
  </si>
  <si>
    <t>9063 0098 4177</t>
  </si>
  <si>
    <t>Girish G</t>
  </si>
  <si>
    <t>sgsahana71@gmail.com</t>
  </si>
  <si>
    <t>4su21ad039@sdmit.in</t>
  </si>
  <si>
    <t>D/o Girish G,
Sahana Nilaya, Sai City Layout,
Kittaganur Road Halehalli,
Behind Samuel Public School,
Post Krishnarajapur – 560036
Krishnarajapuram, Bangalore</t>
  </si>
  <si>
    <t>4SU21AD040</t>
  </si>
  <si>
    <t>SAMARTHA J</t>
  </si>
  <si>
    <t>24-03-2003</t>
  </si>
  <si>
    <t>7632 6930 7399</t>
  </si>
  <si>
    <t>Chandrakantha J</t>
  </si>
  <si>
    <t>jsamarth505@gmail.com</t>
  </si>
  <si>
    <t>4su21ad040@sdmit.in</t>
  </si>
  <si>
    <t xml:space="preserve">S/o Chandrakantha J,
Srinivasa Nilaya, 761,
Bheemappa Nayaka Road, 2nd Cross,
CK Pura Post  - 577501 Chitradurga
</t>
  </si>
  <si>
    <t>4SU21AD041</t>
  </si>
  <si>
    <t>SANKET GAJANAN SHANBHAG</t>
  </si>
  <si>
    <t>13-08-2003</t>
  </si>
  <si>
    <t>7280 4319 9447</t>
  </si>
  <si>
    <t>Gajanan D Shanbhag</t>
  </si>
  <si>
    <t>sanketshanbhag1349@gmail.com</t>
  </si>
  <si>
    <t>4su21ad041@sdmit.in</t>
  </si>
  <si>
    <t xml:space="preserve">S/o Gajanan D Shanbhag,
"Mahalaxmi Damodar", 18-1-515-188B,
Swastik Badavane, Karigundi Road,
Post Sirsi  - 581402 Sirsi, Uttarkannada 
</t>
  </si>
  <si>
    <t>4SU21AD042</t>
  </si>
  <si>
    <t>SARANYA SHREE S</t>
  </si>
  <si>
    <t>1,05,757</t>
  </si>
  <si>
    <t>18-06-2003</t>
  </si>
  <si>
    <t>4193 5160 2230</t>
  </si>
  <si>
    <t>P Someshwara</t>
  </si>
  <si>
    <t>saranyashrees18@gmail.com</t>
  </si>
  <si>
    <t>4su21ad042@sdmit.in</t>
  </si>
  <si>
    <t xml:space="preserve">D/o P Someshwara,
B R Project,
Post B R Project - 577115
Bhadravathi, Shimoga
</t>
  </si>
  <si>
    <t>4SU21AD043</t>
  </si>
  <si>
    <t>SATIBA</t>
  </si>
  <si>
    <t>1,25,760</t>
  </si>
  <si>
    <t>1G</t>
  </si>
  <si>
    <t>18-11-2003</t>
  </si>
  <si>
    <t>8177 5992 9426</t>
  </si>
  <si>
    <t>Sanjeeva</t>
  </si>
  <si>
    <t>satibamogera@gmail.com</t>
  </si>
  <si>
    <t>4su21ad043@sdmit.in</t>
  </si>
  <si>
    <t xml:space="preserve">lt. Sanjeeva,
1-222, Mamatha Nilaya, Vandse,
Post Vandse – 576233
Kundapur, Udupi
</t>
  </si>
  <si>
    <t>4SU21AD044</t>
  </si>
  <si>
    <t>SHAMANTAK ARUNKUMAR NAYAK</t>
  </si>
  <si>
    <t>5441 6260 0084</t>
  </si>
  <si>
    <t>Arunkumar Nayak</t>
  </si>
  <si>
    <t>shamantanayak@gmail.com</t>
  </si>
  <si>
    <t>4su21ad044@sdmit.in</t>
  </si>
  <si>
    <t xml:space="preserve">S/o Arunkumar Nayak,
72, Laxmeshwar,
Post Ankola – 581314
Ankola, Uttarakannada
</t>
  </si>
  <si>
    <t>4SU21AD045</t>
  </si>
  <si>
    <t>SHASHANK S</t>
  </si>
  <si>
    <t>1,27,000</t>
  </si>
  <si>
    <t>4833 1681 4533</t>
  </si>
  <si>
    <t>Shanmukha</t>
  </si>
  <si>
    <t>shashankkodi11130@gmail.com</t>
  </si>
  <si>
    <t>4su21ad045@sdmit.in</t>
  </si>
  <si>
    <t xml:space="preserve">S/o Shanmukha,
#47-2, Vasudevapura,
Post Tharalu – 560082
Bengaluru South Taluk, Bengaluru
</t>
  </si>
  <si>
    <t>4SU21AD046</t>
  </si>
  <si>
    <t>SHASHANK SHIVAPPA SASALATTI</t>
  </si>
  <si>
    <t>23-11-2021</t>
  </si>
  <si>
    <t>19-08-2003</t>
  </si>
  <si>
    <t>2644 2238 3834</t>
  </si>
  <si>
    <t>Shivappa Sasalatti</t>
  </si>
  <si>
    <t>shashanksasalatti064@gmail.com</t>
  </si>
  <si>
    <t>4su21ad046@sdmit.in</t>
  </si>
  <si>
    <t xml:space="preserve">S/o Shivappa Sasalatti,
1728, Laxmi Nagar,
Post A/p Mudalgi – 591312
Mudalgi, Belagavi
</t>
  </si>
  <si>
    <t>4SU21AD047</t>
  </si>
  <si>
    <t>SHASHIDHARA</t>
  </si>
  <si>
    <t>29-12-2022</t>
  </si>
  <si>
    <t>III AR</t>
  </si>
  <si>
    <t>8491 7337 5501</t>
  </si>
  <si>
    <t>Shivanandareddy Bhavikatti</t>
  </si>
  <si>
    <t>bs1471520@gmail.com</t>
  </si>
  <si>
    <t>4su21ad047@sdmit.in</t>
  </si>
  <si>
    <t xml:space="preserve">S/o Shivanandareddy Bhavikatti,
344, Hullur,
Post Udbal U – 584138
Maski, Raichur
</t>
  </si>
  <si>
    <t>4SU21AD048</t>
  </si>
  <si>
    <t>SHREYAS GOWDA B</t>
  </si>
  <si>
    <t>1,62,930</t>
  </si>
  <si>
    <t>24-04-2003</t>
  </si>
  <si>
    <t>3491 8300 5195</t>
  </si>
  <si>
    <t>Bettegowda</t>
  </si>
  <si>
    <t>gowdashreyas364@gmail.com</t>
  </si>
  <si>
    <t>4su21ad048@sdmit.in</t>
  </si>
  <si>
    <t xml:space="preserve">S/o Bettegowda,
Hemagiri, #428, 4th Main,
Prakruthi Layout, Srikantapura,
Nagasandra Post – 560073
Bangalore North, Bangalore
</t>
  </si>
  <si>
    <t>4SU21AD049</t>
  </si>
  <si>
    <t>SHREYAS V</t>
  </si>
  <si>
    <t>1,41,239</t>
  </si>
  <si>
    <t>4749 1063 4298</t>
  </si>
  <si>
    <t>Vasant Naik</t>
  </si>
  <si>
    <t>shreyas.vshreyas45@gmail.com</t>
  </si>
  <si>
    <t>4su21ad049@sdmit.in</t>
  </si>
  <si>
    <t xml:space="preserve">S/o Vasant Naik,
68/2, 9th Main, Sharadamba Nagar,
Post Jalahalli – 560013
Bangalore Urban, Bangalore North
</t>
  </si>
  <si>
    <t>4SU21AD050</t>
  </si>
  <si>
    <t>SKANDHA JAIN</t>
  </si>
  <si>
    <t>29-11-2021</t>
  </si>
  <si>
    <t>1,02,780</t>
  </si>
  <si>
    <t>26-05-2003</t>
  </si>
  <si>
    <t>8122 2815 8082</t>
  </si>
  <si>
    <t>Late Nagesh</t>
  </si>
  <si>
    <t>skandhaskandhajain@gmil.com</t>
  </si>
  <si>
    <t>4su21ad050@sdmit.in</t>
  </si>
  <si>
    <t xml:space="preserve">D/o Late Nagesh,
I-20, Malebettu, 
Post Koyyur - 574214 
Belthangady, Dakishnakannada
</t>
  </si>
  <si>
    <t>4SU21AD051</t>
  </si>
  <si>
    <t>SPANDANA D R</t>
  </si>
  <si>
    <t>1,24,503</t>
  </si>
  <si>
    <t>24-10-2003</t>
  </si>
  <si>
    <t>9015 3480 3633</t>
  </si>
  <si>
    <t>Ramachandrappa D G</t>
  </si>
  <si>
    <t>spandanadr24@gmail.com</t>
  </si>
  <si>
    <t>4su21ad051@sdmit.in</t>
  </si>
  <si>
    <t xml:space="preserve">D/o Ramachandrappa D G,
Sri Lakshmivekateshwara Nilaya, 277,
Post Dasarighatta – 572201
Tiptur, Tumkur
</t>
  </si>
  <si>
    <t>4SU21AD052</t>
  </si>
  <si>
    <t>SPOORTHI</t>
  </si>
  <si>
    <t>1,09,426</t>
  </si>
  <si>
    <t>2207 3901 8331</t>
  </si>
  <si>
    <t>Ganesh Shetty</t>
  </si>
  <si>
    <t>spoorthigs7@gmail.com</t>
  </si>
  <si>
    <t>4su21ad052@sdmit.in</t>
  </si>
  <si>
    <t xml:space="preserve">D/o Ganesh Shetty,
Spoorthi Nilaya, #1-101, Suruli,
Laila Post – 574214
Belthangady, Dakshina Kannada
</t>
  </si>
  <si>
    <t>4SU21AD053</t>
  </si>
  <si>
    <t>SPOORTHI H M</t>
  </si>
  <si>
    <t>19-09-2002</t>
  </si>
  <si>
    <t>2116 0840 0312</t>
  </si>
  <si>
    <t>Mallikarjun Swamy H S</t>
  </si>
  <si>
    <t>spoorthinavyahm@gmail.com</t>
  </si>
  <si>
    <t>4su21ad053@sdmit.in</t>
  </si>
  <si>
    <t xml:space="preserve">D/o Mallikarjun Swamy H S,
Prakash Badavane, Hunasaghatta,
Post Hunasaghatta – 577228
Tarikere, Chickmagalur
</t>
  </si>
  <si>
    <t>4SU21AD054</t>
  </si>
  <si>
    <t>SUMITA V SHETTY</t>
  </si>
  <si>
    <t>26-11-2021</t>
  </si>
  <si>
    <t>7400 4732 8708</t>
  </si>
  <si>
    <t>Vivek Vasant Shetty</t>
  </si>
  <si>
    <t>sumitashetty19@gmail.com</t>
  </si>
  <si>
    <t>4su21ad054@sdmit.in</t>
  </si>
  <si>
    <t xml:space="preserve">D/o Vivek Vasant Shetty,
Shrirama Nilaya, Savanalu,
Post Savanalu Post – 574214
Belthangdy , Dakshina Kannada 
</t>
  </si>
  <si>
    <t>4SU21AD055</t>
  </si>
  <si>
    <t>SUPRITHA D</t>
  </si>
  <si>
    <t>3562 0205 7439</t>
  </si>
  <si>
    <t>Dinesha H J</t>
  </si>
  <si>
    <t>supritha1528@gmail.com</t>
  </si>
  <si>
    <t>4su21ad055@sdmit.in</t>
  </si>
  <si>
    <t xml:space="preserve">D/o Dinesha H J,
Siddeshwara Nilaya
4th Cross , Vidya Nagar, Kadur,
Post Kadur – 577548
Kadur, Chikkamagaluru
</t>
  </si>
  <si>
    <t>4SU21AD056</t>
  </si>
  <si>
    <t>VANDANA</t>
  </si>
  <si>
    <t>1,64,269</t>
  </si>
  <si>
    <t>9934 2366 4707</t>
  </si>
  <si>
    <t>Nagesh Devadiga</t>
  </si>
  <si>
    <t>vandanadevadiga03@gmail.com</t>
  </si>
  <si>
    <t>4su21ad056@sdmit.in</t>
  </si>
  <si>
    <t xml:space="preserve">D/o Nagesh Devadiga,
Manjushree Nilaya, 4-62, Kome Road , Post Thekkatte - 576231
Kundapura, Udupi 
</t>
  </si>
  <si>
    <t>4SU21AD058</t>
  </si>
  <si>
    <t>ADITYA S N</t>
  </si>
  <si>
    <t>1,25,148</t>
  </si>
  <si>
    <t>Nanje gowda S B</t>
  </si>
  <si>
    <t>gowdaaditya19@gmail.com</t>
  </si>
  <si>
    <t>4su21ad058@sdmit.in</t>
  </si>
  <si>
    <t>SDMIIT Boys Hostel</t>
  </si>
  <si>
    <t>S/O  Nanje Gowda S B                                       Shiravolalu vasthare post                Chikkmagalur -577133</t>
  </si>
  <si>
    <t>4SU22AD400</t>
  </si>
  <si>
    <t>H A SHAMANTH</t>
  </si>
  <si>
    <t>27-01-2023</t>
  </si>
  <si>
    <t>59.56(DIP)</t>
  </si>
  <si>
    <t>H N ASHOK</t>
  </si>
  <si>
    <t>hashamanth066@gmail.com</t>
  </si>
  <si>
    <t>4su22ad400@sdmit.in</t>
  </si>
  <si>
    <t>S/o  H N Ashok                                        Shukravarasanthe Post Sakaleshpura Tq,   Hasan Dist, 573134</t>
  </si>
  <si>
    <t>4SU22AD401</t>
  </si>
  <si>
    <t>PRABHU GOUDA PATIL</t>
  </si>
  <si>
    <t>67.56(DIP)</t>
  </si>
  <si>
    <t>14-02-2003</t>
  </si>
  <si>
    <t>KALLAN GOUDA PATIL</t>
  </si>
  <si>
    <t>xdrprabhu@gmail.com</t>
  </si>
  <si>
    <t>4su22ad401@sdmit.in</t>
  </si>
  <si>
    <t xml:space="preserve"> S/O  Kallan Gouda Patil
Dajibanpeth, Saloni, Hubli-580028</t>
  </si>
  <si>
    <t>4SU22AD402</t>
  </si>
  <si>
    <t>SHRIDHAR K DHAVALESHWAR</t>
  </si>
  <si>
    <t>21-12-2003</t>
  </si>
  <si>
    <t>Kadappa</t>
  </si>
  <si>
    <t>shridhardhavaleshwar92@gmail.com</t>
  </si>
  <si>
    <t>4su22ad402@sdmit.in</t>
  </si>
  <si>
    <t>S/O Kaadappa D,                                              Ganeshnagar ,mudalagi, Belagam dist,,591312</t>
  </si>
  <si>
    <t>4SU22AD403</t>
  </si>
  <si>
    <t>YATHIRAJ</t>
  </si>
  <si>
    <t>24-01-2023</t>
  </si>
  <si>
    <t>23-05-2001</t>
  </si>
  <si>
    <t>Deekayya gowda</t>
  </si>
  <si>
    <t>yathiraj897@gmail.com</t>
  </si>
  <si>
    <t>4su22ad403@sdmit.in</t>
  </si>
  <si>
    <t>S/O Deekayya Gowda,                                                                    Pongarekaadu House, Savanalu Post and village Belthangady Tq,D.K dist</t>
  </si>
  <si>
    <t>Roll No.</t>
  </si>
  <si>
    <t>CIE1</t>
  </si>
  <si>
    <t>SEE1</t>
  </si>
  <si>
    <t>Total1</t>
  </si>
  <si>
    <t>Gr. Pt.1</t>
  </si>
  <si>
    <t>Grade1</t>
  </si>
  <si>
    <t>Cleared on</t>
  </si>
  <si>
    <t>CIE2</t>
  </si>
  <si>
    <t>SEE2</t>
  </si>
  <si>
    <t>Total2</t>
  </si>
  <si>
    <t>Gr. Pt.2</t>
  </si>
  <si>
    <t>Grade2</t>
  </si>
  <si>
    <t>CIE3</t>
  </si>
  <si>
    <t>SEE3</t>
  </si>
  <si>
    <t>Total3</t>
  </si>
  <si>
    <t>Gr. Pt.3</t>
  </si>
  <si>
    <t>Grade3</t>
  </si>
  <si>
    <t>CIE4</t>
  </si>
  <si>
    <t>SEE4</t>
  </si>
  <si>
    <t>Total4</t>
  </si>
  <si>
    <t>Gr. Pt.4</t>
  </si>
  <si>
    <t>Grade4</t>
  </si>
  <si>
    <t>CIE5</t>
  </si>
  <si>
    <t>SEE5</t>
  </si>
  <si>
    <t>Total5</t>
  </si>
  <si>
    <t>Gr. Pt.5</t>
  </si>
  <si>
    <t>Grade5</t>
  </si>
  <si>
    <t>CIE6</t>
  </si>
  <si>
    <t>SEE6</t>
  </si>
  <si>
    <t>Total6</t>
  </si>
  <si>
    <t>Gr. Pt.6</t>
  </si>
  <si>
    <t>Grade6</t>
  </si>
  <si>
    <t>CIE7</t>
  </si>
  <si>
    <t>SEE7</t>
  </si>
  <si>
    <t>Total7</t>
  </si>
  <si>
    <t>Gr. Pt.7</t>
  </si>
  <si>
    <t>Grade7</t>
  </si>
  <si>
    <t>CIE8</t>
  </si>
  <si>
    <t>SEE8</t>
  </si>
  <si>
    <t>Total8</t>
  </si>
  <si>
    <t>Gr. Pt.8</t>
  </si>
  <si>
    <t>Grade8</t>
  </si>
  <si>
    <t>CIE9</t>
  </si>
  <si>
    <t>SEE9</t>
  </si>
  <si>
    <t>Total9</t>
  </si>
  <si>
    <t>Gr. Pt.9</t>
  </si>
  <si>
    <t>Grade9</t>
  </si>
  <si>
    <t>SGPA</t>
  </si>
  <si>
    <t>%</t>
  </si>
  <si>
    <t>Result</t>
  </si>
  <si>
    <t>list of backlogs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</si>
  <si>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</si>
  <si>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</si>
  <si>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</si>
  <si>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</si>
  <si>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</si>
  <si>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</si>
  <si>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</si>
  <si>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</si>
  <si>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</si>
  <si>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A01</t>
  </si>
  <si>
    <t>I</t>
  </si>
  <si>
    <t>21MAT11</t>
  </si>
  <si>
    <t>21CHE12</t>
  </si>
  <si>
    <t>21PSP13</t>
  </si>
  <si>
    <t>21ELN14</t>
  </si>
  <si>
    <t>21EME15</t>
  </si>
  <si>
    <t>21CHEL16</t>
  </si>
  <si>
    <t>21CPL17</t>
  </si>
  <si>
    <t>21EGH18</t>
  </si>
  <si>
    <t>21SFH19</t>
  </si>
  <si>
    <t>A02</t>
  </si>
  <si>
    <t>A03</t>
  </si>
  <si>
    <t>II</t>
  </si>
  <si>
    <t xml:space="preserve">II </t>
  </si>
  <si>
    <t>A04</t>
  </si>
  <si>
    <t>A05</t>
  </si>
  <si>
    <t>A06</t>
  </si>
  <si>
    <t>IV</t>
  </si>
  <si>
    <t>A07</t>
  </si>
  <si>
    <t>A08</t>
  </si>
  <si>
    <t>A09</t>
  </si>
  <si>
    <t>A10</t>
  </si>
  <si>
    <t>A11</t>
  </si>
  <si>
    <t>A12</t>
  </si>
  <si>
    <t>A15</t>
  </si>
  <si>
    <t>A13</t>
  </si>
  <si>
    <t>A14</t>
  </si>
  <si>
    <t>A16</t>
  </si>
  <si>
    <t>A17</t>
  </si>
  <si>
    <t>A18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</si>
  <si>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</si>
  <si>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</si>
  <si>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</si>
  <si>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</si>
  <si>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</si>
  <si>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</si>
  <si>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</si>
  <si>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</si>
  <si>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</si>
  <si>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</si>
  <si>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</si>
  <si>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</si>
  <si>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B14</t>
  </si>
  <si>
    <t>B15</t>
  </si>
  <si>
    <t>B16</t>
  </si>
  <si>
    <t>B17</t>
  </si>
  <si>
    <t>B18</t>
  </si>
  <si>
    <t>B19</t>
  </si>
  <si>
    <t>B20</t>
  </si>
  <si>
    <t>C01</t>
  </si>
  <si>
    <t>A</t>
  </si>
  <si>
    <t>O</t>
  </si>
  <si>
    <t>C02</t>
  </si>
  <si>
    <t>C03</t>
  </si>
  <si>
    <t>C04</t>
  </si>
  <si>
    <t>C05</t>
  </si>
  <si>
    <t>C06</t>
  </si>
  <si>
    <t>C07</t>
  </si>
  <si>
    <t>C</t>
  </si>
  <si>
    <t>P</t>
  </si>
  <si>
    <t>C08</t>
  </si>
  <si>
    <t>B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</si>
  <si>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</si>
  <si>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</si>
  <si>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</si>
  <si>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</si>
  <si>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</si>
  <si>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</si>
  <si>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</si>
  <si>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</si>
  <si>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</si>
  <si>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</si>
  <si>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</si>
  <si>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</si>
  <si>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</si>
  <si>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</si>
  <si>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</si>
  <si>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</si>
  <si>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</si>
  <si>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</si>
  <si>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</si>
  <si>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</si>
  <si>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21MAT21</t>
  </si>
  <si>
    <t>21PHY22</t>
  </si>
  <si>
    <t>21ELE23</t>
  </si>
  <si>
    <t>21CIV24</t>
  </si>
  <si>
    <t>21EVN25</t>
  </si>
  <si>
    <t>21PHYL26</t>
  </si>
  <si>
    <t>21ELEL27</t>
  </si>
  <si>
    <t>21EGH28</t>
  </si>
  <si>
    <t>21IDT29</t>
  </si>
  <si>
    <t>III</t>
  </si>
  <si>
    <t>s31</t>
  </si>
  <si>
    <t>s32</t>
  </si>
  <si>
    <t>s33</t>
  </si>
  <si>
    <t>s34</t>
  </si>
  <si>
    <t>s35</t>
  </si>
  <si>
    <t>s36</t>
  </si>
  <si>
    <t>s37</t>
  </si>
  <si>
    <t>s38</t>
  </si>
  <si>
    <t>21MAT31</t>
  </si>
  <si>
    <t>21CS382</t>
  </si>
  <si>
    <t>21CS32</t>
  </si>
  <si>
    <t>21CS33</t>
  </si>
  <si>
    <t>21CS34</t>
  </si>
  <si>
    <t>21CSL35</t>
  </si>
  <si>
    <t>21SCR36</t>
  </si>
  <si>
    <t>21CIP37</t>
  </si>
  <si>
    <t>FCD</t>
  </si>
  <si>
    <t xml:space="preserve">V </t>
  </si>
  <si>
    <t>Fail</t>
  </si>
  <si>
    <t>FC</t>
  </si>
  <si>
    <t>PRABHUGOUDA KALLANGOUDA PATIL</t>
  </si>
  <si>
    <t>SHRIDHAR KADAPPA DHAVALESHWAR</t>
  </si>
  <si>
    <t xml:space="preserve"> YATHIRAJ</t>
  </si>
  <si>
    <t>CIE10</t>
  </si>
  <si>
    <t>SEE10</t>
  </si>
  <si>
    <t>Total10</t>
  </si>
  <si>
    <t>Gr. Pt.10</t>
  </si>
  <si>
    <t>Grade10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</si>
  <si>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</si>
  <si>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</si>
  <si>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</si>
  <si>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</si>
  <si>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</si>
  <si>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</si>
  <si>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</si>
  <si>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</si>
  <si>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</si>
  <si>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s410</t>
  </si>
  <si>
    <t>21CS41</t>
  </si>
  <si>
    <t>21CS482</t>
  </si>
  <si>
    <t>21CS42</t>
  </si>
  <si>
    <t>21CS43</t>
  </si>
  <si>
    <t>21CS44</t>
  </si>
  <si>
    <t>21BE45</t>
  </si>
  <si>
    <t>21CSL46</t>
  </si>
  <si>
    <t>21KBK47</t>
  </si>
  <si>
    <t xml:space="preserve">21UH49 </t>
  </si>
  <si>
    <t>21INT49</t>
  </si>
  <si>
    <t>21UH49</t>
  </si>
  <si>
    <t>V</t>
  </si>
  <si>
    <t>s51</t>
  </si>
  <si>
    <t>s52</t>
  </si>
  <si>
    <t>s53</t>
  </si>
  <si>
    <t>s54</t>
  </si>
  <si>
    <t>s55</t>
  </si>
  <si>
    <t>s56</t>
  </si>
  <si>
    <t>s57</t>
  </si>
  <si>
    <t>s58</t>
  </si>
  <si>
    <t>21RMI56</t>
  </si>
  <si>
    <t>21CS51</t>
  </si>
  <si>
    <t>21CS52</t>
  </si>
  <si>
    <t>21CS53</t>
  </si>
  <si>
    <t>21AI54</t>
  </si>
  <si>
    <t>21CSL55</t>
  </si>
  <si>
    <t>21CIV57</t>
  </si>
  <si>
    <t>21CSL581</t>
  </si>
  <si>
    <t>SGPA.1</t>
  </si>
  <si>
    <t>SGPA.2</t>
  </si>
  <si>
    <t>SGPA.3</t>
  </si>
  <si>
    <t>SGPA.4</t>
  </si>
  <si>
    <t>SGPA.5</t>
  </si>
  <si>
    <t>SGPA.6</t>
  </si>
  <si>
    <t>SGPA.7</t>
  </si>
  <si>
    <t>SGPA.8</t>
  </si>
  <si>
    <t>CGPA</t>
  </si>
  <si>
    <t>NULL</t>
  </si>
  <si>
    <t>Sem</t>
  </si>
  <si>
    <t>Code</t>
  </si>
  <si>
    <t>Calculus and Differential Equations</t>
  </si>
  <si>
    <t>Engineering Chemistry</t>
  </si>
  <si>
    <t>Problem Solving through Programming</t>
  </si>
  <si>
    <t>Basic Electronics &amp; Communication Engineering</t>
  </si>
  <si>
    <t>Elements of Mechanical Engineering</t>
  </si>
  <si>
    <t>Engineering Chemistry Laboratory</t>
  </si>
  <si>
    <t>Computer Programming Laboratory</t>
  </si>
  <si>
    <t>Communicative English</t>
  </si>
  <si>
    <t>Scientific Foundation of Health</t>
  </si>
  <si>
    <t>Advanced Calculus and Numerical Methods</t>
  </si>
  <si>
    <t>Engineering Physics</t>
  </si>
  <si>
    <t>Basic Electrical Engineering</t>
  </si>
  <si>
    <t>Elements of Civil Engineering and Mechanics</t>
  </si>
  <si>
    <t>Engineering Visualization</t>
  </si>
  <si>
    <t>Engineering Physics Laboratory</t>
  </si>
  <si>
    <t>Basic Electrical Engineering Laboratory</t>
  </si>
  <si>
    <t>Professional Writing Skills in English</t>
  </si>
  <si>
    <t>Innovation and Design Thinking</t>
  </si>
  <si>
    <t>Transform Calculus, Fourier Series and Numerical Techniques</t>
  </si>
  <si>
    <t>Ability Enhancement Course - III</t>
  </si>
  <si>
    <t>Data Structures and its Applications</t>
  </si>
  <si>
    <t>Analog and Digital Electronics</t>
  </si>
  <si>
    <t>Computer Organization and Architecture</t>
  </si>
  <si>
    <t>Object Oriented Programming with JAVA Laboratory</t>
  </si>
  <si>
    <t>Social Connect and Responsibility</t>
  </si>
  <si>
    <t>Constitution of India and Professional Ethics</t>
  </si>
  <si>
    <t>Mathematical Foundations for Computing</t>
  </si>
  <si>
    <t>Unix Shell programming</t>
  </si>
  <si>
    <t>Design and Analysis of Algorithms</t>
  </si>
  <si>
    <t>Microcontroller and Embedded Systems</t>
  </si>
  <si>
    <t>Operating Systems</t>
  </si>
  <si>
    <t>Biology For Engineers</t>
  </si>
  <si>
    <t>Python Programming Laboratory</t>
  </si>
  <si>
    <t>Samskrutika Kannada/ Balake Kannada</t>
  </si>
  <si>
    <t>Universal Human Values</t>
  </si>
  <si>
    <t>Inter/Intra Institutional Internship</t>
  </si>
  <si>
    <t>Automata Theory and compiler Design</t>
  </si>
  <si>
    <t>Computer Networks</t>
  </si>
  <si>
    <t>Database Management Systems</t>
  </si>
  <si>
    <t xml:space="preserve">Principles of Artificial Intelligence </t>
  </si>
  <si>
    <t>Database Management System Laboratory with Mini Project</t>
  </si>
  <si>
    <t>Research Methodology &amp;Intellectual Property Rights</t>
  </si>
  <si>
    <t>Environmental Studies</t>
  </si>
  <si>
    <t xml:space="preserve">ANGULAR JS </t>
  </si>
  <si>
    <t>1</t>
  </si>
  <si>
    <t>2</t>
  </si>
  <si>
    <t>3</t>
  </si>
  <si>
    <t>4SU21AD057</t>
  </si>
  <si>
    <t>4</t>
  </si>
  <si>
    <t>5</t>
  </si>
  <si>
    <t>Year</t>
  </si>
  <si>
    <t>s61</t>
  </si>
  <si>
    <t>s62</t>
  </si>
  <si>
    <t>s63</t>
  </si>
  <si>
    <t>s64</t>
  </si>
  <si>
    <t>s65</t>
  </si>
  <si>
    <t>s66</t>
  </si>
  <si>
    <t>s67</t>
  </si>
  <si>
    <t>s68</t>
  </si>
  <si>
    <t>21CS61</t>
  </si>
  <si>
    <t>21AD62</t>
  </si>
  <si>
    <t>21AI63</t>
  </si>
  <si>
    <t>21AD644</t>
  </si>
  <si>
    <t>21XX65x</t>
  </si>
  <si>
    <t>21AIL66</t>
  </si>
  <si>
    <t>21ADMP67</t>
  </si>
  <si>
    <t>21INT68</t>
  </si>
  <si>
    <t>Software Engineering &amp; Project Management</t>
  </si>
  <si>
    <t>Data Science and its Applications</t>
  </si>
  <si>
    <t>Machine Learning</t>
  </si>
  <si>
    <t>Data Security and Privacy</t>
  </si>
  <si>
    <t>Remote Sensing and GIS</t>
  </si>
  <si>
    <t>21CV651</t>
  </si>
  <si>
    <t>Electronic Circuits with Verilog</t>
  </si>
  <si>
    <t>21EC654</t>
  </si>
  <si>
    <t>21EE652</t>
  </si>
  <si>
    <t>Renewable Energy Resources</t>
  </si>
  <si>
    <t>Renewable Energy Power Plants</t>
  </si>
  <si>
    <t>21ME652</t>
  </si>
  <si>
    <t>Modern Mobility</t>
  </si>
  <si>
    <t>21ME654</t>
  </si>
  <si>
    <t>Machine Learning Laboratory</t>
  </si>
  <si>
    <t>Mini Project</t>
  </si>
  <si>
    <t>Innovation/Entrepreneurship /Societal Internship</t>
  </si>
  <si>
    <t>21AD71</t>
  </si>
  <si>
    <t>21CS72</t>
  </si>
  <si>
    <t>21XX73X</t>
  </si>
  <si>
    <t>21XX74X</t>
  </si>
  <si>
    <t>21XX75X</t>
  </si>
  <si>
    <t>21ADP76</t>
  </si>
  <si>
    <t>Data Visualization</t>
  </si>
  <si>
    <t>Cloud Computing</t>
  </si>
  <si>
    <t>Professional elective Course-II</t>
  </si>
  <si>
    <t>Professional elective Course-III</t>
  </si>
  <si>
    <t>Open elective Course-II</t>
  </si>
  <si>
    <t>Project work</t>
  </si>
  <si>
    <t>21AD81</t>
  </si>
  <si>
    <t>21INT82</t>
  </si>
  <si>
    <t>21NS83</t>
  </si>
  <si>
    <t>21PE83</t>
  </si>
  <si>
    <t>21YO83</t>
  </si>
  <si>
    <t>Technical Seminar</t>
  </si>
  <si>
    <t>Research Internship/ Industry Internship</t>
  </si>
  <si>
    <t>National Service Scheme (NSS)</t>
  </si>
  <si>
    <t>Physical Education (PE) (Sports and Athletics)</t>
  </si>
  <si>
    <t>Yoga</t>
  </si>
  <si>
    <t>s71</t>
  </si>
  <si>
    <t>s72</t>
  </si>
  <si>
    <t>s73</t>
  </si>
  <si>
    <t>s74</t>
  </si>
  <si>
    <t>s75</t>
  </si>
  <si>
    <t>s76</t>
  </si>
  <si>
    <t>s81</t>
  </si>
  <si>
    <t>s82</t>
  </si>
  <si>
    <t>s83</t>
  </si>
  <si>
    <t>21XX83</t>
  </si>
  <si>
    <t>Backlog History</t>
  </si>
  <si>
    <t>Backlogs History</t>
  </si>
  <si>
    <t>Current Backlogs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</si>
</sst>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m\-d\-yyyy"/>
    <numFmt numFmtId="166" formatCode="0.0"/>
  </numFmts>
  <fonts count="27">
    <font>
      <sz val="10"/>
      <color rgb="FF000000"/>
      <name val="Arial"/>
      <scheme val="minor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Arial"/>
      <family val="2"/>
      <scheme val="minor"/>
    </font>
    <font>
      <sz val="12"/>
      <color rgb="FFFFFFFF"/>
      <name val="Times New Roman"/>
      <family val="1"/>
    </font>
    <font>
      <sz val="12"/>
      <color theme="1"/>
      <name val="&quot;Times New Roman&quot;"/>
    </font>
    <font>
      <sz val="12"/>
      <color rgb="FF000000"/>
      <name val="&quot;Times New Roman&quot;"/>
    </font>
    <font>
      <sz val="10"/>
      <color theme="1"/>
      <name val="Arial"/>
      <family val="2"/>
    </font>
    <font>
      <sz val="11"/>
      <color rgb="FF000000"/>
      <name val="&quot;Times New Roman&quot;"/>
    </font>
    <font>
      <sz val="12"/>
      <color rgb="FF000000"/>
      <name val="&quot;Aptos Narrow&quot;"/>
    </font>
    <font>
      <sz val="10"/>
      <color theme="1"/>
      <name val="Arial"/>
      <family val="2"/>
      <scheme val="minor"/>
    </font>
    <font>
      <b/>
      <sz val="12"/>
      <color rgb="FF000000"/>
      <name val="&quot;Times New Roman&quot;"/>
    </font>
    <font>
      <sz val="13"/>
      <color theme="1"/>
      <name val="Times New Roman"/>
      <family val="1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Ui-sans-serif"/>
    </font>
    <font>
      <sz val="12"/>
      <color rgb="FF1F1F1F"/>
      <name val="Times New Roman"/>
      <family val="1"/>
    </font>
    <font>
      <b/>
      <sz val="12"/>
      <color rgb="FF000000"/>
      <name val="Times New Roman"/>
      <family val="1"/>
    </font>
    <font>
      <sz val="8"/>
      <name val="Arial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EEEEEE"/>
        <bgColor rgb="FFEEEEEE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</fills>
  <borders count="10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  <diagonal/>
    </border>
    <border>
      <left style="thin">
        <color rgb="FF000000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000000"/>
      </right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000000"/>
      </bottom>
      <diagonal/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 style="thin">
        <color rgb="FF000000"/>
      </left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/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/>
      <right style="thin">
        <color rgb="FF000000"/>
      </right>
      <top style="thin">
        <color rgb="FF999999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999999"/>
      </bottom>
      <diagonal/>
    </border>
    <border>
      <left style="thin">
        <color rgb="FF000000"/>
      </left>
      <right/>
      <top/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rgb="FF999999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/>
      <top style="thin">
        <color rgb="FF999999"/>
      </top>
      <bottom style="thin">
        <color rgb="FF999999"/>
      </bottom>
      <diagonal/>
    </border>
    <border>
      <left style="thin">
        <color rgb="FF666666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3" fillId="0" borderId="0" xfId="0" applyFont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49" fontId="2" fillId="5" borderId="16" xfId="0" applyNumberFormat="1" applyFont="1" applyFill="1" applyBorder="1" applyAlignment="1">
      <alignment horizontal="center"/>
    </xf>
    <xf numFmtId="49" fontId="2" fillId="5" borderId="17" xfId="0" applyNumberFormat="1" applyFont="1" applyFill="1" applyBorder="1"/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2" fontId="2" fillId="5" borderId="18" xfId="0" applyNumberFormat="1" applyFont="1" applyFill="1" applyBorder="1" applyAlignment="1">
      <alignment horizontal="center"/>
    </xf>
    <xf numFmtId="166" fontId="2" fillId="5" borderId="23" xfId="0" applyNumberFormat="1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2" fillId="5" borderId="28" xfId="0" applyFont="1" applyFill="1" applyBorder="1" applyAlignment="1">
      <alignment horizontal="center"/>
    </xf>
    <xf numFmtId="49" fontId="2" fillId="5" borderId="29" xfId="0" applyNumberFormat="1" applyFont="1" applyFill="1" applyBorder="1" applyAlignment="1">
      <alignment horizontal="center"/>
    </xf>
    <xf numFmtId="49" fontId="2" fillId="5" borderId="30" xfId="0" applyNumberFormat="1" applyFont="1" applyFill="1" applyBorder="1"/>
    <xf numFmtId="0" fontId="2" fillId="5" borderId="29" xfId="0" applyFont="1" applyFill="1" applyBorder="1" applyAlignment="1">
      <alignment horizontal="center"/>
    </xf>
    <xf numFmtId="2" fontId="2" fillId="5" borderId="31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 vertical="center"/>
    </xf>
    <xf numFmtId="1" fontId="2" fillId="5" borderId="29" xfId="0" applyNumberFormat="1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3" fillId="5" borderId="29" xfId="0" applyFont="1" applyFill="1" applyBorder="1"/>
    <xf numFmtId="0" fontId="9" fillId="5" borderId="22" xfId="0" applyFont="1" applyFill="1" applyBorder="1" applyAlignment="1">
      <alignment horizontal="center"/>
    </xf>
    <xf numFmtId="0" fontId="10" fillId="5" borderId="35" xfId="0" applyFont="1" applyFill="1" applyBorder="1" applyAlignment="1">
      <alignment horizontal="center"/>
    </xf>
    <xf numFmtId="49" fontId="10" fillId="5" borderId="36" xfId="0" applyNumberFormat="1" applyFont="1" applyFill="1" applyBorder="1" applyAlignment="1">
      <alignment horizontal="center"/>
    </xf>
    <xf numFmtId="49" fontId="10" fillId="5" borderId="0" xfId="0" applyNumberFormat="1" applyFont="1" applyFill="1"/>
    <xf numFmtId="0" fontId="10" fillId="5" borderId="37" xfId="0" applyFont="1" applyFill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0" fontId="10" fillId="5" borderId="39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0" fillId="5" borderId="36" xfId="0" applyFont="1" applyFill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2" fillId="6" borderId="0" xfId="0" applyFont="1" applyFill="1"/>
    <xf numFmtId="2" fontId="10" fillId="5" borderId="41" xfId="0" applyNumberFormat="1" applyFont="1" applyFill="1" applyBorder="1" applyAlignment="1">
      <alignment horizontal="center"/>
    </xf>
    <xf numFmtId="166" fontId="10" fillId="5" borderId="42" xfId="0" applyNumberFormat="1" applyFont="1" applyFill="1" applyBorder="1" applyAlignment="1">
      <alignment horizontal="center"/>
    </xf>
    <xf numFmtId="0" fontId="2" fillId="5" borderId="43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/>
    </xf>
    <xf numFmtId="0" fontId="13" fillId="6" borderId="44" xfId="0" applyFont="1" applyFill="1" applyBorder="1" applyAlignment="1">
      <alignment horizontal="center"/>
    </xf>
    <xf numFmtId="0" fontId="13" fillId="6" borderId="45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1" fillId="7" borderId="0" xfId="0" applyFont="1" applyFill="1" applyAlignment="1">
      <alignment horizontal="left"/>
    </xf>
    <xf numFmtId="0" fontId="12" fillId="7" borderId="0" xfId="0" applyFont="1" applyFill="1"/>
    <xf numFmtId="0" fontId="13" fillId="7" borderId="0" xfId="0" applyFont="1" applyFill="1" applyAlignment="1">
      <alignment horizontal="center"/>
    </xf>
    <xf numFmtId="0" fontId="14" fillId="7" borderId="0" xfId="0" applyFont="1" applyFill="1"/>
    <xf numFmtId="0" fontId="15" fillId="7" borderId="0" xfId="0" applyFont="1" applyFill="1"/>
    <xf numFmtId="0" fontId="12" fillId="0" borderId="0" xfId="0" applyFont="1"/>
    <xf numFmtId="0" fontId="15" fillId="8" borderId="0" xfId="0" applyFont="1" applyFill="1"/>
    <xf numFmtId="0" fontId="4" fillId="4" borderId="46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49" fontId="2" fillId="5" borderId="47" xfId="0" applyNumberFormat="1" applyFont="1" applyFill="1" applyBorder="1"/>
    <xf numFmtId="0" fontId="2" fillId="5" borderId="48" xfId="0" applyFont="1" applyFill="1" applyBorder="1" applyAlignment="1">
      <alignment horizontal="center"/>
    </xf>
    <xf numFmtId="0" fontId="6" fillId="10" borderId="27" xfId="0" applyFont="1" applyFill="1" applyBorder="1" applyAlignment="1">
      <alignment horizontal="center"/>
    </xf>
    <xf numFmtId="0" fontId="6" fillId="10" borderId="49" xfId="0" applyFont="1" applyFill="1" applyBorder="1" applyAlignment="1">
      <alignment horizontal="center"/>
    </xf>
    <xf numFmtId="0" fontId="6" fillId="10" borderId="50" xfId="0" applyFont="1" applyFill="1" applyBorder="1" applyAlignment="1">
      <alignment horizontal="center"/>
    </xf>
    <xf numFmtId="166" fontId="2" fillId="5" borderId="1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10" borderId="51" xfId="0" applyFont="1" applyFill="1" applyBorder="1" applyAlignment="1">
      <alignment horizontal="center"/>
    </xf>
    <xf numFmtId="0" fontId="6" fillId="10" borderId="52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49" fontId="2" fillId="5" borderId="33" xfId="0" applyNumberFormat="1" applyFont="1" applyFill="1" applyBorder="1"/>
    <xf numFmtId="0" fontId="6" fillId="10" borderId="21" xfId="0" applyFont="1" applyFill="1" applyBorder="1" applyAlignment="1">
      <alignment horizontal="center"/>
    </xf>
    <xf numFmtId="166" fontId="2" fillId="5" borderId="29" xfId="0" applyNumberFormat="1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6" fillId="5" borderId="56" xfId="0" applyFont="1" applyFill="1" applyBorder="1" applyAlignment="1">
      <alignment horizontal="center"/>
    </xf>
    <xf numFmtId="0" fontId="6" fillId="5" borderId="57" xfId="0" applyFont="1" applyFill="1" applyBorder="1" applyAlignment="1">
      <alignment horizontal="center"/>
    </xf>
    <xf numFmtId="0" fontId="6" fillId="5" borderId="5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59" xfId="0" applyFont="1" applyFill="1" applyBorder="1" applyAlignment="1">
      <alignment horizontal="center"/>
    </xf>
    <xf numFmtId="2" fontId="17" fillId="5" borderId="18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6" fillId="5" borderId="6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61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29" xfId="0" applyNumberFormat="1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/>
    <xf numFmtId="0" fontId="6" fillId="5" borderId="31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62" xfId="0" applyFont="1" applyFill="1" applyBorder="1" applyAlignment="1">
      <alignment horizontal="center"/>
    </xf>
    <xf numFmtId="0" fontId="2" fillId="5" borderId="30" xfId="0" applyFont="1" applyFill="1" applyBorder="1"/>
    <xf numFmtId="0" fontId="6" fillId="5" borderId="34" xfId="0" applyFont="1" applyFill="1" applyBorder="1" applyAlignment="1">
      <alignment horizontal="center"/>
    </xf>
    <xf numFmtId="0" fontId="6" fillId="5" borderId="33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63" xfId="0" applyFont="1" applyFill="1" applyBorder="1"/>
    <xf numFmtId="0" fontId="6" fillId="5" borderId="64" xfId="0" applyFont="1" applyFill="1" applyBorder="1" applyAlignment="1">
      <alignment horizontal="center"/>
    </xf>
    <xf numFmtId="0" fontId="6" fillId="5" borderId="65" xfId="0" applyFont="1" applyFill="1" applyBorder="1" applyAlignment="1">
      <alignment horizontal="center"/>
    </xf>
    <xf numFmtId="0" fontId="6" fillId="5" borderId="66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/>
    </xf>
    <xf numFmtId="0" fontId="6" fillId="5" borderId="67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8" fillId="5" borderId="1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18" fillId="5" borderId="19" xfId="0" applyFont="1" applyFill="1" applyBorder="1" applyAlignment="1">
      <alignment horizontal="center"/>
    </xf>
    <xf numFmtId="2" fontId="17" fillId="5" borderId="1" xfId="0" applyNumberFormat="1" applyFont="1" applyFill="1" applyBorder="1" applyAlignment="1">
      <alignment horizontal="center"/>
    </xf>
    <xf numFmtId="0" fontId="18" fillId="5" borderId="29" xfId="0" applyFont="1" applyFill="1" applyBorder="1" applyAlignment="1">
      <alignment horizontal="center"/>
    </xf>
    <xf numFmtId="0" fontId="6" fillId="5" borderId="55" xfId="0" applyFont="1" applyFill="1" applyBorder="1" applyAlignment="1">
      <alignment horizontal="center"/>
    </xf>
    <xf numFmtId="0" fontId="7" fillId="5" borderId="44" xfId="0" applyFont="1" applyFill="1" applyBorder="1" applyAlignment="1">
      <alignment horizontal="center"/>
    </xf>
    <xf numFmtId="1" fontId="7" fillId="5" borderId="36" xfId="0" applyNumberFormat="1" applyFont="1" applyFill="1" applyBorder="1" applyAlignment="1">
      <alignment horizontal="center"/>
    </xf>
    <xf numFmtId="0" fontId="19" fillId="5" borderId="55" xfId="0" applyFont="1" applyFill="1" applyBorder="1"/>
    <xf numFmtId="0" fontId="19" fillId="5" borderId="29" xfId="0" applyFont="1" applyFill="1" applyBorder="1"/>
    <xf numFmtId="0" fontId="3" fillId="14" borderId="0" xfId="0" applyFont="1" applyFill="1"/>
    <xf numFmtId="0" fontId="7" fillId="5" borderId="36" xfId="0" applyFont="1" applyFill="1" applyBorder="1" applyAlignment="1">
      <alignment horizontal="center"/>
    </xf>
    <xf numFmtId="0" fontId="6" fillId="5" borderId="45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5" borderId="48" xfId="0" applyFont="1" applyFill="1" applyBorder="1" applyAlignment="1">
      <alignment horizontal="center"/>
    </xf>
    <xf numFmtId="0" fontId="6" fillId="5" borderId="68" xfId="0" applyFont="1" applyFill="1" applyBorder="1" applyAlignment="1">
      <alignment horizontal="center"/>
    </xf>
    <xf numFmtId="0" fontId="6" fillId="5" borderId="6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9" fillId="5" borderId="31" xfId="0" applyFont="1" applyFill="1" applyBorder="1"/>
    <xf numFmtId="0" fontId="19" fillId="5" borderId="1" xfId="0" applyFont="1" applyFill="1" applyBorder="1"/>
    <xf numFmtId="0" fontId="19" fillId="5" borderId="69" xfId="0" applyFont="1" applyFill="1" applyBorder="1"/>
    <xf numFmtId="0" fontId="19" fillId="5" borderId="34" xfId="0" applyFont="1" applyFill="1" applyBorder="1"/>
    <xf numFmtId="0" fontId="19" fillId="5" borderId="33" xfId="0" applyFont="1" applyFill="1" applyBorder="1"/>
    <xf numFmtId="0" fontId="19" fillId="5" borderId="22" xfId="0" applyFont="1" applyFill="1" applyBorder="1"/>
    <xf numFmtId="0" fontId="6" fillId="5" borderId="41" xfId="0" applyFont="1" applyFill="1" applyBorder="1" applyAlignment="1">
      <alignment horizontal="center"/>
    </xf>
    <xf numFmtId="0" fontId="6" fillId="5" borderId="42" xfId="0" applyFont="1" applyFill="1" applyBorder="1" applyAlignment="1">
      <alignment horizontal="center"/>
    </xf>
    <xf numFmtId="0" fontId="6" fillId="5" borderId="70" xfId="0" applyFont="1" applyFill="1" applyBorder="1" applyAlignment="1">
      <alignment horizontal="center"/>
    </xf>
    <xf numFmtId="0" fontId="4" fillId="4" borderId="71" xfId="0" applyFont="1" applyFill="1" applyBorder="1" applyAlignment="1">
      <alignment horizontal="center"/>
    </xf>
    <xf numFmtId="0" fontId="3" fillId="4" borderId="40" xfId="0" applyFont="1" applyFill="1" applyBorder="1"/>
    <xf numFmtId="0" fontId="3" fillId="4" borderId="72" xfId="0" applyFont="1" applyFill="1" applyBorder="1"/>
    <xf numFmtId="0" fontId="3" fillId="4" borderId="73" xfId="0" applyFont="1" applyFill="1" applyBorder="1"/>
    <xf numFmtId="0" fontId="3" fillId="4" borderId="71" xfId="0" applyFont="1" applyFill="1" applyBorder="1"/>
    <xf numFmtId="49" fontId="2" fillId="5" borderId="22" xfId="0" applyNumberFormat="1" applyFont="1" applyFill="1" applyBorder="1"/>
    <xf numFmtId="2" fontId="3" fillId="5" borderId="19" xfId="0" applyNumberFormat="1" applyFont="1" applyFill="1" applyBorder="1"/>
    <xf numFmtId="2" fontId="3" fillId="5" borderId="23" xfId="0" applyNumberFormat="1" applyFont="1" applyFill="1" applyBorder="1"/>
    <xf numFmtId="0" fontId="3" fillId="5" borderId="23" xfId="0" applyFont="1" applyFill="1" applyBorder="1"/>
    <xf numFmtId="2" fontId="19" fillId="15" borderId="72" xfId="0" applyNumberFormat="1" applyFont="1" applyFill="1" applyBorder="1"/>
    <xf numFmtId="2" fontId="3" fillId="5" borderId="16" xfId="0" applyNumberFormat="1" applyFont="1" applyFill="1" applyBorder="1"/>
    <xf numFmtId="2" fontId="3" fillId="5" borderId="1" xfId="0" applyNumberFormat="1" applyFont="1" applyFill="1" applyBorder="1"/>
    <xf numFmtId="0" fontId="3" fillId="5" borderId="1" xfId="0" applyFont="1" applyFill="1" applyBorder="1"/>
    <xf numFmtId="0" fontId="20" fillId="16" borderId="0" xfId="0" applyFont="1" applyFill="1"/>
    <xf numFmtId="2" fontId="15" fillId="0" borderId="0" xfId="0" applyNumberFormat="1" applyFont="1"/>
    <xf numFmtId="0" fontId="2" fillId="5" borderId="62" xfId="0" applyFont="1" applyFill="1" applyBorder="1"/>
    <xf numFmtId="0" fontId="3" fillId="5" borderId="16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0" fontId="2" fillId="5" borderId="22" xfId="0" applyFont="1" applyFill="1" applyBorder="1"/>
    <xf numFmtId="0" fontId="2" fillId="5" borderId="39" xfId="0" applyFont="1" applyFill="1" applyBorder="1"/>
    <xf numFmtId="0" fontId="3" fillId="5" borderId="74" xfId="0" applyFont="1" applyFill="1" applyBorder="1" applyAlignment="1">
      <alignment horizontal="right"/>
    </xf>
    <xf numFmtId="0" fontId="3" fillId="5" borderId="42" xfId="0" applyFont="1" applyFill="1" applyBorder="1" applyAlignment="1">
      <alignment horizontal="right"/>
    </xf>
    <xf numFmtId="2" fontId="3" fillId="5" borderId="42" xfId="0" applyNumberFormat="1" applyFont="1" applyFill="1" applyBorder="1"/>
    <xf numFmtId="0" fontId="21" fillId="5" borderId="69" xfId="0" applyFont="1" applyFill="1" applyBorder="1"/>
    <xf numFmtId="0" fontId="2" fillId="5" borderId="69" xfId="0" applyFont="1" applyFill="1" applyBorder="1"/>
    <xf numFmtId="0" fontId="15" fillId="0" borderId="0" xfId="0" applyFont="1"/>
    <xf numFmtId="0" fontId="5" fillId="17" borderId="1" xfId="0" applyFont="1" applyFill="1" applyBorder="1" applyAlignment="1">
      <alignment horizontal="center"/>
    </xf>
    <xf numFmtId="0" fontId="2" fillId="0" borderId="0" xfId="0" applyFont="1"/>
    <xf numFmtId="49" fontId="2" fillId="10" borderId="1" xfId="0" applyNumberFormat="1" applyFon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left"/>
    </xf>
    <xf numFmtId="2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center"/>
    </xf>
    <xf numFmtId="49" fontId="2" fillId="12" borderId="0" xfId="0" applyNumberFormat="1" applyFont="1" applyFill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49" fontId="2" fillId="15" borderId="1" xfId="0" applyNumberFormat="1" applyFont="1" applyFill="1" applyBorder="1" applyAlignment="1">
      <alignment horizontal="center"/>
    </xf>
    <xf numFmtId="49" fontId="2" fillId="15" borderId="1" xfId="0" applyNumberFormat="1" applyFont="1" applyFill="1" applyBorder="1" applyAlignment="1">
      <alignment horizontal="left"/>
    </xf>
    <xf numFmtId="2" fontId="2" fillId="15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left"/>
    </xf>
    <xf numFmtId="0" fontId="22" fillId="4" borderId="0" xfId="0" applyFont="1" applyFill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/>
    </xf>
    <xf numFmtId="0" fontId="22" fillId="4" borderId="6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22" fillId="4" borderId="8" xfId="0" applyFont="1" applyFill="1" applyBorder="1" applyAlignment="1">
      <alignment horizontal="center"/>
    </xf>
    <xf numFmtId="0" fontId="22" fillId="4" borderId="9" xfId="0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9" fontId="24" fillId="5" borderId="16" xfId="0" applyNumberFormat="1" applyFont="1" applyFill="1" applyBorder="1" applyAlignment="1">
      <alignment horizontal="center"/>
    </xf>
    <xf numFmtId="49" fontId="24" fillId="5" borderId="17" xfId="0" applyNumberFormat="1" applyFont="1" applyFill="1" applyBorder="1"/>
    <xf numFmtId="0" fontId="25" fillId="0" borderId="0" xfId="0" applyFont="1"/>
    <xf numFmtId="0" fontId="24" fillId="5" borderId="28" xfId="0" applyFont="1" applyFill="1" applyBorder="1" applyAlignment="1">
      <alignment horizontal="center"/>
    </xf>
    <xf numFmtId="49" fontId="24" fillId="5" borderId="29" xfId="0" applyNumberFormat="1" applyFont="1" applyFill="1" applyBorder="1" applyAlignment="1">
      <alignment horizontal="center"/>
    </xf>
    <xf numFmtId="49" fontId="24" fillId="5" borderId="30" xfId="0" applyNumberFormat="1" applyFont="1" applyFill="1" applyBorder="1"/>
    <xf numFmtId="0" fontId="24" fillId="5" borderId="31" xfId="0" applyFont="1" applyFill="1" applyBorder="1" applyAlignment="1">
      <alignment horizontal="center"/>
    </xf>
    <xf numFmtId="0" fontId="24" fillId="5" borderId="16" xfId="0" applyFont="1" applyFill="1" applyBorder="1" applyAlignment="1">
      <alignment horizontal="center"/>
    </xf>
    <xf numFmtId="0" fontId="24" fillId="5" borderId="17" xfId="0" applyFont="1" applyFill="1" applyBorder="1"/>
    <xf numFmtId="0" fontId="24" fillId="5" borderId="29" xfId="0" applyFont="1" applyFill="1" applyBorder="1" applyAlignment="1">
      <alignment horizontal="center"/>
    </xf>
    <xf numFmtId="0" fontId="24" fillId="5" borderId="30" xfId="0" applyFont="1" applyFill="1" applyBorder="1"/>
    <xf numFmtId="0" fontId="24" fillId="5" borderId="37" xfId="0" applyFont="1" applyFill="1" applyBorder="1" applyAlignment="1">
      <alignment horizontal="center"/>
    </xf>
    <xf numFmtId="0" fontId="24" fillId="5" borderId="38" xfId="0" applyFont="1" applyFill="1" applyBorder="1" applyAlignment="1">
      <alignment horizontal="center"/>
    </xf>
    <xf numFmtId="0" fontId="24" fillId="5" borderId="63" xfId="0" applyFont="1" applyFill="1" applyBorder="1"/>
    <xf numFmtId="0" fontId="4" fillId="5" borderId="76" xfId="0" applyFont="1" applyFill="1" applyBorder="1" applyAlignment="1">
      <alignment horizontal="center"/>
    </xf>
    <xf numFmtId="0" fontId="4" fillId="5" borderId="77" xfId="0" applyFont="1" applyFill="1" applyBorder="1" applyAlignment="1">
      <alignment horizontal="center"/>
    </xf>
    <xf numFmtId="0" fontId="5" fillId="5" borderId="78" xfId="0" applyFont="1" applyFill="1" applyBorder="1" applyAlignment="1">
      <alignment horizontal="left" wrapText="1"/>
    </xf>
    <xf numFmtId="0" fontId="21" fillId="5" borderId="75" xfId="0" applyFont="1" applyFill="1" applyBorder="1"/>
    <xf numFmtId="0" fontId="6" fillId="5" borderId="79" xfId="0" applyFont="1" applyFill="1" applyBorder="1" applyAlignment="1">
      <alignment horizontal="center"/>
    </xf>
    <xf numFmtId="0" fontId="6" fillId="5" borderId="80" xfId="0" applyFont="1" applyFill="1" applyBorder="1" applyAlignment="1">
      <alignment horizontal="center"/>
    </xf>
    <xf numFmtId="0" fontId="2" fillId="5" borderId="81" xfId="0" applyFont="1" applyFill="1" applyBorder="1" applyAlignment="1">
      <alignment horizontal="left" wrapText="1"/>
    </xf>
    <xf numFmtId="0" fontId="6" fillId="5" borderId="82" xfId="0" applyFont="1" applyFill="1" applyBorder="1" applyAlignment="1">
      <alignment horizontal="center"/>
    </xf>
    <xf numFmtId="0" fontId="21" fillId="5" borderId="83" xfId="0" applyFont="1" applyFill="1" applyBorder="1"/>
    <xf numFmtId="0" fontId="2" fillId="5" borderId="83" xfId="0" applyFont="1" applyFill="1" applyBorder="1"/>
    <xf numFmtId="0" fontId="6" fillId="5" borderId="84" xfId="0" applyFont="1" applyFill="1" applyBorder="1" applyAlignment="1">
      <alignment horizontal="center"/>
    </xf>
    <xf numFmtId="0" fontId="6" fillId="5" borderId="85" xfId="0" applyFont="1" applyFill="1" applyBorder="1" applyAlignment="1">
      <alignment horizontal="center"/>
    </xf>
    <xf numFmtId="0" fontId="21" fillId="5" borderId="86" xfId="0" applyFont="1" applyFill="1" applyBorder="1"/>
    <xf numFmtId="0" fontId="21" fillId="5" borderId="81" xfId="0" applyFont="1" applyFill="1" applyBorder="1"/>
    <xf numFmtId="0" fontId="2" fillId="5" borderId="86" xfId="0" applyFont="1" applyFill="1" applyBorder="1"/>
    <xf numFmtId="0" fontId="2" fillId="5" borderId="81" xfId="0" applyFont="1" applyFill="1" applyBorder="1"/>
    <xf numFmtId="0" fontId="6" fillId="5" borderId="87" xfId="0" applyFont="1" applyFill="1" applyBorder="1" applyAlignment="1">
      <alignment horizontal="center"/>
    </xf>
    <xf numFmtId="0" fontId="6" fillId="5" borderId="46" xfId="0" applyFont="1" applyFill="1" applyBorder="1" applyAlignment="1">
      <alignment horizontal="center"/>
    </xf>
    <xf numFmtId="0" fontId="2" fillId="5" borderId="88" xfId="0" applyFont="1" applyFill="1" applyBorder="1"/>
    <xf numFmtId="0" fontId="26" fillId="5" borderId="89" xfId="0" applyFont="1" applyFill="1" applyBorder="1" applyAlignment="1">
      <alignment horizontal="center"/>
    </xf>
    <xf numFmtId="0" fontId="6" fillId="5" borderId="89" xfId="0" applyFont="1" applyFill="1" applyBorder="1" applyAlignment="1">
      <alignment horizontal="center"/>
    </xf>
    <xf numFmtId="0" fontId="26" fillId="5" borderId="90" xfId="0" applyFont="1" applyFill="1" applyBorder="1" applyAlignment="1">
      <alignment horizontal="center"/>
    </xf>
    <xf numFmtId="0" fontId="6" fillId="5" borderId="91" xfId="0" applyFont="1" applyFill="1" applyBorder="1" applyAlignment="1">
      <alignment horizontal="center"/>
    </xf>
    <xf numFmtId="0" fontId="6" fillId="5" borderId="92" xfId="0" applyFont="1" applyFill="1" applyBorder="1" applyAlignment="1">
      <alignment horizontal="left"/>
    </xf>
    <xf numFmtId="0" fontId="26" fillId="5" borderId="93" xfId="0" applyFont="1" applyFill="1" applyBorder="1" applyAlignment="1">
      <alignment horizontal="center"/>
    </xf>
    <xf numFmtId="0" fontId="6" fillId="5" borderId="94" xfId="0" applyFont="1" applyFill="1" applyBorder="1" applyAlignment="1">
      <alignment horizontal="left"/>
    </xf>
    <xf numFmtId="0" fontId="26" fillId="5" borderId="95" xfId="0" applyFont="1" applyFill="1" applyBorder="1" applyAlignment="1">
      <alignment horizontal="center"/>
    </xf>
    <xf numFmtId="0" fontId="6" fillId="5" borderId="96" xfId="0" applyFont="1" applyFill="1" applyBorder="1" applyAlignment="1">
      <alignment horizontal="center"/>
    </xf>
    <xf numFmtId="0" fontId="6" fillId="5" borderId="97" xfId="0" applyFont="1" applyFill="1" applyBorder="1" applyAlignment="1">
      <alignment horizontal="left"/>
    </xf>
    <xf numFmtId="0" fontId="6" fillId="5" borderId="98" xfId="0" applyFont="1" applyFill="1" applyBorder="1" applyAlignment="1">
      <alignment horizontal="left"/>
    </xf>
    <xf numFmtId="0" fontId="6" fillId="5" borderId="99" xfId="0" applyFont="1" applyFill="1" applyBorder="1" applyAlignment="1">
      <alignment horizontal="center"/>
    </xf>
    <xf numFmtId="0" fontId="6" fillId="5" borderId="100" xfId="0" applyFont="1" applyFill="1" applyBorder="1" applyAlignment="1">
      <alignment horizontal="left"/>
    </xf>
    <xf numFmtId="0" fontId="6" fillId="5" borderId="90" xfId="0" applyFont="1" applyFill="1" applyBorder="1" applyAlignment="1">
      <alignment horizontal="center"/>
    </xf>
    <xf numFmtId="0" fontId="6" fillId="5" borderId="93" xfId="0" applyFont="1" applyFill="1" applyBorder="1" applyAlignment="1">
      <alignment horizontal="center"/>
    </xf>
    <xf numFmtId="0" fontId="6" fillId="5" borderId="95" xfId="0" applyFont="1" applyFill="1" applyBorder="1" applyAlignment="1">
      <alignment horizontal="center"/>
    </xf>
    <xf numFmtId="0" fontId="6" fillId="5" borderId="101" xfId="0" applyFont="1" applyFill="1" applyBorder="1" applyAlignment="1">
      <alignment horizontal="center"/>
    </xf>
    <xf numFmtId="0" fontId="6" fillId="5" borderId="102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6" fillId="5" borderId="92" xfId="0" applyFont="1" applyFill="1" applyBorder="1" applyAlignment="1">
      <alignment horizontal="center"/>
    </xf>
    <xf numFmtId="0" fontId="6" fillId="5" borderId="94" xfId="0" applyFont="1" applyFill="1" applyBorder="1" applyAlignment="1">
      <alignment horizontal="center"/>
    </xf>
    <xf numFmtId="0" fontId="6" fillId="5" borderId="97" xfId="0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49" fontId="5" fillId="4" borderId="103" xfId="0" applyNumberFormat="1" applyFont="1" applyFill="1" applyBorder="1" applyAlignment="1">
      <alignment horizontal="center" vertical="center"/>
    </xf>
    <xf numFmtId="0" fontId="5" fillId="4" borderId="10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2"/>
  <sheetViews>
    <sheetView workbookViewId="0">
      <pane ySplit="1" topLeftCell="A5" activePane="bottomLeft" state="frozen"/>
      <selection pane="bottomLeft" activeCell="D10" sqref="D10"/>
    </sheetView>
  </sheetViews>
  <sheetFormatPr baseColWidth="10" defaultColWidth="12.6640625" defaultRowHeight="15.75" customHeight="1"/>
  <cols>
    <col min="1" max="1" width="14.6640625" customWidth="1"/>
    <col min="3" max="3" width="23.6640625" customWidth="1"/>
    <col min="4" max="4" width="14.5" customWidth="1"/>
    <col min="15" max="15" width="20.6640625" customWidth="1"/>
    <col min="16" max="16" width="15.33203125" customWidth="1"/>
    <col min="17" max="17" width="15.5" customWidth="1"/>
    <col min="18" max="18" width="30.6640625" customWidth="1"/>
    <col min="19" max="19" width="22.6640625" customWidth="1"/>
    <col min="20" max="20" width="22.5" customWidth="1"/>
    <col min="21" max="21" width="37.6640625" customWidth="1"/>
  </cols>
  <sheetData>
    <row r="1" spans="1:2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85">
      <c r="A2" s="2">
        <v>1</v>
      </c>
      <c r="B2" s="2" t="s">
        <v>21</v>
      </c>
      <c r="C2" s="2" t="s">
        <v>22</v>
      </c>
      <c r="D2" s="2" t="s">
        <v>23</v>
      </c>
      <c r="E2" s="2" t="s">
        <v>24</v>
      </c>
      <c r="F2" s="2">
        <v>79.2</v>
      </c>
      <c r="G2" s="2">
        <v>69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>
        <v>9743923995</v>
      </c>
      <c r="Q2" s="2">
        <v>9731773196</v>
      </c>
      <c r="R2" s="2" t="s">
        <v>33</v>
      </c>
      <c r="S2" s="2" t="s">
        <v>34</v>
      </c>
      <c r="T2" s="2" t="s">
        <v>35</v>
      </c>
      <c r="U2" s="3" t="s">
        <v>36</v>
      </c>
    </row>
    <row r="3" spans="1:21" ht="85">
      <c r="A3" s="2">
        <v>2</v>
      </c>
      <c r="B3" s="2" t="s">
        <v>37</v>
      </c>
      <c r="C3" s="2" t="s">
        <v>38</v>
      </c>
      <c r="D3" s="4">
        <v>44239</v>
      </c>
      <c r="E3" s="2" t="s">
        <v>24</v>
      </c>
      <c r="F3" s="2">
        <v>85.12</v>
      </c>
      <c r="G3" s="2">
        <v>69.66</v>
      </c>
      <c r="H3" s="2" t="s">
        <v>39</v>
      </c>
      <c r="I3" s="5">
        <v>71014</v>
      </c>
      <c r="J3" s="2" t="s">
        <v>40</v>
      </c>
      <c r="K3" s="2" t="s">
        <v>41</v>
      </c>
      <c r="L3" s="2" t="s">
        <v>29</v>
      </c>
      <c r="M3" s="2" t="s">
        <v>42</v>
      </c>
      <c r="N3" s="2" t="s">
        <v>43</v>
      </c>
      <c r="O3" s="2" t="s">
        <v>44</v>
      </c>
      <c r="P3" s="2">
        <v>9482566590</v>
      </c>
      <c r="Q3" s="2">
        <v>9482711615</v>
      </c>
      <c r="R3" s="2" t="s">
        <v>45</v>
      </c>
      <c r="S3" s="2" t="s">
        <v>46</v>
      </c>
      <c r="T3" s="2" t="s">
        <v>47</v>
      </c>
      <c r="U3" s="3" t="s">
        <v>48</v>
      </c>
    </row>
    <row r="4" spans="1:21" ht="102">
      <c r="A4" s="2">
        <v>3</v>
      </c>
      <c r="B4" s="2" t="s">
        <v>49</v>
      </c>
      <c r="C4" s="2" t="s">
        <v>50</v>
      </c>
      <c r="D4" s="2" t="s">
        <v>51</v>
      </c>
      <c r="E4" s="2" t="s">
        <v>24</v>
      </c>
      <c r="F4" s="2">
        <v>76.599999999999994</v>
      </c>
      <c r="G4" s="2">
        <v>79.66</v>
      </c>
      <c r="H4" s="2" t="s">
        <v>39</v>
      </c>
      <c r="I4" s="5">
        <v>50550</v>
      </c>
      <c r="J4" s="2" t="s">
        <v>40</v>
      </c>
      <c r="K4" s="2" t="s">
        <v>52</v>
      </c>
      <c r="L4" s="2" t="s">
        <v>29</v>
      </c>
      <c r="M4" s="2" t="s">
        <v>30</v>
      </c>
      <c r="N4" s="2" t="s">
        <v>53</v>
      </c>
      <c r="O4" s="2" t="s">
        <v>54</v>
      </c>
      <c r="P4" s="2">
        <v>7353068899</v>
      </c>
      <c r="Q4" s="2">
        <v>8073780950</v>
      </c>
      <c r="R4" s="2" t="s">
        <v>55</v>
      </c>
      <c r="S4" s="2" t="s">
        <v>56</v>
      </c>
      <c r="T4" s="2" t="s">
        <v>47</v>
      </c>
      <c r="U4" s="3" t="s">
        <v>57</v>
      </c>
    </row>
    <row r="5" spans="1:21" ht="85">
      <c r="A5" s="2">
        <v>4</v>
      </c>
      <c r="B5" s="2" t="s">
        <v>58</v>
      </c>
      <c r="C5" s="2" t="s">
        <v>59</v>
      </c>
      <c r="D5" s="2" t="s">
        <v>60</v>
      </c>
      <c r="E5" s="2" t="s">
        <v>24</v>
      </c>
      <c r="F5" s="2">
        <v>67.680000000000007</v>
      </c>
      <c r="G5" s="2">
        <v>71.33</v>
      </c>
      <c r="H5" s="2" t="s">
        <v>39</v>
      </c>
      <c r="I5" s="5">
        <v>83587</v>
      </c>
      <c r="J5" s="2" t="s">
        <v>27</v>
      </c>
      <c r="K5" s="2" t="s">
        <v>61</v>
      </c>
      <c r="L5" s="2" t="s">
        <v>29</v>
      </c>
      <c r="M5" s="2" t="s">
        <v>42</v>
      </c>
      <c r="N5" s="2" t="s">
        <v>62</v>
      </c>
      <c r="O5" s="2" t="s">
        <v>63</v>
      </c>
      <c r="P5" s="2">
        <v>9483076161</v>
      </c>
      <c r="Q5" s="2">
        <v>8105564981</v>
      </c>
      <c r="R5" s="2" t="s">
        <v>64</v>
      </c>
      <c r="S5" s="2" t="s">
        <v>65</v>
      </c>
      <c r="T5" s="2" t="s">
        <v>47</v>
      </c>
      <c r="U5" s="3" t="s">
        <v>66</v>
      </c>
    </row>
    <row r="6" spans="1:21" ht="119">
      <c r="A6" s="2">
        <v>5</v>
      </c>
      <c r="B6" s="2" t="s">
        <v>67</v>
      </c>
      <c r="C6" s="2" t="s">
        <v>68</v>
      </c>
      <c r="D6" s="2" t="s">
        <v>69</v>
      </c>
      <c r="E6" s="2" t="s">
        <v>24</v>
      </c>
      <c r="F6" s="2">
        <v>72.400000000000006</v>
      </c>
      <c r="G6" s="2">
        <v>70</v>
      </c>
      <c r="H6" s="2" t="s">
        <v>39</v>
      </c>
      <c r="I6" s="5">
        <v>78434</v>
      </c>
      <c r="J6" s="2" t="s">
        <v>70</v>
      </c>
      <c r="K6" s="2" t="s">
        <v>71</v>
      </c>
      <c r="L6" s="2" t="s">
        <v>29</v>
      </c>
      <c r="M6" s="2" t="s">
        <v>72</v>
      </c>
      <c r="N6" s="2" t="s">
        <v>73</v>
      </c>
      <c r="O6" s="2" t="s">
        <v>74</v>
      </c>
      <c r="P6" s="2">
        <v>9886628072</v>
      </c>
      <c r="Q6" s="2">
        <v>8095922271</v>
      </c>
      <c r="R6" s="2" t="s">
        <v>75</v>
      </c>
      <c r="S6" s="2" t="s">
        <v>76</v>
      </c>
      <c r="T6" s="2" t="s">
        <v>47</v>
      </c>
      <c r="U6" s="3" t="s">
        <v>77</v>
      </c>
    </row>
    <row r="7" spans="1:21" ht="85">
      <c r="A7" s="2">
        <v>6</v>
      </c>
      <c r="B7" s="2" t="s">
        <v>78</v>
      </c>
      <c r="C7" s="2" t="s">
        <v>79</v>
      </c>
      <c r="D7" s="2" t="s">
        <v>60</v>
      </c>
      <c r="E7" s="2" t="s">
        <v>24</v>
      </c>
      <c r="F7" s="2">
        <v>81.92</v>
      </c>
      <c r="G7" s="2">
        <v>61.66</v>
      </c>
      <c r="H7" s="2" t="s">
        <v>39</v>
      </c>
      <c r="I7" s="2" t="s">
        <v>80</v>
      </c>
      <c r="J7" s="2" t="s">
        <v>81</v>
      </c>
      <c r="K7" s="4">
        <v>37657</v>
      </c>
      <c r="L7" s="2" t="s">
        <v>82</v>
      </c>
      <c r="M7" s="2" t="s">
        <v>72</v>
      </c>
      <c r="N7" s="2" t="s">
        <v>83</v>
      </c>
      <c r="O7" s="2" t="s">
        <v>84</v>
      </c>
      <c r="P7" s="2">
        <v>9449928745</v>
      </c>
      <c r="Q7" s="2">
        <v>7338187503</v>
      </c>
      <c r="R7" s="2" t="s">
        <v>85</v>
      </c>
      <c r="S7" s="2" t="s">
        <v>86</v>
      </c>
      <c r="T7" s="2" t="s">
        <v>35</v>
      </c>
      <c r="U7" s="3" t="s">
        <v>87</v>
      </c>
    </row>
    <row r="8" spans="1:21" ht="85">
      <c r="A8" s="2">
        <v>7</v>
      </c>
      <c r="B8" s="2" t="s">
        <v>88</v>
      </c>
      <c r="C8" s="2" t="s">
        <v>89</v>
      </c>
      <c r="D8" s="2" t="s">
        <v>23</v>
      </c>
      <c r="E8" s="2" t="s">
        <v>24</v>
      </c>
      <c r="F8" s="2">
        <v>84.8</v>
      </c>
      <c r="G8" s="2">
        <v>81.33</v>
      </c>
      <c r="H8" s="2" t="s">
        <v>25</v>
      </c>
      <c r="I8" s="2" t="s">
        <v>90</v>
      </c>
      <c r="J8" s="2" t="s">
        <v>40</v>
      </c>
      <c r="K8" s="2" t="s">
        <v>91</v>
      </c>
      <c r="L8" s="2" t="s">
        <v>82</v>
      </c>
      <c r="M8" s="2" t="s">
        <v>92</v>
      </c>
      <c r="N8" s="2" t="s">
        <v>93</v>
      </c>
      <c r="O8" s="2" t="s">
        <v>94</v>
      </c>
      <c r="P8" s="2">
        <v>9483287308</v>
      </c>
      <c r="Q8" s="2">
        <v>8970468944</v>
      </c>
      <c r="R8" s="2" t="s">
        <v>95</v>
      </c>
      <c r="S8" s="2" t="s">
        <v>96</v>
      </c>
      <c r="T8" s="2" t="s">
        <v>97</v>
      </c>
      <c r="U8" s="3" t="s">
        <v>98</v>
      </c>
    </row>
    <row r="9" spans="1:21" ht="85">
      <c r="A9" s="2">
        <v>8</v>
      </c>
      <c r="B9" s="2" t="s">
        <v>99</v>
      </c>
      <c r="C9" s="2" t="s">
        <v>100</v>
      </c>
      <c r="D9" s="2" t="s">
        <v>101</v>
      </c>
      <c r="E9" s="2" t="s">
        <v>24</v>
      </c>
      <c r="F9" s="2">
        <v>92.8</v>
      </c>
      <c r="G9" s="2">
        <v>82.66</v>
      </c>
      <c r="H9" s="2" t="s">
        <v>25</v>
      </c>
      <c r="I9" s="5">
        <v>79369</v>
      </c>
      <c r="J9" s="2" t="s">
        <v>40</v>
      </c>
      <c r="K9" s="2" t="s">
        <v>102</v>
      </c>
      <c r="L9" s="2" t="s">
        <v>82</v>
      </c>
      <c r="M9" s="2" t="s">
        <v>72</v>
      </c>
      <c r="N9" s="2" t="s">
        <v>103</v>
      </c>
      <c r="O9" s="2" t="s">
        <v>104</v>
      </c>
      <c r="P9" s="2">
        <v>8495987714</v>
      </c>
      <c r="Q9" s="2">
        <v>9902137714</v>
      </c>
      <c r="R9" s="2" t="s">
        <v>105</v>
      </c>
      <c r="S9" s="2" t="s">
        <v>106</v>
      </c>
      <c r="T9" s="2" t="s">
        <v>107</v>
      </c>
      <c r="U9" s="3" t="s">
        <v>108</v>
      </c>
    </row>
    <row r="10" spans="1:21" ht="85">
      <c r="A10" s="2">
        <v>9</v>
      </c>
      <c r="B10" s="2" t="s">
        <v>109</v>
      </c>
      <c r="C10" s="2" t="s">
        <v>110</v>
      </c>
      <c r="D10" s="4">
        <v>44208</v>
      </c>
      <c r="E10" s="2" t="s">
        <v>24</v>
      </c>
      <c r="F10" s="2">
        <v>82</v>
      </c>
      <c r="G10" s="2">
        <v>84.67</v>
      </c>
      <c r="H10" s="2" t="s">
        <v>39</v>
      </c>
      <c r="I10" s="5">
        <v>37707</v>
      </c>
      <c r="J10" s="2" t="s">
        <v>40</v>
      </c>
      <c r="K10" s="4">
        <v>37931</v>
      </c>
      <c r="L10" s="2" t="s">
        <v>29</v>
      </c>
      <c r="M10" s="2" t="s">
        <v>92</v>
      </c>
      <c r="N10" s="2" t="s">
        <v>111</v>
      </c>
      <c r="O10" s="2" t="s">
        <v>112</v>
      </c>
      <c r="P10" s="2">
        <v>9449577131</v>
      </c>
      <c r="Q10" s="2">
        <v>8431036619</v>
      </c>
      <c r="R10" s="2" t="s">
        <v>113</v>
      </c>
      <c r="S10" s="2" t="s">
        <v>114</v>
      </c>
      <c r="T10" s="2" t="s">
        <v>107</v>
      </c>
      <c r="U10" s="3" t="s">
        <v>115</v>
      </c>
    </row>
    <row r="11" spans="1:21" ht="102">
      <c r="A11" s="2">
        <v>10</v>
      </c>
      <c r="B11" s="2" t="s">
        <v>116</v>
      </c>
      <c r="C11" s="2" t="s">
        <v>117</v>
      </c>
      <c r="D11" s="4">
        <v>44448</v>
      </c>
      <c r="E11" s="2" t="s">
        <v>24</v>
      </c>
      <c r="F11" s="2">
        <v>78.44</v>
      </c>
      <c r="G11" s="2">
        <v>68.66</v>
      </c>
      <c r="H11" s="2" t="s">
        <v>25</v>
      </c>
      <c r="I11" s="2" t="s">
        <v>118</v>
      </c>
      <c r="J11" s="2" t="s">
        <v>119</v>
      </c>
      <c r="K11" s="4">
        <v>37299</v>
      </c>
      <c r="L11" s="2" t="s">
        <v>29</v>
      </c>
      <c r="M11" s="2" t="s">
        <v>30</v>
      </c>
      <c r="N11" s="2" t="s">
        <v>120</v>
      </c>
      <c r="O11" s="2" t="s">
        <v>121</v>
      </c>
      <c r="P11" s="2">
        <v>9480056678</v>
      </c>
      <c r="Q11" s="2">
        <v>9481844475</v>
      </c>
      <c r="R11" s="2" t="s">
        <v>122</v>
      </c>
      <c r="S11" s="2" t="s">
        <v>123</v>
      </c>
      <c r="T11" s="2" t="s">
        <v>47</v>
      </c>
      <c r="U11" s="3" t="s">
        <v>124</v>
      </c>
    </row>
    <row r="12" spans="1:21" ht="85">
      <c r="A12" s="2">
        <v>11</v>
      </c>
      <c r="B12" s="2" t="s">
        <v>125</v>
      </c>
      <c r="C12" s="2" t="s">
        <v>126</v>
      </c>
      <c r="D12" s="4">
        <v>44208</v>
      </c>
      <c r="E12" s="2" t="s">
        <v>24</v>
      </c>
      <c r="F12" s="2">
        <v>96.8</v>
      </c>
      <c r="G12" s="2">
        <v>87.33</v>
      </c>
      <c r="H12" s="2" t="s">
        <v>39</v>
      </c>
      <c r="I12" s="5">
        <v>88523</v>
      </c>
      <c r="J12" s="2" t="s">
        <v>119</v>
      </c>
      <c r="K12" s="2" t="s">
        <v>127</v>
      </c>
      <c r="L12" s="2" t="s">
        <v>82</v>
      </c>
      <c r="M12" s="2" t="s">
        <v>72</v>
      </c>
      <c r="N12" s="2" t="s">
        <v>128</v>
      </c>
      <c r="O12" s="2" t="s">
        <v>129</v>
      </c>
      <c r="P12" s="2">
        <v>9591091363</v>
      </c>
      <c r="Q12" s="2">
        <v>9008830894</v>
      </c>
      <c r="R12" s="2" t="s">
        <v>130</v>
      </c>
      <c r="S12" s="2" t="s">
        <v>131</v>
      </c>
      <c r="T12" s="2" t="s">
        <v>107</v>
      </c>
      <c r="U12" s="3" t="s">
        <v>132</v>
      </c>
    </row>
    <row r="13" spans="1:21" ht="85">
      <c r="A13" s="2">
        <v>12</v>
      </c>
      <c r="B13" s="2" t="s">
        <v>133</v>
      </c>
      <c r="C13" s="2" t="s">
        <v>134</v>
      </c>
      <c r="D13" s="2" t="s">
        <v>135</v>
      </c>
      <c r="E13" s="2" t="s">
        <v>24</v>
      </c>
      <c r="F13" s="2">
        <v>76.23</v>
      </c>
      <c r="G13" s="2">
        <v>81</v>
      </c>
      <c r="H13" s="2" t="s">
        <v>39</v>
      </c>
      <c r="I13" s="5">
        <v>81859</v>
      </c>
      <c r="J13" s="2" t="s">
        <v>40</v>
      </c>
      <c r="K13" s="4">
        <v>38081</v>
      </c>
      <c r="L13" s="2" t="s">
        <v>29</v>
      </c>
      <c r="M13" s="2" t="s">
        <v>42</v>
      </c>
      <c r="N13" s="2" t="s">
        <v>136</v>
      </c>
      <c r="O13" s="2" t="s">
        <v>137</v>
      </c>
      <c r="P13" s="2">
        <v>7676883029</v>
      </c>
      <c r="Q13" s="2">
        <v>6364549117</v>
      </c>
      <c r="R13" s="2" t="s">
        <v>138</v>
      </c>
      <c r="S13" s="2" t="s">
        <v>139</v>
      </c>
      <c r="T13" s="2" t="s">
        <v>47</v>
      </c>
      <c r="U13" s="3" t="s">
        <v>140</v>
      </c>
    </row>
    <row r="14" spans="1:21" ht="102">
      <c r="A14" s="2">
        <v>13</v>
      </c>
      <c r="B14" s="2" t="s">
        <v>141</v>
      </c>
      <c r="C14" s="2" t="s">
        <v>142</v>
      </c>
      <c r="D14" s="2" t="s">
        <v>143</v>
      </c>
      <c r="E14" s="2" t="s">
        <v>24</v>
      </c>
      <c r="F14" s="2">
        <v>92.48</v>
      </c>
      <c r="G14" s="2">
        <v>87.66</v>
      </c>
      <c r="H14" s="2" t="s">
        <v>25</v>
      </c>
      <c r="I14" s="2" t="s">
        <v>144</v>
      </c>
      <c r="J14" s="2" t="s">
        <v>145</v>
      </c>
      <c r="K14" s="2" t="s">
        <v>146</v>
      </c>
      <c r="L14" s="2" t="s">
        <v>29</v>
      </c>
      <c r="M14" s="2" t="s">
        <v>30</v>
      </c>
      <c r="N14" s="2" t="s">
        <v>147</v>
      </c>
      <c r="O14" s="2" t="s">
        <v>148</v>
      </c>
      <c r="P14" s="2">
        <v>8105965089</v>
      </c>
      <c r="Q14" s="2">
        <v>7996484276</v>
      </c>
      <c r="R14" s="2" t="s">
        <v>149</v>
      </c>
      <c r="S14" s="2" t="s">
        <v>150</v>
      </c>
      <c r="T14" s="2" t="s">
        <v>47</v>
      </c>
      <c r="U14" s="3" t="s">
        <v>151</v>
      </c>
    </row>
    <row r="15" spans="1:21" ht="85">
      <c r="A15" s="2">
        <v>14</v>
      </c>
      <c r="B15" s="2" t="s">
        <v>152</v>
      </c>
      <c r="C15" s="2" t="s">
        <v>153</v>
      </c>
      <c r="D15" s="2" t="s">
        <v>23</v>
      </c>
      <c r="E15" s="2" t="s">
        <v>24</v>
      </c>
      <c r="F15" s="2">
        <v>79.36</v>
      </c>
      <c r="G15" s="2">
        <v>78.83</v>
      </c>
      <c r="H15" s="2" t="s">
        <v>25</v>
      </c>
      <c r="I15" s="2" t="s">
        <v>154</v>
      </c>
      <c r="J15" s="2" t="s">
        <v>155</v>
      </c>
      <c r="K15" s="2" t="s">
        <v>156</v>
      </c>
      <c r="L15" s="2" t="s">
        <v>29</v>
      </c>
      <c r="M15" s="2" t="s">
        <v>72</v>
      </c>
      <c r="N15" s="2" t="s">
        <v>157</v>
      </c>
      <c r="O15" s="2" t="s">
        <v>158</v>
      </c>
      <c r="P15" s="2">
        <v>9972135001</v>
      </c>
      <c r="Q15" s="2">
        <v>7760815124</v>
      </c>
      <c r="R15" s="2" t="s">
        <v>159</v>
      </c>
      <c r="S15" s="2" t="s">
        <v>160</v>
      </c>
      <c r="T15" s="2" t="s">
        <v>107</v>
      </c>
      <c r="U15" s="3" t="s">
        <v>161</v>
      </c>
    </row>
    <row r="16" spans="1:21" ht="85">
      <c r="A16" s="2">
        <v>15</v>
      </c>
      <c r="B16" s="2" t="s">
        <v>162</v>
      </c>
      <c r="C16" s="2" t="s">
        <v>163</v>
      </c>
      <c r="D16" s="2" t="s">
        <v>135</v>
      </c>
      <c r="E16" s="2" t="s">
        <v>24</v>
      </c>
      <c r="F16" s="2">
        <v>83.2</v>
      </c>
      <c r="G16" s="2">
        <v>79.66</v>
      </c>
      <c r="H16" s="2" t="s">
        <v>39</v>
      </c>
      <c r="I16" s="5">
        <v>94895</v>
      </c>
      <c r="J16" s="2" t="s">
        <v>27</v>
      </c>
      <c r="K16" s="4">
        <v>37749</v>
      </c>
      <c r="L16" s="2" t="s">
        <v>29</v>
      </c>
      <c r="M16" s="2" t="s">
        <v>30</v>
      </c>
      <c r="N16" s="2" t="s">
        <v>164</v>
      </c>
      <c r="O16" s="2" t="s">
        <v>165</v>
      </c>
      <c r="P16" s="2">
        <v>8971634227</v>
      </c>
      <c r="Q16" s="2">
        <v>9611649628</v>
      </c>
      <c r="R16" s="2" t="s">
        <v>166</v>
      </c>
      <c r="S16" s="2" t="s">
        <v>167</v>
      </c>
      <c r="T16" s="2" t="s">
        <v>47</v>
      </c>
      <c r="U16" s="3" t="s">
        <v>168</v>
      </c>
    </row>
    <row r="17" spans="1:21" ht="102">
      <c r="A17" s="2">
        <v>16</v>
      </c>
      <c r="B17" s="2" t="s">
        <v>169</v>
      </c>
      <c r="C17" s="2" t="s">
        <v>170</v>
      </c>
      <c r="D17" s="2" t="s">
        <v>51</v>
      </c>
      <c r="E17" s="2" t="s">
        <v>24</v>
      </c>
      <c r="F17" s="2">
        <v>87.2</v>
      </c>
      <c r="G17" s="2">
        <v>69.66</v>
      </c>
      <c r="H17" s="2" t="s">
        <v>39</v>
      </c>
      <c r="I17" s="5">
        <v>76870</v>
      </c>
      <c r="J17" s="2" t="s">
        <v>27</v>
      </c>
      <c r="K17" s="2" t="s">
        <v>171</v>
      </c>
      <c r="L17" s="2" t="s">
        <v>29</v>
      </c>
      <c r="M17" s="2" t="s">
        <v>30</v>
      </c>
      <c r="N17" s="2" t="s">
        <v>172</v>
      </c>
      <c r="O17" s="2" t="s">
        <v>173</v>
      </c>
      <c r="P17" s="2">
        <v>9483169390</v>
      </c>
      <c r="Q17" s="2">
        <v>7760266232</v>
      </c>
      <c r="R17" s="2" t="s">
        <v>174</v>
      </c>
      <c r="S17" s="2" t="s">
        <v>175</v>
      </c>
      <c r="T17" s="2" t="s">
        <v>107</v>
      </c>
      <c r="U17" s="3" t="s">
        <v>176</v>
      </c>
    </row>
    <row r="18" spans="1:21" ht="85">
      <c r="A18" s="2">
        <v>17</v>
      </c>
      <c r="B18" s="2" t="s">
        <v>177</v>
      </c>
      <c r="C18" s="2" t="s">
        <v>178</v>
      </c>
      <c r="D18" s="2" t="s">
        <v>179</v>
      </c>
      <c r="E18" s="2" t="s">
        <v>24</v>
      </c>
      <c r="F18" s="2">
        <v>96.32</v>
      </c>
      <c r="G18" s="2">
        <v>93.66</v>
      </c>
      <c r="H18" s="2" t="s">
        <v>25</v>
      </c>
      <c r="I18" s="2" t="s">
        <v>180</v>
      </c>
      <c r="J18" s="2" t="s">
        <v>145</v>
      </c>
      <c r="K18" s="4">
        <v>37865</v>
      </c>
      <c r="L18" s="2" t="s">
        <v>82</v>
      </c>
      <c r="M18" s="2" t="s">
        <v>30</v>
      </c>
      <c r="N18" s="2" t="s">
        <v>181</v>
      </c>
      <c r="O18" s="2" t="s">
        <v>182</v>
      </c>
      <c r="P18" s="2">
        <v>9379263774</v>
      </c>
      <c r="Q18" s="2">
        <v>7975649088</v>
      </c>
      <c r="R18" s="2" t="s">
        <v>183</v>
      </c>
      <c r="S18" s="2" t="s">
        <v>184</v>
      </c>
      <c r="T18" s="2" t="s">
        <v>97</v>
      </c>
      <c r="U18" s="3" t="s">
        <v>185</v>
      </c>
    </row>
    <row r="19" spans="1:21" ht="85">
      <c r="A19" s="2">
        <v>18</v>
      </c>
      <c r="B19" s="2" t="s">
        <v>186</v>
      </c>
      <c r="C19" s="2" t="s">
        <v>187</v>
      </c>
      <c r="D19" s="2" t="s">
        <v>69</v>
      </c>
      <c r="E19" s="2" t="s">
        <v>24</v>
      </c>
      <c r="F19" s="2">
        <v>63.36</v>
      </c>
      <c r="G19" s="2">
        <v>64.33</v>
      </c>
      <c r="H19" s="2" t="s">
        <v>39</v>
      </c>
      <c r="I19" s="5">
        <v>67700</v>
      </c>
      <c r="J19" s="2" t="s">
        <v>70</v>
      </c>
      <c r="K19" s="4">
        <v>37748</v>
      </c>
      <c r="L19" s="2" t="s">
        <v>29</v>
      </c>
      <c r="M19" s="2" t="s">
        <v>30</v>
      </c>
      <c r="N19" s="2" t="s">
        <v>188</v>
      </c>
      <c r="O19" s="2" t="s">
        <v>189</v>
      </c>
      <c r="P19" s="2">
        <v>7892654901</v>
      </c>
      <c r="Q19" s="2">
        <v>9113651386</v>
      </c>
      <c r="R19" s="2" t="s">
        <v>190</v>
      </c>
      <c r="S19" s="2" t="s">
        <v>191</v>
      </c>
      <c r="T19" s="2" t="s">
        <v>47</v>
      </c>
      <c r="U19" s="3" t="s">
        <v>192</v>
      </c>
    </row>
    <row r="20" spans="1:21" ht="85">
      <c r="A20" s="2">
        <v>19</v>
      </c>
      <c r="B20" s="2" t="s">
        <v>193</v>
      </c>
      <c r="C20" s="2" t="s">
        <v>194</v>
      </c>
      <c r="D20" s="2" t="s">
        <v>23</v>
      </c>
      <c r="E20" s="2" t="s">
        <v>24</v>
      </c>
      <c r="F20" s="2">
        <v>87</v>
      </c>
      <c r="G20" s="2">
        <v>82</v>
      </c>
      <c r="H20" s="2" t="s">
        <v>25</v>
      </c>
      <c r="I20" s="5">
        <v>66649</v>
      </c>
      <c r="J20" s="2" t="s">
        <v>40</v>
      </c>
      <c r="K20" s="2" t="s">
        <v>195</v>
      </c>
      <c r="L20" s="2" t="s">
        <v>82</v>
      </c>
      <c r="M20" s="2" t="s">
        <v>30</v>
      </c>
      <c r="N20" s="2" t="s">
        <v>196</v>
      </c>
      <c r="O20" s="2" t="s">
        <v>197</v>
      </c>
      <c r="P20" s="2">
        <v>7022987383</v>
      </c>
      <c r="Q20" s="2">
        <v>9900375833</v>
      </c>
      <c r="R20" s="2" t="s">
        <v>198</v>
      </c>
      <c r="S20" s="2" t="s">
        <v>199</v>
      </c>
      <c r="T20" s="2" t="s">
        <v>97</v>
      </c>
      <c r="U20" s="3" t="s">
        <v>200</v>
      </c>
    </row>
    <row r="21" spans="1:21" ht="85">
      <c r="A21" s="2">
        <v>20</v>
      </c>
      <c r="B21" s="2" t="s">
        <v>201</v>
      </c>
      <c r="C21" s="2" t="s">
        <v>202</v>
      </c>
      <c r="D21" s="2" t="s">
        <v>51</v>
      </c>
      <c r="E21" s="2" t="s">
        <v>24</v>
      </c>
      <c r="F21" s="2">
        <v>84.96</v>
      </c>
      <c r="G21" s="2">
        <v>88.33</v>
      </c>
      <c r="H21" s="2" t="s">
        <v>203</v>
      </c>
      <c r="I21" s="5">
        <v>52495</v>
      </c>
      <c r="J21" s="2" t="s">
        <v>27</v>
      </c>
      <c r="K21" s="2" t="s">
        <v>204</v>
      </c>
      <c r="L21" s="2" t="s">
        <v>29</v>
      </c>
      <c r="M21" s="2" t="s">
        <v>30</v>
      </c>
      <c r="N21" s="2" t="s">
        <v>205</v>
      </c>
      <c r="O21" s="2" t="s">
        <v>206</v>
      </c>
      <c r="P21" s="2">
        <v>7019246290</v>
      </c>
      <c r="Q21" s="2">
        <v>6360939690</v>
      </c>
      <c r="R21" s="2" t="s">
        <v>207</v>
      </c>
      <c r="S21" s="2" t="s">
        <v>208</v>
      </c>
      <c r="T21" s="2" t="s">
        <v>47</v>
      </c>
      <c r="U21" s="3" t="s">
        <v>209</v>
      </c>
    </row>
    <row r="22" spans="1:21" ht="85">
      <c r="A22" s="2">
        <v>21</v>
      </c>
      <c r="B22" s="2" t="s">
        <v>210</v>
      </c>
      <c r="C22" s="2" t="s">
        <v>211</v>
      </c>
      <c r="D22" s="2" t="s">
        <v>69</v>
      </c>
      <c r="E22" s="2" t="s">
        <v>24</v>
      </c>
      <c r="F22" s="2">
        <v>91.68</v>
      </c>
      <c r="G22" s="2">
        <v>78.33</v>
      </c>
      <c r="H22" s="2" t="s">
        <v>39</v>
      </c>
      <c r="I22" s="5">
        <v>87225</v>
      </c>
      <c r="J22" s="2" t="s">
        <v>119</v>
      </c>
      <c r="K22" s="2" t="s">
        <v>212</v>
      </c>
      <c r="L22" s="2" t="s">
        <v>82</v>
      </c>
      <c r="M22" s="2" t="s">
        <v>42</v>
      </c>
      <c r="N22" s="2" t="s">
        <v>213</v>
      </c>
      <c r="O22" s="2" t="s">
        <v>214</v>
      </c>
      <c r="P22" s="2">
        <v>9632095922</v>
      </c>
      <c r="Q22" s="2">
        <v>7019951182</v>
      </c>
      <c r="R22" s="2" t="s">
        <v>215</v>
      </c>
      <c r="S22" s="2" t="s">
        <v>216</v>
      </c>
      <c r="T22" s="2" t="s">
        <v>97</v>
      </c>
      <c r="U22" s="3" t="s">
        <v>217</v>
      </c>
    </row>
    <row r="23" spans="1:21" ht="68">
      <c r="A23" s="2">
        <v>22</v>
      </c>
      <c r="B23" s="2" t="s">
        <v>218</v>
      </c>
      <c r="C23" s="2" t="s">
        <v>219</v>
      </c>
      <c r="D23" s="2" t="s">
        <v>220</v>
      </c>
      <c r="E23" s="2" t="s">
        <v>24</v>
      </c>
      <c r="F23" s="2">
        <v>75.599999999999994</v>
      </c>
      <c r="G23" s="2">
        <v>76.33</v>
      </c>
      <c r="H23" s="2" t="s">
        <v>25</v>
      </c>
      <c r="I23" s="2" t="s">
        <v>221</v>
      </c>
      <c r="J23" s="2" t="s">
        <v>145</v>
      </c>
      <c r="K23" s="2" t="s">
        <v>222</v>
      </c>
      <c r="L23" s="2" t="s">
        <v>29</v>
      </c>
      <c r="M23" s="2" t="s">
        <v>30</v>
      </c>
      <c r="N23" s="2" t="s">
        <v>223</v>
      </c>
      <c r="O23" s="2" t="s">
        <v>224</v>
      </c>
      <c r="P23" s="2">
        <v>9480486014</v>
      </c>
      <c r="Q23" s="2">
        <v>8197434413</v>
      </c>
      <c r="R23" s="2" t="s">
        <v>225</v>
      </c>
      <c r="S23" s="2" t="s">
        <v>226</v>
      </c>
      <c r="T23" s="2" t="s">
        <v>47</v>
      </c>
      <c r="U23" s="3" t="s">
        <v>227</v>
      </c>
    </row>
    <row r="24" spans="1:21" ht="85">
      <c r="A24" s="2">
        <v>23</v>
      </c>
      <c r="B24" s="2" t="s">
        <v>228</v>
      </c>
      <c r="C24" s="2" t="s">
        <v>229</v>
      </c>
      <c r="D24" s="2" t="s">
        <v>51</v>
      </c>
      <c r="E24" s="2" t="s">
        <v>24</v>
      </c>
      <c r="F24" s="2">
        <v>92.32</v>
      </c>
      <c r="G24" s="2">
        <v>87.66</v>
      </c>
      <c r="H24" s="2" t="s">
        <v>39</v>
      </c>
      <c r="I24" s="5">
        <v>54243</v>
      </c>
      <c r="J24" s="2" t="s">
        <v>40</v>
      </c>
      <c r="K24" s="4">
        <v>37991</v>
      </c>
      <c r="L24" s="2" t="s">
        <v>82</v>
      </c>
      <c r="M24" s="2" t="s">
        <v>230</v>
      </c>
      <c r="N24" s="2" t="s">
        <v>231</v>
      </c>
      <c r="O24" s="2" t="s">
        <v>232</v>
      </c>
      <c r="P24" s="2">
        <v>9845480285</v>
      </c>
      <c r="Q24" s="2">
        <v>8431868824</v>
      </c>
      <c r="R24" s="2" t="s">
        <v>233</v>
      </c>
      <c r="S24" s="2" t="s">
        <v>234</v>
      </c>
      <c r="T24" s="2" t="s">
        <v>107</v>
      </c>
      <c r="U24" s="3" t="s">
        <v>235</v>
      </c>
    </row>
    <row r="25" spans="1:21" ht="102">
      <c r="A25" s="2">
        <v>24</v>
      </c>
      <c r="B25" s="2" t="s">
        <v>236</v>
      </c>
      <c r="C25" s="2" t="s">
        <v>237</v>
      </c>
      <c r="D25" s="2" t="s">
        <v>238</v>
      </c>
      <c r="E25" s="2" t="s">
        <v>24</v>
      </c>
      <c r="F25" s="2">
        <v>96.16</v>
      </c>
      <c r="G25" s="2">
        <v>91.33</v>
      </c>
      <c r="H25" s="2" t="s">
        <v>39</v>
      </c>
      <c r="I25" s="5">
        <v>61532</v>
      </c>
      <c r="J25" s="2" t="s">
        <v>81</v>
      </c>
      <c r="K25" s="4">
        <v>37961</v>
      </c>
      <c r="L25" s="2" t="s">
        <v>29</v>
      </c>
      <c r="M25" s="2" t="s">
        <v>42</v>
      </c>
      <c r="N25" s="2" t="s">
        <v>239</v>
      </c>
      <c r="O25" s="2" t="s">
        <v>240</v>
      </c>
      <c r="P25" s="2">
        <v>9972269062</v>
      </c>
      <c r="Q25" s="2">
        <v>7676174246</v>
      </c>
      <c r="R25" s="2" t="s">
        <v>241</v>
      </c>
      <c r="S25" s="2" t="s">
        <v>242</v>
      </c>
      <c r="T25" s="2" t="s">
        <v>47</v>
      </c>
      <c r="U25" s="3" t="s">
        <v>243</v>
      </c>
    </row>
    <row r="26" spans="1:21" ht="85">
      <c r="A26" s="2">
        <v>25</v>
      </c>
      <c r="B26" s="2" t="s">
        <v>244</v>
      </c>
      <c r="C26" s="2" t="s">
        <v>245</v>
      </c>
      <c r="D26" s="2" t="s">
        <v>135</v>
      </c>
      <c r="E26" s="2" t="s">
        <v>24</v>
      </c>
      <c r="F26" s="2">
        <v>88.8</v>
      </c>
      <c r="G26" s="2">
        <v>83.6</v>
      </c>
      <c r="H26" s="2" t="s">
        <v>39</v>
      </c>
      <c r="I26" s="5">
        <v>88753</v>
      </c>
      <c r="J26" s="2" t="s">
        <v>246</v>
      </c>
      <c r="K26" s="4">
        <v>37837</v>
      </c>
      <c r="L26" s="2" t="s">
        <v>29</v>
      </c>
      <c r="M26" s="2" t="s">
        <v>72</v>
      </c>
      <c r="N26" s="2" t="s">
        <v>247</v>
      </c>
      <c r="O26" s="2" t="s">
        <v>248</v>
      </c>
      <c r="P26" s="2">
        <v>7619202925</v>
      </c>
      <c r="Q26" s="2">
        <v>9008583823</v>
      </c>
      <c r="R26" s="2" t="s">
        <v>249</v>
      </c>
      <c r="S26" s="2" t="s">
        <v>250</v>
      </c>
      <c r="T26" s="2" t="s">
        <v>47</v>
      </c>
      <c r="U26" s="3" t="s">
        <v>251</v>
      </c>
    </row>
    <row r="27" spans="1:21" ht="85">
      <c r="A27" s="2">
        <v>26</v>
      </c>
      <c r="B27" s="2" t="s">
        <v>252</v>
      </c>
      <c r="C27" s="2" t="s">
        <v>253</v>
      </c>
      <c r="D27" s="2" t="s">
        <v>60</v>
      </c>
      <c r="E27" s="2" t="s">
        <v>24</v>
      </c>
      <c r="F27" s="2">
        <v>78</v>
      </c>
      <c r="G27" s="2">
        <v>78.33</v>
      </c>
      <c r="H27" s="2" t="s">
        <v>39</v>
      </c>
      <c r="I27" s="5">
        <v>65850</v>
      </c>
      <c r="J27" s="2" t="s">
        <v>254</v>
      </c>
      <c r="K27" s="4">
        <v>37989</v>
      </c>
      <c r="L27" s="2" t="s">
        <v>29</v>
      </c>
      <c r="M27" s="2"/>
      <c r="N27" s="2" t="s">
        <v>255</v>
      </c>
      <c r="O27" s="2" t="s">
        <v>256</v>
      </c>
      <c r="P27" s="2">
        <v>9480296173</v>
      </c>
      <c r="Q27" s="2">
        <v>9019951038</v>
      </c>
      <c r="R27" s="2" t="s">
        <v>257</v>
      </c>
      <c r="S27" s="2" t="s">
        <v>258</v>
      </c>
      <c r="T27" s="2" t="s">
        <v>35</v>
      </c>
      <c r="U27" s="3" t="s">
        <v>259</v>
      </c>
    </row>
    <row r="28" spans="1:21" ht="85">
      <c r="A28" s="2">
        <v>27</v>
      </c>
      <c r="B28" s="2" t="s">
        <v>260</v>
      </c>
      <c r="C28" s="2" t="s">
        <v>261</v>
      </c>
      <c r="D28" s="2" t="s">
        <v>262</v>
      </c>
      <c r="E28" s="2" t="s">
        <v>24</v>
      </c>
      <c r="F28" s="2">
        <v>64.16</v>
      </c>
      <c r="G28" s="2">
        <v>62.66</v>
      </c>
      <c r="H28" s="2" t="s">
        <v>39</v>
      </c>
      <c r="I28" s="5">
        <v>64171</v>
      </c>
      <c r="J28" s="2" t="s">
        <v>263</v>
      </c>
      <c r="K28" s="4">
        <v>37783</v>
      </c>
      <c r="L28" s="2" t="s">
        <v>29</v>
      </c>
      <c r="M28" s="2" t="s">
        <v>30</v>
      </c>
      <c r="N28" s="2" t="s">
        <v>264</v>
      </c>
      <c r="O28" s="2" t="s">
        <v>265</v>
      </c>
      <c r="P28" s="2">
        <v>9902862142</v>
      </c>
      <c r="Q28" s="2">
        <v>7975857872</v>
      </c>
      <c r="R28" s="2" t="s">
        <v>266</v>
      </c>
      <c r="S28" s="2" t="s">
        <v>267</v>
      </c>
      <c r="T28" s="2" t="s">
        <v>47</v>
      </c>
      <c r="U28" s="3" t="s">
        <v>268</v>
      </c>
    </row>
    <row r="29" spans="1:21" ht="68">
      <c r="A29" s="2">
        <v>28</v>
      </c>
      <c r="B29" s="2" t="s">
        <v>269</v>
      </c>
      <c r="C29" s="2" t="s">
        <v>270</v>
      </c>
      <c r="D29" s="2" t="s">
        <v>60</v>
      </c>
      <c r="E29" s="2" t="s">
        <v>24</v>
      </c>
      <c r="F29" s="2">
        <v>99</v>
      </c>
      <c r="G29" s="2">
        <v>89.7</v>
      </c>
      <c r="H29" s="2" t="s">
        <v>39</v>
      </c>
      <c r="I29" s="5">
        <v>62000</v>
      </c>
      <c r="J29" s="2" t="s">
        <v>40</v>
      </c>
      <c r="K29" s="2" t="s">
        <v>271</v>
      </c>
      <c r="L29" s="2" t="s">
        <v>82</v>
      </c>
      <c r="M29" s="2" t="s">
        <v>72</v>
      </c>
      <c r="N29" s="2" t="s">
        <v>272</v>
      </c>
      <c r="O29" s="2" t="s">
        <v>273</v>
      </c>
      <c r="P29" s="2">
        <v>9440004934</v>
      </c>
      <c r="Q29" s="2">
        <v>9390441104</v>
      </c>
      <c r="R29" s="2" t="s">
        <v>274</v>
      </c>
      <c r="S29" s="2" t="s">
        <v>275</v>
      </c>
      <c r="T29" s="2" t="s">
        <v>35</v>
      </c>
      <c r="U29" s="3" t="s">
        <v>276</v>
      </c>
    </row>
    <row r="30" spans="1:21" ht="102">
      <c r="A30" s="2">
        <v>29</v>
      </c>
      <c r="B30" s="2" t="s">
        <v>277</v>
      </c>
      <c r="C30" s="2" t="s">
        <v>278</v>
      </c>
      <c r="D30" s="2" t="s">
        <v>135</v>
      </c>
      <c r="E30" s="2" t="s">
        <v>24</v>
      </c>
      <c r="F30" s="2">
        <v>68.319999999999993</v>
      </c>
      <c r="G30" s="2">
        <v>60.6</v>
      </c>
      <c r="H30" s="2" t="s">
        <v>39</v>
      </c>
      <c r="I30" s="2" t="s">
        <v>279</v>
      </c>
      <c r="J30" s="2" t="s">
        <v>246</v>
      </c>
      <c r="K30" s="2" t="s">
        <v>280</v>
      </c>
      <c r="L30" s="2" t="s">
        <v>82</v>
      </c>
      <c r="M30" s="2" t="s">
        <v>72</v>
      </c>
      <c r="N30" s="2" t="s">
        <v>281</v>
      </c>
      <c r="O30" s="2" t="s">
        <v>282</v>
      </c>
      <c r="P30" s="2">
        <v>9742740793</v>
      </c>
      <c r="Q30" s="2">
        <v>7483288010</v>
      </c>
      <c r="R30" s="2" t="s">
        <v>283</v>
      </c>
      <c r="S30" s="2" t="s">
        <v>284</v>
      </c>
      <c r="T30" s="2" t="s">
        <v>97</v>
      </c>
      <c r="U30" s="3" t="s">
        <v>285</v>
      </c>
    </row>
    <row r="31" spans="1:21" ht="85">
      <c r="A31" s="2">
        <v>30</v>
      </c>
      <c r="B31" s="2" t="s">
        <v>286</v>
      </c>
      <c r="C31" s="2" t="s">
        <v>287</v>
      </c>
      <c r="D31" s="2" t="s">
        <v>60</v>
      </c>
      <c r="E31" s="2" t="s">
        <v>24</v>
      </c>
      <c r="F31" s="2">
        <v>87</v>
      </c>
      <c r="G31" s="2">
        <v>80</v>
      </c>
      <c r="H31" s="2" t="s">
        <v>39</v>
      </c>
      <c r="I31" s="2" t="s">
        <v>288</v>
      </c>
      <c r="J31" s="2" t="s">
        <v>155</v>
      </c>
      <c r="K31" s="2" t="s">
        <v>289</v>
      </c>
      <c r="L31" s="2" t="s">
        <v>29</v>
      </c>
      <c r="M31" s="2" t="s">
        <v>72</v>
      </c>
      <c r="N31" s="2" t="s">
        <v>290</v>
      </c>
      <c r="O31" s="2" t="s">
        <v>291</v>
      </c>
      <c r="P31" s="2">
        <v>9986790821</v>
      </c>
      <c r="Q31" s="2">
        <v>7676410935</v>
      </c>
      <c r="R31" s="2" t="s">
        <v>292</v>
      </c>
      <c r="S31" s="2" t="s">
        <v>293</v>
      </c>
      <c r="T31" s="2" t="s">
        <v>35</v>
      </c>
      <c r="U31" s="3" t="s">
        <v>294</v>
      </c>
    </row>
    <row r="32" spans="1:21" ht="85">
      <c r="A32" s="2">
        <v>31</v>
      </c>
      <c r="B32" s="2" t="s">
        <v>295</v>
      </c>
      <c r="C32" s="2" t="s">
        <v>296</v>
      </c>
      <c r="D32" s="2" t="s">
        <v>220</v>
      </c>
      <c r="E32" s="2" t="s">
        <v>24</v>
      </c>
      <c r="F32" s="2">
        <v>90.56</v>
      </c>
      <c r="G32" s="2">
        <v>83.66</v>
      </c>
      <c r="H32" s="2" t="s">
        <v>25</v>
      </c>
      <c r="I32" s="2" t="s">
        <v>297</v>
      </c>
      <c r="J32" s="2" t="s">
        <v>145</v>
      </c>
      <c r="K32" s="2" t="s">
        <v>298</v>
      </c>
      <c r="L32" s="2" t="s">
        <v>82</v>
      </c>
      <c r="M32" s="2" t="s">
        <v>42</v>
      </c>
      <c r="N32" s="2" t="s">
        <v>299</v>
      </c>
      <c r="O32" s="2" t="s">
        <v>300</v>
      </c>
      <c r="P32" s="2">
        <v>9880217407</v>
      </c>
      <c r="Q32" s="2">
        <v>7619362564</v>
      </c>
      <c r="R32" s="2" t="s">
        <v>301</v>
      </c>
      <c r="S32" s="2" t="s">
        <v>302</v>
      </c>
      <c r="T32" s="2" t="s">
        <v>107</v>
      </c>
      <c r="U32" s="3" t="s">
        <v>303</v>
      </c>
    </row>
    <row r="33" spans="1:21" ht="68">
      <c r="A33" s="2">
        <v>32</v>
      </c>
      <c r="B33" s="2" t="s">
        <v>304</v>
      </c>
      <c r="C33" s="2" t="s">
        <v>305</v>
      </c>
      <c r="D33" s="2" t="s">
        <v>306</v>
      </c>
      <c r="E33" s="2" t="s">
        <v>24</v>
      </c>
      <c r="F33" s="2">
        <v>86.08</v>
      </c>
      <c r="G33" s="2">
        <v>72.33</v>
      </c>
      <c r="H33" s="2" t="s">
        <v>39</v>
      </c>
      <c r="I33" s="2" t="s">
        <v>307</v>
      </c>
      <c r="J33" s="2" t="s">
        <v>308</v>
      </c>
      <c r="K33" s="6">
        <v>37967</v>
      </c>
      <c r="L33" s="2" t="s">
        <v>29</v>
      </c>
      <c r="M33" s="2" t="s">
        <v>30</v>
      </c>
      <c r="N33" s="2" t="s">
        <v>309</v>
      </c>
      <c r="O33" s="2" t="s">
        <v>310</v>
      </c>
      <c r="P33" s="2">
        <v>9686477205</v>
      </c>
      <c r="Q33" s="2">
        <v>8861164135</v>
      </c>
      <c r="R33" s="2" t="s">
        <v>311</v>
      </c>
      <c r="S33" s="2" t="s">
        <v>312</v>
      </c>
      <c r="T33" s="2" t="s">
        <v>47</v>
      </c>
      <c r="U33" s="3" t="s">
        <v>313</v>
      </c>
    </row>
    <row r="34" spans="1:21" ht="85">
      <c r="A34" s="2">
        <v>33</v>
      </c>
      <c r="B34" s="2" t="s">
        <v>314</v>
      </c>
      <c r="C34" s="2" t="s">
        <v>315</v>
      </c>
      <c r="D34" s="2" t="s">
        <v>101</v>
      </c>
      <c r="E34" s="2" t="s">
        <v>24</v>
      </c>
      <c r="F34" s="2">
        <v>74.599999999999994</v>
      </c>
      <c r="G34" s="2">
        <v>78.33</v>
      </c>
      <c r="H34" s="2" t="s">
        <v>25</v>
      </c>
      <c r="I34" s="2" t="s">
        <v>316</v>
      </c>
      <c r="J34" s="2" t="s">
        <v>145</v>
      </c>
      <c r="K34" s="2" t="s">
        <v>317</v>
      </c>
      <c r="L34" s="2" t="s">
        <v>29</v>
      </c>
      <c r="M34" s="2" t="s">
        <v>72</v>
      </c>
      <c r="N34" s="2" t="s">
        <v>318</v>
      </c>
      <c r="O34" s="2" t="s">
        <v>319</v>
      </c>
      <c r="P34" s="2">
        <v>7899143605</v>
      </c>
      <c r="Q34" s="2">
        <v>9035836305</v>
      </c>
      <c r="R34" s="2" t="s">
        <v>320</v>
      </c>
      <c r="S34" s="2" t="s">
        <v>321</v>
      </c>
      <c r="T34" s="2" t="s">
        <v>107</v>
      </c>
      <c r="U34" s="3" t="s">
        <v>322</v>
      </c>
    </row>
    <row r="35" spans="1:21" ht="68">
      <c r="A35" s="2">
        <v>34</v>
      </c>
      <c r="B35" s="2" t="s">
        <v>323</v>
      </c>
      <c r="C35" s="2" t="s">
        <v>324</v>
      </c>
      <c r="D35" s="2" t="s">
        <v>238</v>
      </c>
      <c r="E35" s="2" t="s">
        <v>24</v>
      </c>
      <c r="F35" s="2">
        <v>90.56</v>
      </c>
      <c r="G35" s="2">
        <v>85</v>
      </c>
      <c r="H35" s="2" t="s">
        <v>39</v>
      </c>
      <c r="I35" s="5">
        <v>76618</v>
      </c>
      <c r="J35" s="2" t="s">
        <v>70</v>
      </c>
      <c r="K35" s="2" t="s">
        <v>325</v>
      </c>
      <c r="L35" s="2" t="s">
        <v>29</v>
      </c>
      <c r="M35" s="2" t="s">
        <v>30</v>
      </c>
      <c r="N35" s="2" t="s">
        <v>326</v>
      </c>
      <c r="O35" s="2" t="s">
        <v>327</v>
      </c>
      <c r="P35" s="2">
        <v>9964381347</v>
      </c>
      <c r="Q35" s="2">
        <v>6363208872</v>
      </c>
      <c r="R35" s="2" t="s">
        <v>328</v>
      </c>
      <c r="S35" s="2" t="s">
        <v>329</v>
      </c>
      <c r="T35" s="2" t="s">
        <v>47</v>
      </c>
      <c r="U35" s="3" t="s">
        <v>330</v>
      </c>
    </row>
    <row r="36" spans="1:21" ht="68">
      <c r="A36" s="2">
        <v>35</v>
      </c>
      <c r="B36" s="2" t="s">
        <v>331</v>
      </c>
      <c r="C36" s="2" t="s">
        <v>332</v>
      </c>
      <c r="D36" s="4">
        <v>44531</v>
      </c>
      <c r="E36" s="2" t="s">
        <v>24</v>
      </c>
      <c r="F36" s="2">
        <v>91.2</v>
      </c>
      <c r="G36" s="2">
        <v>94</v>
      </c>
      <c r="H36" s="2" t="s">
        <v>203</v>
      </c>
      <c r="I36" s="5">
        <v>31618</v>
      </c>
      <c r="J36" s="2" t="s">
        <v>40</v>
      </c>
      <c r="K36" s="4">
        <v>37743</v>
      </c>
      <c r="L36" s="2" t="s">
        <v>29</v>
      </c>
      <c r="M36" s="2" t="s">
        <v>42</v>
      </c>
      <c r="N36" s="2" t="s">
        <v>333</v>
      </c>
      <c r="O36" s="2" t="s">
        <v>334</v>
      </c>
      <c r="P36" s="2">
        <v>9448181055</v>
      </c>
      <c r="Q36" s="2">
        <v>8317371953</v>
      </c>
      <c r="R36" s="2" t="s">
        <v>335</v>
      </c>
      <c r="S36" s="2" t="s">
        <v>336</v>
      </c>
      <c r="T36" s="2" t="s">
        <v>47</v>
      </c>
      <c r="U36" s="3" t="s">
        <v>337</v>
      </c>
    </row>
    <row r="37" spans="1:21" ht="85">
      <c r="A37" s="2">
        <v>36</v>
      </c>
      <c r="B37" s="2" t="s">
        <v>338</v>
      </c>
      <c r="C37" s="2" t="s">
        <v>339</v>
      </c>
      <c r="D37" s="2" t="s">
        <v>238</v>
      </c>
      <c r="E37" s="2" t="s">
        <v>24</v>
      </c>
      <c r="F37" s="2">
        <v>86.08</v>
      </c>
      <c r="G37" s="2">
        <v>79.33</v>
      </c>
      <c r="H37" s="2" t="s">
        <v>39</v>
      </c>
      <c r="I37" s="5">
        <v>86405</v>
      </c>
      <c r="J37" s="2" t="s">
        <v>340</v>
      </c>
      <c r="K37" s="2" t="s">
        <v>341</v>
      </c>
      <c r="L37" s="2" t="s">
        <v>82</v>
      </c>
      <c r="M37" s="2" t="s">
        <v>30</v>
      </c>
      <c r="N37" s="2" t="s">
        <v>342</v>
      </c>
      <c r="O37" s="2" t="s">
        <v>343</v>
      </c>
      <c r="P37" s="2">
        <v>9632239605</v>
      </c>
      <c r="Q37" s="2">
        <v>8618190178</v>
      </c>
      <c r="R37" s="2" t="s">
        <v>344</v>
      </c>
      <c r="S37" s="2" t="s">
        <v>345</v>
      </c>
      <c r="T37" s="2" t="s">
        <v>97</v>
      </c>
      <c r="U37" s="3" t="s">
        <v>346</v>
      </c>
    </row>
    <row r="38" spans="1:21" ht="85">
      <c r="A38" s="2">
        <v>37</v>
      </c>
      <c r="B38" s="2" t="s">
        <v>347</v>
      </c>
      <c r="C38" s="2" t="s">
        <v>348</v>
      </c>
      <c r="D38" s="2" t="s">
        <v>349</v>
      </c>
      <c r="E38" s="2" t="s">
        <v>24</v>
      </c>
      <c r="F38" s="2">
        <v>89.44</v>
      </c>
      <c r="G38" s="2">
        <v>88.33</v>
      </c>
      <c r="H38" s="2" t="s">
        <v>25</v>
      </c>
      <c r="I38" s="2" t="s">
        <v>350</v>
      </c>
      <c r="J38" s="2" t="s">
        <v>263</v>
      </c>
      <c r="K38" s="2" t="s">
        <v>351</v>
      </c>
      <c r="L38" s="2" t="s">
        <v>82</v>
      </c>
      <c r="M38" s="2" t="s">
        <v>42</v>
      </c>
      <c r="N38" s="2" t="s">
        <v>352</v>
      </c>
      <c r="O38" s="2" t="s">
        <v>353</v>
      </c>
      <c r="P38" s="2">
        <v>9740221907</v>
      </c>
      <c r="Q38" s="2">
        <v>8105084597</v>
      </c>
      <c r="R38" s="2" t="s">
        <v>354</v>
      </c>
      <c r="S38" s="2" t="s">
        <v>355</v>
      </c>
      <c r="T38" s="2" t="s">
        <v>107</v>
      </c>
      <c r="U38" s="3" t="s">
        <v>356</v>
      </c>
    </row>
    <row r="39" spans="1:21" ht="85">
      <c r="A39" s="2">
        <v>38</v>
      </c>
      <c r="B39" s="2" t="s">
        <v>357</v>
      </c>
      <c r="C39" s="2" t="s">
        <v>358</v>
      </c>
      <c r="D39" s="2" t="s">
        <v>220</v>
      </c>
      <c r="E39" s="2" t="s">
        <v>24</v>
      </c>
      <c r="F39" s="2">
        <v>87.68</v>
      </c>
      <c r="G39" s="2">
        <v>76.599999999999994</v>
      </c>
      <c r="H39" s="2" t="s">
        <v>25</v>
      </c>
      <c r="I39" s="5">
        <v>68277</v>
      </c>
      <c r="J39" s="2" t="s">
        <v>145</v>
      </c>
      <c r="K39" s="4">
        <v>37901</v>
      </c>
      <c r="L39" s="2" t="s">
        <v>82</v>
      </c>
      <c r="M39" s="2" t="s">
        <v>30</v>
      </c>
      <c r="N39" s="2" t="s">
        <v>359</v>
      </c>
      <c r="O39" s="2" t="s">
        <v>360</v>
      </c>
      <c r="P39" s="2">
        <v>9481139069</v>
      </c>
      <c r="Q39" s="2">
        <v>8310593803</v>
      </c>
      <c r="R39" s="2" t="s">
        <v>361</v>
      </c>
      <c r="S39" s="2" t="s">
        <v>362</v>
      </c>
      <c r="T39" s="2" t="s">
        <v>107</v>
      </c>
      <c r="U39" s="3" t="s">
        <v>363</v>
      </c>
    </row>
    <row r="40" spans="1:21" ht="102">
      <c r="A40" s="2">
        <v>39</v>
      </c>
      <c r="B40" s="2" t="s">
        <v>364</v>
      </c>
      <c r="C40" s="2" t="s">
        <v>365</v>
      </c>
      <c r="D40" s="2" t="s">
        <v>238</v>
      </c>
      <c r="E40" s="2" t="s">
        <v>24</v>
      </c>
      <c r="F40" s="2">
        <v>91.2</v>
      </c>
      <c r="G40" s="2">
        <v>90</v>
      </c>
      <c r="H40" s="2" t="s">
        <v>39</v>
      </c>
      <c r="I40" s="5">
        <v>56997</v>
      </c>
      <c r="J40" s="2" t="s">
        <v>145</v>
      </c>
      <c r="K40" s="4">
        <v>37628</v>
      </c>
      <c r="L40" s="2" t="s">
        <v>82</v>
      </c>
      <c r="M40" s="2" t="s">
        <v>30</v>
      </c>
      <c r="N40" s="2" t="s">
        <v>366</v>
      </c>
      <c r="O40" s="2" t="s">
        <v>367</v>
      </c>
      <c r="P40" s="2">
        <v>9880147246</v>
      </c>
      <c r="Q40" s="2">
        <v>8971594497</v>
      </c>
      <c r="R40" s="2" t="s">
        <v>368</v>
      </c>
      <c r="S40" s="2" t="s">
        <v>369</v>
      </c>
      <c r="T40" s="2" t="s">
        <v>97</v>
      </c>
      <c r="U40" s="3" t="s">
        <v>370</v>
      </c>
    </row>
    <row r="41" spans="1:21" ht="85">
      <c r="A41" s="2">
        <v>40</v>
      </c>
      <c r="B41" s="2" t="s">
        <v>371</v>
      </c>
      <c r="C41" s="2" t="s">
        <v>372</v>
      </c>
      <c r="D41" s="2" t="s">
        <v>238</v>
      </c>
      <c r="E41" s="2" t="s">
        <v>24</v>
      </c>
      <c r="F41" s="2">
        <v>67.84</v>
      </c>
      <c r="G41" s="2">
        <v>57.33</v>
      </c>
      <c r="H41" s="2" t="s">
        <v>39</v>
      </c>
      <c r="I41" s="5">
        <v>78711</v>
      </c>
      <c r="J41" s="2" t="s">
        <v>70</v>
      </c>
      <c r="K41" s="2" t="s">
        <v>373</v>
      </c>
      <c r="L41" s="2" t="s">
        <v>29</v>
      </c>
      <c r="M41" s="2" t="s">
        <v>30</v>
      </c>
      <c r="N41" s="2" t="s">
        <v>374</v>
      </c>
      <c r="O41" s="2" t="s">
        <v>375</v>
      </c>
      <c r="P41" s="2">
        <v>9341337419</v>
      </c>
      <c r="Q41" s="2">
        <v>9113976927</v>
      </c>
      <c r="R41" s="2" t="s">
        <v>376</v>
      </c>
      <c r="S41" s="2" t="s">
        <v>377</v>
      </c>
      <c r="T41" s="2" t="s">
        <v>47</v>
      </c>
      <c r="U41" s="3" t="s">
        <v>378</v>
      </c>
    </row>
    <row r="42" spans="1:21" ht="85">
      <c r="A42" s="2">
        <v>41</v>
      </c>
      <c r="B42" s="2" t="s">
        <v>379</v>
      </c>
      <c r="C42" s="2" t="s">
        <v>380</v>
      </c>
      <c r="D42" s="4">
        <v>44532</v>
      </c>
      <c r="E42" s="2" t="s">
        <v>24</v>
      </c>
      <c r="F42" s="2">
        <v>91.2</v>
      </c>
      <c r="G42" s="2">
        <v>87.33</v>
      </c>
      <c r="H42" s="2" t="s">
        <v>39</v>
      </c>
      <c r="I42" s="5">
        <v>58135</v>
      </c>
      <c r="J42" s="2" t="s">
        <v>40</v>
      </c>
      <c r="K42" s="2" t="s">
        <v>381</v>
      </c>
      <c r="L42" s="2" t="s">
        <v>29</v>
      </c>
      <c r="M42" s="2" t="s">
        <v>42</v>
      </c>
      <c r="N42" s="2" t="s">
        <v>382</v>
      </c>
      <c r="O42" s="2" t="s">
        <v>383</v>
      </c>
      <c r="P42" s="2">
        <v>9986941479</v>
      </c>
      <c r="Q42" s="2">
        <v>9141137749</v>
      </c>
      <c r="R42" s="2" t="s">
        <v>384</v>
      </c>
      <c r="S42" s="2" t="s">
        <v>385</v>
      </c>
      <c r="T42" s="2" t="s">
        <v>47</v>
      </c>
      <c r="U42" s="3" t="s">
        <v>386</v>
      </c>
    </row>
    <row r="43" spans="1:21" ht="85">
      <c r="A43" s="2">
        <v>42</v>
      </c>
      <c r="B43" s="2" t="s">
        <v>387</v>
      </c>
      <c r="C43" s="2" t="s">
        <v>388</v>
      </c>
      <c r="D43" s="2" t="s">
        <v>69</v>
      </c>
      <c r="E43" s="2" t="s">
        <v>24</v>
      </c>
      <c r="F43" s="2">
        <v>91.36</v>
      </c>
      <c r="G43" s="2">
        <v>88.33</v>
      </c>
      <c r="H43" s="2" t="s">
        <v>39</v>
      </c>
      <c r="I43" s="2" t="s">
        <v>389</v>
      </c>
      <c r="J43" s="2" t="s">
        <v>155</v>
      </c>
      <c r="K43" s="2" t="s">
        <v>390</v>
      </c>
      <c r="L43" s="2" t="s">
        <v>82</v>
      </c>
      <c r="M43" s="2" t="s">
        <v>92</v>
      </c>
      <c r="N43" s="2" t="s">
        <v>391</v>
      </c>
      <c r="O43" s="2" t="s">
        <v>392</v>
      </c>
      <c r="P43" s="2">
        <v>9611635652</v>
      </c>
      <c r="Q43" s="2">
        <v>8310913625</v>
      </c>
      <c r="R43" s="2" t="s">
        <v>393</v>
      </c>
      <c r="S43" s="2" t="s">
        <v>394</v>
      </c>
      <c r="T43" s="2" t="s">
        <v>97</v>
      </c>
      <c r="U43" s="3" t="s">
        <v>395</v>
      </c>
    </row>
    <row r="44" spans="1:21" ht="85">
      <c r="A44" s="2">
        <v>43</v>
      </c>
      <c r="B44" s="2" t="s">
        <v>396</v>
      </c>
      <c r="C44" s="2" t="s">
        <v>397</v>
      </c>
      <c r="D44" s="2" t="s">
        <v>60</v>
      </c>
      <c r="E44" s="2" t="s">
        <v>24</v>
      </c>
      <c r="F44" s="2">
        <v>86.88</v>
      </c>
      <c r="G44" s="2">
        <v>88.3</v>
      </c>
      <c r="H44" s="2" t="s">
        <v>39</v>
      </c>
      <c r="I44" s="2" t="s">
        <v>398</v>
      </c>
      <c r="J44" s="2" t="s">
        <v>399</v>
      </c>
      <c r="K44" s="2" t="s">
        <v>400</v>
      </c>
      <c r="L44" s="2" t="s">
        <v>82</v>
      </c>
      <c r="M44" s="2" t="s">
        <v>72</v>
      </c>
      <c r="N44" s="2" t="s">
        <v>401</v>
      </c>
      <c r="O44" s="2" t="s">
        <v>402</v>
      </c>
      <c r="P44" s="2">
        <v>8861459252</v>
      </c>
      <c r="Q44" s="2">
        <v>7760401196</v>
      </c>
      <c r="R44" s="2" t="s">
        <v>403</v>
      </c>
      <c r="S44" s="2" t="s">
        <v>404</v>
      </c>
      <c r="T44" s="2" t="s">
        <v>97</v>
      </c>
      <c r="U44" s="3" t="s">
        <v>405</v>
      </c>
    </row>
    <row r="45" spans="1:21" ht="85">
      <c r="A45" s="2">
        <v>44</v>
      </c>
      <c r="B45" s="2" t="s">
        <v>406</v>
      </c>
      <c r="C45" s="2" t="s">
        <v>407</v>
      </c>
      <c r="D45" s="2" t="s">
        <v>60</v>
      </c>
      <c r="E45" s="2" t="s">
        <v>24</v>
      </c>
      <c r="F45" s="2">
        <v>90.56</v>
      </c>
      <c r="G45" s="2">
        <v>76</v>
      </c>
      <c r="H45" s="2" t="s">
        <v>39</v>
      </c>
      <c r="I45" s="5">
        <v>84685</v>
      </c>
      <c r="J45" s="2" t="s">
        <v>70</v>
      </c>
      <c r="K45" s="4">
        <v>37268</v>
      </c>
      <c r="L45" s="2" t="s">
        <v>29</v>
      </c>
      <c r="M45" s="2" t="s">
        <v>72</v>
      </c>
      <c r="N45" s="2" t="s">
        <v>408</v>
      </c>
      <c r="O45" s="2" t="s">
        <v>409</v>
      </c>
      <c r="P45" s="2">
        <v>7892775646</v>
      </c>
      <c r="Q45" s="2">
        <v>6362119475</v>
      </c>
      <c r="R45" s="2" t="s">
        <v>410</v>
      </c>
      <c r="S45" s="2" t="s">
        <v>411</v>
      </c>
      <c r="T45" s="2" t="s">
        <v>47</v>
      </c>
      <c r="U45" s="3" t="s">
        <v>412</v>
      </c>
    </row>
    <row r="46" spans="1:21" ht="85">
      <c r="A46" s="2">
        <v>45</v>
      </c>
      <c r="B46" s="2" t="s">
        <v>413</v>
      </c>
      <c r="C46" s="2" t="s">
        <v>414</v>
      </c>
      <c r="D46" s="2" t="s">
        <v>220</v>
      </c>
      <c r="E46" s="2" t="s">
        <v>24</v>
      </c>
      <c r="F46" s="2">
        <v>71.84</v>
      </c>
      <c r="G46" s="2">
        <v>67.66</v>
      </c>
      <c r="H46" s="2" t="s">
        <v>25</v>
      </c>
      <c r="I46" s="2" t="s">
        <v>415</v>
      </c>
      <c r="J46" s="2" t="s">
        <v>308</v>
      </c>
      <c r="K46" s="4">
        <v>37926</v>
      </c>
      <c r="L46" s="2" t="s">
        <v>29</v>
      </c>
      <c r="M46" s="2"/>
      <c r="N46" s="2" t="s">
        <v>416</v>
      </c>
      <c r="O46" s="2" t="s">
        <v>417</v>
      </c>
      <c r="P46" s="2">
        <v>8310998587</v>
      </c>
      <c r="Q46" s="2">
        <v>8310998587</v>
      </c>
      <c r="R46" s="2" t="s">
        <v>418</v>
      </c>
      <c r="S46" s="2" t="s">
        <v>419</v>
      </c>
      <c r="T46" s="2" t="s">
        <v>47</v>
      </c>
      <c r="U46" s="3" t="s">
        <v>420</v>
      </c>
    </row>
    <row r="47" spans="1:21" ht="85">
      <c r="A47" s="2">
        <v>46</v>
      </c>
      <c r="B47" s="2" t="s">
        <v>421</v>
      </c>
      <c r="C47" s="2" t="s">
        <v>422</v>
      </c>
      <c r="D47" s="2" t="s">
        <v>423</v>
      </c>
      <c r="E47" s="2" t="s">
        <v>24</v>
      </c>
      <c r="F47" s="2">
        <v>85.44</v>
      </c>
      <c r="G47" s="2">
        <v>71.66</v>
      </c>
      <c r="H47" s="2" t="s">
        <v>25</v>
      </c>
      <c r="I47" s="5">
        <v>71243</v>
      </c>
      <c r="J47" s="2" t="s">
        <v>119</v>
      </c>
      <c r="K47" s="2" t="s">
        <v>424</v>
      </c>
      <c r="L47" s="2" t="s">
        <v>29</v>
      </c>
      <c r="M47" s="2" t="s">
        <v>42</v>
      </c>
      <c r="N47" s="2" t="s">
        <v>425</v>
      </c>
      <c r="O47" s="2" t="s">
        <v>426</v>
      </c>
      <c r="P47" s="2">
        <v>9113888185</v>
      </c>
      <c r="Q47" s="2">
        <v>7975179217</v>
      </c>
      <c r="R47" s="2" t="s">
        <v>427</v>
      </c>
      <c r="S47" s="2" t="s">
        <v>428</v>
      </c>
      <c r="T47" s="2" t="s">
        <v>35</v>
      </c>
      <c r="U47" s="3" t="s">
        <v>429</v>
      </c>
    </row>
    <row r="48" spans="1:21" ht="85">
      <c r="A48" s="2">
        <v>47</v>
      </c>
      <c r="B48" s="2" t="s">
        <v>430</v>
      </c>
      <c r="C48" s="2" t="s">
        <v>431</v>
      </c>
      <c r="D48" s="2" t="s">
        <v>432</v>
      </c>
      <c r="E48" s="2" t="s">
        <v>24</v>
      </c>
      <c r="F48" s="2">
        <v>84.96</v>
      </c>
      <c r="G48" s="2">
        <v>80</v>
      </c>
      <c r="H48" s="2" t="s">
        <v>39</v>
      </c>
      <c r="I48" s="5">
        <v>83316</v>
      </c>
      <c r="J48" s="2" t="s">
        <v>433</v>
      </c>
      <c r="K48" s="4">
        <v>37902</v>
      </c>
      <c r="L48" s="2" t="s">
        <v>29</v>
      </c>
      <c r="M48" s="2" t="s">
        <v>30</v>
      </c>
      <c r="N48" s="2" t="s">
        <v>434</v>
      </c>
      <c r="O48" s="2" t="s">
        <v>435</v>
      </c>
      <c r="P48" s="2">
        <v>8792328195</v>
      </c>
      <c r="Q48" s="2">
        <v>7975569282</v>
      </c>
      <c r="R48" s="2" t="s">
        <v>436</v>
      </c>
      <c r="S48" s="2" t="s">
        <v>437</v>
      </c>
      <c r="T48" s="2" t="s">
        <v>47</v>
      </c>
      <c r="U48" s="3" t="s">
        <v>438</v>
      </c>
    </row>
    <row r="49" spans="1:21" ht="102">
      <c r="A49" s="2">
        <v>48</v>
      </c>
      <c r="B49" s="2" t="s">
        <v>439</v>
      </c>
      <c r="C49" s="2" t="s">
        <v>440</v>
      </c>
      <c r="D49" s="4">
        <v>44502</v>
      </c>
      <c r="E49" s="2" t="s">
        <v>24</v>
      </c>
      <c r="F49" s="2">
        <v>92.32</v>
      </c>
      <c r="G49" s="2">
        <v>91</v>
      </c>
      <c r="H49" s="2" t="s">
        <v>25</v>
      </c>
      <c r="I49" s="2" t="s">
        <v>441</v>
      </c>
      <c r="J49" s="2" t="s">
        <v>145</v>
      </c>
      <c r="K49" s="2" t="s">
        <v>442</v>
      </c>
      <c r="L49" s="2" t="s">
        <v>29</v>
      </c>
      <c r="M49" s="2" t="s">
        <v>42</v>
      </c>
      <c r="N49" s="2" t="s">
        <v>443</v>
      </c>
      <c r="O49" s="2" t="s">
        <v>444</v>
      </c>
      <c r="P49" s="2">
        <v>9964572533</v>
      </c>
      <c r="Q49" s="2">
        <v>9108126876</v>
      </c>
      <c r="R49" s="2" t="s">
        <v>445</v>
      </c>
      <c r="S49" s="2" t="s">
        <v>446</v>
      </c>
      <c r="T49" s="2" t="s">
        <v>47</v>
      </c>
      <c r="U49" s="3" t="s">
        <v>447</v>
      </c>
    </row>
    <row r="50" spans="1:21" ht="85">
      <c r="A50" s="2">
        <v>49</v>
      </c>
      <c r="B50" s="2" t="s">
        <v>448</v>
      </c>
      <c r="C50" s="2" t="s">
        <v>449</v>
      </c>
      <c r="D50" s="2" t="s">
        <v>60</v>
      </c>
      <c r="E50" s="2" t="s">
        <v>24</v>
      </c>
      <c r="F50" s="2">
        <v>90.5</v>
      </c>
      <c r="G50" s="2">
        <v>89.66</v>
      </c>
      <c r="H50" s="2" t="s">
        <v>39</v>
      </c>
      <c r="I50" s="2" t="s">
        <v>450</v>
      </c>
      <c r="J50" s="2" t="s">
        <v>27</v>
      </c>
      <c r="K50" s="4">
        <v>37845</v>
      </c>
      <c r="L50" s="2" t="s">
        <v>29</v>
      </c>
      <c r="M50" s="2" t="s">
        <v>72</v>
      </c>
      <c r="N50" s="2" t="s">
        <v>451</v>
      </c>
      <c r="O50" s="2" t="s">
        <v>452</v>
      </c>
      <c r="P50" s="2">
        <v>9448729238</v>
      </c>
      <c r="Q50" s="2">
        <v>7349204678</v>
      </c>
      <c r="R50" s="2" t="s">
        <v>453</v>
      </c>
      <c r="S50" s="2" t="s">
        <v>454</v>
      </c>
      <c r="T50" s="2" t="s">
        <v>47</v>
      </c>
      <c r="U50" s="3" t="s">
        <v>455</v>
      </c>
    </row>
    <row r="51" spans="1:21" ht="85">
      <c r="A51" s="2">
        <v>50</v>
      </c>
      <c r="B51" s="2" t="s">
        <v>456</v>
      </c>
      <c r="C51" s="2" t="s">
        <v>457</v>
      </c>
      <c r="D51" s="2" t="s">
        <v>458</v>
      </c>
      <c r="E51" s="2" t="s">
        <v>24</v>
      </c>
      <c r="F51" s="2">
        <v>80.959999999999994</v>
      </c>
      <c r="G51" s="2">
        <v>77.3</v>
      </c>
      <c r="H51" s="2" t="s">
        <v>25</v>
      </c>
      <c r="I51" s="2" t="s">
        <v>459</v>
      </c>
      <c r="J51" s="2" t="s">
        <v>119</v>
      </c>
      <c r="K51" s="2" t="s">
        <v>460</v>
      </c>
      <c r="L51" s="2" t="s">
        <v>82</v>
      </c>
      <c r="M51" s="2" t="s">
        <v>72</v>
      </c>
      <c r="N51" s="2" t="s">
        <v>461</v>
      </c>
      <c r="O51" s="2" t="s">
        <v>462</v>
      </c>
      <c r="P51" s="2">
        <v>9632224128</v>
      </c>
      <c r="Q51" s="2">
        <v>7975689246</v>
      </c>
      <c r="R51" s="2" t="s">
        <v>463</v>
      </c>
      <c r="S51" s="2" t="s">
        <v>464</v>
      </c>
      <c r="T51" s="2" t="s">
        <v>107</v>
      </c>
      <c r="U51" s="3" t="s">
        <v>465</v>
      </c>
    </row>
    <row r="52" spans="1:21" ht="85">
      <c r="A52" s="2">
        <v>51</v>
      </c>
      <c r="B52" s="2" t="s">
        <v>466</v>
      </c>
      <c r="C52" s="2" t="s">
        <v>467</v>
      </c>
      <c r="D52" s="2" t="s">
        <v>179</v>
      </c>
      <c r="E52" s="2" t="s">
        <v>24</v>
      </c>
      <c r="F52" s="2">
        <v>82.88</v>
      </c>
      <c r="G52" s="2">
        <v>88.33</v>
      </c>
      <c r="H52" s="2" t="s">
        <v>25</v>
      </c>
      <c r="I52" s="2" t="s">
        <v>468</v>
      </c>
      <c r="J52" s="2" t="s">
        <v>145</v>
      </c>
      <c r="K52" s="2" t="s">
        <v>469</v>
      </c>
      <c r="L52" s="2" t="s">
        <v>82</v>
      </c>
      <c r="M52" s="2" t="s">
        <v>42</v>
      </c>
      <c r="N52" s="2" t="s">
        <v>470</v>
      </c>
      <c r="O52" s="2" t="s">
        <v>471</v>
      </c>
      <c r="P52" s="2">
        <v>9902496049</v>
      </c>
      <c r="Q52" s="2">
        <v>8310363505</v>
      </c>
      <c r="R52" s="2" t="s">
        <v>472</v>
      </c>
      <c r="S52" s="2" t="s">
        <v>473</v>
      </c>
      <c r="T52" s="2" t="s">
        <v>97</v>
      </c>
      <c r="U52" s="3" t="s">
        <v>474</v>
      </c>
    </row>
    <row r="53" spans="1:21" ht="85">
      <c r="A53" s="2">
        <v>52</v>
      </c>
      <c r="B53" s="2" t="s">
        <v>475</v>
      </c>
      <c r="C53" s="2" t="s">
        <v>476</v>
      </c>
      <c r="D53" s="2" t="s">
        <v>23</v>
      </c>
      <c r="E53" s="2" t="s">
        <v>24</v>
      </c>
      <c r="F53" s="2">
        <v>92.64</v>
      </c>
      <c r="G53" s="2">
        <v>79.33</v>
      </c>
      <c r="H53" s="2" t="s">
        <v>25</v>
      </c>
      <c r="I53" s="2" t="s">
        <v>477</v>
      </c>
      <c r="J53" s="2" t="s">
        <v>119</v>
      </c>
      <c r="K53" s="4">
        <v>37718</v>
      </c>
      <c r="L53" s="2" t="s">
        <v>82</v>
      </c>
      <c r="M53" s="2" t="s">
        <v>30</v>
      </c>
      <c r="N53" s="2" t="s">
        <v>478</v>
      </c>
      <c r="O53" s="2" t="s">
        <v>479</v>
      </c>
      <c r="P53" s="2">
        <v>9449281899</v>
      </c>
      <c r="Q53" s="2">
        <v>9110460369</v>
      </c>
      <c r="R53" s="2" t="s">
        <v>480</v>
      </c>
      <c r="S53" s="2" t="s">
        <v>481</v>
      </c>
      <c r="T53" s="2" t="s">
        <v>107</v>
      </c>
      <c r="U53" s="3" t="s">
        <v>482</v>
      </c>
    </row>
    <row r="54" spans="1:21" ht="85">
      <c r="A54" s="2">
        <v>53</v>
      </c>
      <c r="B54" s="2" t="s">
        <v>483</v>
      </c>
      <c r="C54" s="2" t="s">
        <v>484</v>
      </c>
      <c r="D54" s="4">
        <v>44532</v>
      </c>
      <c r="E54" s="2" t="s">
        <v>24</v>
      </c>
      <c r="F54" s="2">
        <v>82.72</v>
      </c>
      <c r="G54" s="2">
        <v>84.66</v>
      </c>
      <c r="H54" s="2" t="s">
        <v>203</v>
      </c>
      <c r="I54" s="5">
        <v>46506</v>
      </c>
      <c r="J54" s="2" t="s">
        <v>119</v>
      </c>
      <c r="K54" s="2" t="s">
        <v>485</v>
      </c>
      <c r="L54" s="2" t="s">
        <v>82</v>
      </c>
      <c r="M54" s="2" t="s">
        <v>30</v>
      </c>
      <c r="N54" s="2" t="s">
        <v>486</v>
      </c>
      <c r="O54" s="2" t="s">
        <v>487</v>
      </c>
      <c r="P54" s="2">
        <v>8105823037</v>
      </c>
      <c r="Q54" s="2">
        <v>8431692540</v>
      </c>
      <c r="R54" s="2" t="s">
        <v>488</v>
      </c>
      <c r="S54" s="2" t="s">
        <v>489</v>
      </c>
      <c r="T54" s="2" t="s">
        <v>97</v>
      </c>
      <c r="U54" s="3" t="s">
        <v>490</v>
      </c>
    </row>
    <row r="55" spans="1:21" ht="85">
      <c r="A55" s="2">
        <v>54</v>
      </c>
      <c r="B55" s="2" t="s">
        <v>491</v>
      </c>
      <c r="C55" s="2" t="s">
        <v>492</v>
      </c>
      <c r="D55" s="2" t="s">
        <v>493</v>
      </c>
      <c r="E55" s="2" t="s">
        <v>24</v>
      </c>
      <c r="F55" s="2">
        <v>82.12</v>
      </c>
      <c r="G55" s="2">
        <v>78.33</v>
      </c>
      <c r="H55" s="2" t="s">
        <v>39</v>
      </c>
      <c r="I55" s="5">
        <v>51077</v>
      </c>
      <c r="J55" s="2" t="s">
        <v>40</v>
      </c>
      <c r="K55" s="2" t="s">
        <v>485</v>
      </c>
      <c r="L55" s="2" t="s">
        <v>82</v>
      </c>
      <c r="M55" s="2" t="s">
        <v>30</v>
      </c>
      <c r="N55" s="2" t="s">
        <v>494</v>
      </c>
      <c r="O55" s="2" t="s">
        <v>495</v>
      </c>
      <c r="P55" s="2">
        <v>9880972920</v>
      </c>
      <c r="Q55" s="2">
        <v>9686391920</v>
      </c>
      <c r="R55" s="2" t="s">
        <v>496</v>
      </c>
      <c r="S55" s="2" t="s">
        <v>497</v>
      </c>
      <c r="T55" s="2" t="s">
        <v>107</v>
      </c>
      <c r="U55" s="3" t="s">
        <v>498</v>
      </c>
    </row>
    <row r="56" spans="1:21" ht="102">
      <c r="A56" s="2">
        <v>55</v>
      </c>
      <c r="B56" s="2" t="s">
        <v>499</v>
      </c>
      <c r="C56" s="2" t="s">
        <v>500</v>
      </c>
      <c r="D56" s="2" t="s">
        <v>179</v>
      </c>
      <c r="E56" s="2" t="s">
        <v>24</v>
      </c>
      <c r="F56" s="2">
        <v>96.16</v>
      </c>
      <c r="G56" s="2">
        <v>98</v>
      </c>
      <c r="H56" s="2" t="s">
        <v>25</v>
      </c>
      <c r="I56" s="5">
        <v>79289</v>
      </c>
      <c r="J56" s="2" t="s">
        <v>40</v>
      </c>
      <c r="K56" s="2" t="s">
        <v>317</v>
      </c>
      <c r="L56" s="2" t="s">
        <v>82</v>
      </c>
      <c r="M56" s="2" t="s">
        <v>30</v>
      </c>
      <c r="N56" s="2" t="s">
        <v>501</v>
      </c>
      <c r="O56" s="2" t="s">
        <v>502</v>
      </c>
      <c r="P56" s="2">
        <v>9480487953</v>
      </c>
      <c r="Q56" s="2">
        <v>9019549257</v>
      </c>
      <c r="R56" s="2" t="s">
        <v>503</v>
      </c>
      <c r="S56" s="2" t="s">
        <v>504</v>
      </c>
      <c r="T56" s="2" t="s">
        <v>97</v>
      </c>
      <c r="U56" s="3" t="s">
        <v>505</v>
      </c>
    </row>
    <row r="57" spans="1:21" ht="85">
      <c r="A57" s="2">
        <v>56</v>
      </c>
      <c r="B57" s="2" t="s">
        <v>506</v>
      </c>
      <c r="C57" s="2" t="s">
        <v>507</v>
      </c>
      <c r="D57" s="2" t="s">
        <v>135</v>
      </c>
      <c r="E57" s="2" t="s">
        <v>24</v>
      </c>
      <c r="F57" s="2">
        <v>87.2</v>
      </c>
      <c r="G57" s="2">
        <v>83.33</v>
      </c>
      <c r="H57" s="2" t="s">
        <v>39</v>
      </c>
      <c r="I57" s="2" t="s">
        <v>508</v>
      </c>
      <c r="J57" s="2" t="s">
        <v>27</v>
      </c>
      <c r="K57" s="4">
        <v>38110</v>
      </c>
      <c r="L57" s="2" t="s">
        <v>82</v>
      </c>
      <c r="M57" s="2" t="s">
        <v>30</v>
      </c>
      <c r="N57" s="2" t="s">
        <v>509</v>
      </c>
      <c r="O57" s="2" t="s">
        <v>510</v>
      </c>
      <c r="P57" s="2">
        <v>9538515879</v>
      </c>
      <c r="Q57" s="2">
        <v>7349037347</v>
      </c>
      <c r="R57" s="2" t="s">
        <v>511</v>
      </c>
      <c r="S57" s="2" t="s">
        <v>512</v>
      </c>
      <c r="T57" s="2" t="s">
        <v>97</v>
      </c>
      <c r="U57" s="3" t="s">
        <v>513</v>
      </c>
    </row>
    <row r="58" spans="1:21" ht="51">
      <c r="A58" s="2">
        <v>57</v>
      </c>
      <c r="B58" s="2" t="s">
        <v>514</v>
      </c>
      <c r="C58" s="2" t="s">
        <v>515</v>
      </c>
      <c r="D58" s="2"/>
      <c r="E58" s="2" t="s">
        <v>24</v>
      </c>
      <c r="F58" s="2">
        <v>82.33</v>
      </c>
      <c r="G58" s="2">
        <v>88.3</v>
      </c>
      <c r="H58" s="2" t="s">
        <v>25</v>
      </c>
      <c r="I58" s="2" t="s">
        <v>516</v>
      </c>
      <c r="J58" s="2" t="s">
        <v>145</v>
      </c>
      <c r="K58" s="4">
        <v>37928</v>
      </c>
      <c r="L58" s="2" t="s">
        <v>29</v>
      </c>
      <c r="M58" s="2" t="s">
        <v>42</v>
      </c>
      <c r="N58" s="2">
        <v>356742797600</v>
      </c>
      <c r="O58" s="2" t="s">
        <v>517</v>
      </c>
      <c r="P58" s="2">
        <v>9480477544</v>
      </c>
      <c r="Q58" s="2">
        <v>7259447717</v>
      </c>
      <c r="R58" s="2" t="s">
        <v>518</v>
      </c>
      <c r="S58" s="2" t="s">
        <v>519</v>
      </c>
      <c r="T58" s="2" t="s">
        <v>520</v>
      </c>
      <c r="U58" s="3" t="s">
        <v>521</v>
      </c>
    </row>
    <row r="59" spans="1:21" ht="51">
      <c r="A59" s="2">
        <v>58</v>
      </c>
      <c r="B59" s="2" t="s">
        <v>522</v>
      </c>
      <c r="C59" s="2" t="s">
        <v>523</v>
      </c>
      <c r="D59" s="2" t="s">
        <v>524</v>
      </c>
      <c r="E59" s="2" t="s">
        <v>24</v>
      </c>
      <c r="F59" s="2">
        <v>65</v>
      </c>
      <c r="G59" s="2" t="s">
        <v>525</v>
      </c>
      <c r="H59" s="2" t="s">
        <v>39</v>
      </c>
      <c r="I59" s="5">
        <v>14161</v>
      </c>
      <c r="J59" s="2" t="s">
        <v>145</v>
      </c>
      <c r="K59" s="4">
        <v>37865</v>
      </c>
      <c r="L59" s="2" t="s">
        <v>29</v>
      </c>
      <c r="M59" s="2" t="s">
        <v>30</v>
      </c>
      <c r="N59" s="2">
        <v>667518380464</v>
      </c>
      <c r="O59" s="2" t="s">
        <v>526</v>
      </c>
      <c r="P59" s="2">
        <v>9449644806</v>
      </c>
      <c r="Q59" s="2">
        <v>9481909428</v>
      </c>
      <c r="R59" s="2" t="s">
        <v>527</v>
      </c>
      <c r="S59" s="2" t="s">
        <v>528</v>
      </c>
      <c r="T59" s="2" t="s">
        <v>47</v>
      </c>
      <c r="U59" s="3" t="s">
        <v>529</v>
      </c>
    </row>
    <row r="60" spans="1:21" ht="34">
      <c r="A60" s="2">
        <v>59</v>
      </c>
      <c r="B60" s="2" t="s">
        <v>530</v>
      </c>
      <c r="C60" s="2" t="s">
        <v>531</v>
      </c>
      <c r="D60" s="4">
        <v>45109</v>
      </c>
      <c r="E60" s="2" t="s">
        <v>24</v>
      </c>
      <c r="F60" s="2">
        <v>76.48</v>
      </c>
      <c r="G60" s="2" t="s">
        <v>532</v>
      </c>
      <c r="H60" s="2" t="s">
        <v>39</v>
      </c>
      <c r="I60" s="5">
        <v>11170</v>
      </c>
      <c r="J60" s="2" t="s">
        <v>119</v>
      </c>
      <c r="K60" s="2" t="s">
        <v>533</v>
      </c>
      <c r="L60" s="2" t="s">
        <v>29</v>
      </c>
      <c r="M60" s="2" t="s">
        <v>30</v>
      </c>
      <c r="N60" s="2">
        <v>892754436446</v>
      </c>
      <c r="O60" s="2" t="s">
        <v>534</v>
      </c>
      <c r="P60" s="2">
        <v>9739079281</v>
      </c>
      <c r="Q60" s="2">
        <v>8792405147</v>
      </c>
      <c r="R60" s="2" t="s">
        <v>535</v>
      </c>
      <c r="S60" s="2" t="s">
        <v>536</v>
      </c>
      <c r="T60" s="2" t="s">
        <v>47</v>
      </c>
      <c r="U60" s="3" t="s">
        <v>537</v>
      </c>
    </row>
    <row r="61" spans="1:21" ht="51">
      <c r="A61" s="2">
        <v>60</v>
      </c>
      <c r="B61" s="2" t="s">
        <v>538</v>
      </c>
      <c r="C61" s="2" t="s">
        <v>539</v>
      </c>
      <c r="D61" s="4">
        <v>45079</v>
      </c>
      <c r="E61" s="2" t="s">
        <v>24</v>
      </c>
      <c r="F61" s="2">
        <v>75.540000000000006</v>
      </c>
      <c r="G61" s="2">
        <v>74.680000000000007</v>
      </c>
      <c r="H61" s="2" t="s">
        <v>39</v>
      </c>
      <c r="I61" s="2">
        <v>6728</v>
      </c>
      <c r="J61" s="2" t="s">
        <v>119</v>
      </c>
      <c r="K61" s="2" t="s">
        <v>540</v>
      </c>
      <c r="L61" s="2" t="s">
        <v>29</v>
      </c>
      <c r="M61" s="2" t="s">
        <v>72</v>
      </c>
      <c r="N61" s="2">
        <v>213762510496</v>
      </c>
      <c r="O61" s="2" t="s">
        <v>541</v>
      </c>
      <c r="P61" s="2">
        <v>9980705087</v>
      </c>
      <c r="Q61" s="2">
        <v>8088823026</v>
      </c>
      <c r="R61" s="2" t="s">
        <v>542</v>
      </c>
      <c r="S61" s="2" t="s">
        <v>543</v>
      </c>
      <c r="T61" s="2" t="s">
        <v>35</v>
      </c>
      <c r="U61" s="3" t="s">
        <v>544</v>
      </c>
    </row>
    <row r="62" spans="1:21" ht="51">
      <c r="A62" s="2">
        <v>61</v>
      </c>
      <c r="B62" s="2" t="s">
        <v>545</v>
      </c>
      <c r="C62" s="2" t="s">
        <v>546</v>
      </c>
      <c r="D62" s="2" t="s">
        <v>547</v>
      </c>
      <c r="E62" s="2" t="s">
        <v>24</v>
      </c>
      <c r="F62" s="2">
        <v>73</v>
      </c>
      <c r="G62" s="2">
        <v>58.3</v>
      </c>
      <c r="H62" s="2" t="s">
        <v>39</v>
      </c>
      <c r="I62" s="5">
        <v>13706</v>
      </c>
      <c r="J62" s="2" t="s">
        <v>145</v>
      </c>
      <c r="K62" s="2" t="s">
        <v>548</v>
      </c>
      <c r="L62" s="2" t="s">
        <v>29</v>
      </c>
      <c r="M62" s="2" t="s">
        <v>72</v>
      </c>
      <c r="N62" s="2">
        <v>523877009631</v>
      </c>
      <c r="O62" s="2" t="s">
        <v>549</v>
      </c>
      <c r="P62" s="2">
        <v>9481939095</v>
      </c>
      <c r="Q62" s="2">
        <v>8971722653</v>
      </c>
      <c r="R62" s="2" t="s">
        <v>550</v>
      </c>
      <c r="S62" s="2" t="s">
        <v>551</v>
      </c>
      <c r="T62" s="2" t="s">
        <v>107</v>
      </c>
      <c r="U62" s="3" t="s">
        <v>552</v>
      </c>
    </row>
    <row r="63" spans="1:21" ht="13">
      <c r="C63" s="7"/>
    </row>
    <row r="64" spans="1:21" ht="13">
      <c r="C64" s="7"/>
    </row>
    <row r="65" spans="3:3" ht="13">
      <c r="C65" s="7"/>
    </row>
    <row r="66" spans="3:3" ht="13">
      <c r="C66" s="7"/>
    </row>
    <row r="67" spans="3:3" ht="13">
      <c r="C67" s="7"/>
    </row>
    <row r="68" spans="3:3" ht="13">
      <c r="C68" s="7"/>
    </row>
    <row r="69" spans="3:3" ht="13">
      <c r="C69" s="7"/>
    </row>
    <row r="70" spans="3:3" ht="13">
      <c r="C70" s="7"/>
    </row>
    <row r="71" spans="3:3" ht="13">
      <c r="C71" s="7"/>
    </row>
    <row r="72" spans="3:3" ht="13">
      <c r="C72" s="7"/>
    </row>
    <row r="73" spans="3:3" ht="13">
      <c r="C73" s="7"/>
    </row>
    <row r="74" spans="3:3" ht="13">
      <c r="C74" s="7"/>
    </row>
    <row r="75" spans="3:3" ht="13">
      <c r="C75" s="7"/>
    </row>
    <row r="76" spans="3:3" ht="13">
      <c r="C76" s="7"/>
    </row>
    <row r="77" spans="3:3" ht="13">
      <c r="C77" s="7"/>
    </row>
    <row r="78" spans="3:3" ht="13">
      <c r="C78" s="7"/>
    </row>
    <row r="79" spans="3:3" ht="13">
      <c r="C79" s="7"/>
    </row>
    <row r="80" spans="3:3" ht="13">
      <c r="C80" s="7"/>
    </row>
    <row r="81" spans="3:3" ht="13">
      <c r="C81" s="7"/>
    </row>
    <row r="82" spans="3:3" ht="13">
      <c r="C82" s="7"/>
    </row>
    <row r="83" spans="3:3" ht="13">
      <c r="C83" s="7"/>
    </row>
    <row r="84" spans="3:3" ht="13">
      <c r="C84" s="7"/>
    </row>
    <row r="85" spans="3:3" ht="13">
      <c r="C85" s="7"/>
    </row>
    <row r="86" spans="3:3" ht="13">
      <c r="C86" s="7"/>
    </row>
    <row r="87" spans="3:3" ht="13">
      <c r="C87" s="7"/>
    </row>
    <row r="88" spans="3:3" ht="13">
      <c r="C88" s="7"/>
    </row>
    <row r="89" spans="3:3" ht="13">
      <c r="C89" s="7"/>
    </row>
    <row r="90" spans="3:3" ht="13">
      <c r="C90" s="7"/>
    </row>
    <row r="91" spans="3:3" ht="13">
      <c r="C91" s="7"/>
    </row>
    <row r="92" spans="3:3" ht="13">
      <c r="C92" s="7"/>
    </row>
    <row r="93" spans="3:3" ht="13">
      <c r="C93" s="7"/>
    </row>
    <row r="94" spans="3:3" ht="13">
      <c r="C94" s="7"/>
    </row>
    <row r="95" spans="3:3" ht="13">
      <c r="C95" s="7"/>
    </row>
    <row r="96" spans="3:3" ht="13">
      <c r="C96" s="7"/>
    </row>
    <row r="97" spans="3:3" ht="13">
      <c r="C97" s="7"/>
    </row>
    <row r="98" spans="3:3" ht="13">
      <c r="C98" s="7"/>
    </row>
    <row r="99" spans="3:3" ht="13">
      <c r="C99" s="7"/>
    </row>
    <row r="100" spans="3:3" ht="13">
      <c r="C100" s="7"/>
    </row>
    <row r="101" spans="3:3" ht="13">
      <c r="C101" s="7"/>
    </row>
    <row r="102" spans="3:3" ht="13">
      <c r="C102" s="7"/>
    </row>
    <row r="103" spans="3:3" ht="13">
      <c r="C103" s="7"/>
    </row>
    <row r="104" spans="3:3" ht="13">
      <c r="C104" s="7"/>
    </row>
    <row r="105" spans="3:3" ht="13">
      <c r="C105" s="7"/>
    </row>
    <row r="106" spans="3:3" ht="13">
      <c r="C106" s="7"/>
    </row>
    <row r="107" spans="3:3" ht="13">
      <c r="C107" s="7"/>
    </row>
    <row r="108" spans="3:3" ht="13">
      <c r="C108" s="7"/>
    </row>
    <row r="109" spans="3:3" ht="13">
      <c r="C109" s="7"/>
    </row>
    <row r="110" spans="3:3" ht="13">
      <c r="C110" s="7"/>
    </row>
    <row r="111" spans="3:3" ht="13">
      <c r="C111" s="7"/>
    </row>
    <row r="112" spans="3:3" ht="13">
      <c r="C112" s="7"/>
    </row>
    <row r="113" spans="3:3" ht="13">
      <c r="C113" s="7"/>
    </row>
    <row r="114" spans="3:3" ht="13">
      <c r="C114" s="7"/>
    </row>
    <row r="115" spans="3:3" ht="13">
      <c r="C115" s="7"/>
    </row>
    <row r="116" spans="3:3" ht="13">
      <c r="C116" s="7"/>
    </row>
    <row r="117" spans="3:3" ht="13">
      <c r="C117" s="7"/>
    </row>
    <row r="118" spans="3:3" ht="13">
      <c r="C118" s="7"/>
    </row>
    <row r="119" spans="3:3" ht="13">
      <c r="C119" s="7"/>
    </row>
    <row r="120" spans="3:3" ht="13">
      <c r="C120" s="7"/>
    </row>
    <row r="121" spans="3:3" ht="13">
      <c r="C121" s="7"/>
    </row>
    <row r="122" spans="3:3" ht="13">
      <c r="C122" s="7"/>
    </row>
    <row r="123" spans="3:3" ht="13">
      <c r="C123" s="7"/>
    </row>
    <row r="124" spans="3:3" ht="13">
      <c r="C124" s="7"/>
    </row>
    <row r="125" spans="3:3" ht="13">
      <c r="C125" s="7"/>
    </row>
    <row r="126" spans="3:3" ht="13">
      <c r="C126" s="7"/>
    </row>
    <row r="127" spans="3:3" ht="13">
      <c r="C127" s="7"/>
    </row>
    <row r="128" spans="3:3" ht="13">
      <c r="C128" s="7"/>
    </row>
    <row r="129" spans="3:3" ht="13">
      <c r="C129" s="7"/>
    </row>
    <row r="130" spans="3:3" ht="13">
      <c r="C130" s="7"/>
    </row>
    <row r="131" spans="3:3" ht="13">
      <c r="C131" s="7"/>
    </row>
    <row r="132" spans="3:3" ht="13">
      <c r="C132" s="7"/>
    </row>
    <row r="133" spans="3:3" ht="13">
      <c r="C133" s="7"/>
    </row>
    <row r="134" spans="3:3" ht="13">
      <c r="C134" s="7"/>
    </row>
    <row r="135" spans="3:3" ht="13">
      <c r="C135" s="7"/>
    </row>
    <row r="136" spans="3:3" ht="13">
      <c r="C136" s="7"/>
    </row>
    <row r="137" spans="3:3" ht="13">
      <c r="C137" s="7"/>
    </row>
    <row r="138" spans="3:3" ht="13">
      <c r="C138" s="7"/>
    </row>
    <row r="139" spans="3:3" ht="13">
      <c r="C139" s="7"/>
    </row>
    <row r="140" spans="3:3" ht="13">
      <c r="C140" s="7"/>
    </row>
    <row r="141" spans="3:3" ht="13">
      <c r="C141" s="7"/>
    </row>
    <row r="142" spans="3:3" ht="13">
      <c r="C142" s="7"/>
    </row>
    <row r="143" spans="3:3" ht="13">
      <c r="C143" s="7"/>
    </row>
    <row r="144" spans="3:3" ht="13">
      <c r="C144" s="7"/>
    </row>
    <row r="145" spans="3:3" ht="13">
      <c r="C145" s="7"/>
    </row>
    <row r="146" spans="3:3" ht="13">
      <c r="C146" s="7"/>
    </row>
    <row r="147" spans="3:3" ht="13">
      <c r="C147" s="7"/>
    </row>
    <row r="148" spans="3:3" ht="13">
      <c r="C148" s="7"/>
    </row>
    <row r="149" spans="3:3" ht="13">
      <c r="C149" s="7"/>
    </row>
    <row r="150" spans="3:3" ht="13">
      <c r="C150" s="7"/>
    </row>
    <row r="151" spans="3:3" ht="13">
      <c r="C151" s="7"/>
    </row>
    <row r="152" spans="3:3" ht="13">
      <c r="C152" s="7"/>
    </row>
    <row r="153" spans="3:3" ht="13">
      <c r="C153" s="7"/>
    </row>
    <row r="154" spans="3:3" ht="13">
      <c r="C154" s="7"/>
    </row>
    <row r="155" spans="3:3" ht="13">
      <c r="C155" s="7"/>
    </row>
    <row r="156" spans="3:3" ht="13">
      <c r="C156" s="7"/>
    </row>
    <row r="157" spans="3:3" ht="13">
      <c r="C157" s="7"/>
    </row>
    <row r="158" spans="3:3" ht="13">
      <c r="C158" s="7"/>
    </row>
    <row r="159" spans="3:3" ht="13">
      <c r="C159" s="7"/>
    </row>
    <row r="160" spans="3:3" ht="13">
      <c r="C160" s="7"/>
    </row>
    <row r="161" spans="3:3" ht="13">
      <c r="C161" s="7"/>
    </row>
    <row r="162" spans="3:3" ht="13">
      <c r="C162" s="7"/>
    </row>
    <row r="163" spans="3:3" ht="13">
      <c r="C163" s="7"/>
    </row>
    <row r="164" spans="3:3" ht="13">
      <c r="C164" s="7"/>
    </row>
    <row r="165" spans="3:3" ht="13">
      <c r="C165" s="7"/>
    </row>
    <row r="166" spans="3:3" ht="13">
      <c r="C166" s="7"/>
    </row>
    <row r="167" spans="3:3" ht="13">
      <c r="C167" s="7"/>
    </row>
    <row r="168" spans="3:3" ht="13">
      <c r="C168" s="7"/>
    </row>
    <row r="169" spans="3:3" ht="13">
      <c r="C169" s="7"/>
    </row>
    <row r="170" spans="3:3" ht="13">
      <c r="C170" s="7"/>
    </row>
    <row r="171" spans="3:3" ht="13">
      <c r="C171" s="7"/>
    </row>
    <row r="172" spans="3:3" ht="13">
      <c r="C172" s="7"/>
    </row>
    <row r="173" spans="3:3" ht="13">
      <c r="C173" s="7"/>
    </row>
    <row r="174" spans="3:3" ht="13">
      <c r="C174" s="7"/>
    </row>
    <row r="175" spans="3:3" ht="13">
      <c r="C175" s="7"/>
    </row>
    <row r="176" spans="3:3" ht="13">
      <c r="C176" s="7"/>
    </row>
    <row r="177" spans="3:3" ht="13">
      <c r="C177" s="7"/>
    </row>
    <row r="178" spans="3:3" ht="13">
      <c r="C178" s="7"/>
    </row>
    <row r="179" spans="3:3" ht="13">
      <c r="C179" s="7"/>
    </row>
    <row r="180" spans="3:3" ht="13">
      <c r="C180" s="7"/>
    </row>
    <row r="181" spans="3:3" ht="13">
      <c r="C181" s="7"/>
    </row>
    <row r="182" spans="3:3" ht="13">
      <c r="C182" s="7"/>
    </row>
    <row r="183" spans="3:3" ht="13">
      <c r="C183" s="7"/>
    </row>
    <row r="184" spans="3:3" ht="13">
      <c r="C184" s="7"/>
    </row>
    <row r="185" spans="3:3" ht="13">
      <c r="C185" s="7"/>
    </row>
    <row r="186" spans="3:3" ht="13">
      <c r="C186" s="7"/>
    </row>
    <row r="187" spans="3:3" ht="13">
      <c r="C187" s="7"/>
    </row>
    <row r="188" spans="3:3" ht="13">
      <c r="C188" s="7"/>
    </row>
    <row r="189" spans="3:3" ht="13">
      <c r="C189" s="7"/>
    </row>
    <row r="190" spans="3:3" ht="13">
      <c r="C190" s="7"/>
    </row>
    <row r="191" spans="3:3" ht="13">
      <c r="C191" s="7"/>
    </row>
    <row r="192" spans="3:3" ht="13">
      <c r="C192" s="7"/>
    </row>
    <row r="193" spans="3:3" ht="13">
      <c r="C193" s="7"/>
    </row>
    <row r="194" spans="3:3" ht="13">
      <c r="C194" s="7"/>
    </row>
    <row r="195" spans="3:3" ht="13">
      <c r="C195" s="7"/>
    </row>
    <row r="196" spans="3:3" ht="13">
      <c r="C196" s="7"/>
    </row>
    <row r="197" spans="3:3" ht="13">
      <c r="C197" s="7"/>
    </row>
    <row r="198" spans="3:3" ht="13">
      <c r="C198" s="7"/>
    </row>
    <row r="199" spans="3:3" ht="13">
      <c r="C199" s="7"/>
    </row>
    <row r="200" spans="3:3" ht="13">
      <c r="C200" s="7"/>
    </row>
    <row r="201" spans="3:3" ht="13">
      <c r="C201" s="7"/>
    </row>
    <row r="202" spans="3:3" ht="13">
      <c r="C202" s="7"/>
    </row>
    <row r="203" spans="3:3" ht="13">
      <c r="C203" s="7"/>
    </row>
    <row r="204" spans="3:3" ht="13">
      <c r="C204" s="7"/>
    </row>
    <row r="205" spans="3:3" ht="13">
      <c r="C205" s="7"/>
    </row>
    <row r="206" spans="3:3" ht="13">
      <c r="C206" s="7"/>
    </row>
    <row r="207" spans="3:3" ht="13">
      <c r="C207" s="7"/>
    </row>
    <row r="208" spans="3:3" ht="13">
      <c r="C208" s="7"/>
    </row>
    <row r="209" spans="3:3" ht="13">
      <c r="C209" s="7"/>
    </row>
    <row r="210" spans="3:3" ht="13">
      <c r="C210" s="7"/>
    </row>
    <row r="211" spans="3:3" ht="13">
      <c r="C211" s="7"/>
    </row>
    <row r="212" spans="3:3" ht="13">
      <c r="C212" s="7"/>
    </row>
    <row r="213" spans="3:3" ht="13">
      <c r="C213" s="7"/>
    </row>
    <row r="214" spans="3:3" ht="13">
      <c r="C214" s="7"/>
    </row>
    <row r="215" spans="3:3" ht="13">
      <c r="C215" s="7"/>
    </row>
    <row r="216" spans="3:3" ht="13">
      <c r="C216" s="7"/>
    </row>
    <row r="217" spans="3:3" ht="13">
      <c r="C217" s="7"/>
    </row>
    <row r="218" spans="3:3" ht="13">
      <c r="C218" s="7"/>
    </row>
    <row r="219" spans="3:3" ht="13">
      <c r="C219" s="7"/>
    </row>
    <row r="220" spans="3:3" ht="13">
      <c r="C220" s="7"/>
    </row>
    <row r="221" spans="3:3" ht="13">
      <c r="C221" s="7"/>
    </row>
    <row r="222" spans="3:3" ht="13">
      <c r="C222" s="7"/>
    </row>
    <row r="223" spans="3:3" ht="13">
      <c r="C223" s="7"/>
    </row>
    <row r="224" spans="3:3" ht="13">
      <c r="C224" s="7"/>
    </row>
    <row r="225" spans="3:3" ht="13">
      <c r="C225" s="7"/>
    </row>
    <row r="226" spans="3:3" ht="13">
      <c r="C226" s="7"/>
    </row>
    <row r="227" spans="3:3" ht="13">
      <c r="C227" s="7"/>
    </row>
    <row r="228" spans="3:3" ht="13">
      <c r="C228" s="7"/>
    </row>
    <row r="229" spans="3:3" ht="13">
      <c r="C229" s="7"/>
    </row>
    <row r="230" spans="3:3" ht="13">
      <c r="C230" s="7"/>
    </row>
    <row r="231" spans="3:3" ht="13">
      <c r="C231" s="7"/>
    </row>
    <row r="232" spans="3:3" ht="13">
      <c r="C232" s="7"/>
    </row>
    <row r="233" spans="3:3" ht="13">
      <c r="C233" s="7"/>
    </row>
    <row r="234" spans="3:3" ht="13">
      <c r="C234" s="7"/>
    </row>
    <row r="235" spans="3:3" ht="13">
      <c r="C235" s="7"/>
    </row>
    <row r="236" spans="3:3" ht="13">
      <c r="C236" s="7"/>
    </row>
    <row r="237" spans="3:3" ht="13">
      <c r="C237" s="7"/>
    </row>
    <row r="238" spans="3:3" ht="13">
      <c r="C238" s="7"/>
    </row>
    <row r="239" spans="3:3" ht="13">
      <c r="C239" s="7"/>
    </row>
    <row r="240" spans="3:3" ht="13">
      <c r="C240" s="7"/>
    </row>
    <row r="241" spans="3:3" ht="13">
      <c r="C241" s="7"/>
    </row>
    <row r="242" spans="3:3" ht="13">
      <c r="C242" s="7"/>
    </row>
    <row r="243" spans="3:3" ht="13">
      <c r="C243" s="7"/>
    </row>
    <row r="244" spans="3:3" ht="13">
      <c r="C244" s="7"/>
    </row>
    <row r="245" spans="3:3" ht="13">
      <c r="C245" s="7"/>
    </row>
    <row r="246" spans="3:3" ht="13">
      <c r="C246" s="7"/>
    </row>
    <row r="247" spans="3:3" ht="13">
      <c r="C247" s="7"/>
    </row>
    <row r="248" spans="3:3" ht="13">
      <c r="C248" s="7"/>
    </row>
    <row r="249" spans="3:3" ht="13">
      <c r="C249" s="7"/>
    </row>
    <row r="250" spans="3:3" ht="13">
      <c r="C250" s="7"/>
    </row>
    <row r="251" spans="3:3" ht="13">
      <c r="C251" s="7"/>
    </row>
    <row r="252" spans="3:3" ht="13">
      <c r="C252" s="7"/>
    </row>
    <row r="253" spans="3:3" ht="13">
      <c r="C253" s="7"/>
    </row>
    <row r="254" spans="3:3" ht="13">
      <c r="C254" s="7"/>
    </row>
    <row r="255" spans="3:3" ht="13">
      <c r="C255" s="7"/>
    </row>
    <row r="256" spans="3:3" ht="13">
      <c r="C256" s="7"/>
    </row>
    <row r="257" spans="3:3" ht="13">
      <c r="C257" s="7"/>
    </row>
    <row r="258" spans="3:3" ht="13">
      <c r="C258" s="7"/>
    </row>
    <row r="259" spans="3:3" ht="13">
      <c r="C259" s="7"/>
    </row>
    <row r="260" spans="3:3" ht="13">
      <c r="C260" s="7"/>
    </row>
    <row r="261" spans="3:3" ht="13">
      <c r="C261" s="7"/>
    </row>
    <row r="262" spans="3:3" ht="13">
      <c r="C262" s="7"/>
    </row>
    <row r="263" spans="3:3" ht="13">
      <c r="C263" s="7"/>
    </row>
    <row r="264" spans="3:3" ht="13">
      <c r="C264" s="7"/>
    </row>
    <row r="265" spans="3:3" ht="13">
      <c r="C265" s="7"/>
    </row>
    <row r="266" spans="3:3" ht="13">
      <c r="C266" s="7"/>
    </row>
    <row r="267" spans="3:3" ht="13">
      <c r="C267" s="7"/>
    </row>
    <row r="268" spans="3:3" ht="13">
      <c r="C268" s="7"/>
    </row>
    <row r="269" spans="3:3" ht="13">
      <c r="C269" s="7"/>
    </row>
    <row r="270" spans="3:3" ht="13">
      <c r="C270" s="7"/>
    </row>
    <row r="271" spans="3:3" ht="13">
      <c r="C271" s="7"/>
    </row>
    <row r="272" spans="3:3" ht="13">
      <c r="C272" s="7"/>
    </row>
    <row r="273" spans="3:3" ht="13">
      <c r="C273" s="7"/>
    </row>
    <row r="274" spans="3:3" ht="13">
      <c r="C274" s="7"/>
    </row>
    <row r="275" spans="3:3" ht="13">
      <c r="C275" s="7"/>
    </row>
    <row r="276" spans="3:3" ht="13">
      <c r="C276" s="7"/>
    </row>
    <row r="277" spans="3:3" ht="13">
      <c r="C277" s="7"/>
    </row>
    <row r="278" spans="3:3" ht="13">
      <c r="C278" s="7"/>
    </row>
    <row r="279" spans="3:3" ht="13">
      <c r="C279" s="7"/>
    </row>
    <row r="280" spans="3:3" ht="13">
      <c r="C280" s="7"/>
    </row>
    <row r="281" spans="3:3" ht="13">
      <c r="C281" s="7"/>
    </row>
    <row r="282" spans="3:3" ht="13">
      <c r="C282" s="7"/>
    </row>
    <row r="283" spans="3:3" ht="13">
      <c r="C283" s="7"/>
    </row>
    <row r="284" spans="3:3" ht="13">
      <c r="C284" s="7"/>
    </row>
    <row r="285" spans="3:3" ht="13">
      <c r="C285" s="7"/>
    </row>
    <row r="286" spans="3:3" ht="13">
      <c r="C286" s="7"/>
    </row>
    <row r="287" spans="3:3" ht="13">
      <c r="C287" s="7"/>
    </row>
    <row r="288" spans="3:3" ht="13">
      <c r="C288" s="7"/>
    </row>
    <row r="289" spans="3:3" ht="13">
      <c r="C289" s="7"/>
    </row>
    <row r="290" spans="3:3" ht="13">
      <c r="C290" s="7"/>
    </row>
    <row r="291" spans="3:3" ht="13">
      <c r="C291" s="7"/>
    </row>
    <row r="292" spans="3:3" ht="13">
      <c r="C292" s="7"/>
    </row>
    <row r="293" spans="3:3" ht="13">
      <c r="C293" s="7"/>
    </row>
    <row r="294" spans="3:3" ht="13">
      <c r="C294" s="7"/>
    </row>
    <row r="295" spans="3:3" ht="13">
      <c r="C295" s="7"/>
    </row>
    <row r="296" spans="3:3" ht="13">
      <c r="C296" s="7"/>
    </row>
    <row r="297" spans="3:3" ht="13">
      <c r="C297" s="7"/>
    </row>
    <row r="298" spans="3:3" ht="13">
      <c r="C298" s="7"/>
    </row>
    <row r="299" spans="3:3" ht="13">
      <c r="C299" s="7"/>
    </row>
    <row r="300" spans="3:3" ht="13">
      <c r="C300" s="7"/>
    </row>
    <row r="301" spans="3:3" ht="13">
      <c r="C301" s="7"/>
    </row>
    <row r="302" spans="3:3" ht="13">
      <c r="C302" s="7"/>
    </row>
    <row r="303" spans="3:3" ht="13">
      <c r="C303" s="7"/>
    </row>
    <row r="304" spans="3:3" ht="13">
      <c r="C304" s="7"/>
    </row>
    <row r="305" spans="3:3" ht="13">
      <c r="C305" s="7"/>
    </row>
    <row r="306" spans="3:3" ht="13">
      <c r="C306" s="7"/>
    </row>
    <row r="307" spans="3:3" ht="13">
      <c r="C307" s="7"/>
    </row>
    <row r="308" spans="3:3" ht="13">
      <c r="C308" s="7"/>
    </row>
    <row r="309" spans="3:3" ht="13">
      <c r="C309" s="7"/>
    </row>
    <row r="310" spans="3:3" ht="13">
      <c r="C310" s="7"/>
    </row>
    <row r="311" spans="3:3" ht="13">
      <c r="C311" s="7"/>
    </row>
    <row r="312" spans="3:3" ht="13">
      <c r="C312" s="7"/>
    </row>
    <row r="313" spans="3:3" ht="13">
      <c r="C313" s="7"/>
    </row>
    <row r="314" spans="3:3" ht="13">
      <c r="C314" s="7"/>
    </row>
    <row r="315" spans="3:3" ht="13">
      <c r="C315" s="7"/>
    </row>
    <row r="316" spans="3:3" ht="13">
      <c r="C316" s="7"/>
    </row>
    <row r="317" spans="3:3" ht="13">
      <c r="C317" s="7"/>
    </row>
    <row r="318" spans="3:3" ht="13">
      <c r="C318" s="7"/>
    </row>
    <row r="319" spans="3:3" ht="13">
      <c r="C319" s="7"/>
    </row>
    <row r="320" spans="3:3" ht="13">
      <c r="C320" s="7"/>
    </row>
    <row r="321" spans="3:3" ht="13">
      <c r="C321" s="7"/>
    </row>
    <row r="322" spans="3:3" ht="13">
      <c r="C322" s="7"/>
    </row>
    <row r="323" spans="3:3" ht="13">
      <c r="C323" s="7"/>
    </row>
    <row r="324" spans="3:3" ht="13">
      <c r="C324" s="7"/>
    </row>
    <row r="325" spans="3:3" ht="13">
      <c r="C325" s="7"/>
    </row>
    <row r="326" spans="3:3" ht="13">
      <c r="C326" s="7"/>
    </row>
    <row r="327" spans="3:3" ht="13">
      <c r="C327" s="7"/>
    </row>
    <row r="328" spans="3:3" ht="13">
      <c r="C328" s="7"/>
    </row>
    <row r="329" spans="3:3" ht="13">
      <c r="C329" s="7"/>
    </row>
    <row r="330" spans="3:3" ht="13">
      <c r="C330" s="7"/>
    </row>
    <row r="331" spans="3:3" ht="13">
      <c r="C331" s="7"/>
    </row>
    <row r="332" spans="3:3" ht="13">
      <c r="C332" s="7"/>
    </row>
    <row r="333" spans="3:3" ht="13">
      <c r="C333" s="7"/>
    </row>
    <row r="334" spans="3:3" ht="13">
      <c r="C334" s="7"/>
    </row>
    <row r="335" spans="3:3" ht="13">
      <c r="C335" s="7"/>
    </row>
    <row r="336" spans="3:3" ht="13">
      <c r="C336" s="7"/>
    </row>
    <row r="337" spans="3:3" ht="13">
      <c r="C337" s="7"/>
    </row>
    <row r="338" spans="3:3" ht="13">
      <c r="C338" s="7"/>
    </row>
    <row r="339" spans="3:3" ht="13">
      <c r="C339" s="7"/>
    </row>
    <row r="340" spans="3:3" ht="13">
      <c r="C340" s="7"/>
    </row>
    <row r="341" spans="3:3" ht="13">
      <c r="C341" s="7"/>
    </row>
    <row r="342" spans="3:3" ht="13">
      <c r="C342" s="7"/>
    </row>
    <row r="343" spans="3:3" ht="13">
      <c r="C343" s="7"/>
    </row>
    <row r="344" spans="3:3" ht="13">
      <c r="C344" s="7"/>
    </row>
    <row r="345" spans="3:3" ht="13">
      <c r="C345" s="7"/>
    </row>
    <row r="346" spans="3:3" ht="13">
      <c r="C346" s="7"/>
    </row>
    <row r="347" spans="3:3" ht="13">
      <c r="C347" s="7"/>
    </row>
    <row r="348" spans="3:3" ht="13">
      <c r="C348" s="7"/>
    </row>
    <row r="349" spans="3:3" ht="13">
      <c r="C349" s="7"/>
    </row>
    <row r="350" spans="3:3" ht="13">
      <c r="C350" s="7"/>
    </row>
    <row r="351" spans="3:3" ht="13">
      <c r="C351" s="7"/>
    </row>
    <row r="352" spans="3:3" ht="13">
      <c r="C352" s="7"/>
    </row>
    <row r="353" spans="3:3" ht="13">
      <c r="C353" s="7"/>
    </row>
    <row r="354" spans="3:3" ht="13">
      <c r="C354" s="7"/>
    </row>
    <row r="355" spans="3:3" ht="13">
      <c r="C355" s="7"/>
    </row>
    <row r="356" spans="3:3" ht="13">
      <c r="C356" s="7"/>
    </row>
    <row r="357" spans="3:3" ht="13">
      <c r="C357" s="7"/>
    </row>
    <row r="358" spans="3:3" ht="13">
      <c r="C358" s="7"/>
    </row>
    <row r="359" spans="3:3" ht="13">
      <c r="C359" s="7"/>
    </row>
    <row r="360" spans="3:3" ht="13">
      <c r="C360" s="7"/>
    </row>
    <row r="361" spans="3:3" ht="13">
      <c r="C361" s="7"/>
    </row>
    <row r="362" spans="3:3" ht="13">
      <c r="C362" s="7"/>
    </row>
    <row r="363" spans="3:3" ht="13">
      <c r="C363" s="7"/>
    </row>
    <row r="364" spans="3:3" ht="13">
      <c r="C364" s="7"/>
    </row>
    <row r="365" spans="3:3" ht="13">
      <c r="C365" s="7"/>
    </row>
    <row r="366" spans="3:3" ht="13">
      <c r="C366" s="7"/>
    </row>
    <row r="367" spans="3:3" ht="13">
      <c r="C367" s="7"/>
    </row>
    <row r="368" spans="3:3" ht="13">
      <c r="C368" s="7"/>
    </row>
    <row r="369" spans="3:3" ht="13">
      <c r="C369" s="7"/>
    </row>
    <row r="370" spans="3:3" ht="13">
      <c r="C370" s="7"/>
    </row>
    <row r="371" spans="3:3" ht="13">
      <c r="C371" s="7"/>
    </row>
    <row r="372" spans="3:3" ht="13">
      <c r="C372" s="7"/>
    </row>
    <row r="373" spans="3:3" ht="13">
      <c r="C373" s="7"/>
    </row>
    <row r="374" spans="3:3" ht="13">
      <c r="C374" s="7"/>
    </row>
    <row r="375" spans="3:3" ht="13">
      <c r="C375" s="7"/>
    </row>
    <row r="376" spans="3:3" ht="13">
      <c r="C376" s="7"/>
    </row>
    <row r="377" spans="3:3" ht="13">
      <c r="C377" s="7"/>
    </row>
    <row r="378" spans="3:3" ht="13">
      <c r="C378" s="7"/>
    </row>
    <row r="379" spans="3:3" ht="13">
      <c r="C379" s="7"/>
    </row>
    <row r="380" spans="3:3" ht="13">
      <c r="C380" s="7"/>
    </row>
    <row r="381" spans="3:3" ht="13">
      <c r="C381" s="7"/>
    </row>
    <row r="382" spans="3:3" ht="13">
      <c r="C382" s="7"/>
    </row>
    <row r="383" spans="3:3" ht="13">
      <c r="C383" s="7"/>
    </row>
    <row r="384" spans="3:3" ht="13">
      <c r="C384" s="7"/>
    </row>
    <row r="385" spans="3:3" ht="13">
      <c r="C385" s="7"/>
    </row>
    <row r="386" spans="3:3" ht="13">
      <c r="C386" s="7"/>
    </row>
    <row r="387" spans="3:3" ht="13">
      <c r="C387" s="7"/>
    </row>
    <row r="388" spans="3:3" ht="13">
      <c r="C388" s="7"/>
    </row>
    <row r="389" spans="3:3" ht="13">
      <c r="C389" s="7"/>
    </row>
    <row r="390" spans="3:3" ht="13">
      <c r="C390" s="7"/>
    </row>
    <row r="391" spans="3:3" ht="13">
      <c r="C391" s="7"/>
    </row>
    <row r="392" spans="3:3" ht="13">
      <c r="C392" s="7"/>
    </row>
    <row r="393" spans="3:3" ht="13">
      <c r="C393" s="7"/>
    </row>
    <row r="394" spans="3:3" ht="13">
      <c r="C394" s="7"/>
    </row>
    <row r="395" spans="3:3" ht="13">
      <c r="C395" s="7"/>
    </row>
    <row r="396" spans="3:3" ht="13">
      <c r="C396" s="7"/>
    </row>
    <row r="397" spans="3:3" ht="13">
      <c r="C397" s="7"/>
    </row>
    <row r="398" spans="3:3" ht="13">
      <c r="C398" s="7"/>
    </row>
    <row r="399" spans="3:3" ht="13">
      <c r="C399" s="7"/>
    </row>
    <row r="400" spans="3:3" ht="13">
      <c r="C400" s="7"/>
    </row>
    <row r="401" spans="3:3" ht="13">
      <c r="C401" s="7"/>
    </row>
    <row r="402" spans="3:3" ht="13">
      <c r="C402" s="7"/>
    </row>
    <row r="403" spans="3:3" ht="13">
      <c r="C403" s="7"/>
    </row>
    <row r="404" spans="3:3" ht="13">
      <c r="C404" s="7"/>
    </row>
    <row r="405" spans="3:3" ht="13">
      <c r="C405" s="7"/>
    </row>
    <row r="406" spans="3:3" ht="13">
      <c r="C406" s="7"/>
    </row>
    <row r="407" spans="3:3" ht="13">
      <c r="C407" s="7"/>
    </row>
    <row r="408" spans="3:3" ht="13">
      <c r="C408" s="7"/>
    </row>
    <row r="409" spans="3:3" ht="13">
      <c r="C409" s="7"/>
    </row>
    <row r="410" spans="3:3" ht="13">
      <c r="C410" s="7"/>
    </row>
    <row r="411" spans="3:3" ht="13">
      <c r="C411" s="7"/>
    </row>
    <row r="412" spans="3:3" ht="13">
      <c r="C412" s="7"/>
    </row>
    <row r="413" spans="3:3" ht="13">
      <c r="C413" s="7"/>
    </row>
    <row r="414" spans="3:3" ht="13">
      <c r="C414" s="7"/>
    </row>
    <row r="415" spans="3:3" ht="13">
      <c r="C415" s="7"/>
    </row>
    <row r="416" spans="3:3" ht="13">
      <c r="C416" s="7"/>
    </row>
    <row r="417" spans="3:3" ht="13">
      <c r="C417" s="7"/>
    </row>
    <row r="418" spans="3:3" ht="13">
      <c r="C418" s="7"/>
    </row>
    <row r="419" spans="3:3" ht="13">
      <c r="C419" s="7"/>
    </row>
    <row r="420" spans="3:3" ht="13">
      <c r="C420" s="7"/>
    </row>
    <row r="421" spans="3:3" ht="13">
      <c r="C421" s="7"/>
    </row>
    <row r="422" spans="3:3" ht="13">
      <c r="C422" s="7"/>
    </row>
    <row r="423" spans="3:3" ht="13">
      <c r="C423" s="7"/>
    </row>
    <row r="424" spans="3:3" ht="13">
      <c r="C424" s="7"/>
    </row>
    <row r="425" spans="3:3" ht="13">
      <c r="C425" s="7"/>
    </row>
    <row r="426" spans="3:3" ht="13">
      <c r="C426" s="7"/>
    </row>
    <row r="427" spans="3:3" ht="13">
      <c r="C427" s="7"/>
    </row>
    <row r="428" spans="3:3" ht="13">
      <c r="C428" s="7"/>
    </row>
    <row r="429" spans="3:3" ht="13">
      <c r="C429" s="7"/>
    </row>
    <row r="430" spans="3:3" ht="13">
      <c r="C430" s="7"/>
    </row>
    <row r="431" spans="3:3" ht="13">
      <c r="C431" s="7"/>
    </row>
    <row r="432" spans="3:3" ht="13">
      <c r="C432" s="7"/>
    </row>
    <row r="433" spans="3:3" ht="13">
      <c r="C433" s="7"/>
    </row>
    <row r="434" spans="3:3" ht="13">
      <c r="C434" s="7"/>
    </row>
    <row r="435" spans="3:3" ht="13">
      <c r="C435" s="7"/>
    </row>
    <row r="436" spans="3:3" ht="13">
      <c r="C436" s="7"/>
    </row>
    <row r="437" spans="3:3" ht="13">
      <c r="C437" s="7"/>
    </row>
    <row r="438" spans="3:3" ht="13">
      <c r="C438" s="7"/>
    </row>
    <row r="439" spans="3:3" ht="13">
      <c r="C439" s="7"/>
    </row>
    <row r="440" spans="3:3" ht="13">
      <c r="C440" s="7"/>
    </row>
    <row r="441" spans="3:3" ht="13">
      <c r="C441" s="7"/>
    </row>
    <row r="442" spans="3:3" ht="13">
      <c r="C442" s="7"/>
    </row>
    <row r="443" spans="3:3" ht="13">
      <c r="C443" s="7"/>
    </row>
    <row r="444" spans="3:3" ht="13">
      <c r="C444" s="7"/>
    </row>
    <row r="445" spans="3:3" ht="13">
      <c r="C445" s="7"/>
    </row>
    <row r="446" spans="3:3" ht="13">
      <c r="C446" s="7"/>
    </row>
    <row r="447" spans="3:3" ht="13">
      <c r="C447" s="7"/>
    </row>
    <row r="448" spans="3:3" ht="13">
      <c r="C448" s="7"/>
    </row>
    <row r="449" spans="3:3" ht="13">
      <c r="C449" s="7"/>
    </row>
    <row r="450" spans="3:3" ht="13">
      <c r="C450" s="7"/>
    </row>
    <row r="451" spans="3:3" ht="13">
      <c r="C451" s="7"/>
    </row>
    <row r="452" spans="3:3" ht="13">
      <c r="C452" s="7"/>
    </row>
    <row r="453" spans="3:3" ht="13">
      <c r="C453" s="7"/>
    </row>
    <row r="454" spans="3:3" ht="13">
      <c r="C454" s="7"/>
    </row>
    <row r="455" spans="3:3" ht="13">
      <c r="C455" s="7"/>
    </row>
    <row r="456" spans="3:3" ht="13">
      <c r="C456" s="7"/>
    </row>
    <row r="457" spans="3:3" ht="13">
      <c r="C457" s="7"/>
    </row>
    <row r="458" spans="3:3" ht="13">
      <c r="C458" s="7"/>
    </row>
    <row r="459" spans="3:3" ht="13">
      <c r="C459" s="7"/>
    </row>
    <row r="460" spans="3:3" ht="13">
      <c r="C460" s="7"/>
    </row>
    <row r="461" spans="3:3" ht="13">
      <c r="C461" s="7"/>
    </row>
    <row r="462" spans="3:3" ht="13">
      <c r="C462" s="7"/>
    </row>
    <row r="463" spans="3:3" ht="13">
      <c r="C463" s="7"/>
    </row>
    <row r="464" spans="3:3" ht="13">
      <c r="C464" s="7"/>
    </row>
    <row r="465" spans="3:3" ht="13">
      <c r="C465" s="7"/>
    </row>
    <row r="466" spans="3:3" ht="13">
      <c r="C466" s="7"/>
    </row>
    <row r="467" spans="3:3" ht="13">
      <c r="C467" s="7"/>
    </row>
    <row r="468" spans="3:3" ht="13">
      <c r="C468" s="7"/>
    </row>
    <row r="469" spans="3:3" ht="13">
      <c r="C469" s="7"/>
    </row>
    <row r="470" spans="3:3" ht="13">
      <c r="C470" s="7"/>
    </row>
    <row r="471" spans="3:3" ht="13">
      <c r="C471" s="7"/>
    </row>
    <row r="472" spans="3:3" ht="13">
      <c r="C472" s="7"/>
    </row>
    <row r="473" spans="3:3" ht="13">
      <c r="C473" s="7"/>
    </row>
    <row r="474" spans="3:3" ht="13">
      <c r="C474" s="7"/>
    </row>
    <row r="475" spans="3:3" ht="13">
      <c r="C475" s="7"/>
    </row>
    <row r="476" spans="3:3" ht="13">
      <c r="C476" s="7"/>
    </row>
    <row r="477" spans="3:3" ht="13">
      <c r="C477" s="7"/>
    </row>
    <row r="478" spans="3:3" ht="13">
      <c r="C478" s="7"/>
    </row>
    <row r="479" spans="3:3" ht="13">
      <c r="C479" s="7"/>
    </row>
    <row r="480" spans="3:3" ht="13">
      <c r="C480" s="7"/>
    </row>
    <row r="481" spans="3:3" ht="13">
      <c r="C481" s="7"/>
    </row>
    <row r="482" spans="3:3" ht="13">
      <c r="C482" s="7"/>
    </row>
    <row r="483" spans="3:3" ht="13">
      <c r="C483" s="7"/>
    </row>
    <row r="484" spans="3:3" ht="13">
      <c r="C484" s="7"/>
    </row>
    <row r="485" spans="3:3" ht="13">
      <c r="C485" s="7"/>
    </row>
    <row r="486" spans="3:3" ht="13">
      <c r="C486" s="7"/>
    </row>
    <row r="487" spans="3:3" ht="13">
      <c r="C487" s="7"/>
    </row>
    <row r="488" spans="3:3" ht="13">
      <c r="C488" s="7"/>
    </row>
    <row r="489" spans="3:3" ht="13">
      <c r="C489" s="7"/>
    </row>
    <row r="490" spans="3:3" ht="13">
      <c r="C490" s="7"/>
    </row>
    <row r="491" spans="3:3" ht="13">
      <c r="C491" s="7"/>
    </row>
    <row r="492" spans="3:3" ht="13">
      <c r="C492" s="7"/>
    </row>
    <row r="493" spans="3:3" ht="13">
      <c r="C493" s="7"/>
    </row>
    <row r="494" spans="3:3" ht="13">
      <c r="C494" s="7"/>
    </row>
    <row r="495" spans="3:3" ht="13">
      <c r="C495" s="7"/>
    </row>
    <row r="496" spans="3:3" ht="13">
      <c r="C496" s="7"/>
    </row>
    <row r="497" spans="3:3" ht="13">
      <c r="C497" s="7"/>
    </row>
    <row r="498" spans="3:3" ht="13">
      <c r="C498" s="7"/>
    </row>
    <row r="499" spans="3:3" ht="13">
      <c r="C499" s="7"/>
    </row>
    <row r="500" spans="3:3" ht="13">
      <c r="C500" s="7"/>
    </row>
    <row r="501" spans="3:3" ht="13">
      <c r="C501" s="7"/>
    </row>
    <row r="502" spans="3:3" ht="13">
      <c r="C502" s="7"/>
    </row>
    <row r="503" spans="3:3" ht="13">
      <c r="C503" s="7"/>
    </row>
    <row r="504" spans="3:3" ht="13">
      <c r="C504" s="7"/>
    </row>
    <row r="505" spans="3:3" ht="13">
      <c r="C505" s="7"/>
    </row>
    <row r="506" spans="3:3" ht="13">
      <c r="C506" s="7"/>
    </row>
    <row r="507" spans="3:3" ht="13">
      <c r="C507" s="7"/>
    </row>
    <row r="508" spans="3:3" ht="13">
      <c r="C508" s="7"/>
    </row>
    <row r="509" spans="3:3" ht="13">
      <c r="C509" s="7"/>
    </row>
    <row r="510" spans="3:3" ht="13">
      <c r="C510" s="7"/>
    </row>
    <row r="511" spans="3:3" ht="13">
      <c r="C511" s="7"/>
    </row>
    <row r="512" spans="3:3" ht="13">
      <c r="C512" s="7"/>
    </row>
    <row r="513" spans="3:3" ht="13">
      <c r="C513" s="7"/>
    </row>
    <row r="514" spans="3:3" ht="13">
      <c r="C514" s="7"/>
    </row>
    <row r="515" spans="3:3" ht="13">
      <c r="C515" s="7"/>
    </row>
    <row r="516" spans="3:3" ht="13">
      <c r="C516" s="7"/>
    </row>
    <row r="517" spans="3:3" ht="13">
      <c r="C517" s="7"/>
    </row>
    <row r="518" spans="3:3" ht="13">
      <c r="C518" s="7"/>
    </row>
    <row r="519" spans="3:3" ht="13">
      <c r="C519" s="7"/>
    </row>
    <row r="520" spans="3:3" ht="13">
      <c r="C520" s="7"/>
    </row>
    <row r="521" spans="3:3" ht="13">
      <c r="C521" s="7"/>
    </row>
    <row r="522" spans="3:3" ht="13">
      <c r="C522" s="7"/>
    </row>
    <row r="523" spans="3:3" ht="13">
      <c r="C523" s="7"/>
    </row>
    <row r="524" spans="3:3" ht="13">
      <c r="C524" s="7"/>
    </row>
    <row r="525" spans="3:3" ht="13">
      <c r="C525" s="7"/>
    </row>
    <row r="526" spans="3:3" ht="13">
      <c r="C526" s="7"/>
    </row>
    <row r="527" spans="3:3" ht="13">
      <c r="C527" s="7"/>
    </row>
    <row r="528" spans="3:3" ht="13">
      <c r="C528" s="7"/>
    </row>
    <row r="529" spans="3:3" ht="13">
      <c r="C529" s="7"/>
    </row>
    <row r="530" spans="3:3" ht="13">
      <c r="C530" s="7"/>
    </row>
    <row r="531" spans="3:3" ht="13">
      <c r="C531" s="7"/>
    </row>
    <row r="532" spans="3:3" ht="13">
      <c r="C532" s="7"/>
    </row>
    <row r="533" spans="3:3" ht="13">
      <c r="C533" s="7"/>
    </row>
    <row r="534" spans="3:3" ht="13">
      <c r="C534" s="7"/>
    </row>
    <row r="535" spans="3:3" ht="13">
      <c r="C535" s="7"/>
    </row>
    <row r="536" spans="3:3" ht="13">
      <c r="C536" s="7"/>
    </row>
    <row r="537" spans="3:3" ht="13">
      <c r="C537" s="7"/>
    </row>
    <row r="538" spans="3:3" ht="13">
      <c r="C538" s="7"/>
    </row>
    <row r="539" spans="3:3" ht="13">
      <c r="C539" s="7"/>
    </row>
    <row r="540" spans="3:3" ht="13">
      <c r="C540" s="7"/>
    </row>
    <row r="541" spans="3:3" ht="13">
      <c r="C541" s="7"/>
    </row>
    <row r="542" spans="3:3" ht="13">
      <c r="C542" s="7"/>
    </row>
    <row r="543" spans="3:3" ht="13">
      <c r="C543" s="7"/>
    </row>
    <row r="544" spans="3:3" ht="13">
      <c r="C544" s="7"/>
    </row>
    <row r="545" spans="3:3" ht="13">
      <c r="C545" s="7"/>
    </row>
    <row r="546" spans="3:3" ht="13">
      <c r="C546" s="7"/>
    </row>
    <row r="547" spans="3:3" ht="13">
      <c r="C547" s="7"/>
    </row>
    <row r="548" spans="3:3" ht="13">
      <c r="C548" s="7"/>
    </row>
    <row r="549" spans="3:3" ht="13">
      <c r="C549" s="7"/>
    </row>
    <row r="550" spans="3:3" ht="13">
      <c r="C550" s="7"/>
    </row>
    <row r="551" spans="3:3" ht="13">
      <c r="C551" s="7"/>
    </row>
    <row r="552" spans="3:3" ht="13">
      <c r="C552" s="7"/>
    </row>
    <row r="553" spans="3:3" ht="13">
      <c r="C553" s="7"/>
    </row>
    <row r="554" spans="3:3" ht="13">
      <c r="C554" s="7"/>
    </row>
    <row r="555" spans="3:3" ht="13">
      <c r="C555" s="7"/>
    </row>
    <row r="556" spans="3:3" ht="13">
      <c r="C556" s="7"/>
    </row>
    <row r="557" spans="3:3" ht="13">
      <c r="C557" s="7"/>
    </row>
    <row r="558" spans="3:3" ht="13">
      <c r="C558" s="7"/>
    </row>
    <row r="559" spans="3:3" ht="13">
      <c r="C559" s="7"/>
    </row>
    <row r="560" spans="3:3" ht="13">
      <c r="C560" s="7"/>
    </row>
    <row r="561" spans="3:3" ht="13">
      <c r="C561" s="7"/>
    </row>
    <row r="562" spans="3:3" ht="13">
      <c r="C562" s="7"/>
    </row>
    <row r="563" spans="3:3" ht="13">
      <c r="C563" s="7"/>
    </row>
    <row r="564" spans="3:3" ht="13">
      <c r="C564" s="7"/>
    </row>
    <row r="565" spans="3:3" ht="13">
      <c r="C565" s="7"/>
    </row>
    <row r="566" spans="3:3" ht="13">
      <c r="C566" s="7"/>
    </row>
    <row r="567" spans="3:3" ht="13">
      <c r="C567" s="7"/>
    </row>
    <row r="568" spans="3:3" ht="13">
      <c r="C568" s="7"/>
    </row>
    <row r="569" spans="3:3" ht="13">
      <c r="C569" s="7"/>
    </row>
    <row r="570" spans="3:3" ht="13">
      <c r="C570" s="7"/>
    </row>
    <row r="571" spans="3:3" ht="13">
      <c r="C571" s="7"/>
    </row>
    <row r="572" spans="3:3" ht="13">
      <c r="C572" s="7"/>
    </row>
    <row r="573" spans="3:3" ht="13">
      <c r="C573" s="7"/>
    </row>
    <row r="574" spans="3:3" ht="13">
      <c r="C574" s="7"/>
    </row>
    <row r="575" spans="3:3" ht="13">
      <c r="C575" s="7"/>
    </row>
    <row r="576" spans="3:3" ht="13">
      <c r="C576" s="7"/>
    </row>
    <row r="577" spans="3:3" ht="13">
      <c r="C577" s="7"/>
    </row>
    <row r="578" spans="3:3" ht="13">
      <c r="C578" s="7"/>
    </row>
    <row r="579" spans="3:3" ht="13">
      <c r="C579" s="7"/>
    </row>
    <row r="580" spans="3:3" ht="13">
      <c r="C580" s="7"/>
    </row>
    <row r="581" spans="3:3" ht="13">
      <c r="C581" s="7"/>
    </row>
    <row r="582" spans="3:3" ht="13">
      <c r="C582" s="7"/>
    </row>
    <row r="583" spans="3:3" ht="13">
      <c r="C583" s="7"/>
    </row>
    <row r="584" spans="3:3" ht="13">
      <c r="C584" s="7"/>
    </row>
    <row r="585" spans="3:3" ht="13">
      <c r="C585" s="7"/>
    </row>
    <row r="586" spans="3:3" ht="13">
      <c r="C586" s="7"/>
    </row>
    <row r="587" spans="3:3" ht="13">
      <c r="C587" s="7"/>
    </row>
    <row r="588" spans="3:3" ht="13">
      <c r="C588" s="7"/>
    </row>
    <row r="589" spans="3:3" ht="13">
      <c r="C589" s="7"/>
    </row>
    <row r="590" spans="3:3" ht="13">
      <c r="C590" s="7"/>
    </row>
    <row r="591" spans="3:3" ht="13">
      <c r="C591" s="7"/>
    </row>
    <row r="592" spans="3:3" ht="13">
      <c r="C592" s="7"/>
    </row>
    <row r="593" spans="3:3" ht="13">
      <c r="C593" s="7"/>
    </row>
    <row r="594" spans="3:3" ht="13">
      <c r="C594" s="7"/>
    </row>
    <row r="595" spans="3:3" ht="13">
      <c r="C595" s="7"/>
    </row>
    <row r="596" spans="3:3" ht="13">
      <c r="C596" s="7"/>
    </row>
    <row r="597" spans="3:3" ht="13">
      <c r="C597" s="7"/>
    </row>
    <row r="598" spans="3:3" ht="13">
      <c r="C598" s="7"/>
    </row>
    <row r="599" spans="3:3" ht="13">
      <c r="C599" s="7"/>
    </row>
    <row r="600" spans="3:3" ht="13">
      <c r="C600" s="7"/>
    </row>
    <row r="601" spans="3:3" ht="13">
      <c r="C601" s="7"/>
    </row>
    <row r="602" spans="3:3" ht="13">
      <c r="C602" s="7"/>
    </row>
    <row r="603" spans="3:3" ht="13">
      <c r="C603" s="7"/>
    </row>
    <row r="604" spans="3:3" ht="13">
      <c r="C604" s="7"/>
    </row>
    <row r="605" spans="3:3" ht="13">
      <c r="C605" s="7"/>
    </row>
    <row r="606" spans="3:3" ht="13">
      <c r="C606" s="7"/>
    </row>
    <row r="607" spans="3:3" ht="13">
      <c r="C607" s="7"/>
    </row>
    <row r="608" spans="3:3" ht="13">
      <c r="C608" s="7"/>
    </row>
    <row r="609" spans="3:3" ht="13">
      <c r="C609" s="7"/>
    </row>
    <row r="610" spans="3:3" ht="13">
      <c r="C610" s="7"/>
    </row>
    <row r="611" spans="3:3" ht="13">
      <c r="C611" s="7"/>
    </row>
    <row r="612" spans="3:3" ht="13">
      <c r="C612" s="7"/>
    </row>
    <row r="613" spans="3:3" ht="13">
      <c r="C613" s="7"/>
    </row>
    <row r="614" spans="3:3" ht="13">
      <c r="C614" s="7"/>
    </row>
    <row r="615" spans="3:3" ht="13">
      <c r="C615" s="7"/>
    </row>
    <row r="616" spans="3:3" ht="13">
      <c r="C616" s="7"/>
    </row>
    <row r="617" spans="3:3" ht="13">
      <c r="C617" s="7"/>
    </row>
    <row r="618" spans="3:3" ht="13">
      <c r="C618" s="7"/>
    </row>
    <row r="619" spans="3:3" ht="13">
      <c r="C619" s="7"/>
    </row>
    <row r="620" spans="3:3" ht="13">
      <c r="C620" s="7"/>
    </row>
    <row r="621" spans="3:3" ht="13">
      <c r="C621" s="7"/>
    </row>
    <row r="622" spans="3:3" ht="13">
      <c r="C622" s="7"/>
    </row>
    <row r="623" spans="3:3" ht="13">
      <c r="C623" s="7"/>
    </row>
    <row r="624" spans="3:3" ht="13">
      <c r="C624" s="7"/>
    </row>
    <row r="625" spans="3:3" ht="13">
      <c r="C625" s="7"/>
    </row>
    <row r="626" spans="3:3" ht="13">
      <c r="C626" s="7"/>
    </row>
    <row r="627" spans="3:3" ht="13">
      <c r="C627" s="7"/>
    </row>
    <row r="628" spans="3:3" ht="13">
      <c r="C628" s="7"/>
    </row>
    <row r="629" spans="3:3" ht="13">
      <c r="C629" s="7"/>
    </row>
    <row r="630" spans="3:3" ht="13">
      <c r="C630" s="7"/>
    </row>
    <row r="631" spans="3:3" ht="13">
      <c r="C631" s="7"/>
    </row>
    <row r="632" spans="3:3" ht="13">
      <c r="C632" s="7"/>
    </row>
    <row r="633" spans="3:3" ht="13">
      <c r="C633" s="7"/>
    </row>
    <row r="634" spans="3:3" ht="13">
      <c r="C634" s="7"/>
    </row>
    <row r="635" spans="3:3" ht="13">
      <c r="C635" s="7"/>
    </row>
    <row r="636" spans="3:3" ht="13">
      <c r="C636" s="7"/>
    </row>
    <row r="637" spans="3:3" ht="13">
      <c r="C637" s="7"/>
    </row>
    <row r="638" spans="3:3" ht="13">
      <c r="C638" s="7"/>
    </row>
    <row r="639" spans="3:3" ht="13">
      <c r="C639" s="7"/>
    </row>
    <row r="640" spans="3:3" ht="13">
      <c r="C640" s="7"/>
    </row>
    <row r="641" spans="3:3" ht="13">
      <c r="C641" s="7"/>
    </row>
    <row r="642" spans="3:3" ht="13">
      <c r="C642" s="7"/>
    </row>
    <row r="643" spans="3:3" ht="13">
      <c r="C643" s="7"/>
    </row>
    <row r="644" spans="3:3" ht="13">
      <c r="C644" s="7"/>
    </row>
    <row r="645" spans="3:3" ht="13">
      <c r="C645" s="7"/>
    </row>
    <row r="646" spans="3:3" ht="13">
      <c r="C646" s="7"/>
    </row>
    <row r="647" spans="3:3" ht="13">
      <c r="C647" s="7"/>
    </row>
    <row r="648" spans="3:3" ht="13">
      <c r="C648" s="7"/>
    </row>
    <row r="649" spans="3:3" ht="13">
      <c r="C649" s="7"/>
    </row>
    <row r="650" spans="3:3" ht="13">
      <c r="C650" s="7"/>
    </row>
    <row r="651" spans="3:3" ht="13">
      <c r="C651" s="7"/>
    </row>
    <row r="652" spans="3:3" ht="13">
      <c r="C652" s="7"/>
    </row>
    <row r="653" spans="3:3" ht="13">
      <c r="C653" s="7"/>
    </row>
    <row r="654" spans="3:3" ht="13">
      <c r="C654" s="7"/>
    </row>
    <row r="655" spans="3:3" ht="13">
      <c r="C655" s="7"/>
    </row>
    <row r="656" spans="3:3" ht="13">
      <c r="C656" s="7"/>
    </row>
    <row r="657" spans="3:3" ht="13">
      <c r="C657" s="7"/>
    </row>
    <row r="658" spans="3:3" ht="13">
      <c r="C658" s="7"/>
    </row>
    <row r="659" spans="3:3" ht="13">
      <c r="C659" s="7"/>
    </row>
    <row r="660" spans="3:3" ht="13">
      <c r="C660" s="7"/>
    </row>
    <row r="661" spans="3:3" ht="13">
      <c r="C661" s="7"/>
    </row>
    <row r="662" spans="3:3" ht="13">
      <c r="C662" s="7"/>
    </row>
    <row r="663" spans="3:3" ht="13">
      <c r="C663" s="7"/>
    </row>
    <row r="664" spans="3:3" ht="13">
      <c r="C664" s="7"/>
    </row>
    <row r="665" spans="3:3" ht="13">
      <c r="C665" s="7"/>
    </row>
    <row r="666" spans="3:3" ht="13">
      <c r="C666" s="7"/>
    </row>
    <row r="667" spans="3:3" ht="13">
      <c r="C667" s="7"/>
    </row>
    <row r="668" spans="3:3" ht="13">
      <c r="C668" s="7"/>
    </row>
    <row r="669" spans="3:3" ht="13">
      <c r="C669" s="7"/>
    </row>
    <row r="670" spans="3:3" ht="13">
      <c r="C670" s="7"/>
    </row>
    <row r="671" spans="3:3" ht="13">
      <c r="C671" s="7"/>
    </row>
    <row r="672" spans="3:3" ht="13">
      <c r="C672" s="7"/>
    </row>
    <row r="673" spans="3:3" ht="13">
      <c r="C673" s="7"/>
    </row>
    <row r="674" spans="3:3" ht="13">
      <c r="C674" s="7"/>
    </row>
    <row r="675" spans="3:3" ht="13">
      <c r="C675" s="7"/>
    </row>
    <row r="676" spans="3:3" ht="13">
      <c r="C676" s="7"/>
    </row>
    <row r="677" spans="3:3" ht="13">
      <c r="C677" s="7"/>
    </row>
    <row r="678" spans="3:3" ht="13">
      <c r="C678" s="7"/>
    </row>
    <row r="679" spans="3:3" ht="13">
      <c r="C679" s="7"/>
    </row>
    <row r="680" spans="3:3" ht="13">
      <c r="C680" s="7"/>
    </row>
    <row r="681" spans="3:3" ht="13">
      <c r="C681" s="7"/>
    </row>
    <row r="682" spans="3:3" ht="13">
      <c r="C682" s="7"/>
    </row>
    <row r="683" spans="3:3" ht="13">
      <c r="C683" s="7"/>
    </row>
    <row r="684" spans="3:3" ht="13">
      <c r="C684" s="7"/>
    </row>
    <row r="685" spans="3:3" ht="13">
      <c r="C685" s="7"/>
    </row>
    <row r="686" spans="3:3" ht="13">
      <c r="C686" s="7"/>
    </row>
    <row r="687" spans="3:3" ht="13">
      <c r="C687" s="7"/>
    </row>
    <row r="688" spans="3:3" ht="13">
      <c r="C688" s="7"/>
    </row>
    <row r="689" spans="3:3" ht="13">
      <c r="C689" s="7"/>
    </row>
    <row r="690" spans="3:3" ht="13">
      <c r="C690" s="7"/>
    </row>
    <row r="691" spans="3:3" ht="13">
      <c r="C691" s="7"/>
    </row>
    <row r="692" spans="3:3" ht="13">
      <c r="C692" s="7"/>
    </row>
    <row r="693" spans="3:3" ht="13">
      <c r="C693" s="7"/>
    </row>
    <row r="694" spans="3:3" ht="13">
      <c r="C694" s="7"/>
    </row>
    <row r="695" spans="3:3" ht="13">
      <c r="C695" s="7"/>
    </row>
    <row r="696" spans="3:3" ht="13">
      <c r="C696" s="7"/>
    </row>
    <row r="697" spans="3:3" ht="13">
      <c r="C697" s="7"/>
    </row>
    <row r="698" spans="3:3" ht="13">
      <c r="C698" s="7"/>
    </row>
    <row r="699" spans="3:3" ht="13">
      <c r="C699" s="7"/>
    </row>
    <row r="700" spans="3:3" ht="13">
      <c r="C700" s="7"/>
    </row>
    <row r="701" spans="3:3" ht="13">
      <c r="C701" s="7"/>
    </row>
    <row r="702" spans="3:3" ht="13">
      <c r="C702" s="7"/>
    </row>
    <row r="703" spans="3:3" ht="13">
      <c r="C703" s="7"/>
    </row>
    <row r="704" spans="3:3" ht="13">
      <c r="C704" s="7"/>
    </row>
    <row r="705" spans="3:3" ht="13">
      <c r="C705" s="7"/>
    </row>
    <row r="706" spans="3:3" ht="13">
      <c r="C706" s="7"/>
    </row>
    <row r="707" spans="3:3" ht="13">
      <c r="C707" s="7"/>
    </row>
    <row r="708" spans="3:3" ht="13">
      <c r="C708" s="7"/>
    </row>
    <row r="709" spans="3:3" ht="13">
      <c r="C709" s="7"/>
    </row>
    <row r="710" spans="3:3" ht="13">
      <c r="C710" s="7"/>
    </row>
    <row r="711" spans="3:3" ht="13">
      <c r="C711" s="7"/>
    </row>
    <row r="712" spans="3:3" ht="13">
      <c r="C712" s="7"/>
    </row>
    <row r="713" spans="3:3" ht="13">
      <c r="C713" s="7"/>
    </row>
    <row r="714" spans="3:3" ht="13">
      <c r="C714" s="7"/>
    </row>
    <row r="715" spans="3:3" ht="13">
      <c r="C715" s="7"/>
    </row>
    <row r="716" spans="3:3" ht="13">
      <c r="C716" s="7"/>
    </row>
    <row r="717" spans="3:3" ht="13">
      <c r="C717" s="7"/>
    </row>
    <row r="718" spans="3:3" ht="13">
      <c r="C718" s="7"/>
    </row>
    <row r="719" spans="3:3" ht="13">
      <c r="C719" s="7"/>
    </row>
    <row r="720" spans="3:3" ht="13">
      <c r="C720" s="7"/>
    </row>
    <row r="721" spans="3:3" ht="13">
      <c r="C721" s="7"/>
    </row>
    <row r="722" spans="3:3" ht="13">
      <c r="C722" s="7"/>
    </row>
    <row r="723" spans="3:3" ht="13">
      <c r="C723" s="7"/>
    </row>
    <row r="724" spans="3:3" ht="13">
      <c r="C724" s="7"/>
    </row>
    <row r="725" spans="3:3" ht="13">
      <c r="C725" s="7"/>
    </row>
    <row r="726" spans="3:3" ht="13">
      <c r="C726" s="7"/>
    </row>
    <row r="727" spans="3:3" ht="13">
      <c r="C727" s="7"/>
    </row>
    <row r="728" spans="3:3" ht="13">
      <c r="C728" s="7"/>
    </row>
    <row r="729" spans="3:3" ht="13">
      <c r="C729" s="7"/>
    </row>
    <row r="730" spans="3:3" ht="13">
      <c r="C730" s="7"/>
    </row>
    <row r="731" spans="3:3" ht="13">
      <c r="C731" s="7"/>
    </row>
    <row r="732" spans="3:3" ht="13">
      <c r="C732" s="7"/>
    </row>
    <row r="733" spans="3:3" ht="13">
      <c r="C733" s="7"/>
    </row>
    <row r="734" spans="3:3" ht="13">
      <c r="C734" s="7"/>
    </row>
    <row r="735" spans="3:3" ht="13">
      <c r="C735" s="7"/>
    </row>
    <row r="736" spans="3:3" ht="13">
      <c r="C736" s="7"/>
    </row>
    <row r="737" spans="3:3" ht="13">
      <c r="C737" s="7"/>
    </row>
    <row r="738" spans="3:3" ht="13">
      <c r="C738" s="7"/>
    </row>
    <row r="739" spans="3:3" ht="13">
      <c r="C739" s="7"/>
    </row>
    <row r="740" spans="3:3" ht="13">
      <c r="C740" s="7"/>
    </row>
    <row r="741" spans="3:3" ht="13">
      <c r="C741" s="7"/>
    </row>
    <row r="742" spans="3:3" ht="13">
      <c r="C742" s="7"/>
    </row>
    <row r="743" spans="3:3" ht="13">
      <c r="C743" s="7"/>
    </row>
    <row r="744" spans="3:3" ht="13">
      <c r="C744" s="7"/>
    </row>
    <row r="745" spans="3:3" ht="13">
      <c r="C745" s="7"/>
    </row>
    <row r="746" spans="3:3" ht="13">
      <c r="C746" s="7"/>
    </row>
    <row r="747" spans="3:3" ht="13">
      <c r="C747" s="7"/>
    </row>
    <row r="748" spans="3:3" ht="13">
      <c r="C748" s="7"/>
    </row>
    <row r="749" spans="3:3" ht="13">
      <c r="C749" s="7"/>
    </row>
    <row r="750" spans="3:3" ht="13">
      <c r="C750" s="7"/>
    </row>
    <row r="751" spans="3:3" ht="13">
      <c r="C751" s="7"/>
    </row>
    <row r="752" spans="3:3" ht="13">
      <c r="C752" s="7"/>
    </row>
    <row r="753" spans="3:3" ht="13">
      <c r="C753" s="7"/>
    </row>
    <row r="754" spans="3:3" ht="13">
      <c r="C754" s="7"/>
    </row>
    <row r="755" spans="3:3" ht="13">
      <c r="C755" s="7"/>
    </row>
    <row r="756" spans="3:3" ht="13">
      <c r="C756" s="7"/>
    </row>
    <row r="757" spans="3:3" ht="13">
      <c r="C757" s="7"/>
    </row>
    <row r="758" spans="3:3" ht="13">
      <c r="C758" s="7"/>
    </row>
    <row r="759" spans="3:3" ht="13">
      <c r="C759" s="7"/>
    </row>
    <row r="760" spans="3:3" ht="13">
      <c r="C760" s="7"/>
    </row>
    <row r="761" spans="3:3" ht="13">
      <c r="C761" s="7"/>
    </row>
    <row r="762" spans="3:3" ht="13">
      <c r="C762" s="7"/>
    </row>
    <row r="763" spans="3:3" ht="13">
      <c r="C763" s="7"/>
    </row>
    <row r="764" spans="3:3" ht="13">
      <c r="C764" s="7"/>
    </row>
    <row r="765" spans="3:3" ht="13">
      <c r="C765" s="7"/>
    </row>
    <row r="766" spans="3:3" ht="13">
      <c r="C766" s="7"/>
    </row>
    <row r="767" spans="3:3" ht="13">
      <c r="C767" s="7"/>
    </row>
    <row r="768" spans="3:3" ht="13">
      <c r="C768" s="7"/>
    </row>
    <row r="769" spans="3:3" ht="13">
      <c r="C769" s="7"/>
    </row>
    <row r="770" spans="3:3" ht="13">
      <c r="C770" s="7"/>
    </row>
    <row r="771" spans="3:3" ht="13">
      <c r="C771" s="7"/>
    </row>
    <row r="772" spans="3:3" ht="13">
      <c r="C772" s="7"/>
    </row>
    <row r="773" spans="3:3" ht="13">
      <c r="C773" s="7"/>
    </row>
    <row r="774" spans="3:3" ht="13">
      <c r="C774" s="7"/>
    </row>
    <row r="775" spans="3:3" ht="13">
      <c r="C775" s="7"/>
    </row>
    <row r="776" spans="3:3" ht="13">
      <c r="C776" s="7"/>
    </row>
    <row r="777" spans="3:3" ht="13">
      <c r="C777" s="7"/>
    </row>
    <row r="778" spans="3:3" ht="13">
      <c r="C778" s="7"/>
    </row>
    <row r="779" spans="3:3" ht="13">
      <c r="C779" s="7"/>
    </row>
    <row r="780" spans="3:3" ht="13">
      <c r="C780" s="7"/>
    </row>
    <row r="781" spans="3:3" ht="13">
      <c r="C781" s="7"/>
    </row>
    <row r="782" spans="3:3" ht="13">
      <c r="C782" s="7"/>
    </row>
    <row r="783" spans="3:3" ht="13">
      <c r="C783" s="7"/>
    </row>
    <row r="784" spans="3:3" ht="13">
      <c r="C784" s="7"/>
    </row>
    <row r="785" spans="3:3" ht="13">
      <c r="C785" s="7"/>
    </row>
    <row r="786" spans="3:3" ht="13">
      <c r="C786" s="7"/>
    </row>
    <row r="787" spans="3:3" ht="13">
      <c r="C787" s="7"/>
    </row>
    <row r="788" spans="3:3" ht="13">
      <c r="C788" s="7"/>
    </row>
    <row r="789" spans="3:3" ht="13">
      <c r="C789" s="7"/>
    </row>
    <row r="790" spans="3:3" ht="13">
      <c r="C790" s="7"/>
    </row>
    <row r="791" spans="3:3" ht="13">
      <c r="C791" s="7"/>
    </row>
    <row r="792" spans="3:3" ht="13">
      <c r="C792" s="7"/>
    </row>
    <row r="793" spans="3:3" ht="13">
      <c r="C793" s="7"/>
    </row>
    <row r="794" spans="3:3" ht="13">
      <c r="C794" s="7"/>
    </row>
    <row r="795" spans="3:3" ht="13">
      <c r="C795" s="7"/>
    </row>
    <row r="796" spans="3:3" ht="13">
      <c r="C796" s="7"/>
    </row>
    <row r="797" spans="3:3" ht="13">
      <c r="C797" s="7"/>
    </row>
    <row r="798" spans="3:3" ht="13">
      <c r="C798" s="7"/>
    </row>
    <row r="799" spans="3:3" ht="13">
      <c r="C799" s="7"/>
    </row>
    <row r="800" spans="3:3" ht="13">
      <c r="C800" s="7"/>
    </row>
    <row r="801" spans="3:3" ht="13">
      <c r="C801" s="7"/>
    </row>
    <row r="802" spans="3:3" ht="13">
      <c r="C802" s="7"/>
    </row>
    <row r="803" spans="3:3" ht="13">
      <c r="C803" s="7"/>
    </row>
    <row r="804" spans="3:3" ht="13">
      <c r="C804" s="7"/>
    </row>
    <row r="805" spans="3:3" ht="13">
      <c r="C805" s="7"/>
    </row>
    <row r="806" spans="3:3" ht="13">
      <c r="C806" s="7"/>
    </row>
    <row r="807" spans="3:3" ht="13">
      <c r="C807" s="7"/>
    </row>
    <row r="808" spans="3:3" ht="13">
      <c r="C808" s="7"/>
    </row>
    <row r="809" spans="3:3" ht="13">
      <c r="C809" s="7"/>
    </row>
    <row r="810" spans="3:3" ht="13">
      <c r="C810" s="7"/>
    </row>
    <row r="811" spans="3:3" ht="13">
      <c r="C811" s="7"/>
    </row>
    <row r="812" spans="3:3" ht="13">
      <c r="C812" s="7"/>
    </row>
    <row r="813" spans="3:3" ht="13">
      <c r="C813" s="7"/>
    </row>
    <row r="814" spans="3:3" ht="13">
      <c r="C814" s="7"/>
    </row>
    <row r="815" spans="3:3" ht="13">
      <c r="C815" s="7"/>
    </row>
    <row r="816" spans="3:3" ht="13">
      <c r="C816" s="7"/>
    </row>
    <row r="817" spans="3:3" ht="13">
      <c r="C817" s="7"/>
    </row>
    <row r="818" spans="3:3" ht="13">
      <c r="C818" s="7"/>
    </row>
    <row r="819" spans="3:3" ht="13">
      <c r="C819" s="7"/>
    </row>
    <row r="820" spans="3:3" ht="13">
      <c r="C820" s="7"/>
    </row>
    <row r="821" spans="3:3" ht="13">
      <c r="C821" s="7"/>
    </row>
    <row r="822" spans="3:3" ht="13">
      <c r="C822" s="7"/>
    </row>
    <row r="823" spans="3:3" ht="13">
      <c r="C823" s="7"/>
    </row>
    <row r="824" spans="3:3" ht="13">
      <c r="C824" s="7"/>
    </row>
    <row r="825" spans="3:3" ht="13">
      <c r="C825" s="7"/>
    </row>
    <row r="826" spans="3:3" ht="13">
      <c r="C826" s="7"/>
    </row>
    <row r="827" spans="3:3" ht="13">
      <c r="C827" s="7"/>
    </row>
    <row r="828" spans="3:3" ht="13">
      <c r="C828" s="7"/>
    </row>
    <row r="829" spans="3:3" ht="13">
      <c r="C829" s="7"/>
    </row>
    <row r="830" spans="3:3" ht="13">
      <c r="C830" s="7"/>
    </row>
    <row r="831" spans="3:3" ht="13">
      <c r="C831" s="7"/>
    </row>
    <row r="832" spans="3:3" ht="13">
      <c r="C832" s="7"/>
    </row>
    <row r="833" spans="3:3" ht="13">
      <c r="C833" s="7"/>
    </row>
    <row r="834" spans="3:3" ht="13">
      <c r="C834" s="7"/>
    </row>
    <row r="835" spans="3:3" ht="13">
      <c r="C835" s="7"/>
    </row>
    <row r="836" spans="3:3" ht="13">
      <c r="C836" s="7"/>
    </row>
    <row r="837" spans="3:3" ht="13">
      <c r="C837" s="7"/>
    </row>
    <row r="838" spans="3:3" ht="13">
      <c r="C838" s="7"/>
    </row>
    <row r="839" spans="3:3" ht="13">
      <c r="C839" s="7"/>
    </row>
    <row r="840" spans="3:3" ht="13">
      <c r="C840" s="7"/>
    </row>
    <row r="841" spans="3:3" ht="13">
      <c r="C841" s="7"/>
    </row>
    <row r="842" spans="3:3" ht="13">
      <c r="C842" s="7"/>
    </row>
    <row r="843" spans="3:3" ht="13">
      <c r="C843" s="7"/>
    </row>
    <row r="844" spans="3:3" ht="13">
      <c r="C844" s="7"/>
    </row>
    <row r="845" spans="3:3" ht="13">
      <c r="C845" s="7"/>
    </row>
    <row r="846" spans="3:3" ht="13">
      <c r="C846" s="7"/>
    </row>
    <row r="847" spans="3:3" ht="13">
      <c r="C847" s="7"/>
    </row>
    <row r="848" spans="3:3" ht="13">
      <c r="C848" s="7"/>
    </row>
    <row r="849" spans="3:3" ht="13">
      <c r="C849" s="7"/>
    </row>
    <row r="850" spans="3:3" ht="13">
      <c r="C850" s="7"/>
    </row>
    <row r="851" spans="3:3" ht="13">
      <c r="C851" s="7"/>
    </row>
    <row r="852" spans="3:3" ht="13">
      <c r="C852" s="7"/>
    </row>
    <row r="853" spans="3:3" ht="13">
      <c r="C853" s="7"/>
    </row>
    <row r="854" spans="3:3" ht="13">
      <c r="C854" s="7"/>
    </row>
    <row r="855" spans="3:3" ht="13">
      <c r="C855" s="7"/>
    </row>
    <row r="856" spans="3:3" ht="13">
      <c r="C856" s="7"/>
    </row>
    <row r="857" spans="3:3" ht="13">
      <c r="C857" s="7"/>
    </row>
    <row r="858" spans="3:3" ht="13">
      <c r="C858" s="7"/>
    </row>
    <row r="859" spans="3:3" ht="13">
      <c r="C859" s="7"/>
    </row>
    <row r="860" spans="3:3" ht="13">
      <c r="C860" s="7"/>
    </row>
    <row r="861" spans="3:3" ht="13">
      <c r="C861" s="7"/>
    </row>
    <row r="862" spans="3:3" ht="13">
      <c r="C862" s="7"/>
    </row>
    <row r="863" spans="3:3" ht="13">
      <c r="C863" s="7"/>
    </row>
    <row r="864" spans="3:3" ht="13">
      <c r="C864" s="7"/>
    </row>
    <row r="865" spans="3:3" ht="13">
      <c r="C865" s="7"/>
    </row>
    <row r="866" spans="3:3" ht="13">
      <c r="C866" s="7"/>
    </row>
    <row r="867" spans="3:3" ht="13">
      <c r="C867" s="7"/>
    </row>
    <row r="868" spans="3:3" ht="13">
      <c r="C868" s="7"/>
    </row>
    <row r="869" spans="3:3" ht="13">
      <c r="C869" s="7"/>
    </row>
    <row r="870" spans="3:3" ht="13">
      <c r="C870" s="7"/>
    </row>
    <row r="871" spans="3:3" ht="13">
      <c r="C871" s="7"/>
    </row>
    <row r="872" spans="3:3" ht="13">
      <c r="C872" s="7"/>
    </row>
    <row r="873" spans="3:3" ht="13">
      <c r="C873" s="7"/>
    </row>
    <row r="874" spans="3:3" ht="13">
      <c r="C874" s="7"/>
    </row>
    <row r="875" spans="3:3" ht="13">
      <c r="C875" s="7"/>
    </row>
    <row r="876" spans="3:3" ht="13">
      <c r="C876" s="7"/>
    </row>
    <row r="877" spans="3:3" ht="13">
      <c r="C877" s="7"/>
    </row>
    <row r="878" spans="3:3" ht="13">
      <c r="C878" s="7"/>
    </row>
    <row r="879" spans="3:3" ht="13">
      <c r="C879" s="7"/>
    </row>
    <row r="880" spans="3:3" ht="13">
      <c r="C880" s="7"/>
    </row>
    <row r="881" spans="3:3" ht="13">
      <c r="C881" s="7"/>
    </row>
    <row r="882" spans="3:3" ht="13">
      <c r="C882" s="7"/>
    </row>
    <row r="883" spans="3:3" ht="13">
      <c r="C883" s="7"/>
    </row>
    <row r="884" spans="3:3" ht="13">
      <c r="C884" s="7"/>
    </row>
    <row r="885" spans="3:3" ht="13">
      <c r="C885" s="7"/>
    </row>
    <row r="886" spans="3:3" ht="13">
      <c r="C886" s="7"/>
    </row>
    <row r="887" spans="3:3" ht="13">
      <c r="C887" s="7"/>
    </row>
    <row r="888" spans="3:3" ht="13">
      <c r="C888" s="7"/>
    </row>
    <row r="889" spans="3:3" ht="13">
      <c r="C889" s="7"/>
    </row>
    <row r="890" spans="3:3" ht="13">
      <c r="C890" s="7"/>
    </row>
    <row r="891" spans="3:3" ht="13">
      <c r="C891" s="7"/>
    </row>
    <row r="892" spans="3:3" ht="13">
      <c r="C892" s="7"/>
    </row>
    <row r="893" spans="3:3" ht="13">
      <c r="C893" s="7"/>
    </row>
    <row r="894" spans="3:3" ht="13">
      <c r="C894" s="7"/>
    </row>
    <row r="895" spans="3:3" ht="13">
      <c r="C895" s="7"/>
    </row>
    <row r="896" spans="3:3" ht="13">
      <c r="C896" s="7"/>
    </row>
    <row r="897" spans="3:3" ht="13">
      <c r="C897" s="7"/>
    </row>
    <row r="898" spans="3:3" ht="13">
      <c r="C898" s="7"/>
    </row>
    <row r="899" spans="3:3" ht="13">
      <c r="C899" s="7"/>
    </row>
    <row r="900" spans="3:3" ht="13">
      <c r="C900" s="7"/>
    </row>
    <row r="901" spans="3:3" ht="13">
      <c r="C901" s="7"/>
    </row>
    <row r="902" spans="3:3" ht="13">
      <c r="C902" s="7"/>
    </row>
    <row r="903" spans="3:3" ht="13">
      <c r="C903" s="7"/>
    </row>
    <row r="904" spans="3:3" ht="13">
      <c r="C904" s="7"/>
    </row>
    <row r="905" spans="3:3" ht="13">
      <c r="C905" s="7"/>
    </row>
    <row r="906" spans="3:3" ht="13">
      <c r="C906" s="7"/>
    </row>
    <row r="907" spans="3:3" ht="13">
      <c r="C907" s="7"/>
    </row>
    <row r="908" spans="3:3" ht="13">
      <c r="C908" s="7"/>
    </row>
    <row r="909" spans="3:3" ht="13">
      <c r="C909" s="7"/>
    </row>
    <row r="910" spans="3:3" ht="13">
      <c r="C910" s="7"/>
    </row>
    <row r="911" spans="3:3" ht="13">
      <c r="C911" s="7"/>
    </row>
    <row r="912" spans="3:3" ht="13">
      <c r="C912" s="7"/>
    </row>
    <row r="913" spans="3:3" ht="13">
      <c r="C913" s="7"/>
    </row>
    <row r="914" spans="3:3" ht="13">
      <c r="C914" s="7"/>
    </row>
    <row r="915" spans="3:3" ht="13">
      <c r="C915" s="7"/>
    </row>
    <row r="916" spans="3:3" ht="13">
      <c r="C916" s="7"/>
    </row>
    <row r="917" spans="3:3" ht="13">
      <c r="C917" s="7"/>
    </row>
    <row r="918" spans="3:3" ht="13">
      <c r="C918" s="7"/>
    </row>
    <row r="919" spans="3:3" ht="13">
      <c r="C919" s="7"/>
    </row>
    <row r="920" spans="3:3" ht="13">
      <c r="C920" s="7"/>
    </row>
    <row r="921" spans="3:3" ht="13">
      <c r="C921" s="7"/>
    </row>
    <row r="922" spans="3:3" ht="13">
      <c r="C922" s="7"/>
    </row>
    <row r="923" spans="3:3" ht="13">
      <c r="C923" s="7"/>
    </row>
    <row r="924" spans="3:3" ht="13">
      <c r="C924" s="7"/>
    </row>
    <row r="925" spans="3:3" ht="13">
      <c r="C925" s="7"/>
    </row>
    <row r="926" spans="3:3" ht="13">
      <c r="C926" s="7"/>
    </row>
    <row r="927" spans="3:3" ht="13">
      <c r="C927" s="7"/>
    </row>
    <row r="928" spans="3:3" ht="13">
      <c r="C928" s="7"/>
    </row>
    <row r="929" spans="3:3" ht="13">
      <c r="C929" s="7"/>
    </row>
    <row r="930" spans="3:3" ht="13">
      <c r="C930" s="7"/>
    </row>
    <row r="931" spans="3:3" ht="13">
      <c r="C931" s="7"/>
    </row>
    <row r="932" spans="3:3" ht="13">
      <c r="C932" s="7"/>
    </row>
    <row r="933" spans="3:3" ht="13">
      <c r="C933" s="7"/>
    </row>
    <row r="934" spans="3:3" ht="13">
      <c r="C934" s="7"/>
    </row>
    <row r="935" spans="3:3" ht="13">
      <c r="C935" s="7"/>
    </row>
    <row r="936" spans="3:3" ht="13">
      <c r="C936" s="7"/>
    </row>
    <row r="937" spans="3:3" ht="13">
      <c r="C937" s="7"/>
    </row>
    <row r="938" spans="3:3" ht="13">
      <c r="C938" s="7"/>
    </row>
    <row r="939" spans="3:3" ht="13">
      <c r="C939" s="7"/>
    </row>
    <row r="940" spans="3:3" ht="13">
      <c r="C940" s="7"/>
    </row>
    <row r="941" spans="3:3" ht="13">
      <c r="C941" s="7"/>
    </row>
    <row r="942" spans="3:3" ht="13">
      <c r="C942" s="7"/>
    </row>
    <row r="943" spans="3:3" ht="13">
      <c r="C943" s="7"/>
    </row>
    <row r="944" spans="3:3" ht="13">
      <c r="C944" s="7"/>
    </row>
    <row r="945" spans="3:3" ht="13">
      <c r="C945" s="7"/>
    </row>
    <row r="946" spans="3:3" ht="13">
      <c r="C946" s="7"/>
    </row>
    <row r="947" spans="3:3" ht="13">
      <c r="C947" s="7"/>
    </row>
    <row r="948" spans="3:3" ht="13">
      <c r="C948" s="7"/>
    </row>
    <row r="949" spans="3:3" ht="13">
      <c r="C949" s="7"/>
    </row>
    <row r="950" spans="3:3" ht="13">
      <c r="C950" s="7"/>
    </row>
    <row r="951" spans="3:3" ht="13">
      <c r="C951" s="7"/>
    </row>
    <row r="952" spans="3:3" ht="13">
      <c r="C952" s="7"/>
    </row>
    <row r="953" spans="3:3" ht="13">
      <c r="C953" s="7"/>
    </row>
    <row r="954" spans="3:3" ht="13">
      <c r="C954" s="7"/>
    </row>
    <row r="955" spans="3:3" ht="13">
      <c r="C955" s="7"/>
    </row>
    <row r="956" spans="3:3" ht="13">
      <c r="C956" s="7"/>
    </row>
    <row r="957" spans="3:3" ht="13">
      <c r="C957" s="7"/>
    </row>
    <row r="958" spans="3:3" ht="13">
      <c r="C958" s="7"/>
    </row>
    <row r="959" spans="3:3" ht="13">
      <c r="C959" s="7"/>
    </row>
    <row r="960" spans="3:3" ht="13">
      <c r="C960" s="7"/>
    </row>
    <row r="961" spans="3:3" ht="13">
      <c r="C961" s="7"/>
    </row>
    <row r="962" spans="3:3" ht="13">
      <c r="C962" s="7"/>
    </row>
    <row r="963" spans="3:3" ht="13">
      <c r="C963" s="7"/>
    </row>
    <row r="964" spans="3:3" ht="13">
      <c r="C964" s="7"/>
    </row>
    <row r="965" spans="3:3" ht="13">
      <c r="C965" s="7"/>
    </row>
    <row r="966" spans="3:3" ht="13">
      <c r="C966" s="7"/>
    </row>
    <row r="967" spans="3:3" ht="13">
      <c r="C967" s="7"/>
    </row>
    <row r="968" spans="3:3" ht="13">
      <c r="C968" s="7"/>
    </row>
    <row r="969" spans="3:3" ht="13">
      <c r="C969" s="7"/>
    </row>
    <row r="970" spans="3:3" ht="13">
      <c r="C970" s="7"/>
    </row>
    <row r="971" spans="3:3" ht="13">
      <c r="C971" s="7"/>
    </row>
    <row r="972" spans="3:3" ht="13">
      <c r="C972" s="7"/>
    </row>
    <row r="973" spans="3:3" ht="13">
      <c r="C973" s="7"/>
    </row>
    <row r="974" spans="3:3" ht="13">
      <c r="C974" s="7"/>
    </row>
    <row r="975" spans="3:3" ht="13">
      <c r="C975" s="7"/>
    </row>
    <row r="976" spans="3:3" ht="13">
      <c r="C976" s="7"/>
    </row>
    <row r="977" spans="3:3" ht="13">
      <c r="C977" s="7"/>
    </row>
    <row r="978" spans="3:3" ht="13">
      <c r="C978" s="7"/>
    </row>
    <row r="979" spans="3:3" ht="13">
      <c r="C979" s="7"/>
    </row>
    <row r="980" spans="3:3" ht="13">
      <c r="C980" s="7"/>
    </row>
    <row r="981" spans="3:3" ht="13">
      <c r="C981" s="7"/>
    </row>
    <row r="982" spans="3:3" ht="13">
      <c r="C982" s="7"/>
    </row>
    <row r="983" spans="3:3" ht="13">
      <c r="C983" s="7"/>
    </row>
    <row r="984" spans="3:3" ht="13">
      <c r="C984" s="7"/>
    </row>
    <row r="985" spans="3:3" ht="13">
      <c r="C985" s="7"/>
    </row>
    <row r="986" spans="3:3" ht="13">
      <c r="C986" s="7"/>
    </row>
    <row r="987" spans="3:3" ht="13">
      <c r="C987" s="7"/>
    </row>
    <row r="988" spans="3:3" ht="13">
      <c r="C988" s="7"/>
    </row>
    <row r="989" spans="3:3" ht="13">
      <c r="C989" s="7"/>
    </row>
    <row r="990" spans="3:3" ht="13">
      <c r="C990" s="7"/>
    </row>
    <row r="991" spans="3:3" ht="13">
      <c r="C991" s="7"/>
    </row>
    <row r="992" spans="3:3" ht="13">
      <c r="C992" s="7"/>
    </row>
    <row r="993" spans="3:3" ht="13">
      <c r="C993" s="7"/>
    </row>
    <row r="994" spans="3:3" ht="13">
      <c r="C994" s="7"/>
    </row>
    <row r="995" spans="3:3" ht="13">
      <c r="C995" s="7"/>
    </row>
    <row r="996" spans="3:3" ht="13">
      <c r="C996" s="7"/>
    </row>
    <row r="997" spans="3:3" ht="13">
      <c r="C997" s="7"/>
    </row>
    <row r="998" spans="3:3" ht="13">
      <c r="C998" s="7"/>
    </row>
    <row r="999" spans="3:3" ht="13">
      <c r="C999" s="7"/>
    </row>
    <row r="1000" spans="3:3" ht="13">
      <c r="C1000" s="7"/>
    </row>
    <row r="1001" spans="3:3" ht="13">
      <c r="C1001" s="7"/>
    </row>
    <row r="1002" spans="3:3" ht="13">
      <c r="C1002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T62"/>
  <sheetViews>
    <sheetView workbookViewId="0">
      <selection activeCell="L12" sqref="L12"/>
    </sheetView>
  </sheetViews>
  <sheetFormatPr baseColWidth="10" defaultColWidth="12.6640625" defaultRowHeight="15.75" customHeight="1"/>
  <cols>
    <col min="2" max="2" width="21.6640625" customWidth="1"/>
    <col min="3" max="3" width="48.1640625" customWidth="1"/>
  </cols>
  <sheetData>
    <row r="1" spans="1:20" ht="16">
      <c r="A1" s="170" t="s">
        <v>553</v>
      </c>
      <c r="B1" s="170" t="s">
        <v>1</v>
      </c>
      <c r="C1" s="170" t="s">
        <v>2</v>
      </c>
      <c r="D1" s="171" t="s">
        <v>772</v>
      </c>
      <c r="E1" s="172" t="s">
        <v>773</v>
      </c>
      <c r="F1" s="172" t="s">
        <v>774</v>
      </c>
      <c r="G1" s="172" t="s">
        <v>775</v>
      </c>
      <c r="H1" s="172" t="s">
        <v>776</v>
      </c>
      <c r="I1" s="172" t="s">
        <v>777</v>
      </c>
      <c r="J1" s="172" t="s">
        <v>778</v>
      </c>
      <c r="K1" s="173" t="s">
        <v>779</v>
      </c>
      <c r="L1" s="174" t="s">
        <v>780</v>
      </c>
      <c r="M1" s="7"/>
    </row>
    <row r="2" spans="1:20" ht="16">
      <c r="A2" s="40" t="s">
        <v>613</v>
      </c>
      <c r="B2" s="41" t="s">
        <v>21</v>
      </c>
      <c r="C2" s="175" t="s">
        <v>22</v>
      </c>
      <c r="D2" s="176">
        <v>5.25</v>
      </c>
      <c r="E2" s="177">
        <v>6.1</v>
      </c>
      <c r="F2" s="177">
        <v>5.333333333333333</v>
      </c>
      <c r="G2" s="177">
        <v>6.5</v>
      </c>
      <c r="H2" s="177">
        <v>5.8888888888888893</v>
      </c>
      <c r="I2" s="178">
        <v>0</v>
      </c>
      <c r="J2" s="178">
        <v>0</v>
      </c>
      <c r="K2" s="178">
        <v>0</v>
      </c>
      <c r="L2" s="179">
        <f t="shared" ref="L2:L58" si="0">SUM(D2:K2)/(IF(D2=0,1,IF(E2=0,1,IF(F2=0,2,IF(G2=0,3,IF(H2=0,4,IF(I2=0,5,IF(J2=0,6,IF(K2=0,7,8)))))))))</f>
        <v>5.8144444444444447</v>
      </c>
      <c r="M2" s="7"/>
    </row>
    <row r="3" spans="1:20" ht="16">
      <c r="A3" s="40" t="s">
        <v>624</v>
      </c>
      <c r="B3" s="41" t="s">
        <v>37</v>
      </c>
      <c r="C3" s="175" t="s">
        <v>38</v>
      </c>
      <c r="D3" s="180">
        <v>7.35</v>
      </c>
      <c r="E3" s="181">
        <v>7.7</v>
      </c>
      <c r="F3" s="181">
        <v>7.4444444444444446</v>
      </c>
      <c r="G3" s="181">
        <v>7.9090909090909092</v>
      </c>
      <c r="H3" s="181">
        <v>8</v>
      </c>
      <c r="I3" s="182">
        <v>0</v>
      </c>
      <c r="J3" s="182">
        <v>0</v>
      </c>
      <c r="K3" s="182">
        <v>0</v>
      </c>
      <c r="L3" s="179">
        <f t="shared" si="0"/>
        <v>7.6807070707070721</v>
      </c>
      <c r="M3" s="7"/>
    </row>
    <row r="4" spans="1:20" ht="16">
      <c r="A4" s="40" t="s">
        <v>625</v>
      </c>
      <c r="B4" s="41" t="s">
        <v>49</v>
      </c>
      <c r="C4" s="175" t="s">
        <v>50</v>
      </c>
      <c r="D4" s="180">
        <v>6.9</v>
      </c>
      <c r="E4" s="181">
        <v>6.3</v>
      </c>
      <c r="F4" s="181">
        <v>5.5555555555555554</v>
      </c>
      <c r="G4" s="181">
        <v>6.7727272727272725</v>
      </c>
      <c r="H4" s="181">
        <v>5.5</v>
      </c>
      <c r="I4" s="182">
        <v>0</v>
      </c>
      <c r="J4" s="182">
        <v>0</v>
      </c>
      <c r="K4" s="182">
        <v>0</v>
      </c>
      <c r="L4" s="179">
        <f t="shared" si="0"/>
        <v>6.2056565656565654</v>
      </c>
      <c r="M4" s="7"/>
    </row>
    <row r="5" spans="1:20" ht="16">
      <c r="A5" s="40" t="s">
        <v>628</v>
      </c>
      <c r="B5" s="41" t="s">
        <v>58</v>
      </c>
      <c r="C5" s="175" t="s">
        <v>59</v>
      </c>
      <c r="D5" s="180">
        <v>6.95</v>
      </c>
      <c r="E5" s="181">
        <v>7.7</v>
      </c>
      <c r="F5" s="181">
        <v>6.666666666666667</v>
      </c>
      <c r="G5" s="181">
        <v>7.0909090909090908</v>
      </c>
      <c r="H5" s="181">
        <v>6</v>
      </c>
      <c r="I5" s="182">
        <v>0</v>
      </c>
      <c r="J5" s="182">
        <v>0</v>
      </c>
      <c r="K5" s="182">
        <v>0</v>
      </c>
      <c r="L5" s="179">
        <f t="shared" si="0"/>
        <v>6.8815151515151509</v>
      </c>
      <c r="M5" s="7"/>
    </row>
    <row r="6" spans="1:20" ht="16">
      <c r="A6" s="40" t="s">
        <v>629</v>
      </c>
      <c r="B6" s="41" t="s">
        <v>67</v>
      </c>
      <c r="C6" s="175" t="s">
        <v>68</v>
      </c>
      <c r="D6" s="180">
        <v>6.7</v>
      </c>
      <c r="E6" s="181">
        <v>6.4</v>
      </c>
      <c r="F6" s="181">
        <v>6.666666666666667</v>
      </c>
      <c r="G6" s="181">
        <v>7.4545454545454541</v>
      </c>
      <c r="H6" s="181">
        <v>7.2777777777777777</v>
      </c>
      <c r="I6" s="182">
        <v>0</v>
      </c>
      <c r="J6" s="182">
        <v>0</v>
      </c>
      <c r="K6" s="182">
        <v>0</v>
      </c>
      <c r="L6" s="179">
        <f t="shared" si="0"/>
        <v>6.8997979797979792</v>
      </c>
      <c r="M6" s="7"/>
    </row>
    <row r="7" spans="1:20" ht="16">
      <c r="A7" s="40" t="s">
        <v>630</v>
      </c>
      <c r="B7" s="41" t="s">
        <v>78</v>
      </c>
      <c r="C7" s="175" t="s">
        <v>79</v>
      </c>
      <c r="D7" s="180">
        <v>5.05</v>
      </c>
      <c r="E7" s="181">
        <v>5.45</v>
      </c>
      <c r="F7" s="181">
        <v>4.3888888888888893</v>
      </c>
      <c r="G7" s="181">
        <v>5.8181818181818183</v>
      </c>
      <c r="H7" s="181">
        <v>5.5</v>
      </c>
      <c r="I7" s="182">
        <v>0</v>
      </c>
      <c r="J7" s="182">
        <v>0</v>
      </c>
      <c r="K7" s="182">
        <v>0</v>
      </c>
      <c r="L7" s="179">
        <f t="shared" si="0"/>
        <v>5.2414141414141415</v>
      </c>
      <c r="M7" s="7"/>
    </row>
    <row r="8" spans="1:20" ht="16">
      <c r="A8" s="40" t="s">
        <v>632</v>
      </c>
      <c r="B8" s="41" t="s">
        <v>88</v>
      </c>
      <c r="C8" s="175" t="s">
        <v>89</v>
      </c>
      <c r="D8" s="180">
        <v>7.85</v>
      </c>
      <c r="E8" s="181">
        <v>6.9</v>
      </c>
      <c r="F8" s="181">
        <v>6.7222222222222223</v>
      </c>
      <c r="G8" s="181">
        <v>7.6363636363636367</v>
      </c>
      <c r="H8" s="181">
        <v>7.6111111111111107</v>
      </c>
      <c r="I8" s="182">
        <v>0</v>
      </c>
      <c r="J8" s="182">
        <v>0</v>
      </c>
      <c r="K8" s="182">
        <v>0</v>
      </c>
      <c r="L8" s="179">
        <f t="shared" si="0"/>
        <v>7.3439393939393938</v>
      </c>
      <c r="M8" s="7"/>
    </row>
    <row r="9" spans="1:20" ht="16">
      <c r="A9" s="40" t="s">
        <v>633</v>
      </c>
      <c r="B9" s="41" t="s">
        <v>99</v>
      </c>
      <c r="C9" s="175" t="s">
        <v>100</v>
      </c>
      <c r="D9" s="180">
        <v>8.4499999999999993</v>
      </c>
      <c r="E9" s="181">
        <v>8.8000000000000007</v>
      </c>
      <c r="F9" s="181">
        <v>8.1666666666666661</v>
      </c>
      <c r="G9" s="181">
        <v>8.454545454545455</v>
      </c>
      <c r="H9" s="181">
        <v>8.1666666666666661</v>
      </c>
      <c r="I9" s="182">
        <v>0</v>
      </c>
      <c r="J9" s="182">
        <v>0</v>
      </c>
      <c r="K9" s="182">
        <v>0</v>
      </c>
      <c r="L9" s="179">
        <f t="shared" si="0"/>
        <v>8.4075757575757564</v>
      </c>
      <c r="M9" s="7"/>
    </row>
    <row r="10" spans="1:20" ht="16">
      <c r="A10" s="40" t="s">
        <v>634</v>
      </c>
      <c r="B10" s="41" t="s">
        <v>109</v>
      </c>
      <c r="C10" s="175" t="s">
        <v>110</v>
      </c>
      <c r="D10" s="180">
        <v>8.3000000000000007</v>
      </c>
      <c r="E10" s="181">
        <v>8.5</v>
      </c>
      <c r="F10" s="181">
        <v>6.9444444444444446</v>
      </c>
      <c r="G10" s="181">
        <v>7.8181818181818183</v>
      </c>
      <c r="H10" s="181">
        <v>6.7777777777777777</v>
      </c>
      <c r="I10" s="182">
        <v>0</v>
      </c>
      <c r="J10" s="182">
        <v>0</v>
      </c>
      <c r="K10" s="182">
        <v>0</v>
      </c>
      <c r="L10" s="179">
        <f t="shared" si="0"/>
        <v>7.6680808080808092</v>
      </c>
      <c r="M10" s="7"/>
    </row>
    <row r="11" spans="1:20" ht="16">
      <c r="A11" s="40" t="s">
        <v>635</v>
      </c>
      <c r="B11" s="41" t="s">
        <v>116</v>
      </c>
      <c r="C11" s="175" t="s">
        <v>117</v>
      </c>
      <c r="D11" s="180">
        <v>5.0999999999999996</v>
      </c>
      <c r="E11" s="181">
        <v>3.45</v>
      </c>
      <c r="F11" s="181">
        <v>2.3888888888888888</v>
      </c>
      <c r="G11" s="181">
        <v>0.36363636363636365</v>
      </c>
      <c r="H11" s="181">
        <v>0</v>
      </c>
      <c r="I11" s="182">
        <v>0</v>
      </c>
      <c r="J11" s="182">
        <v>0</v>
      </c>
      <c r="K11" s="182">
        <v>0</v>
      </c>
      <c r="L11" s="179">
        <f t="shared" si="0"/>
        <v>2.8256313131313133</v>
      </c>
      <c r="M11" s="7"/>
    </row>
    <row r="12" spans="1:20" ht="16">
      <c r="A12" s="40" t="s">
        <v>636</v>
      </c>
      <c r="B12" s="41" t="s">
        <v>125</v>
      </c>
      <c r="C12" s="175" t="s">
        <v>126</v>
      </c>
      <c r="D12" s="180">
        <v>8.6999999999999993</v>
      </c>
      <c r="E12" s="181">
        <v>9.0500000000000007</v>
      </c>
      <c r="F12" s="181">
        <v>9.2222222222222214</v>
      </c>
      <c r="G12" s="181">
        <v>9.3181818181818183</v>
      </c>
      <c r="H12" s="181">
        <v>8.7222222222222214</v>
      </c>
      <c r="I12" s="182">
        <v>0</v>
      </c>
      <c r="J12" s="182">
        <v>0</v>
      </c>
      <c r="K12" s="182">
        <v>0</v>
      </c>
      <c r="L12" s="179">
        <f t="shared" si="0"/>
        <v>9.0025252525252526</v>
      </c>
      <c r="M12" s="7"/>
    </row>
    <row r="13" spans="1:20" ht="16">
      <c r="A13" s="40" t="s">
        <v>637</v>
      </c>
      <c r="B13" s="41" t="s">
        <v>133</v>
      </c>
      <c r="C13" s="175" t="s">
        <v>134</v>
      </c>
      <c r="D13" s="180">
        <v>7.85</v>
      </c>
      <c r="E13" s="181">
        <v>7.85</v>
      </c>
      <c r="F13" s="181">
        <v>6.0555555555555554</v>
      </c>
      <c r="G13" s="181">
        <v>7.3636363636363633</v>
      </c>
      <c r="H13" s="181">
        <v>2.6111111111111112</v>
      </c>
      <c r="I13" s="182">
        <v>0</v>
      </c>
      <c r="J13" s="182">
        <v>0</v>
      </c>
      <c r="K13" s="182">
        <v>0</v>
      </c>
      <c r="L13" s="179">
        <f t="shared" si="0"/>
        <v>6.3460606060606057</v>
      </c>
      <c r="M13" s="7"/>
      <c r="O13" s="183"/>
    </row>
    <row r="14" spans="1:20" ht="16">
      <c r="A14" s="40" t="s">
        <v>638</v>
      </c>
      <c r="B14" s="41" t="s">
        <v>141</v>
      </c>
      <c r="C14" s="175" t="s">
        <v>142</v>
      </c>
      <c r="D14" s="180">
        <v>7.8</v>
      </c>
      <c r="E14" s="181">
        <v>7.85</v>
      </c>
      <c r="F14" s="181">
        <v>7.333333333333333</v>
      </c>
      <c r="G14" s="181">
        <v>7.7727272727272725</v>
      </c>
      <c r="H14" s="181">
        <v>7.2222222222222223</v>
      </c>
      <c r="I14" s="182">
        <v>0</v>
      </c>
      <c r="J14" s="182">
        <v>0</v>
      </c>
      <c r="K14" s="182">
        <v>0</v>
      </c>
      <c r="L14" s="179">
        <f t="shared" si="0"/>
        <v>7.595656565656566</v>
      </c>
      <c r="M14" s="7"/>
    </row>
    <row r="15" spans="1:20" ht="16">
      <c r="A15" s="40" t="s">
        <v>639</v>
      </c>
      <c r="B15" s="41" t="s">
        <v>152</v>
      </c>
      <c r="C15" s="175" t="s">
        <v>153</v>
      </c>
      <c r="D15" s="180">
        <v>7.4</v>
      </c>
      <c r="E15" s="181">
        <v>7.65</v>
      </c>
      <c r="F15" s="181">
        <v>6.2222222222222223</v>
      </c>
      <c r="G15" s="181">
        <v>7.5</v>
      </c>
      <c r="H15" s="181">
        <v>6.833333333333333</v>
      </c>
      <c r="I15" s="182">
        <v>0</v>
      </c>
      <c r="J15" s="182">
        <v>0</v>
      </c>
      <c r="K15" s="182">
        <v>0</v>
      </c>
      <c r="L15" s="179">
        <f t="shared" si="0"/>
        <v>7.1211111111111105</v>
      </c>
      <c r="M15" s="7"/>
    </row>
    <row r="16" spans="1:20" ht="16">
      <c r="A16" s="40" t="s">
        <v>640</v>
      </c>
      <c r="B16" s="41" t="s">
        <v>162</v>
      </c>
      <c r="C16" s="175" t="s">
        <v>163</v>
      </c>
      <c r="D16" s="180">
        <v>6.7</v>
      </c>
      <c r="E16" s="181">
        <v>5.85</v>
      </c>
      <c r="F16" s="181">
        <v>5.78</v>
      </c>
      <c r="G16" s="181">
        <v>6.6363636363636367</v>
      </c>
      <c r="H16" s="181">
        <v>7.2777777777777777</v>
      </c>
      <c r="I16" s="182">
        <v>0</v>
      </c>
      <c r="J16" s="182">
        <v>0</v>
      </c>
      <c r="K16" s="182">
        <v>0</v>
      </c>
      <c r="L16" s="179">
        <f t="shared" si="0"/>
        <v>6.4488282828282832</v>
      </c>
      <c r="M16" s="7"/>
      <c r="P16" s="184"/>
      <c r="Q16" s="184"/>
      <c r="R16" s="184"/>
      <c r="S16" s="184"/>
      <c r="T16" s="184"/>
    </row>
    <row r="17" spans="1:13" ht="16">
      <c r="A17" s="40" t="s">
        <v>641</v>
      </c>
      <c r="B17" s="41" t="s">
        <v>169</v>
      </c>
      <c r="C17" s="175" t="s">
        <v>170</v>
      </c>
      <c r="D17" s="180">
        <v>6.75</v>
      </c>
      <c r="E17" s="181">
        <v>6.4</v>
      </c>
      <c r="F17" s="181">
        <v>6.2777777777777777</v>
      </c>
      <c r="G17" s="181">
        <v>6.8636363636363633</v>
      </c>
      <c r="H17" s="181">
        <v>6.2777777777777777</v>
      </c>
      <c r="I17" s="182">
        <v>0</v>
      </c>
      <c r="J17" s="182">
        <v>0</v>
      </c>
      <c r="K17" s="182">
        <v>0</v>
      </c>
      <c r="L17" s="179">
        <f t="shared" si="0"/>
        <v>6.5138383838383831</v>
      </c>
      <c r="M17" s="7"/>
    </row>
    <row r="18" spans="1:13" ht="16">
      <c r="A18" s="40" t="s">
        <v>642</v>
      </c>
      <c r="B18" s="41" t="s">
        <v>177</v>
      </c>
      <c r="C18" s="175" t="s">
        <v>178</v>
      </c>
      <c r="D18" s="180">
        <v>8.3000000000000007</v>
      </c>
      <c r="E18" s="181">
        <v>9.0500000000000007</v>
      </c>
      <c r="F18" s="181">
        <v>7.333333333333333</v>
      </c>
      <c r="G18" s="181">
        <v>7.6363636363636367</v>
      </c>
      <c r="H18" s="181">
        <v>8</v>
      </c>
      <c r="I18" s="182">
        <v>0</v>
      </c>
      <c r="J18" s="182">
        <v>0</v>
      </c>
      <c r="K18" s="182">
        <v>0</v>
      </c>
      <c r="L18" s="179">
        <f t="shared" si="0"/>
        <v>8.0639393939393944</v>
      </c>
      <c r="M18" s="7"/>
    </row>
    <row r="19" spans="1:13" ht="16">
      <c r="A19" s="40" t="s">
        <v>643</v>
      </c>
      <c r="B19" s="41" t="s">
        <v>186</v>
      </c>
      <c r="C19" s="175" t="s">
        <v>187</v>
      </c>
      <c r="D19" s="180">
        <v>4.8499999999999996</v>
      </c>
      <c r="E19" s="181">
        <v>5.15</v>
      </c>
      <c r="F19" s="181">
        <v>5.0555555555555554</v>
      </c>
      <c r="G19" s="181">
        <v>5.2727272727272725</v>
      </c>
      <c r="H19" s="181">
        <v>3.7222222222222223</v>
      </c>
      <c r="I19" s="182">
        <v>0</v>
      </c>
      <c r="J19" s="182">
        <v>0</v>
      </c>
      <c r="K19" s="182">
        <v>0</v>
      </c>
      <c r="L19" s="179">
        <f t="shared" si="0"/>
        <v>4.8101010101010093</v>
      </c>
      <c r="M19" s="7"/>
    </row>
    <row r="20" spans="1:13" ht="16">
      <c r="A20" s="40" t="s">
        <v>644</v>
      </c>
      <c r="B20" s="41" t="s">
        <v>193</v>
      </c>
      <c r="C20" s="175" t="s">
        <v>194</v>
      </c>
      <c r="D20" s="180">
        <v>7.8</v>
      </c>
      <c r="E20" s="181">
        <v>8.9499999999999993</v>
      </c>
      <c r="F20" s="181">
        <v>8.0555555555555554</v>
      </c>
      <c r="G20" s="181">
        <v>8.4090909090909083</v>
      </c>
      <c r="H20" s="181">
        <v>7.833333333333333</v>
      </c>
      <c r="I20" s="182">
        <v>0</v>
      </c>
      <c r="J20" s="182">
        <v>0</v>
      </c>
      <c r="K20" s="182">
        <v>0</v>
      </c>
      <c r="L20" s="179">
        <f t="shared" si="0"/>
        <v>8.2095959595959602</v>
      </c>
      <c r="M20" s="7"/>
    </row>
    <row r="21" spans="1:13" ht="16">
      <c r="A21" s="40" t="s">
        <v>645</v>
      </c>
      <c r="B21" s="41" t="s">
        <v>201</v>
      </c>
      <c r="C21" s="175" t="s">
        <v>202</v>
      </c>
      <c r="D21" s="180">
        <v>6.65</v>
      </c>
      <c r="E21" s="181">
        <v>6.2</v>
      </c>
      <c r="F21" s="181">
        <v>5.9444444444444446</v>
      </c>
      <c r="G21" s="181">
        <v>6.2272727272727275</v>
      </c>
      <c r="H21" s="181">
        <v>4.7222222222222223</v>
      </c>
      <c r="I21" s="182">
        <v>0</v>
      </c>
      <c r="J21" s="182">
        <v>0</v>
      </c>
      <c r="K21" s="182">
        <v>0</v>
      </c>
      <c r="L21" s="179">
        <f t="shared" si="0"/>
        <v>5.9487878787878783</v>
      </c>
      <c r="M21" s="7"/>
    </row>
    <row r="22" spans="1:13" ht="16">
      <c r="A22" s="40" t="s">
        <v>646</v>
      </c>
      <c r="B22" s="41" t="s">
        <v>210</v>
      </c>
      <c r="C22" s="175" t="s">
        <v>211</v>
      </c>
      <c r="D22" s="180">
        <v>8.15</v>
      </c>
      <c r="E22" s="181">
        <v>8.9499999999999993</v>
      </c>
      <c r="F22" s="181">
        <v>8.8333333333333339</v>
      </c>
      <c r="G22" s="181">
        <v>9</v>
      </c>
      <c r="H22" s="181">
        <v>8.0555555555555554</v>
      </c>
      <c r="I22" s="182">
        <v>0</v>
      </c>
      <c r="J22" s="182">
        <v>0</v>
      </c>
      <c r="K22" s="182">
        <v>0</v>
      </c>
      <c r="L22" s="179">
        <f t="shared" si="0"/>
        <v>8.5977777777777789</v>
      </c>
      <c r="M22" s="7"/>
    </row>
    <row r="23" spans="1:13" ht="16">
      <c r="A23" s="40" t="s">
        <v>647</v>
      </c>
      <c r="B23" s="41" t="s">
        <v>218</v>
      </c>
      <c r="C23" s="175" t="s">
        <v>219</v>
      </c>
      <c r="D23" s="180">
        <v>6.35</v>
      </c>
      <c r="E23" s="181">
        <v>8.0500000000000007</v>
      </c>
      <c r="F23" s="181">
        <v>7.2222222222222223</v>
      </c>
      <c r="G23" s="181">
        <v>6.5454545454545459</v>
      </c>
      <c r="H23" s="181">
        <v>6.9444444444444446</v>
      </c>
      <c r="I23" s="182">
        <v>0</v>
      </c>
      <c r="J23" s="182">
        <v>0</v>
      </c>
      <c r="K23" s="182">
        <v>0</v>
      </c>
      <c r="L23" s="179">
        <f t="shared" si="0"/>
        <v>7.0224242424242433</v>
      </c>
      <c r="M23" s="7"/>
    </row>
    <row r="24" spans="1:13" ht="16">
      <c r="A24" s="40" t="s">
        <v>648</v>
      </c>
      <c r="B24" s="41" t="s">
        <v>228</v>
      </c>
      <c r="C24" s="175" t="s">
        <v>229</v>
      </c>
      <c r="D24" s="180">
        <v>8.1</v>
      </c>
      <c r="E24" s="181">
        <v>8.6999999999999993</v>
      </c>
      <c r="F24" s="181">
        <v>7.9444444444444446</v>
      </c>
      <c r="G24" s="181">
        <v>8.5</v>
      </c>
      <c r="H24" s="181">
        <v>7.5</v>
      </c>
      <c r="I24" s="182">
        <v>0</v>
      </c>
      <c r="J24" s="182">
        <v>0</v>
      </c>
      <c r="K24" s="182">
        <v>0</v>
      </c>
      <c r="L24" s="179">
        <f t="shared" si="0"/>
        <v>8.1488888888888873</v>
      </c>
      <c r="M24" s="7"/>
    </row>
    <row r="25" spans="1:13" ht="16">
      <c r="A25" s="40" t="s">
        <v>649</v>
      </c>
      <c r="B25" s="41" t="s">
        <v>236</v>
      </c>
      <c r="C25" s="175" t="s">
        <v>237</v>
      </c>
      <c r="D25" s="180">
        <v>6.5</v>
      </c>
      <c r="E25" s="181">
        <v>7.45</v>
      </c>
      <c r="F25" s="181">
        <v>7.5</v>
      </c>
      <c r="G25" s="181">
        <v>7.9090909090909092</v>
      </c>
      <c r="H25" s="181">
        <v>7.7222222222222223</v>
      </c>
      <c r="I25" s="182">
        <v>0</v>
      </c>
      <c r="J25" s="182">
        <v>0</v>
      </c>
      <c r="K25" s="182">
        <v>0</v>
      </c>
      <c r="L25" s="179">
        <f t="shared" si="0"/>
        <v>7.4162626262626263</v>
      </c>
      <c r="M25" s="7"/>
    </row>
    <row r="26" spans="1:13" ht="16">
      <c r="A26" s="40" t="s">
        <v>650</v>
      </c>
      <c r="B26" s="41" t="s">
        <v>244</v>
      </c>
      <c r="C26" s="175" t="s">
        <v>245</v>
      </c>
      <c r="D26" s="180">
        <v>7.2</v>
      </c>
      <c r="E26" s="181">
        <v>8.5</v>
      </c>
      <c r="F26" s="181">
        <v>8.2777777777777786</v>
      </c>
      <c r="G26" s="181">
        <v>9</v>
      </c>
      <c r="H26" s="181">
        <v>8.2777777777777786</v>
      </c>
      <c r="I26" s="182">
        <v>0</v>
      </c>
      <c r="J26" s="182">
        <v>0</v>
      </c>
      <c r="K26" s="182">
        <v>0</v>
      </c>
      <c r="L26" s="179">
        <f t="shared" si="0"/>
        <v>8.2511111111111113</v>
      </c>
      <c r="M26" s="7"/>
    </row>
    <row r="27" spans="1:13" ht="16">
      <c r="A27" s="40" t="s">
        <v>651</v>
      </c>
      <c r="B27" s="41" t="s">
        <v>252</v>
      </c>
      <c r="C27" s="175" t="s">
        <v>253</v>
      </c>
      <c r="D27" s="180">
        <v>6.2</v>
      </c>
      <c r="E27" s="181">
        <v>6.8</v>
      </c>
      <c r="F27" s="181">
        <v>5.8888888888888893</v>
      </c>
      <c r="G27" s="181">
        <v>6.3636363636363633</v>
      </c>
      <c r="H27" s="181">
        <v>5.5555555555555554</v>
      </c>
      <c r="I27" s="182">
        <v>0</v>
      </c>
      <c r="J27" s="182">
        <v>0</v>
      </c>
      <c r="K27" s="182">
        <v>0</v>
      </c>
      <c r="L27" s="179">
        <f t="shared" si="0"/>
        <v>6.1616161616161618</v>
      </c>
      <c r="M27" s="7"/>
    </row>
    <row r="28" spans="1:13" ht="16">
      <c r="A28" s="40" t="s">
        <v>652</v>
      </c>
      <c r="B28" s="41" t="s">
        <v>260</v>
      </c>
      <c r="C28" s="175" t="s">
        <v>261</v>
      </c>
      <c r="D28" s="180">
        <v>4.3</v>
      </c>
      <c r="E28" s="181">
        <v>5.7</v>
      </c>
      <c r="F28" s="181">
        <v>4.6111111111111107</v>
      </c>
      <c r="G28" s="181">
        <v>4.8636363636363633</v>
      </c>
      <c r="H28" s="181">
        <v>4.833333333333333</v>
      </c>
      <c r="I28" s="182">
        <v>0</v>
      </c>
      <c r="J28" s="182">
        <v>0</v>
      </c>
      <c r="K28" s="182">
        <v>0</v>
      </c>
      <c r="L28" s="179">
        <f t="shared" si="0"/>
        <v>4.8616161616161611</v>
      </c>
      <c r="M28" s="7"/>
    </row>
    <row r="29" spans="1:13" ht="16">
      <c r="A29" s="40" t="s">
        <v>653</v>
      </c>
      <c r="B29" s="41" t="s">
        <v>269</v>
      </c>
      <c r="C29" s="175" t="s">
        <v>270</v>
      </c>
      <c r="D29" s="180">
        <v>7.6</v>
      </c>
      <c r="E29" s="181">
        <v>7.85</v>
      </c>
      <c r="F29" s="181">
        <v>8</v>
      </c>
      <c r="G29" s="181">
        <v>7.3181818181818183</v>
      </c>
      <c r="H29" s="181">
        <v>7.333333333333333</v>
      </c>
      <c r="I29" s="182">
        <v>0</v>
      </c>
      <c r="J29" s="182">
        <v>0</v>
      </c>
      <c r="K29" s="182">
        <v>0</v>
      </c>
      <c r="L29" s="179">
        <f t="shared" si="0"/>
        <v>7.6203030303030301</v>
      </c>
      <c r="M29" s="7"/>
    </row>
    <row r="30" spans="1:13" ht="16">
      <c r="A30" s="40" t="s">
        <v>654</v>
      </c>
      <c r="B30" s="41" t="s">
        <v>277</v>
      </c>
      <c r="C30" s="175" t="s">
        <v>278</v>
      </c>
      <c r="D30" s="180">
        <v>3.8</v>
      </c>
      <c r="E30" s="181">
        <v>5.15</v>
      </c>
      <c r="F30" s="181">
        <v>4.5</v>
      </c>
      <c r="G30" s="181">
        <v>3.8636363636363638</v>
      </c>
      <c r="H30" s="181">
        <v>3.5555555555555554</v>
      </c>
      <c r="I30" s="182">
        <v>0</v>
      </c>
      <c r="J30" s="182">
        <v>0</v>
      </c>
      <c r="K30" s="182">
        <v>0</v>
      </c>
      <c r="L30" s="179">
        <f t="shared" si="0"/>
        <v>4.1738383838383841</v>
      </c>
      <c r="M30" s="7"/>
    </row>
    <row r="31" spans="1:13" ht="16">
      <c r="A31" s="40" t="s">
        <v>655</v>
      </c>
      <c r="B31" s="41" t="s">
        <v>286</v>
      </c>
      <c r="C31" s="175" t="s">
        <v>287</v>
      </c>
      <c r="D31" s="180">
        <v>5.2</v>
      </c>
      <c r="E31" s="181">
        <v>4.0999999999999996</v>
      </c>
      <c r="F31" s="181">
        <v>2.9444444444444446</v>
      </c>
      <c r="G31" s="181">
        <v>4.0909090909090908</v>
      </c>
      <c r="H31" s="181">
        <v>3.0555555555555554</v>
      </c>
      <c r="I31" s="182">
        <v>0</v>
      </c>
      <c r="J31" s="182">
        <v>0</v>
      </c>
      <c r="K31" s="182">
        <v>0</v>
      </c>
      <c r="L31" s="179">
        <f t="shared" si="0"/>
        <v>3.878181818181818</v>
      </c>
      <c r="M31" s="7"/>
    </row>
    <row r="32" spans="1:13" ht="16">
      <c r="A32" s="40" t="s">
        <v>656</v>
      </c>
      <c r="B32" s="41" t="s">
        <v>295</v>
      </c>
      <c r="C32" s="175" t="s">
        <v>296</v>
      </c>
      <c r="D32" s="180">
        <v>7.4</v>
      </c>
      <c r="E32" s="181">
        <v>7.7</v>
      </c>
      <c r="F32" s="181">
        <v>7.5</v>
      </c>
      <c r="G32" s="181">
        <v>7.5454545454545459</v>
      </c>
      <c r="H32" s="181">
        <v>7.5</v>
      </c>
      <c r="I32" s="182">
        <v>0</v>
      </c>
      <c r="J32" s="182">
        <v>0</v>
      </c>
      <c r="K32" s="182">
        <v>0</v>
      </c>
      <c r="L32" s="179">
        <f t="shared" si="0"/>
        <v>7.5290909090909093</v>
      </c>
      <c r="M32" s="7"/>
    </row>
    <row r="33" spans="1:13" ht="16">
      <c r="A33" s="40" t="s">
        <v>657</v>
      </c>
      <c r="B33" s="41" t="s">
        <v>304</v>
      </c>
      <c r="C33" s="175" t="s">
        <v>305</v>
      </c>
      <c r="D33" s="180">
        <v>4.8499999999999996</v>
      </c>
      <c r="E33" s="181">
        <v>5.65</v>
      </c>
      <c r="F33" s="181">
        <v>5.4444444444444446</v>
      </c>
      <c r="G33" s="181">
        <v>6.2272727272727275</v>
      </c>
      <c r="H33" s="181">
        <v>5.6111111111111107</v>
      </c>
      <c r="I33" s="182">
        <v>0</v>
      </c>
      <c r="J33" s="182">
        <v>0</v>
      </c>
      <c r="K33" s="182">
        <v>0</v>
      </c>
      <c r="L33" s="179">
        <f t="shared" si="0"/>
        <v>5.5565656565656569</v>
      </c>
      <c r="M33" s="7"/>
    </row>
    <row r="34" spans="1:13" ht="16.5" customHeight="1">
      <c r="A34" s="40" t="s">
        <v>658</v>
      </c>
      <c r="B34" s="41" t="s">
        <v>314</v>
      </c>
      <c r="C34" s="175" t="s">
        <v>315</v>
      </c>
      <c r="D34" s="180">
        <v>6.9</v>
      </c>
      <c r="E34" s="181">
        <v>8.1</v>
      </c>
      <c r="F34" s="181">
        <v>6.7222222222222223</v>
      </c>
      <c r="G34" s="181">
        <v>7.5909090909090908</v>
      </c>
      <c r="H34" s="181">
        <v>7.1111111111111107</v>
      </c>
      <c r="I34" s="182">
        <v>0</v>
      </c>
      <c r="J34" s="182">
        <v>0</v>
      </c>
      <c r="K34" s="182">
        <v>0</v>
      </c>
      <c r="L34" s="179">
        <f t="shared" si="0"/>
        <v>7.2848484848484842</v>
      </c>
      <c r="M34" s="7"/>
    </row>
    <row r="35" spans="1:13" ht="16">
      <c r="A35" s="40" t="s">
        <v>659</v>
      </c>
      <c r="B35" s="41" t="s">
        <v>323</v>
      </c>
      <c r="C35" s="175" t="s">
        <v>324</v>
      </c>
      <c r="D35" s="180">
        <v>8.15</v>
      </c>
      <c r="E35" s="181">
        <v>7.9</v>
      </c>
      <c r="F35" s="181">
        <v>6.2222222222222223</v>
      </c>
      <c r="G35" s="181">
        <v>7.3636363636363633</v>
      </c>
      <c r="H35" s="181">
        <v>7.4444444444444446</v>
      </c>
      <c r="I35" s="182">
        <v>0</v>
      </c>
      <c r="J35" s="182">
        <v>0</v>
      </c>
      <c r="K35" s="182">
        <v>0</v>
      </c>
      <c r="L35" s="179">
        <f t="shared" si="0"/>
        <v>7.416060606060606</v>
      </c>
      <c r="M35" s="7"/>
    </row>
    <row r="36" spans="1:13" ht="16">
      <c r="A36" s="40" t="s">
        <v>660</v>
      </c>
      <c r="B36" s="41" t="s">
        <v>331</v>
      </c>
      <c r="C36" s="175" t="s">
        <v>332</v>
      </c>
      <c r="D36" s="180">
        <v>9.0500000000000007</v>
      </c>
      <c r="E36" s="181">
        <v>9.5500000000000007</v>
      </c>
      <c r="F36" s="181">
        <v>8.8888888888888893</v>
      </c>
      <c r="G36" s="181">
        <v>9.3636363636363633</v>
      </c>
      <c r="H36" s="181">
        <v>8.5555555555555554</v>
      </c>
      <c r="I36" s="182">
        <v>0</v>
      </c>
      <c r="J36" s="182">
        <v>0</v>
      </c>
      <c r="K36" s="182">
        <v>0</v>
      </c>
      <c r="L36" s="179">
        <f t="shared" si="0"/>
        <v>9.0816161616161626</v>
      </c>
      <c r="M36" s="7"/>
    </row>
    <row r="37" spans="1:13" ht="16">
      <c r="A37" s="40" t="s">
        <v>661</v>
      </c>
      <c r="B37" s="41" t="s">
        <v>338</v>
      </c>
      <c r="C37" s="175" t="s">
        <v>339</v>
      </c>
      <c r="D37" s="180">
        <v>8.3000000000000007</v>
      </c>
      <c r="E37" s="181">
        <v>8.25</v>
      </c>
      <c r="F37" s="181">
        <v>7.9444444444444446</v>
      </c>
      <c r="G37" s="181">
        <v>8.6818181818181817</v>
      </c>
      <c r="H37" s="181">
        <v>7.7777777777777777</v>
      </c>
      <c r="I37" s="182">
        <v>0</v>
      </c>
      <c r="J37" s="182">
        <v>0</v>
      </c>
      <c r="K37" s="182">
        <v>0</v>
      </c>
      <c r="L37" s="179">
        <f t="shared" si="0"/>
        <v>8.1908080808080808</v>
      </c>
      <c r="M37" s="7"/>
    </row>
    <row r="38" spans="1:13" ht="16">
      <c r="A38" s="40" t="s">
        <v>662</v>
      </c>
      <c r="B38" s="41" t="s">
        <v>347</v>
      </c>
      <c r="C38" s="175" t="s">
        <v>348</v>
      </c>
      <c r="D38" s="180">
        <v>7.15</v>
      </c>
      <c r="E38" s="181">
        <v>8</v>
      </c>
      <c r="F38" s="181">
        <v>6.9444444444444446</v>
      </c>
      <c r="G38" s="181">
        <v>8.0909090909090917</v>
      </c>
      <c r="H38" s="181">
        <v>7.2777777777777777</v>
      </c>
      <c r="I38" s="182">
        <v>0</v>
      </c>
      <c r="J38" s="182">
        <v>0</v>
      </c>
      <c r="K38" s="182">
        <v>0</v>
      </c>
      <c r="L38" s="179">
        <f t="shared" si="0"/>
        <v>7.4926262626262625</v>
      </c>
      <c r="M38" s="7"/>
    </row>
    <row r="39" spans="1:13" ht="16">
      <c r="A39" s="40" t="s">
        <v>663</v>
      </c>
      <c r="B39" s="41" t="s">
        <v>357</v>
      </c>
      <c r="C39" s="175" t="s">
        <v>358</v>
      </c>
      <c r="D39" s="180">
        <v>7.4</v>
      </c>
      <c r="E39" s="181">
        <v>7.35</v>
      </c>
      <c r="F39" s="181">
        <v>6.7777777777777777</v>
      </c>
      <c r="G39" s="181">
        <v>7.1363636363636367</v>
      </c>
      <c r="H39" s="181">
        <v>7.5</v>
      </c>
      <c r="I39" s="182">
        <v>0</v>
      </c>
      <c r="J39" s="182">
        <v>0</v>
      </c>
      <c r="K39" s="182">
        <v>0</v>
      </c>
      <c r="L39" s="179">
        <f t="shared" si="0"/>
        <v>7.2328282828282822</v>
      </c>
      <c r="M39" s="7"/>
    </row>
    <row r="40" spans="1:13" ht="16">
      <c r="A40" s="40" t="s">
        <v>666</v>
      </c>
      <c r="B40" s="41" t="s">
        <v>364</v>
      </c>
      <c r="C40" s="175" t="s">
        <v>365</v>
      </c>
      <c r="D40" s="180">
        <v>7.9</v>
      </c>
      <c r="E40" s="181">
        <v>8</v>
      </c>
      <c r="F40" s="181">
        <v>6.9444444444444446</v>
      </c>
      <c r="G40" s="181">
        <v>7.3636363636363633</v>
      </c>
      <c r="H40" s="181">
        <v>7.1111111111111107</v>
      </c>
      <c r="I40" s="182">
        <v>0</v>
      </c>
      <c r="J40" s="182">
        <v>0</v>
      </c>
      <c r="K40" s="182">
        <v>0</v>
      </c>
      <c r="L40" s="179">
        <f t="shared" si="0"/>
        <v>7.4638383838383842</v>
      </c>
      <c r="M40" s="7"/>
    </row>
    <row r="41" spans="1:13" ht="16">
      <c r="A41" s="40" t="s">
        <v>667</v>
      </c>
      <c r="B41" s="41" t="s">
        <v>371</v>
      </c>
      <c r="C41" s="175" t="s">
        <v>372</v>
      </c>
      <c r="D41" s="180">
        <v>7.75</v>
      </c>
      <c r="E41" s="181">
        <v>7.65</v>
      </c>
      <c r="F41" s="181">
        <v>6.7777777777777777</v>
      </c>
      <c r="G41" s="181">
        <v>7.1818181818181817</v>
      </c>
      <c r="H41" s="181">
        <v>6.2777777777777777</v>
      </c>
      <c r="I41" s="182">
        <v>0</v>
      </c>
      <c r="J41" s="182">
        <v>0</v>
      </c>
      <c r="K41" s="182">
        <v>0</v>
      </c>
      <c r="L41" s="179">
        <f t="shared" si="0"/>
        <v>7.1274747474747473</v>
      </c>
      <c r="M41" s="7"/>
    </row>
    <row r="42" spans="1:13" ht="16">
      <c r="A42" s="40" t="s">
        <v>668</v>
      </c>
      <c r="B42" s="41" t="s">
        <v>379</v>
      </c>
      <c r="C42" s="175" t="s">
        <v>380</v>
      </c>
      <c r="D42" s="180">
        <v>7.85</v>
      </c>
      <c r="E42" s="181">
        <v>8.6</v>
      </c>
      <c r="F42" s="181">
        <v>8.3333333333333339</v>
      </c>
      <c r="G42" s="181">
        <v>8.454545454545455</v>
      </c>
      <c r="H42" s="181">
        <v>8.4444444444444446</v>
      </c>
      <c r="I42" s="182">
        <v>0</v>
      </c>
      <c r="J42" s="182">
        <v>0</v>
      </c>
      <c r="K42" s="182">
        <v>0</v>
      </c>
      <c r="L42" s="179">
        <f t="shared" si="0"/>
        <v>8.3364646464646448</v>
      </c>
      <c r="M42" s="7"/>
    </row>
    <row r="43" spans="1:13" ht="16">
      <c r="A43" s="40" t="s">
        <v>669</v>
      </c>
      <c r="B43" s="41" t="s">
        <v>387</v>
      </c>
      <c r="C43" s="175" t="s">
        <v>388</v>
      </c>
      <c r="D43" s="180">
        <v>8.75</v>
      </c>
      <c r="E43" s="181">
        <v>8.0500000000000007</v>
      </c>
      <c r="F43" s="181">
        <v>8</v>
      </c>
      <c r="G43" s="181">
        <v>7.9090909090909092</v>
      </c>
      <c r="H43" s="181">
        <v>7.833333333333333</v>
      </c>
      <c r="I43" s="182">
        <v>0</v>
      </c>
      <c r="J43" s="182">
        <v>0</v>
      </c>
      <c r="K43" s="182">
        <v>0</v>
      </c>
      <c r="L43" s="179">
        <f t="shared" si="0"/>
        <v>8.1084848484848493</v>
      </c>
      <c r="M43" s="7"/>
    </row>
    <row r="44" spans="1:13" ht="16">
      <c r="A44" s="40" t="s">
        <v>670</v>
      </c>
      <c r="B44" s="41" t="s">
        <v>396</v>
      </c>
      <c r="C44" s="175" t="s">
        <v>397</v>
      </c>
      <c r="D44" s="180">
        <v>8.35</v>
      </c>
      <c r="E44" s="181">
        <v>8.4</v>
      </c>
      <c r="F44" s="181">
        <v>8.5555555555555554</v>
      </c>
      <c r="G44" s="181">
        <v>8.3181818181818183</v>
      </c>
      <c r="H44" s="181">
        <v>8.1111111111111107</v>
      </c>
      <c r="I44" s="182">
        <v>0</v>
      </c>
      <c r="J44" s="182">
        <v>0</v>
      </c>
      <c r="K44" s="182">
        <v>0</v>
      </c>
      <c r="L44" s="179">
        <f t="shared" si="0"/>
        <v>8.3469696969696976</v>
      </c>
      <c r="M44" s="7"/>
    </row>
    <row r="45" spans="1:13" ht="16">
      <c r="A45" s="40" t="s">
        <v>671</v>
      </c>
      <c r="B45" s="41" t="s">
        <v>406</v>
      </c>
      <c r="C45" s="175" t="s">
        <v>407</v>
      </c>
      <c r="D45" s="180">
        <v>6.75</v>
      </c>
      <c r="E45" s="181">
        <v>7.35</v>
      </c>
      <c r="F45" s="181">
        <v>7.2777777777777777</v>
      </c>
      <c r="G45" s="181">
        <v>6.7272727272727275</v>
      </c>
      <c r="H45" s="181">
        <v>5.833333333333333</v>
      </c>
      <c r="I45" s="182">
        <v>0</v>
      </c>
      <c r="J45" s="182">
        <v>0</v>
      </c>
      <c r="K45" s="182">
        <v>0</v>
      </c>
      <c r="L45" s="179">
        <f t="shared" si="0"/>
        <v>6.7876767676767669</v>
      </c>
      <c r="M45" s="7"/>
    </row>
    <row r="46" spans="1:13" ht="16">
      <c r="A46" s="40" t="s">
        <v>674</v>
      </c>
      <c r="B46" s="41" t="s">
        <v>413</v>
      </c>
      <c r="C46" s="175" t="s">
        <v>414</v>
      </c>
      <c r="D46" s="180">
        <v>6.95</v>
      </c>
      <c r="E46" s="181">
        <v>8.1</v>
      </c>
      <c r="F46" s="181">
        <v>6.666666666666667</v>
      </c>
      <c r="G46" s="181">
        <v>8.2272727272727266</v>
      </c>
      <c r="H46" s="181">
        <v>7.7777777777777777</v>
      </c>
      <c r="I46" s="182">
        <v>0</v>
      </c>
      <c r="J46" s="182">
        <v>0</v>
      </c>
      <c r="K46" s="182">
        <v>0</v>
      </c>
      <c r="L46" s="179">
        <f t="shared" si="0"/>
        <v>7.5443434343434346</v>
      </c>
      <c r="M46" s="7"/>
    </row>
    <row r="47" spans="1:13" ht="16">
      <c r="A47" s="40" t="s">
        <v>676</v>
      </c>
      <c r="B47" s="41" t="s">
        <v>421</v>
      </c>
      <c r="C47" s="175" t="s">
        <v>422</v>
      </c>
      <c r="D47" s="180">
        <v>7.05</v>
      </c>
      <c r="E47" s="181">
        <v>7.55</v>
      </c>
      <c r="F47" s="181">
        <v>7.4444444444444446</v>
      </c>
      <c r="G47" s="181">
        <v>7.4545454545454541</v>
      </c>
      <c r="H47" s="181">
        <v>6.5</v>
      </c>
      <c r="I47" s="182">
        <v>0</v>
      </c>
      <c r="J47" s="182">
        <v>0</v>
      </c>
      <c r="K47" s="182">
        <v>0</v>
      </c>
      <c r="L47" s="179">
        <f t="shared" si="0"/>
        <v>7.1997979797979799</v>
      </c>
      <c r="M47" s="7"/>
    </row>
    <row r="48" spans="1:13" ht="16">
      <c r="A48" s="40" t="s">
        <v>677</v>
      </c>
      <c r="B48" s="41" t="s">
        <v>430</v>
      </c>
      <c r="C48" s="175" t="s">
        <v>431</v>
      </c>
      <c r="D48" s="180">
        <v>7.55</v>
      </c>
      <c r="E48" s="181">
        <v>7.4</v>
      </c>
      <c r="F48" s="181">
        <v>7.5555555555555554</v>
      </c>
      <c r="G48" s="181">
        <v>7.6363636363636367</v>
      </c>
      <c r="H48" s="181">
        <v>8</v>
      </c>
      <c r="I48" s="182">
        <v>0</v>
      </c>
      <c r="J48" s="182">
        <v>0</v>
      </c>
      <c r="K48" s="182">
        <v>0</v>
      </c>
      <c r="L48" s="179">
        <f t="shared" si="0"/>
        <v>7.6283838383838374</v>
      </c>
      <c r="M48" s="7"/>
    </row>
    <row r="49" spans="1:13" ht="16">
      <c r="A49" s="40" t="s">
        <v>678</v>
      </c>
      <c r="B49" s="41" t="s">
        <v>439</v>
      </c>
      <c r="C49" s="175" t="s">
        <v>440</v>
      </c>
      <c r="D49" s="180">
        <v>7</v>
      </c>
      <c r="E49" s="181">
        <v>6.55</v>
      </c>
      <c r="F49" s="181">
        <v>6.166666666666667</v>
      </c>
      <c r="G49" s="181">
        <v>7.5</v>
      </c>
      <c r="H49" s="181">
        <v>6.833333333333333</v>
      </c>
      <c r="I49" s="182">
        <v>0</v>
      </c>
      <c r="J49" s="182">
        <v>0</v>
      </c>
      <c r="K49" s="182">
        <v>0</v>
      </c>
      <c r="L49" s="179">
        <f t="shared" si="0"/>
        <v>6.8100000000000005</v>
      </c>
      <c r="M49" s="7"/>
    </row>
    <row r="50" spans="1:13" ht="16">
      <c r="A50" s="40" t="s">
        <v>679</v>
      </c>
      <c r="B50" s="41" t="s">
        <v>448</v>
      </c>
      <c r="C50" s="175" t="s">
        <v>449</v>
      </c>
      <c r="D50" s="180">
        <v>7.9</v>
      </c>
      <c r="E50" s="181">
        <v>7.65</v>
      </c>
      <c r="F50" s="181">
        <v>7.166666666666667</v>
      </c>
      <c r="G50" s="181">
        <v>7.9090909090909092</v>
      </c>
      <c r="H50" s="181">
        <v>7.3888888888888893</v>
      </c>
      <c r="I50" s="182">
        <v>0</v>
      </c>
      <c r="J50" s="182">
        <v>0</v>
      </c>
      <c r="K50" s="182">
        <v>0</v>
      </c>
      <c r="L50" s="179">
        <f t="shared" si="0"/>
        <v>7.6029292929292938</v>
      </c>
      <c r="M50" s="7"/>
    </row>
    <row r="51" spans="1:13" ht="16">
      <c r="A51" s="40" t="s">
        <v>680</v>
      </c>
      <c r="B51" s="41" t="s">
        <v>456</v>
      </c>
      <c r="C51" s="175" t="s">
        <v>457</v>
      </c>
      <c r="D51" s="180">
        <v>7.35</v>
      </c>
      <c r="E51" s="181">
        <v>7.45</v>
      </c>
      <c r="F51" s="181">
        <v>7.7777777777777777</v>
      </c>
      <c r="G51" s="181">
        <v>7.7272727272727275</v>
      </c>
      <c r="H51" s="181">
        <v>8.3333333333333339</v>
      </c>
      <c r="I51" s="182">
        <v>0</v>
      </c>
      <c r="J51" s="182">
        <v>0</v>
      </c>
      <c r="K51" s="182">
        <v>0</v>
      </c>
      <c r="L51" s="179">
        <f t="shared" si="0"/>
        <v>7.7276767676767673</v>
      </c>
      <c r="M51" s="7"/>
    </row>
    <row r="52" spans="1:13" ht="16">
      <c r="A52" s="40" t="s">
        <v>681</v>
      </c>
      <c r="B52" s="41" t="s">
        <v>466</v>
      </c>
      <c r="C52" s="175" t="s">
        <v>467</v>
      </c>
      <c r="D52" s="180">
        <v>7.65</v>
      </c>
      <c r="E52" s="181">
        <v>8.15</v>
      </c>
      <c r="F52" s="181">
        <v>7.5</v>
      </c>
      <c r="G52" s="181">
        <v>8.3636363636363633</v>
      </c>
      <c r="H52" s="181">
        <v>7.833333333333333</v>
      </c>
      <c r="I52" s="182">
        <v>0</v>
      </c>
      <c r="J52" s="182">
        <v>0</v>
      </c>
      <c r="K52" s="182">
        <v>0</v>
      </c>
      <c r="L52" s="179">
        <f t="shared" si="0"/>
        <v>7.8993939393939403</v>
      </c>
      <c r="M52" s="7"/>
    </row>
    <row r="53" spans="1:13" ht="16">
      <c r="A53" s="40" t="s">
        <v>682</v>
      </c>
      <c r="B53" s="41" t="s">
        <v>475</v>
      </c>
      <c r="C53" s="175" t="s">
        <v>476</v>
      </c>
      <c r="D53" s="180">
        <v>6.35</v>
      </c>
      <c r="E53" s="181">
        <v>6.8</v>
      </c>
      <c r="F53" s="181">
        <v>5.7222222222222223</v>
      </c>
      <c r="G53" s="181">
        <v>6.7272727272727275</v>
      </c>
      <c r="H53" s="181">
        <v>5.2222222222222223</v>
      </c>
      <c r="I53" s="182">
        <v>0</v>
      </c>
      <c r="J53" s="182">
        <v>0</v>
      </c>
      <c r="K53" s="182">
        <v>0</v>
      </c>
      <c r="L53" s="179">
        <f t="shared" si="0"/>
        <v>6.1643434343434338</v>
      </c>
      <c r="M53" s="7"/>
    </row>
    <row r="54" spans="1:13" ht="16">
      <c r="A54" s="40" t="s">
        <v>683</v>
      </c>
      <c r="B54" s="41" t="s">
        <v>483</v>
      </c>
      <c r="C54" s="175" t="s">
        <v>484</v>
      </c>
      <c r="D54" s="180">
        <v>8.85</v>
      </c>
      <c r="E54" s="181">
        <v>8.5500000000000007</v>
      </c>
      <c r="F54" s="181">
        <v>8.3888888888888893</v>
      </c>
      <c r="G54" s="181">
        <v>8.2727272727272734</v>
      </c>
      <c r="H54" s="181">
        <v>8.1666666666666661</v>
      </c>
      <c r="I54" s="182">
        <v>0</v>
      </c>
      <c r="J54" s="182">
        <v>0</v>
      </c>
      <c r="K54" s="182">
        <v>0</v>
      </c>
      <c r="L54" s="179">
        <f t="shared" si="0"/>
        <v>8.4456565656565648</v>
      </c>
      <c r="M54" s="7"/>
    </row>
    <row r="55" spans="1:13" ht="16">
      <c r="A55" s="40" t="s">
        <v>684</v>
      </c>
      <c r="B55" s="41" t="s">
        <v>491</v>
      </c>
      <c r="C55" s="175" t="s">
        <v>492</v>
      </c>
      <c r="D55" s="180">
        <v>8.1</v>
      </c>
      <c r="E55" s="181">
        <v>8.5500000000000007</v>
      </c>
      <c r="F55" s="181">
        <v>7.666666666666667</v>
      </c>
      <c r="G55" s="181">
        <v>7.9545454545454541</v>
      </c>
      <c r="H55" s="181">
        <v>7.1111111111111107</v>
      </c>
      <c r="I55" s="182">
        <v>0</v>
      </c>
      <c r="J55" s="182">
        <v>0</v>
      </c>
      <c r="K55" s="182">
        <v>0</v>
      </c>
      <c r="L55" s="179">
        <f t="shared" si="0"/>
        <v>7.8764646464646457</v>
      </c>
      <c r="M55" s="7"/>
    </row>
    <row r="56" spans="1:13" ht="16">
      <c r="A56" s="40" t="s">
        <v>685</v>
      </c>
      <c r="B56" s="41" t="s">
        <v>499</v>
      </c>
      <c r="C56" s="175" t="s">
        <v>500</v>
      </c>
      <c r="D56" s="180">
        <v>7.9</v>
      </c>
      <c r="E56" s="181">
        <v>8.15</v>
      </c>
      <c r="F56" s="181">
        <v>6.7222222222222223</v>
      </c>
      <c r="G56" s="181">
        <v>7.6818181818181817</v>
      </c>
      <c r="H56" s="181">
        <v>7.333333333333333</v>
      </c>
      <c r="I56" s="182">
        <v>0</v>
      </c>
      <c r="J56" s="182">
        <v>0</v>
      </c>
      <c r="K56" s="182">
        <v>0</v>
      </c>
      <c r="L56" s="179">
        <f t="shared" si="0"/>
        <v>7.5574747474747479</v>
      </c>
      <c r="M56" s="7"/>
    </row>
    <row r="57" spans="1:13" ht="16">
      <c r="A57" s="40" t="s">
        <v>686</v>
      </c>
      <c r="B57" s="41" t="s">
        <v>506</v>
      </c>
      <c r="C57" s="175" t="s">
        <v>507</v>
      </c>
      <c r="D57" s="180">
        <v>8.1</v>
      </c>
      <c r="E57" s="181">
        <v>8.75</v>
      </c>
      <c r="F57" s="181">
        <v>8.0555555555555554</v>
      </c>
      <c r="G57" s="181">
        <v>8.3636363636363633</v>
      </c>
      <c r="H57" s="181">
        <v>8</v>
      </c>
      <c r="I57" s="182">
        <v>0</v>
      </c>
      <c r="J57" s="182">
        <v>0</v>
      </c>
      <c r="K57" s="182">
        <v>0</v>
      </c>
      <c r="L57" s="179">
        <f t="shared" si="0"/>
        <v>8.2538383838383851</v>
      </c>
      <c r="M57" s="7"/>
    </row>
    <row r="58" spans="1:13" ht="16">
      <c r="A58" s="119">
        <v>57</v>
      </c>
      <c r="B58" s="120" t="s">
        <v>514</v>
      </c>
      <c r="C58" s="185" t="s">
        <v>515</v>
      </c>
      <c r="D58" s="186">
        <v>8.1999999999999993</v>
      </c>
      <c r="E58" s="187">
        <v>8.65</v>
      </c>
      <c r="F58" s="181">
        <v>8.5</v>
      </c>
      <c r="G58" s="181">
        <v>8.4090909090909083</v>
      </c>
      <c r="H58" s="188">
        <v>7.8888888888888893</v>
      </c>
      <c r="I58" s="182">
        <v>0</v>
      </c>
      <c r="J58" s="182">
        <v>0</v>
      </c>
      <c r="K58" s="182">
        <v>0</v>
      </c>
      <c r="L58" s="179">
        <f t="shared" si="0"/>
        <v>8.3295959595959594</v>
      </c>
      <c r="M58" s="7"/>
    </row>
    <row r="59" spans="1:13" ht="16">
      <c r="A59" s="40">
        <v>58</v>
      </c>
      <c r="B59" s="43" t="s">
        <v>522</v>
      </c>
      <c r="C59" s="189" t="s">
        <v>523</v>
      </c>
      <c r="D59" s="186" t="s">
        <v>781</v>
      </c>
      <c r="E59" s="187" t="s">
        <v>781</v>
      </c>
      <c r="F59" s="181">
        <v>5.7777777777777777</v>
      </c>
      <c r="G59" s="181">
        <v>5.7727272727272725</v>
      </c>
      <c r="H59" s="181">
        <v>5.4444444444444446</v>
      </c>
      <c r="I59" s="182">
        <v>0</v>
      </c>
      <c r="J59" s="182">
        <v>0</v>
      </c>
      <c r="K59" s="182">
        <v>0</v>
      </c>
      <c r="L59" s="179">
        <f t="shared" ref="L59:L62" si="1">SUM(F59:K59)/(IF(F59=0,1,IF(G59=0,1,IF(H59=0,2,IF(I59=0,3,IF(J59=0,4,IF(K59=0,5,6)))))))</f>
        <v>5.6649831649831652</v>
      </c>
      <c r="M59" s="7"/>
    </row>
    <row r="60" spans="1:13" ht="16">
      <c r="A60" s="40">
        <v>59</v>
      </c>
      <c r="B60" s="43" t="s">
        <v>530</v>
      </c>
      <c r="C60" s="189" t="s">
        <v>726</v>
      </c>
      <c r="D60" s="186" t="s">
        <v>781</v>
      </c>
      <c r="E60" s="187" t="s">
        <v>781</v>
      </c>
      <c r="F60" s="181">
        <v>7.166666666666667</v>
      </c>
      <c r="G60" s="181">
        <v>6.8181818181818183</v>
      </c>
      <c r="H60" s="181">
        <v>6.6111111111111107</v>
      </c>
      <c r="I60" s="182">
        <v>0</v>
      </c>
      <c r="J60" s="182">
        <v>0</v>
      </c>
      <c r="K60" s="182">
        <v>0</v>
      </c>
      <c r="L60" s="179">
        <f t="shared" si="1"/>
        <v>6.865319865319865</v>
      </c>
      <c r="M60" s="7"/>
    </row>
    <row r="61" spans="1:13" ht="16">
      <c r="A61" s="40">
        <v>60</v>
      </c>
      <c r="B61" s="43" t="s">
        <v>538</v>
      </c>
      <c r="C61" s="189" t="s">
        <v>727</v>
      </c>
      <c r="D61" s="186" t="s">
        <v>781</v>
      </c>
      <c r="E61" s="187" t="s">
        <v>781</v>
      </c>
      <c r="F61" s="181">
        <v>6.7222222222222223</v>
      </c>
      <c r="G61" s="181">
        <v>5.8181818181818183</v>
      </c>
      <c r="H61" s="181">
        <v>4.6111111111111107</v>
      </c>
      <c r="I61" s="182">
        <v>0</v>
      </c>
      <c r="J61" s="182">
        <v>0</v>
      </c>
      <c r="K61" s="182">
        <v>0</v>
      </c>
      <c r="L61" s="179">
        <f t="shared" si="1"/>
        <v>5.7171717171717171</v>
      </c>
      <c r="M61" s="7"/>
    </row>
    <row r="62" spans="1:13" ht="16">
      <c r="A62" s="128">
        <v>61</v>
      </c>
      <c r="B62" s="129" t="s">
        <v>545</v>
      </c>
      <c r="C62" s="190" t="s">
        <v>728</v>
      </c>
      <c r="D62" s="191" t="s">
        <v>781</v>
      </c>
      <c r="E62" s="192" t="s">
        <v>781</v>
      </c>
      <c r="F62" s="193">
        <v>5.8888888888888893</v>
      </c>
      <c r="G62" s="193">
        <v>5.0909090909090908</v>
      </c>
      <c r="H62" s="193">
        <v>4.0555555555555554</v>
      </c>
      <c r="I62" s="182">
        <v>0</v>
      </c>
      <c r="J62" s="182">
        <v>0</v>
      </c>
      <c r="K62" s="182">
        <v>0</v>
      </c>
      <c r="L62" s="179">
        <f t="shared" si="1"/>
        <v>5.0117845117845112</v>
      </c>
      <c r="M62" s="7"/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62"/>
  <sheetViews>
    <sheetView topLeftCell="A20" workbookViewId="0">
      <selection activeCell="D32" sqref="D32"/>
    </sheetView>
  </sheetViews>
  <sheetFormatPr baseColWidth="10" defaultColWidth="12.6640625" defaultRowHeight="15.75" customHeight="1"/>
  <cols>
    <col min="2" max="2" width="19.33203125" customWidth="1"/>
    <col min="3" max="3" width="52.1640625" customWidth="1"/>
    <col min="4" max="4" width="121.6640625" customWidth="1"/>
    <col min="5" max="5" width="41.83203125" customWidth="1"/>
  </cols>
  <sheetData>
    <row r="1" spans="1:5" ht="15.75" customHeight="1" thickBot="1">
      <c r="A1" s="97" t="s">
        <v>553</v>
      </c>
      <c r="B1" s="8" t="s">
        <v>1</v>
      </c>
      <c r="C1" s="8" t="s">
        <v>2</v>
      </c>
      <c r="D1" s="281" t="s">
        <v>901</v>
      </c>
      <c r="E1" s="282" t="s">
        <v>902</v>
      </c>
    </row>
    <row r="2" spans="1:5" ht="15.75" customHeight="1">
      <c r="A2" s="24" t="s">
        <v>613</v>
      </c>
      <c r="B2" s="25" t="s">
        <v>21</v>
      </c>
      <c r="C2" s="26" t="s">
        <v>22</v>
      </c>
      <c r="D2" t="str">
        <f>IF('1sem'!BJ2="","",'1sem'!BJ2&amp;" ")&amp;IF('2sem'!BJ2="","",'2sem'!BJ2&amp;" ")&amp;IF('3sem'!BD2="","",'3sem'!BD2&amp;" ")&amp;IF('4sem'!BO2="","",'4sem'!BO2&amp;" ")&amp;IF('5sem'!BD2="","",'5sem'!BD2&amp;" ")&amp;IF('6sem'!BD2="","",'6sem'!BD2&amp;" ")&amp;IF('7sem'!AR2="","",'7sem'!AR2&amp;" ")&amp;IF('8sem'!Z2="","",'8sem'!Z2&amp;" ")</f>
        <v xml:space="preserve">21RMI56, </v>
      </c>
    </row>
    <row r="3" spans="1:5" ht="15.75" customHeight="1">
      <c r="A3" s="40" t="s">
        <v>624</v>
      </c>
      <c r="B3" s="41" t="s">
        <v>37</v>
      </c>
      <c r="C3" s="42" t="s">
        <v>38</v>
      </c>
      <c r="D3" t="str">
        <f>IF('1sem'!BJ3="","",'1sem'!BJ3&amp;" ")&amp;IF('2sem'!BJ3="","",'2sem'!BJ3&amp;" ")&amp;IF('3sem'!BD3="","",'3sem'!BD3&amp;" ")&amp;IF('4sem'!BO3="","",'4sem'!BO3&amp;" ")&amp;IF('5sem'!BD3="","",'5sem'!BD3&amp;" ")&amp;IF('6sem'!BD3="","",'6sem'!BD3&amp;" ")&amp;IF('7sem'!AR3="","",'7sem'!AR3&amp;" ")&amp;IF('8sem'!Z3="","",'8sem'!Z3&amp;" ")</f>
        <v/>
      </c>
    </row>
    <row r="4" spans="1:5" ht="15.75" customHeight="1">
      <c r="A4" s="40" t="s">
        <v>625</v>
      </c>
      <c r="B4" s="41" t="s">
        <v>49</v>
      </c>
      <c r="C4" s="42" t="s">
        <v>50</v>
      </c>
      <c r="D4" t="str">
        <f>IF('1sem'!BJ4="","",'1sem'!BJ4&amp;" ")&amp;IF('2sem'!BJ4="","",'2sem'!BJ4&amp;" ")&amp;IF('3sem'!BD4="","",'3sem'!BD4&amp;" ")&amp;IF('4sem'!BO4="","",'4sem'!BO4&amp;" ")&amp;IF('5sem'!BD4="","",'5sem'!BD4&amp;" ")&amp;IF('6sem'!BD4="","",'6sem'!BD4&amp;" ")&amp;IF('7sem'!AR4="","",'7sem'!AR4&amp;" ")&amp;IF('8sem'!Z4="","",'8sem'!Z4&amp;" ")</f>
        <v xml:space="preserve">21MAT11,21EME15, 21PHY22, 21MAT31,21CS33, </v>
      </c>
    </row>
    <row r="5" spans="1:5" ht="15.75" customHeight="1">
      <c r="A5" s="40" t="s">
        <v>628</v>
      </c>
      <c r="B5" s="41" t="s">
        <v>58</v>
      </c>
      <c r="C5" s="42" t="s">
        <v>59</v>
      </c>
      <c r="D5" t="str">
        <f>IF('1sem'!BJ5="","",'1sem'!BJ5&amp;" ")&amp;IF('2sem'!BJ5="","",'2sem'!BJ5&amp;" ")&amp;IF('3sem'!BD5="","",'3sem'!BD5&amp;" ")&amp;IF('4sem'!BO5="","",'4sem'!BO5&amp;" ")&amp;IF('5sem'!BD5="","",'5sem'!BD5&amp;" ")&amp;IF('6sem'!BD5="","",'6sem'!BD5&amp;" ")&amp;IF('7sem'!AR5="","",'7sem'!AR5&amp;" ")&amp;IF('8sem'!Z5="","",'8sem'!Z5&amp;" ")</f>
        <v/>
      </c>
    </row>
    <row r="6" spans="1:5" ht="15.75" customHeight="1">
      <c r="A6" s="40" t="s">
        <v>629</v>
      </c>
      <c r="B6" s="41" t="s">
        <v>67</v>
      </c>
      <c r="C6" s="42" t="s">
        <v>68</v>
      </c>
      <c r="D6" t="str">
        <f>IF('1sem'!BJ6="","",'1sem'!BJ6&amp;" ")&amp;IF('2sem'!BJ6="","",'2sem'!BJ6&amp;" ")&amp;IF('3sem'!BD6="","",'3sem'!BD6&amp;" ")&amp;IF('4sem'!BO6="","",'4sem'!BO6&amp;" ")&amp;IF('5sem'!BD6="","",'5sem'!BD6&amp;" ")&amp;IF('6sem'!BD6="","",'6sem'!BD6&amp;" ")&amp;IF('7sem'!AR6="","",'7sem'!AR6&amp;" ")&amp;IF('8sem'!Z6="","",'8sem'!Z6&amp;" ")</f>
        <v xml:space="preserve">21MAT11,21CHE12,21PSP13,21ELN14,21EME15,21EGH18,21SFH19, </v>
      </c>
    </row>
    <row r="7" spans="1:5" ht="15.75" customHeight="1">
      <c r="A7" s="40" t="s">
        <v>630</v>
      </c>
      <c r="B7" s="41" t="s">
        <v>78</v>
      </c>
      <c r="C7" s="42" t="s">
        <v>79</v>
      </c>
      <c r="D7" t="str">
        <f>IF('1sem'!BJ7="","",'1sem'!BJ7&amp;" ")&amp;IF('2sem'!BJ7="","",'2sem'!BJ7&amp;" ")&amp;IF('3sem'!BD7="","",'3sem'!BD7&amp;" ")&amp;IF('4sem'!BO7="","",'4sem'!BO7&amp;" ")&amp;IF('5sem'!BD7="","",'5sem'!BD7&amp;" ")&amp;IF('6sem'!BD7="","",'6sem'!BD7&amp;" ")&amp;IF('7sem'!AR7="","",'7sem'!AR7&amp;" ")&amp;IF('8sem'!Z7="","",'8sem'!Z7&amp;" ")</f>
        <v xml:space="preserve">21PSP13,21ELN14,21EME15, 21MAT21,21PHY22, 21MAT31,21CS32, </v>
      </c>
    </row>
    <row r="8" spans="1:5" ht="15.75" customHeight="1">
      <c r="A8" s="40" t="s">
        <v>632</v>
      </c>
      <c r="B8" s="41" t="s">
        <v>88</v>
      </c>
      <c r="C8" s="42" t="s">
        <v>89</v>
      </c>
      <c r="D8" t="str">
        <f>IF('1sem'!BJ8="","",'1sem'!BJ8&amp;" ")&amp;IF('2sem'!BJ8="","",'2sem'!BJ8&amp;" ")&amp;IF('3sem'!BD8="","",'3sem'!BD8&amp;" ")&amp;IF('4sem'!BO8="","",'4sem'!BO8&amp;" ")&amp;IF('5sem'!BD8="","",'5sem'!BD8&amp;" ")&amp;IF('6sem'!BD8="","",'6sem'!BD8&amp;" ")&amp;IF('7sem'!AR8="","",'7sem'!AR8&amp;" ")&amp;IF('8sem'!Z8="","",'8sem'!Z8&amp;" ")</f>
        <v/>
      </c>
    </row>
    <row r="9" spans="1:5" ht="15.75" customHeight="1">
      <c r="A9" s="40" t="s">
        <v>633</v>
      </c>
      <c r="B9" s="41" t="s">
        <v>99</v>
      </c>
      <c r="C9" s="42" t="s">
        <v>100</v>
      </c>
      <c r="D9" t="str">
        <f>IF('1sem'!BJ9="","",'1sem'!BJ9&amp;" ")&amp;IF('2sem'!BJ9="","",'2sem'!BJ9&amp;" ")&amp;IF('3sem'!BD9="","",'3sem'!BD9&amp;" ")&amp;IF('4sem'!BO9="","",'4sem'!BO9&amp;" ")&amp;IF('5sem'!BD9="","",'5sem'!BD9&amp;" ")&amp;IF('6sem'!BD9="","",'6sem'!BD9&amp;" ")&amp;IF('7sem'!AR9="","",'7sem'!AR9&amp;" ")&amp;IF('8sem'!Z9="","",'8sem'!Z9&amp;" ")</f>
        <v/>
      </c>
    </row>
    <row r="10" spans="1:5" ht="15.75" customHeight="1">
      <c r="A10" s="40" t="s">
        <v>634</v>
      </c>
      <c r="B10" s="41" t="s">
        <v>109</v>
      </c>
      <c r="C10" s="42" t="s">
        <v>110</v>
      </c>
      <c r="D10" t="str">
        <f>IF('1sem'!BJ10="","",'1sem'!BJ10&amp;" ")&amp;IF('2sem'!BJ10="","",'2sem'!BJ10&amp;" ")&amp;IF('3sem'!BD10="","",'3sem'!BD10&amp;" ")&amp;IF('4sem'!BO10="","",'4sem'!BO10&amp;" ")&amp;IF('5sem'!BD10="","",'5sem'!BD10&amp;" ")&amp;IF('6sem'!BD10="","",'6sem'!BD10&amp;" ")&amp;IF('7sem'!AR10="","",'7sem'!AR10&amp;" ")&amp;IF('8sem'!Z10="","",'8sem'!Z10&amp;" ")</f>
        <v/>
      </c>
    </row>
    <row r="11" spans="1:5" ht="15.75" customHeight="1">
      <c r="A11" s="40" t="s">
        <v>635</v>
      </c>
      <c r="B11" s="41" t="s">
        <v>116</v>
      </c>
      <c r="C11" s="42" t="s">
        <v>117</v>
      </c>
      <c r="D11" t="str">
        <f>IF('1sem'!BJ11="","",'1sem'!BJ11&amp;" ")&amp;IF('2sem'!BJ11="","",'2sem'!BJ11&amp;" ")&amp;IF('3sem'!BD11="","",'3sem'!BD11&amp;" ")&amp;IF('4sem'!BO11="","",'4sem'!BO11&amp;" ")&amp;IF('5sem'!BD11="","",'5sem'!BD11&amp;" ")&amp;IF('6sem'!BD11="","",'6sem'!BD11&amp;" ")&amp;IF('7sem'!AR11="","",'7sem'!AR11&amp;" ")&amp;IF('8sem'!Z11="","",'8sem'!Z11&amp;" ")</f>
        <v xml:space="preserve">21MAT11,21CHE12,21PSP13,21ELN14,21CHEL16,21CPL17, 21MAT21,21ELE23,21CIV24, 21MAT31,21CS32,21CS33,21CS34,21CSL35, 21CS41, </v>
      </c>
    </row>
    <row r="12" spans="1:5" ht="15.75" customHeight="1">
      <c r="A12" s="40" t="s">
        <v>636</v>
      </c>
      <c r="B12" s="41" t="s">
        <v>125</v>
      </c>
      <c r="C12" s="42" t="s">
        <v>126</v>
      </c>
      <c r="D12" t="str">
        <f>IF('1sem'!BJ12="","",'1sem'!BJ12&amp;" ")&amp;IF('2sem'!BJ12="","",'2sem'!BJ12&amp;" ")&amp;IF('3sem'!BD12="","",'3sem'!BD12&amp;" ")&amp;IF('4sem'!BO12="","",'4sem'!BO12&amp;" ")&amp;IF('5sem'!BD12="","",'5sem'!BD12&amp;" ")&amp;IF('6sem'!BD12="","",'6sem'!BD12&amp;" ")&amp;IF('7sem'!AR12="","",'7sem'!AR12&amp;" ")&amp;IF('8sem'!Z12="","",'8sem'!Z12&amp;" ")</f>
        <v/>
      </c>
    </row>
    <row r="13" spans="1:5" ht="15.75" customHeight="1">
      <c r="A13" s="40" t="s">
        <v>637</v>
      </c>
      <c r="B13" s="41" t="s">
        <v>133</v>
      </c>
      <c r="C13" s="42" t="s">
        <v>134</v>
      </c>
      <c r="D13" t="str">
        <f>IF('1sem'!BJ13="","",'1sem'!BJ13&amp;" ")&amp;IF('2sem'!BJ13="","",'2sem'!BJ13&amp;" ")&amp;IF('3sem'!BD13="","",'3sem'!BD13&amp;" ")&amp;IF('4sem'!BO13="","",'4sem'!BO13&amp;" ")&amp;IF('5sem'!BD13="","",'5sem'!BD13&amp;" ")&amp;IF('6sem'!BD13="","",'6sem'!BD13&amp;" ")&amp;IF('7sem'!AR13="","",'7sem'!AR13&amp;" ")&amp;IF('8sem'!Z13="","",'8sem'!Z13&amp;" ")</f>
        <v xml:space="preserve">21CS51,21CS52,21AI54, </v>
      </c>
    </row>
    <row r="14" spans="1:5" ht="15.75" customHeight="1">
      <c r="A14" s="40" t="s">
        <v>638</v>
      </c>
      <c r="B14" s="41" t="s">
        <v>141</v>
      </c>
      <c r="C14" s="42" t="s">
        <v>142</v>
      </c>
      <c r="D14" t="str">
        <f>IF('1sem'!BJ14="","",'1sem'!BJ14&amp;" ")&amp;IF('2sem'!BJ14="","",'2sem'!BJ14&amp;" ")&amp;IF('3sem'!BD14="","",'3sem'!BD14&amp;" ")&amp;IF('4sem'!BO14="","",'4sem'!BO14&amp;" ")&amp;IF('5sem'!BD14="","",'5sem'!BD14&amp;" ")&amp;IF('6sem'!BD14="","",'6sem'!BD14&amp;" ")&amp;IF('7sem'!AR14="","",'7sem'!AR14&amp;" ")&amp;IF('8sem'!Z14="","",'8sem'!Z14&amp;" ")</f>
        <v/>
      </c>
    </row>
    <row r="15" spans="1:5" ht="15.75" customHeight="1">
      <c r="A15" s="40" t="s">
        <v>639</v>
      </c>
      <c r="B15" s="41" t="s">
        <v>152</v>
      </c>
      <c r="C15" s="42" t="s">
        <v>153</v>
      </c>
      <c r="D15" t="str">
        <f>IF('1sem'!BJ15="","",'1sem'!BJ15&amp;" ")&amp;IF('2sem'!BJ15="","",'2sem'!BJ15&amp;" ")&amp;IF('3sem'!BD15="","",'3sem'!BD15&amp;" ")&amp;IF('4sem'!BO15="","",'4sem'!BO15&amp;" ")&amp;IF('5sem'!BD15="","",'5sem'!BD15&amp;" ")&amp;IF('6sem'!BD15="","",'6sem'!BD15&amp;" ")&amp;IF('7sem'!AR15="","",'7sem'!AR15&amp;" ")&amp;IF('8sem'!Z15="","",'8sem'!Z15&amp;" ")</f>
        <v/>
      </c>
    </row>
    <row r="16" spans="1:5" ht="15.75" customHeight="1">
      <c r="A16" s="40" t="s">
        <v>640</v>
      </c>
      <c r="B16" s="41" t="s">
        <v>162</v>
      </c>
      <c r="C16" s="42" t="s">
        <v>163</v>
      </c>
      <c r="D16" t="str">
        <f>IF('1sem'!BJ16="","",'1sem'!BJ16&amp;" ")&amp;IF('2sem'!BJ16="","",'2sem'!BJ16&amp;" ")&amp;IF('3sem'!BD16="","",'3sem'!BD16&amp;" ")&amp;IF('4sem'!BO16="","",'4sem'!BO16&amp;" ")&amp;IF('5sem'!BD16="","",'5sem'!BD16&amp;" ")&amp;IF('6sem'!BD16="","",'6sem'!BD16&amp;" ")&amp;IF('7sem'!AR16="","",'7sem'!AR16&amp;" ")&amp;IF('8sem'!Z16="","",'8sem'!Z16&amp;" ")</f>
        <v xml:space="preserve">21MAT31, </v>
      </c>
    </row>
    <row r="17" spans="1:4" ht="15.75" customHeight="1">
      <c r="A17" s="40" t="s">
        <v>641</v>
      </c>
      <c r="B17" s="41" t="s">
        <v>169</v>
      </c>
      <c r="C17" s="42" t="s">
        <v>170</v>
      </c>
      <c r="D17" t="str">
        <f>IF('1sem'!BJ17="","",'1sem'!BJ17&amp;" ")&amp;IF('2sem'!BJ17="","",'2sem'!BJ17&amp;" ")&amp;IF('3sem'!BD17="","",'3sem'!BD17&amp;" ")&amp;IF('4sem'!BO17="","",'4sem'!BO17&amp;" ")&amp;IF('5sem'!BD17="","",'5sem'!BD17&amp;" ")&amp;IF('6sem'!BD17="","",'6sem'!BD17&amp;" ")&amp;IF('7sem'!AR17="","",'7sem'!AR17&amp;" ")&amp;IF('8sem'!Z17="","",'8sem'!Z17&amp;" ")</f>
        <v xml:space="preserve">21MAT11, </v>
      </c>
    </row>
    <row r="18" spans="1:4" ht="15.75" customHeight="1">
      <c r="A18" s="40" t="s">
        <v>642</v>
      </c>
      <c r="B18" s="41" t="s">
        <v>177</v>
      </c>
      <c r="C18" s="42" t="s">
        <v>178</v>
      </c>
      <c r="D18" t="str">
        <f>IF('1sem'!BJ18="","",'1sem'!BJ18&amp;" ")&amp;IF('2sem'!BJ18="","",'2sem'!BJ18&amp;" ")&amp;IF('3sem'!BD18="","",'3sem'!BD18&amp;" ")&amp;IF('4sem'!BO18="","",'4sem'!BO18&amp;" ")&amp;IF('5sem'!BD18="","",'5sem'!BD18&amp;" ")&amp;IF('6sem'!BD18="","",'6sem'!BD18&amp;" ")&amp;IF('7sem'!AR18="","",'7sem'!AR18&amp;" ")&amp;IF('8sem'!Z18="","",'8sem'!Z18&amp;" ")</f>
        <v/>
      </c>
    </row>
    <row r="19" spans="1:4" ht="15.75" customHeight="1">
      <c r="A19" s="40" t="s">
        <v>643</v>
      </c>
      <c r="B19" s="41" t="s">
        <v>186</v>
      </c>
      <c r="C19" s="42" t="s">
        <v>187</v>
      </c>
      <c r="D19" t="str">
        <f>IF('1sem'!BJ19="","",'1sem'!BJ19&amp;" ")&amp;IF('2sem'!BJ19="","",'2sem'!BJ19&amp;" ")&amp;IF('3sem'!BD19="","",'3sem'!BD19&amp;" ")&amp;IF('4sem'!BO19="","",'4sem'!BO19&amp;" ")&amp;IF('5sem'!BD19="","",'5sem'!BD19&amp;" ")&amp;IF('6sem'!BD19="","",'6sem'!BD19&amp;" ")&amp;IF('7sem'!AR19="","",'7sem'!AR19&amp;" ")&amp;IF('8sem'!Z19="","",'8sem'!Z19&amp;" ")</f>
        <v xml:space="preserve">21MAT11,21CHE12,21PSP13,21CHEL16, 21MAT21,21PHY22,21ELE23, 21CS33,21CSL35, 21AI54,21RMI56, </v>
      </c>
    </row>
    <row r="20" spans="1:4" ht="15.75" customHeight="1">
      <c r="A20" s="40" t="s">
        <v>644</v>
      </c>
      <c r="B20" s="41" t="s">
        <v>193</v>
      </c>
      <c r="C20" s="42" t="s">
        <v>194</v>
      </c>
      <c r="D20" t="str">
        <f>IF('1sem'!BJ20="","",'1sem'!BJ20&amp;" ")&amp;IF('2sem'!BJ20="","",'2sem'!BJ20&amp;" ")&amp;IF('3sem'!BD20="","",'3sem'!BD20&amp;" ")&amp;IF('4sem'!BO20="","",'4sem'!BO20&amp;" ")&amp;IF('5sem'!BD20="","",'5sem'!BD20&amp;" ")&amp;IF('6sem'!BD20="","",'6sem'!BD20&amp;" ")&amp;IF('7sem'!AR20="","",'7sem'!AR20&amp;" ")&amp;IF('8sem'!Z20="","",'8sem'!Z20&amp;" ")</f>
        <v/>
      </c>
    </row>
    <row r="21" spans="1:4" ht="15.75" customHeight="1">
      <c r="A21" s="40" t="s">
        <v>645</v>
      </c>
      <c r="B21" s="41" t="s">
        <v>201</v>
      </c>
      <c r="C21" s="42" t="s">
        <v>202</v>
      </c>
      <c r="D21" t="str">
        <f>IF('1sem'!BJ21="","",'1sem'!BJ21&amp;" ")&amp;IF('2sem'!BJ21="","",'2sem'!BJ21&amp;" ")&amp;IF('3sem'!BD21="","",'3sem'!BD21&amp;" ")&amp;IF('4sem'!BO21="","",'4sem'!BO21&amp;" ")&amp;IF('5sem'!BD21="","",'5sem'!BD21&amp;" ")&amp;IF('6sem'!BD21="","",'6sem'!BD21&amp;" ")&amp;IF('7sem'!AR21="","",'7sem'!AR21&amp;" ")&amp;IF('8sem'!Z21="","",'8sem'!Z21&amp;" ")</f>
        <v xml:space="preserve">21MAT21,21ELE23, 21CS53, </v>
      </c>
    </row>
    <row r="22" spans="1:4" ht="15.75" customHeight="1">
      <c r="A22" s="40" t="s">
        <v>646</v>
      </c>
      <c r="B22" s="41" t="s">
        <v>210</v>
      </c>
      <c r="C22" s="42" t="s">
        <v>211</v>
      </c>
      <c r="D22" t="str">
        <f>IF('1sem'!BJ22="","",'1sem'!BJ22&amp;" ")&amp;IF('2sem'!BJ22="","",'2sem'!BJ22&amp;" ")&amp;IF('3sem'!BD22="","",'3sem'!BD22&amp;" ")&amp;IF('4sem'!BO22="","",'4sem'!BO22&amp;" ")&amp;IF('5sem'!BD22="","",'5sem'!BD22&amp;" ")&amp;IF('6sem'!BD22="","",'6sem'!BD22&amp;" ")&amp;IF('7sem'!AR22="","",'7sem'!AR22&amp;" ")&amp;IF('8sem'!Z22="","",'8sem'!Z22&amp;" ")</f>
        <v/>
      </c>
    </row>
    <row r="23" spans="1:4" ht="15.75" customHeight="1">
      <c r="A23" s="40" t="s">
        <v>647</v>
      </c>
      <c r="B23" s="41" t="s">
        <v>218</v>
      </c>
      <c r="C23" s="42" t="s">
        <v>219</v>
      </c>
      <c r="D23" t="str">
        <f>IF('1sem'!BJ23="","",'1sem'!BJ23&amp;" ")&amp;IF('2sem'!BJ23="","",'2sem'!BJ23&amp;" ")&amp;IF('3sem'!BD23="","",'3sem'!BD23&amp;" ")&amp;IF('4sem'!BO23="","",'4sem'!BO23&amp;" ")&amp;IF('5sem'!BD23="","",'5sem'!BD23&amp;" ")&amp;IF('6sem'!BD23="","",'6sem'!BD23&amp;" ")&amp;IF('7sem'!AR23="","",'7sem'!AR23&amp;" ")&amp;IF('8sem'!Z23="","",'8sem'!Z23&amp;" ")</f>
        <v/>
      </c>
    </row>
    <row r="24" spans="1:4" ht="15.75" customHeight="1">
      <c r="A24" s="40" t="s">
        <v>648</v>
      </c>
      <c r="B24" s="41" t="s">
        <v>228</v>
      </c>
      <c r="C24" s="42" t="s">
        <v>229</v>
      </c>
      <c r="D24" t="str">
        <f>IF('1sem'!BJ24="","",'1sem'!BJ24&amp;" ")&amp;IF('2sem'!BJ24="","",'2sem'!BJ24&amp;" ")&amp;IF('3sem'!BD24="","",'3sem'!BD24&amp;" ")&amp;IF('4sem'!BO24="","",'4sem'!BO24&amp;" ")&amp;IF('5sem'!BD24="","",'5sem'!BD24&amp;" ")&amp;IF('6sem'!BD24="","",'6sem'!BD24&amp;" ")&amp;IF('7sem'!AR24="","",'7sem'!AR24&amp;" ")&amp;IF('8sem'!Z24="","",'8sem'!Z24&amp;" ")</f>
        <v/>
      </c>
    </row>
    <row r="25" spans="1:4" ht="15.75" customHeight="1">
      <c r="A25" s="40" t="s">
        <v>649</v>
      </c>
      <c r="B25" s="41" t="s">
        <v>236</v>
      </c>
      <c r="C25" s="42" t="s">
        <v>237</v>
      </c>
      <c r="D25" t="str">
        <f>IF('1sem'!BJ25="","",'1sem'!BJ25&amp;" ")&amp;IF('2sem'!BJ25="","",'2sem'!BJ25&amp;" ")&amp;IF('3sem'!BD25="","",'3sem'!BD25&amp;" ")&amp;IF('4sem'!BO25="","",'4sem'!BO25&amp;" ")&amp;IF('5sem'!BD25="","",'5sem'!BD25&amp;" ")&amp;IF('6sem'!BD25="","",'6sem'!BD25&amp;" ")&amp;IF('7sem'!AR25="","",'7sem'!AR25&amp;" ")&amp;IF('8sem'!Z25="","",'8sem'!Z25&amp;" ")</f>
        <v/>
      </c>
    </row>
    <row r="26" spans="1:4" ht="15.75" customHeight="1">
      <c r="A26" s="40" t="s">
        <v>650</v>
      </c>
      <c r="B26" s="41" t="s">
        <v>244</v>
      </c>
      <c r="C26" s="42" t="s">
        <v>245</v>
      </c>
      <c r="D26" t="str">
        <f>IF('1sem'!BJ26="","",'1sem'!BJ26&amp;" ")&amp;IF('2sem'!BJ26="","",'2sem'!BJ26&amp;" ")&amp;IF('3sem'!BD26="","",'3sem'!BD26&amp;" ")&amp;IF('4sem'!BO26="","",'4sem'!BO26&amp;" ")&amp;IF('5sem'!BD26="","",'5sem'!BD26&amp;" ")&amp;IF('6sem'!BD26="","",'6sem'!BD26&amp;" ")&amp;IF('7sem'!AR26="","",'7sem'!AR26&amp;" ")&amp;IF('8sem'!Z26="","",'8sem'!Z26&amp;" ")</f>
        <v/>
      </c>
    </row>
    <row r="27" spans="1:4" ht="15.75" customHeight="1">
      <c r="A27" s="40" t="s">
        <v>651</v>
      </c>
      <c r="B27" s="41" t="s">
        <v>252</v>
      </c>
      <c r="C27" s="42" t="s">
        <v>253</v>
      </c>
      <c r="D27" t="str">
        <f>IF('1sem'!BJ27="","",'1sem'!BJ27&amp;" ")&amp;IF('2sem'!BJ27="","",'2sem'!BJ27&amp;" ")&amp;IF('3sem'!BD27="","",'3sem'!BD27&amp;" ")&amp;IF('4sem'!BO27="","",'4sem'!BO27&amp;" ")&amp;IF('5sem'!BD27="","",'5sem'!BD27&amp;" ")&amp;IF('6sem'!BD27="","",'6sem'!BD27&amp;" ")&amp;IF('7sem'!AR27="","",'7sem'!AR27&amp;" ")&amp;IF('8sem'!Z27="","",'8sem'!Z27&amp;" ")</f>
        <v/>
      </c>
    </row>
    <row r="28" spans="1:4" ht="15.75" customHeight="1">
      <c r="A28" s="40" t="s">
        <v>652</v>
      </c>
      <c r="B28" s="41" t="s">
        <v>260</v>
      </c>
      <c r="C28" s="42" t="s">
        <v>261</v>
      </c>
      <c r="D28" t="str">
        <f>IF('1sem'!BJ28="","",'1sem'!BJ28&amp;" ")&amp;IF('2sem'!BJ28="","",'2sem'!BJ28&amp;" ")&amp;IF('3sem'!BD28="","",'3sem'!BD28&amp;" ")&amp;IF('4sem'!BO28="","",'4sem'!BO28&amp;" ")&amp;IF('5sem'!BD28="","",'5sem'!BD28&amp;" ")&amp;IF('6sem'!BD28="","",'6sem'!BD28&amp;" ")&amp;IF('7sem'!AR28="","",'7sem'!AR28&amp;" ")&amp;IF('8sem'!Z28="","",'8sem'!Z28&amp;" ")</f>
        <v xml:space="preserve">21PSP13,21CPL17, 21CIV24, </v>
      </c>
    </row>
    <row r="29" spans="1:4" ht="15.75" customHeight="1">
      <c r="A29" s="40" t="s">
        <v>653</v>
      </c>
      <c r="B29" s="41" t="s">
        <v>269</v>
      </c>
      <c r="C29" s="42" t="s">
        <v>270</v>
      </c>
      <c r="D29" t="str">
        <f>IF('1sem'!BJ29="","",'1sem'!BJ29&amp;" ")&amp;IF('2sem'!BJ29="","",'2sem'!BJ29&amp;" ")&amp;IF('3sem'!BD29="","",'3sem'!BD29&amp;" ")&amp;IF('4sem'!BO29="","",'4sem'!BO29&amp;" ")&amp;IF('5sem'!BD29="","",'5sem'!BD29&amp;" ")&amp;IF('6sem'!BD29="","",'6sem'!BD29&amp;" ")&amp;IF('7sem'!AR29="","",'7sem'!AR29&amp;" ")&amp;IF('8sem'!Z29="","",'8sem'!Z29&amp;" ")</f>
        <v/>
      </c>
    </row>
    <row r="30" spans="1:4" ht="15.75" customHeight="1">
      <c r="A30" s="40" t="s">
        <v>654</v>
      </c>
      <c r="B30" s="41" t="s">
        <v>277</v>
      </c>
      <c r="C30" s="42" t="s">
        <v>278</v>
      </c>
      <c r="D30" t="str">
        <f>IF('1sem'!BJ30="","",'1sem'!BJ30&amp;" ")&amp;IF('2sem'!BJ30="","",'2sem'!BJ30&amp;" ")&amp;IF('3sem'!BD30="","",'3sem'!BD30&amp;" ")&amp;IF('4sem'!BO30="","",'4sem'!BO30&amp;" ")&amp;IF('5sem'!BD30="","",'5sem'!BD30&amp;" ")&amp;IF('6sem'!BD30="","",'6sem'!BD30&amp;" ")&amp;IF('7sem'!AR30="","",'7sem'!AR30&amp;" ")&amp;IF('8sem'!Z30="","",'8sem'!Z30&amp;" ")</f>
        <v xml:space="preserve">21MAT11,21CHE12,21PSP13,21ELN14, 21MAT21, 21MAT31,21CS33,21CSL35, 21CS41, 21CS51, </v>
      </c>
    </row>
    <row r="31" spans="1:4" ht="15.75" customHeight="1">
      <c r="A31" s="40" t="s">
        <v>655</v>
      </c>
      <c r="B31" s="41" t="s">
        <v>286</v>
      </c>
      <c r="C31" s="42" t="s">
        <v>287</v>
      </c>
      <c r="D31" t="str">
        <f>IF('1sem'!BJ31="","",'1sem'!BJ31&amp;" ")&amp;IF('2sem'!BJ31="","",'2sem'!BJ31&amp;" ")&amp;IF('3sem'!BD31="","",'3sem'!BD31&amp;" ")&amp;IF('4sem'!BO31="","",'4sem'!BO31&amp;" ")&amp;IF('5sem'!BD31="","",'5sem'!BD31&amp;" ")&amp;IF('6sem'!BD31="","",'6sem'!BD31&amp;" ")&amp;IF('7sem'!AR31="","",'7sem'!AR31&amp;" ")&amp;IF('8sem'!Z31="","",'8sem'!Z31&amp;" ")</f>
        <v xml:space="preserve">21PSP13,21CPL17, 21MAT21, 21MAT31,21CS33,21CSL35, 21CS41, 21CS52,21RMI56, </v>
      </c>
    </row>
    <row r="32" spans="1:4" ht="15.75" customHeight="1">
      <c r="A32" s="40" t="s">
        <v>656</v>
      </c>
      <c r="B32" s="41" t="s">
        <v>295</v>
      </c>
      <c r="C32" s="42" t="s">
        <v>296</v>
      </c>
      <c r="D32" t="str">
        <f>IF('1sem'!BJ32="","",'1sem'!BJ32&amp;" ")&amp;IF('2sem'!BJ32="","",'2sem'!BJ32&amp;" ")&amp;IF('3sem'!BD32="","",'3sem'!BD32&amp;" ")&amp;IF('4sem'!BO32="","",'4sem'!BO32&amp;" ")&amp;IF('5sem'!BD32="","",'5sem'!BD32&amp;" ")&amp;IF('6sem'!BD32="","",'6sem'!BD32&amp;" ")&amp;IF('7sem'!AR32="","",'7sem'!AR32&amp;" ")&amp;IF('8sem'!Z32="","",'8sem'!Z32&amp;" ")</f>
        <v/>
      </c>
    </row>
    <row r="33" spans="1:4" ht="15.75" customHeight="1">
      <c r="A33" s="40" t="s">
        <v>657</v>
      </c>
      <c r="B33" s="41" t="s">
        <v>304</v>
      </c>
      <c r="C33" s="42" t="s">
        <v>305</v>
      </c>
      <c r="D33" t="str">
        <f>IF('1sem'!BJ33="","",'1sem'!BJ33&amp;" ")&amp;IF('2sem'!BJ33="","",'2sem'!BJ33&amp;" ")&amp;IF('3sem'!BD33="","",'3sem'!BD33&amp;" ")&amp;IF('4sem'!BO33="","",'4sem'!BO33&amp;" ")&amp;IF('5sem'!BD33="","",'5sem'!BD33&amp;" ")&amp;IF('6sem'!BD33="","",'6sem'!BD33&amp;" ")&amp;IF('7sem'!AR33="","",'7sem'!AR33&amp;" ")&amp;IF('8sem'!Z33="","",'8sem'!Z33&amp;" ")</f>
        <v xml:space="preserve">21PSP13, </v>
      </c>
    </row>
    <row r="34" spans="1:4" ht="15.75" customHeight="1">
      <c r="A34" s="40" t="s">
        <v>658</v>
      </c>
      <c r="B34" s="41" t="s">
        <v>314</v>
      </c>
      <c r="C34" s="42" t="s">
        <v>315</v>
      </c>
      <c r="D34" t="str">
        <f>IF('1sem'!BJ34="","",'1sem'!BJ34&amp;" ")&amp;IF('2sem'!BJ34="","",'2sem'!BJ34&amp;" ")&amp;IF('3sem'!BD34="","",'3sem'!BD34&amp;" ")&amp;IF('4sem'!BO34="","",'4sem'!BO34&amp;" ")&amp;IF('5sem'!BD34="","",'5sem'!BD34&amp;" ")&amp;IF('6sem'!BD34="","",'6sem'!BD34&amp;" ")&amp;IF('7sem'!AR34="","",'7sem'!AR34&amp;" ")&amp;IF('8sem'!Z34="","",'8sem'!Z34&amp;" ")</f>
        <v/>
      </c>
    </row>
    <row r="35" spans="1:4" ht="15.75" customHeight="1">
      <c r="A35" s="40" t="s">
        <v>659</v>
      </c>
      <c r="B35" s="41" t="s">
        <v>323</v>
      </c>
      <c r="C35" s="42" t="s">
        <v>324</v>
      </c>
      <c r="D35" t="str">
        <f>IF('1sem'!BJ35="","",'1sem'!BJ35&amp;" ")&amp;IF('2sem'!BJ35="","",'2sem'!BJ35&amp;" ")&amp;IF('3sem'!BD35="","",'3sem'!BD35&amp;" ")&amp;IF('4sem'!BO35="","",'4sem'!BO35&amp;" ")&amp;IF('5sem'!BD35="","",'5sem'!BD35&amp;" ")&amp;IF('6sem'!BD35="","",'6sem'!BD35&amp;" ")&amp;IF('7sem'!AR35="","",'7sem'!AR35&amp;" ")&amp;IF('8sem'!Z35="","",'8sem'!Z35&amp;" ")</f>
        <v xml:space="preserve">21MAT31, </v>
      </c>
    </row>
    <row r="36" spans="1:4" ht="15.75" customHeight="1">
      <c r="A36" s="40" t="s">
        <v>660</v>
      </c>
      <c r="B36" s="41" t="s">
        <v>331</v>
      </c>
      <c r="C36" s="42" t="s">
        <v>332</v>
      </c>
      <c r="D36" t="str">
        <f>IF('1sem'!BJ36="","",'1sem'!BJ36&amp;" ")&amp;IF('2sem'!BJ36="","",'2sem'!BJ36&amp;" ")&amp;IF('3sem'!BD36="","",'3sem'!BD36&amp;" ")&amp;IF('4sem'!BO36="","",'4sem'!BO36&amp;" ")&amp;IF('5sem'!BD36="","",'5sem'!BD36&amp;" ")&amp;IF('6sem'!BD36="","",'6sem'!BD36&amp;" ")&amp;IF('7sem'!AR36="","",'7sem'!AR36&amp;" ")&amp;IF('8sem'!Z36="","",'8sem'!Z36&amp;" ")</f>
        <v/>
      </c>
    </row>
    <row r="37" spans="1:4" ht="15.75" customHeight="1">
      <c r="A37" s="40" t="s">
        <v>661</v>
      </c>
      <c r="B37" s="41" t="s">
        <v>338</v>
      </c>
      <c r="C37" s="42" t="s">
        <v>339</v>
      </c>
      <c r="D37" t="str">
        <f>IF('1sem'!BJ37="","",'1sem'!BJ37&amp;" ")&amp;IF('2sem'!BJ37="","",'2sem'!BJ37&amp;" ")&amp;IF('3sem'!BD37="","",'3sem'!BD37&amp;" ")&amp;IF('4sem'!BO37="","",'4sem'!BO37&amp;" ")&amp;IF('5sem'!BD37="","",'5sem'!BD37&amp;" ")&amp;IF('6sem'!BD37="","",'6sem'!BD37&amp;" ")&amp;IF('7sem'!AR37="","",'7sem'!AR37&amp;" ")&amp;IF('8sem'!Z37="","",'8sem'!Z37&amp;" ")</f>
        <v/>
      </c>
    </row>
    <row r="38" spans="1:4" ht="15.75" customHeight="1">
      <c r="A38" s="40" t="s">
        <v>662</v>
      </c>
      <c r="B38" s="41" t="s">
        <v>347</v>
      </c>
      <c r="C38" s="42" t="s">
        <v>348</v>
      </c>
      <c r="D38" t="str">
        <f>IF('1sem'!BJ38="","",'1sem'!BJ38&amp;" ")&amp;IF('2sem'!BJ38="","",'2sem'!BJ38&amp;" ")&amp;IF('3sem'!BD38="","",'3sem'!BD38&amp;" ")&amp;IF('4sem'!BO38="","",'4sem'!BO38&amp;" ")&amp;IF('5sem'!BD38="","",'5sem'!BD38&amp;" ")&amp;IF('6sem'!BD38="","",'6sem'!BD38&amp;" ")&amp;IF('7sem'!AR38="","",'7sem'!AR38&amp;" ")&amp;IF('8sem'!Z38="","",'8sem'!Z38&amp;" ")</f>
        <v/>
      </c>
    </row>
    <row r="39" spans="1:4" ht="15.75" customHeight="1">
      <c r="A39" s="40" t="s">
        <v>663</v>
      </c>
      <c r="B39" s="41" t="s">
        <v>357</v>
      </c>
      <c r="C39" s="42" t="s">
        <v>358</v>
      </c>
      <c r="D39" t="str">
        <f>IF('1sem'!BJ39="","",'1sem'!BJ39&amp;" ")&amp;IF('2sem'!BJ39="","",'2sem'!BJ39&amp;" ")&amp;IF('3sem'!BD39="","",'3sem'!BD39&amp;" ")&amp;IF('4sem'!BO39="","",'4sem'!BO39&amp;" ")&amp;IF('5sem'!BD39="","",'5sem'!BD39&amp;" ")&amp;IF('6sem'!BD39="","",'6sem'!BD39&amp;" ")&amp;IF('7sem'!AR39="","",'7sem'!AR39&amp;" ")&amp;IF('8sem'!Z39="","",'8sem'!Z39&amp;" ")</f>
        <v/>
      </c>
    </row>
    <row r="40" spans="1:4" ht="15.75" customHeight="1">
      <c r="A40" s="40" t="s">
        <v>666</v>
      </c>
      <c r="B40" s="41" t="s">
        <v>364</v>
      </c>
      <c r="C40" s="42" t="s">
        <v>365</v>
      </c>
      <c r="D40" t="str">
        <f>IF('1sem'!BJ40="","",'1sem'!BJ40&amp;" ")&amp;IF('2sem'!BJ40="","",'2sem'!BJ40&amp;" ")&amp;IF('3sem'!BD40="","",'3sem'!BD40&amp;" ")&amp;IF('4sem'!BO40="","",'4sem'!BO40&amp;" ")&amp;IF('5sem'!BD40="","",'5sem'!BD40&amp;" ")&amp;IF('6sem'!BD40="","",'6sem'!BD40&amp;" ")&amp;IF('7sem'!AR40="","",'7sem'!AR40&amp;" ")&amp;IF('8sem'!Z40="","",'8sem'!Z40&amp;" ")</f>
        <v/>
      </c>
    </row>
    <row r="41" spans="1:4" ht="15.75" customHeight="1">
      <c r="A41" s="40" t="s">
        <v>667</v>
      </c>
      <c r="B41" s="41" t="s">
        <v>371</v>
      </c>
      <c r="C41" s="42" t="s">
        <v>372</v>
      </c>
      <c r="D41" t="str">
        <f>IF('1sem'!BJ41="","",'1sem'!BJ41&amp;" ")&amp;IF('2sem'!BJ41="","",'2sem'!BJ41&amp;" ")&amp;IF('3sem'!BD41="","",'3sem'!BD41&amp;" ")&amp;IF('4sem'!BO41="","",'4sem'!BO41&amp;" ")&amp;IF('5sem'!BD41="","",'5sem'!BD41&amp;" ")&amp;IF('6sem'!BD41="","",'6sem'!BD41&amp;" ")&amp;IF('7sem'!AR41="","",'7sem'!AR41&amp;" ")&amp;IF('8sem'!Z41="","",'8sem'!Z41&amp;" ")</f>
        <v/>
      </c>
    </row>
    <row r="42" spans="1:4" ht="15.75" customHeight="1">
      <c r="A42" s="40" t="s">
        <v>668</v>
      </c>
      <c r="B42" s="41" t="s">
        <v>379</v>
      </c>
      <c r="C42" s="42" t="s">
        <v>380</v>
      </c>
      <c r="D42" t="str">
        <f>IF('1sem'!BJ42="","",'1sem'!BJ42&amp;" ")&amp;IF('2sem'!BJ42="","",'2sem'!BJ42&amp;" ")&amp;IF('3sem'!BD42="","",'3sem'!BD42&amp;" ")&amp;IF('4sem'!BO42="","",'4sem'!BO42&amp;" ")&amp;IF('5sem'!BD42="","",'5sem'!BD42&amp;" ")&amp;IF('6sem'!BD42="","",'6sem'!BD42&amp;" ")&amp;IF('7sem'!AR42="","",'7sem'!AR42&amp;" ")&amp;IF('8sem'!Z42="","",'8sem'!Z42&amp;" ")</f>
        <v/>
      </c>
    </row>
    <row r="43" spans="1:4" ht="15.75" customHeight="1">
      <c r="A43" s="40" t="s">
        <v>669</v>
      </c>
      <c r="B43" s="41" t="s">
        <v>387</v>
      </c>
      <c r="C43" s="42" t="s">
        <v>388</v>
      </c>
      <c r="D43" t="str">
        <f>IF('1sem'!BJ43="","",'1sem'!BJ43&amp;" ")&amp;IF('2sem'!BJ43="","",'2sem'!BJ43&amp;" ")&amp;IF('3sem'!BD43="","",'3sem'!BD43&amp;" ")&amp;IF('4sem'!BO43="","",'4sem'!BO43&amp;" ")&amp;IF('5sem'!BD43="","",'5sem'!BD43&amp;" ")&amp;IF('6sem'!BD43="","",'6sem'!BD43&amp;" ")&amp;IF('7sem'!AR43="","",'7sem'!AR43&amp;" ")&amp;IF('8sem'!Z43="","",'8sem'!Z43&amp;" ")</f>
        <v/>
      </c>
    </row>
    <row r="44" spans="1:4" ht="15.75" customHeight="1">
      <c r="A44" s="40" t="s">
        <v>670</v>
      </c>
      <c r="B44" s="41" t="s">
        <v>396</v>
      </c>
      <c r="C44" s="42" t="s">
        <v>397</v>
      </c>
      <c r="D44" t="str">
        <f>IF('1sem'!BJ44="","",'1sem'!BJ44&amp;" ")&amp;IF('2sem'!BJ44="","",'2sem'!BJ44&amp;" ")&amp;IF('3sem'!BD44="","",'3sem'!BD44&amp;" ")&amp;IF('4sem'!BO44="","",'4sem'!BO44&amp;" ")&amp;IF('5sem'!BD44="","",'5sem'!BD44&amp;" ")&amp;IF('6sem'!BD44="","",'6sem'!BD44&amp;" ")&amp;IF('7sem'!AR44="","",'7sem'!AR44&amp;" ")&amp;IF('8sem'!Z44="","",'8sem'!Z44&amp;" ")</f>
        <v/>
      </c>
    </row>
    <row r="45" spans="1:4" ht="15.75" customHeight="1">
      <c r="A45" s="40" t="s">
        <v>671</v>
      </c>
      <c r="B45" s="41" t="s">
        <v>406</v>
      </c>
      <c r="C45" s="42" t="s">
        <v>407</v>
      </c>
      <c r="D45" t="str">
        <f>IF('1sem'!BJ45="","",'1sem'!BJ45&amp;" ")&amp;IF('2sem'!BJ45="","",'2sem'!BJ45&amp;" ")&amp;IF('3sem'!BD45="","",'3sem'!BD45&amp;" ")&amp;IF('4sem'!BO45="","",'4sem'!BO45&amp;" ")&amp;IF('5sem'!BD45="","",'5sem'!BD45&amp;" ")&amp;IF('6sem'!BD45="","",'6sem'!BD45&amp;" ")&amp;IF('7sem'!AR45="","",'7sem'!AR45&amp;" ")&amp;IF('8sem'!Z45="","",'8sem'!Z45&amp;" ")</f>
        <v xml:space="preserve">21MAT31, 21AI54, </v>
      </c>
    </row>
    <row r="46" spans="1:4" ht="15.75" customHeight="1">
      <c r="A46" s="40" t="s">
        <v>674</v>
      </c>
      <c r="B46" s="41" t="s">
        <v>413</v>
      </c>
      <c r="C46" s="42" t="s">
        <v>414</v>
      </c>
      <c r="D46" t="str">
        <f>IF('1sem'!BJ46="","",'1sem'!BJ46&amp;" ")&amp;IF('2sem'!BJ46="","",'2sem'!BJ46&amp;" ")&amp;IF('3sem'!BD46="","",'3sem'!BD46&amp;" ")&amp;IF('4sem'!BO46="","",'4sem'!BO46&amp;" ")&amp;IF('5sem'!BD46="","",'5sem'!BD46&amp;" ")&amp;IF('6sem'!BD46="","",'6sem'!BD46&amp;" ")&amp;IF('7sem'!AR46="","",'7sem'!AR46&amp;" ")&amp;IF('8sem'!Z46="","",'8sem'!Z46&amp;" ")</f>
        <v/>
      </c>
    </row>
    <row r="47" spans="1:4" ht="15.75" customHeight="1">
      <c r="A47" s="40" t="s">
        <v>676</v>
      </c>
      <c r="B47" s="41" t="s">
        <v>421</v>
      </c>
      <c r="C47" s="42" t="s">
        <v>422</v>
      </c>
      <c r="D47" t="str">
        <f>IF('1sem'!BJ47="","",'1sem'!BJ47&amp;" ")&amp;IF('2sem'!BJ47="","",'2sem'!BJ47&amp;" ")&amp;IF('3sem'!BD47="","",'3sem'!BD47&amp;" ")&amp;IF('4sem'!BO47="","",'4sem'!BO47&amp;" ")&amp;IF('5sem'!BD47="","",'5sem'!BD47&amp;" ")&amp;IF('6sem'!BD47="","",'6sem'!BD47&amp;" ")&amp;IF('7sem'!AR47="","",'7sem'!AR47&amp;" ")&amp;IF('8sem'!Z47="","",'8sem'!Z47&amp;" ")</f>
        <v/>
      </c>
    </row>
    <row r="48" spans="1:4" ht="15.75" customHeight="1">
      <c r="A48" s="40" t="s">
        <v>677</v>
      </c>
      <c r="B48" s="41" t="s">
        <v>430</v>
      </c>
      <c r="C48" s="42" t="s">
        <v>431</v>
      </c>
      <c r="D48" t="str">
        <f>IF('1sem'!BJ48="","",'1sem'!BJ48&amp;" ")&amp;IF('2sem'!BJ48="","",'2sem'!BJ48&amp;" ")&amp;IF('3sem'!BD48="","",'3sem'!BD48&amp;" ")&amp;IF('4sem'!BO48="","",'4sem'!BO48&amp;" ")&amp;IF('5sem'!BD48="","",'5sem'!BD48&amp;" ")&amp;IF('6sem'!BD48="","",'6sem'!BD48&amp;" ")&amp;IF('7sem'!AR48="","",'7sem'!AR48&amp;" ")&amp;IF('8sem'!Z48="","",'8sem'!Z48&amp;" ")</f>
        <v/>
      </c>
    </row>
    <row r="49" spans="1:4" ht="15.75" customHeight="1">
      <c r="A49" s="40" t="s">
        <v>678</v>
      </c>
      <c r="B49" s="41" t="s">
        <v>439</v>
      </c>
      <c r="C49" s="42" t="s">
        <v>440</v>
      </c>
      <c r="D49" t="str">
        <f>IF('1sem'!BJ49="","",'1sem'!BJ49&amp;" ")&amp;IF('2sem'!BJ49="","",'2sem'!BJ49&amp;" ")&amp;IF('3sem'!BD49="","",'3sem'!BD49&amp;" ")&amp;IF('4sem'!BO49="","",'4sem'!BO49&amp;" ")&amp;IF('5sem'!BD49="","",'5sem'!BD49&amp;" ")&amp;IF('6sem'!BD49="","",'6sem'!BD49&amp;" ")&amp;IF('7sem'!AR49="","",'7sem'!AR49&amp;" ")&amp;IF('8sem'!Z49="","",'8sem'!Z49&amp;" ")</f>
        <v/>
      </c>
    </row>
    <row r="50" spans="1:4" ht="15.75" customHeight="1">
      <c r="A50" s="40" t="s">
        <v>679</v>
      </c>
      <c r="B50" s="41" t="s">
        <v>448</v>
      </c>
      <c r="C50" s="42" t="s">
        <v>449</v>
      </c>
      <c r="D50" t="str">
        <f>IF('1sem'!BJ50="","",'1sem'!BJ50&amp;" ")&amp;IF('2sem'!BJ50="","",'2sem'!BJ50&amp;" ")&amp;IF('3sem'!BD50="","",'3sem'!BD50&amp;" ")&amp;IF('4sem'!BO50="","",'4sem'!BO50&amp;" ")&amp;IF('5sem'!BD50="","",'5sem'!BD50&amp;" ")&amp;IF('6sem'!BD50="","",'6sem'!BD50&amp;" ")&amp;IF('7sem'!AR50="","",'7sem'!AR50&amp;" ")&amp;IF('8sem'!Z50="","",'8sem'!Z50&amp;" ")</f>
        <v/>
      </c>
    </row>
    <row r="51" spans="1:4" ht="15.75" customHeight="1">
      <c r="A51" s="40" t="s">
        <v>680</v>
      </c>
      <c r="B51" s="41" t="s">
        <v>456</v>
      </c>
      <c r="C51" s="42" t="s">
        <v>457</v>
      </c>
      <c r="D51" t="str">
        <f>IF('1sem'!BJ51="","",'1sem'!BJ51&amp;" ")&amp;IF('2sem'!BJ51="","",'2sem'!BJ51&amp;" ")&amp;IF('3sem'!BD51="","",'3sem'!BD51&amp;" ")&amp;IF('4sem'!BO51="","",'4sem'!BO51&amp;" ")&amp;IF('5sem'!BD51="","",'5sem'!BD51&amp;" ")&amp;IF('6sem'!BD51="","",'6sem'!BD51&amp;" ")&amp;IF('7sem'!AR51="","",'7sem'!AR51&amp;" ")&amp;IF('8sem'!Z51="","",'8sem'!Z51&amp;" ")</f>
        <v/>
      </c>
    </row>
    <row r="52" spans="1:4" ht="15.75" customHeight="1">
      <c r="A52" s="40" t="s">
        <v>681</v>
      </c>
      <c r="B52" s="41" t="s">
        <v>466</v>
      </c>
      <c r="C52" s="42" t="s">
        <v>467</v>
      </c>
      <c r="D52" t="str">
        <f>IF('1sem'!BJ52="","",'1sem'!BJ52&amp;" ")&amp;IF('2sem'!BJ52="","",'2sem'!BJ52&amp;" ")&amp;IF('3sem'!BD52="","",'3sem'!BD52&amp;" ")&amp;IF('4sem'!BO52="","",'4sem'!BO52&amp;" ")&amp;IF('5sem'!BD52="","",'5sem'!BD52&amp;" ")&amp;IF('6sem'!BD52="","",'6sem'!BD52&amp;" ")&amp;IF('7sem'!AR52="","",'7sem'!AR52&amp;" ")&amp;IF('8sem'!Z52="","",'8sem'!Z52&amp;" ")</f>
        <v/>
      </c>
    </row>
    <row r="53" spans="1:4" ht="15.75" customHeight="1">
      <c r="A53" s="40" t="s">
        <v>682</v>
      </c>
      <c r="B53" s="41" t="s">
        <v>475</v>
      </c>
      <c r="C53" s="42" t="s">
        <v>476</v>
      </c>
      <c r="D53" t="str">
        <f>IF('1sem'!BJ53="","",'1sem'!BJ53&amp;" ")&amp;IF('2sem'!BJ53="","",'2sem'!BJ53&amp;" ")&amp;IF('3sem'!BD53="","",'3sem'!BD53&amp;" ")&amp;IF('4sem'!BO53="","",'4sem'!BO53&amp;" ")&amp;IF('5sem'!BD53="","",'5sem'!BD53&amp;" ")&amp;IF('6sem'!BD53="","",'6sem'!BD53&amp;" ")&amp;IF('7sem'!AR53="","",'7sem'!AR53&amp;" ")&amp;IF('8sem'!Z53="","",'8sem'!Z53&amp;" ")</f>
        <v xml:space="preserve">21MAT31, 21CS51, </v>
      </c>
    </row>
    <row r="54" spans="1:4" ht="15.75" customHeight="1">
      <c r="A54" s="40" t="s">
        <v>683</v>
      </c>
      <c r="B54" s="41" t="s">
        <v>483</v>
      </c>
      <c r="C54" s="42" t="s">
        <v>484</v>
      </c>
      <c r="D54" t="str">
        <f>IF('1sem'!BJ54="","",'1sem'!BJ54&amp;" ")&amp;IF('2sem'!BJ54="","",'2sem'!BJ54&amp;" ")&amp;IF('3sem'!BD54="","",'3sem'!BD54&amp;" ")&amp;IF('4sem'!BO54="","",'4sem'!BO54&amp;" ")&amp;IF('5sem'!BD54="","",'5sem'!BD54&amp;" ")&amp;IF('6sem'!BD54="","",'6sem'!BD54&amp;" ")&amp;IF('7sem'!AR54="","",'7sem'!AR54&amp;" ")&amp;IF('8sem'!Z54="","",'8sem'!Z54&amp;" ")</f>
        <v/>
      </c>
    </row>
    <row r="55" spans="1:4" ht="15.75" customHeight="1">
      <c r="A55" s="40" t="s">
        <v>684</v>
      </c>
      <c r="B55" s="41" t="s">
        <v>491</v>
      </c>
      <c r="C55" s="42" t="s">
        <v>492</v>
      </c>
      <c r="D55" t="str">
        <f>IF('1sem'!BJ55="","",'1sem'!BJ55&amp;" ")&amp;IF('2sem'!BJ55="","",'2sem'!BJ55&amp;" ")&amp;IF('3sem'!BD55="","",'3sem'!BD55&amp;" ")&amp;IF('4sem'!BO55="","",'4sem'!BO55&amp;" ")&amp;IF('5sem'!BD55="","",'5sem'!BD55&amp;" ")&amp;IF('6sem'!BD55="","",'6sem'!BD55&amp;" ")&amp;IF('7sem'!AR55="","",'7sem'!AR55&amp;" ")&amp;IF('8sem'!Z55="","",'8sem'!Z55&amp;" ")</f>
        <v/>
      </c>
    </row>
    <row r="56" spans="1:4" ht="15.75" customHeight="1">
      <c r="A56" s="40" t="s">
        <v>685</v>
      </c>
      <c r="B56" s="41" t="s">
        <v>499</v>
      </c>
      <c r="C56" s="42" t="s">
        <v>500</v>
      </c>
      <c r="D56" t="str">
        <f>IF('1sem'!BJ56="","",'1sem'!BJ56&amp;" ")&amp;IF('2sem'!BJ56="","",'2sem'!BJ56&amp;" ")&amp;IF('3sem'!BD56="","",'3sem'!BD56&amp;" ")&amp;IF('4sem'!BO56="","",'4sem'!BO56&amp;" ")&amp;IF('5sem'!BD56="","",'5sem'!BD56&amp;" ")&amp;IF('6sem'!BD56="","",'6sem'!BD56&amp;" ")&amp;IF('7sem'!AR56="","",'7sem'!AR56&amp;" ")&amp;IF('8sem'!Z56="","",'8sem'!Z56&amp;" ")</f>
        <v xml:space="preserve">21MAT31, </v>
      </c>
    </row>
    <row r="57" spans="1:4" ht="15.75" customHeight="1">
      <c r="A57" s="40" t="s">
        <v>686</v>
      </c>
      <c r="B57" s="41" t="s">
        <v>506</v>
      </c>
      <c r="C57" s="42" t="s">
        <v>507</v>
      </c>
      <c r="D57" t="str">
        <f>IF('1sem'!BJ57="","",'1sem'!BJ57&amp;" ")&amp;IF('2sem'!BJ57="","",'2sem'!BJ57&amp;" ")&amp;IF('3sem'!BD57="","",'3sem'!BD57&amp;" ")&amp;IF('4sem'!BO57="","",'4sem'!BO57&amp;" ")&amp;IF('5sem'!BD57="","",'5sem'!BD57&amp;" ")&amp;IF('6sem'!BD57="","",'6sem'!BD57&amp;" ")&amp;IF('7sem'!AR57="","",'7sem'!AR57&amp;" ")&amp;IF('8sem'!Z57="","",'8sem'!Z57&amp;" ")</f>
        <v/>
      </c>
    </row>
    <row r="58" spans="1:4" ht="15.75" customHeight="1">
      <c r="A58" s="119">
        <v>57</v>
      </c>
      <c r="B58" s="120" t="s">
        <v>514</v>
      </c>
      <c r="C58" s="121" t="s">
        <v>515</v>
      </c>
      <c r="D58" t="str">
        <f>IF('1sem'!BJ58="","",'1sem'!BJ58&amp;" ")&amp;IF('2sem'!BJ58="","",'2sem'!BJ58&amp;" ")&amp;IF('3sem'!BD58="","",'3sem'!BD58&amp;" ")&amp;IF('4sem'!BO58="","",'4sem'!BO58&amp;" ")&amp;IF('5sem'!BD58="","",'5sem'!BD58&amp;" ")&amp;IF('6sem'!BD58="","",'6sem'!BD58&amp;" ")&amp;IF('7sem'!AR58="","",'7sem'!AR58&amp;" ")&amp;IF('8sem'!Z58="","",'8sem'!Z58&amp;" ")</f>
        <v/>
      </c>
    </row>
    <row r="59" spans="1:4" ht="15.75" customHeight="1">
      <c r="A59" s="40">
        <v>58</v>
      </c>
      <c r="B59" s="43" t="s">
        <v>522</v>
      </c>
      <c r="C59" s="125" t="s">
        <v>523</v>
      </c>
      <c r="D59" t="str">
        <f>IF('1sem'!BJ59="","",'1sem'!BJ59&amp;" ")&amp;IF('2sem'!BJ59="","",'2sem'!BJ59&amp;" ")&amp;IF('3sem'!BD59="","",'3sem'!BD59&amp;" ")&amp;IF('4sem'!BO59="","",'4sem'!BO59&amp;" ")&amp;IF('5sem'!BD59="","",'5sem'!BD59&amp;" ")&amp;IF('6sem'!BD59="","",'6sem'!BD59&amp;" ")&amp;IF('7sem'!AR59="","",'7sem'!AR59&amp;" ")&amp;IF('8sem'!Z59="","",'8sem'!Z59&amp;" ")</f>
        <v xml:space="preserve">21CS32,21CS33,21CSL35, </v>
      </c>
    </row>
    <row r="60" spans="1:4" ht="15.75" customHeight="1">
      <c r="A60" s="40">
        <v>59</v>
      </c>
      <c r="B60" s="43" t="s">
        <v>530</v>
      </c>
      <c r="C60" s="125" t="s">
        <v>726</v>
      </c>
      <c r="D60" t="str">
        <f>IF('1sem'!BJ60="","",'1sem'!BJ60&amp;" ")&amp;IF('2sem'!BJ60="","",'2sem'!BJ60&amp;" ")&amp;IF('3sem'!BD60="","",'3sem'!BD60&amp;" ")&amp;IF('4sem'!BO60="","",'4sem'!BO60&amp;" ")&amp;IF('5sem'!BD60="","",'5sem'!BD60&amp;" ")&amp;IF('6sem'!BD60="","",'6sem'!BD60&amp;" ")&amp;IF('7sem'!AR60="","",'7sem'!AR60&amp;" ")&amp;IF('8sem'!Z60="","",'8sem'!Z60&amp;" ")</f>
        <v/>
      </c>
    </row>
    <row r="61" spans="1:4" ht="15.75" customHeight="1">
      <c r="A61" s="40">
        <v>60</v>
      </c>
      <c r="B61" s="43" t="s">
        <v>538</v>
      </c>
      <c r="C61" s="125" t="s">
        <v>727</v>
      </c>
      <c r="D61" t="str">
        <f>IF('1sem'!BJ61="","",'1sem'!BJ61&amp;" ")&amp;IF('2sem'!BJ61="","",'2sem'!BJ61&amp;" ")&amp;IF('3sem'!BD61="","",'3sem'!BD61&amp;" ")&amp;IF('4sem'!BO61="","",'4sem'!BO61&amp;" ")&amp;IF('5sem'!BD61="","",'5sem'!BD61&amp;" ")&amp;IF('6sem'!BD61="","",'6sem'!BD61&amp;" ")&amp;IF('7sem'!AR61="","",'7sem'!AR61&amp;" ")&amp;IF('8sem'!Z61="","",'8sem'!Z61&amp;" ")</f>
        <v xml:space="preserve">21MAT31,21CS32, 21CS51, </v>
      </c>
    </row>
    <row r="62" spans="1:4" ht="15.75" customHeight="1" thickBot="1">
      <c r="A62" s="128">
        <v>61</v>
      </c>
      <c r="B62" s="129" t="s">
        <v>545</v>
      </c>
      <c r="C62" s="130" t="s">
        <v>728</v>
      </c>
      <c r="D62" t="str">
        <f>IF('1sem'!BJ62="","",'1sem'!BJ62&amp;" ")&amp;IF('2sem'!BJ62="","",'2sem'!BJ62&amp;" ")&amp;IF('3sem'!BD62="","",'3sem'!BD62&amp;" ")&amp;IF('4sem'!BO62="","",'4sem'!BO62&amp;" ")&amp;IF('5sem'!BD62="","",'5sem'!BD62&amp;" ")&amp;IF('6sem'!BD62="","",'6sem'!BD62&amp;" ")&amp;IF('7sem'!AR62="","",'7sem'!AR62&amp;" ")&amp;IF('8sem'!Z62="","",'8sem'!Z62&amp;" ")</f>
        <v xml:space="preserve">21MAT31, 21CS53,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68"/>
  <sheetViews>
    <sheetView workbookViewId="0">
      <selection activeCell="B64" sqref="B64:B66"/>
    </sheetView>
  </sheetViews>
  <sheetFormatPr baseColWidth="10" defaultColWidth="12.6640625" defaultRowHeight="15.75" customHeight="1"/>
  <cols>
    <col min="3" max="3" width="55.33203125" customWidth="1"/>
  </cols>
  <sheetData>
    <row r="1" spans="1:11" ht="18" thickBot="1">
      <c r="A1" s="238" t="s">
        <v>782</v>
      </c>
      <c r="B1" s="239" t="s">
        <v>783</v>
      </c>
      <c r="C1" s="240" t="s">
        <v>2</v>
      </c>
    </row>
    <row r="2" spans="1:11" ht="17">
      <c r="A2" s="242">
        <v>1</v>
      </c>
      <c r="B2" s="243" t="s">
        <v>615</v>
      </c>
      <c r="C2" s="244" t="s">
        <v>784</v>
      </c>
    </row>
    <row r="3" spans="1:11" ht="16">
      <c r="A3" s="245">
        <v>1</v>
      </c>
      <c r="B3" s="111" t="s">
        <v>616</v>
      </c>
      <c r="C3" s="246" t="s">
        <v>785</v>
      </c>
    </row>
    <row r="4" spans="1:11" ht="16">
      <c r="A4" s="245">
        <v>1</v>
      </c>
      <c r="B4" s="111" t="s">
        <v>617</v>
      </c>
      <c r="C4" s="246" t="s">
        <v>786</v>
      </c>
    </row>
    <row r="5" spans="1:11" ht="16">
      <c r="A5" s="245">
        <v>1</v>
      </c>
      <c r="B5" s="160" t="s">
        <v>618</v>
      </c>
      <c r="C5" s="247" t="s">
        <v>787</v>
      </c>
    </row>
    <row r="6" spans="1:11" ht="16">
      <c r="A6" s="245">
        <v>1</v>
      </c>
      <c r="B6" s="160" t="s">
        <v>619</v>
      </c>
      <c r="C6" s="247" t="s">
        <v>788</v>
      </c>
    </row>
    <row r="7" spans="1:11" ht="16">
      <c r="A7" s="245">
        <v>1</v>
      </c>
      <c r="B7" s="111" t="s">
        <v>620</v>
      </c>
      <c r="C7" s="247" t="s">
        <v>789</v>
      </c>
      <c r="E7" s="196"/>
    </row>
    <row r="8" spans="1:11" ht="16">
      <c r="A8" s="245">
        <v>1</v>
      </c>
      <c r="B8" s="111" t="s">
        <v>621</v>
      </c>
      <c r="C8" s="246" t="s">
        <v>790</v>
      </c>
    </row>
    <row r="9" spans="1:11" ht="16">
      <c r="A9" s="245">
        <v>1</v>
      </c>
      <c r="B9" s="111" t="s">
        <v>622</v>
      </c>
      <c r="C9" s="246" t="s">
        <v>791</v>
      </c>
    </row>
    <row r="10" spans="1:11" ht="17" thickBot="1">
      <c r="A10" s="248">
        <v>1</v>
      </c>
      <c r="B10" s="249" t="s">
        <v>623</v>
      </c>
      <c r="C10" s="250" t="s">
        <v>792</v>
      </c>
    </row>
    <row r="11" spans="1:11" ht="16">
      <c r="A11" s="242">
        <v>2</v>
      </c>
      <c r="B11" s="243" t="s">
        <v>696</v>
      </c>
      <c r="C11" s="251" t="s">
        <v>793</v>
      </c>
    </row>
    <row r="12" spans="1:11" ht="16">
      <c r="A12" s="245">
        <v>2</v>
      </c>
      <c r="B12" s="111" t="s">
        <v>697</v>
      </c>
      <c r="C12" s="246" t="s">
        <v>794</v>
      </c>
      <c r="K12" s="196"/>
    </row>
    <row r="13" spans="1:11" ht="16">
      <c r="A13" s="245">
        <v>2</v>
      </c>
      <c r="B13" s="111" t="s">
        <v>698</v>
      </c>
      <c r="C13" s="246" t="s">
        <v>795</v>
      </c>
    </row>
    <row r="14" spans="1:11" ht="16">
      <c r="A14" s="245">
        <v>2</v>
      </c>
      <c r="B14" s="160" t="s">
        <v>699</v>
      </c>
      <c r="C14" s="246" t="s">
        <v>796</v>
      </c>
    </row>
    <row r="15" spans="1:11" ht="16">
      <c r="A15" s="245">
        <v>2</v>
      </c>
      <c r="B15" s="160" t="s">
        <v>700</v>
      </c>
      <c r="C15" s="246" t="s">
        <v>797</v>
      </c>
    </row>
    <row r="16" spans="1:11" ht="16">
      <c r="A16" s="245">
        <v>2</v>
      </c>
      <c r="B16" s="111" t="s">
        <v>701</v>
      </c>
      <c r="C16" s="246" t="s">
        <v>798</v>
      </c>
    </row>
    <row r="17" spans="1:3" ht="16">
      <c r="A17" s="245">
        <v>2</v>
      </c>
      <c r="B17" s="111" t="s">
        <v>702</v>
      </c>
      <c r="C17" s="246" t="s">
        <v>799</v>
      </c>
    </row>
    <row r="18" spans="1:3" ht="16">
      <c r="A18" s="245">
        <v>2</v>
      </c>
      <c r="B18" s="111" t="s">
        <v>703</v>
      </c>
      <c r="C18" s="246" t="s">
        <v>800</v>
      </c>
    </row>
    <row r="19" spans="1:3" ht="17" thickBot="1">
      <c r="A19" s="248">
        <v>2</v>
      </c>
      <c r="B19" s="249" t="s">
        <v>704</v>
      </c>
      <c r="C19" s="250" t="s">
        <v>801</v>
      </c>
    </row>
    <row r="20" spans="1:3" ht="16">
      <c r="A20" s="242">
        <v>3</v>
      </c>
      <c r="B20" s="243" t="s">
        <v>714</v>
      </c>
      <c r="C20" s="251" t="s">
        <v>802</v>
      </c>
    </row>
    <row r="21" spans="1:3" ht="16">
      <c r="A21" s="245">
        <v>3</v>
      </c>
      <c r="B21" s="111" t="s">
        <v>715</v>
      </c>
      <c r="C21" s="247" t="s">
        <v>803</v>
      </c>
    </row>
    <row r="22" spans="1:3" ht="16">
      <c r="A22" s="245">
        <v>3</v>
      </c>
      <c r="B22" s="111" t="s">
        <v>716</v>
      </c>
      <c r="C22" s="246" t="s">
        <v>804</v>
      </c>
    </row>
    <row r="23" spans="1:3" ht="16">
      <c r="A23" s="245">
        <v>3</v>
      </c>
      <c r="B23" s="111" t="s">
        <v>717</v>
      </c>
      <c r="C23" s="246" t="s">
        <v>805</v>
      </c>
    </row>
    <row r="24" spans="1:3" ht="16">
      <c r="A24" s="245">
        <v>3</v>
      </c>
      <c r="B24" s="111" t="s">
        <v>718</v>
      </c>
      <c r="C24" s="247" t="s">
        <v>806</v>
      </c>
    </row>
    <row r="25" spans="1:3" ht="16">
      <c r="A25" s="245">
        <v>3</v>
      </c>
      <c r="B25" s="111" t="s">
        <v>719</v>
      </c>
      <c r="C25" s="246" t="s">
        <v>807</v>
      </c>
    </row>
    <row r="26" spans="1:3" ht="16">
      <c r="A26" s="245">
        <v>3</v>
      </c>
      <c r="B26" s="111" t="s">
        <v>720</v>
      </c>
      <c r="C26" s="246" t="s">
        <v>808</v>
      </c>
    </row>
    <row r="27" spans="1:3" ht="17" thickBot="1">
      <c r="A27" s="248">
        <v>3</v>
      </c>
      <c r="B27" s="249" t="s">
        <v>721</v>
      </c>
      <c r="C27" s="252" t="s">
        <v>809</v>
      </c>
    </row>
    <row r="28" spans="1:3" ht="16">
      <c r="A28" s="242">
        <v>4</v>
      </c>
      <c r="B28" s="243" t="s">
        <v>744</v>
      </c>
      <c r="C28" s="253" t="s">
        <v>810</v>
      </c>
    </row>
    <row r="29" spans="1:3" ht="16">
      <c r="A29" s="245">
        <v>4</v>
      </c>
      <c r="B29" s="111" t="s">
        <v>745</v>
      </c>
      <c r="C29" s="246" t="s">
        <v>811</v>
      </c>
    </row>
    <row r="30" spans="1:3" ht="16">
      <c r="A30" s="245">
        <v>4</v>
      </c>
      <c r="B30" s="111" t="s">
        <v>746</v>
      </c>
      <c r="C30" s="246" t="s">
        <v>812</v>
      </c>
    </row>
    <row r="31" spans="1:3" ht="16">
      <c r="A31" s="245">
        <v>4</v>
      </c>
      <c r="B31" s="111" t="s">
        <v>747</v>
      </c>
      <c r="C31" s="247" t="s">
        <v>813</v>
      </c>
    </row>
    <row r="32" spans="1:3" ht="16">
      <c r="A32" s="245">
        <v>4</v>
      </c>
      <c r="B32" s="111" t="s">
        <v>748</v>
      </c>
      <c r="C32" s="246" t="s">
        <v>814</v>
      </c>
    </row>
    <row r="33" spans="1:3" ht="16">
      <c r="A33" s="245">
        <v>4</v>
      </c>
      <c r="B33" s="111" t="s">
        <v>749</v>
      </c>
      <c r="C33" s="246" t="s">
        <v>815</v>
      </c>
    </row>
    <row r="34" spans="1:3" ht="16">
      <c r="A34" s="245">
        <v>4</v>
      </c>
      <c r="B34" s="111" t="s">
        <v>750</v>
      </c>
      <c r="C34" s="246" t="s">
        <v>816</v>
      </c>
    </row>
    <row r="35" spans="1:3" ht="16">
      <c r="A35" s="245">
        <v>4</v>
      </c>
      <c r="B35" s="111" t="s">
        <v>751</v>
      </c>
      <c r="C35" s="246" t="s">
        <v>817</v>
      </c>
    </row>
    <row r="36" spans="1:3" ht="16">
      <c r="A36" s="245">
        <v>4</v>
      </c>
      <c r="B36" s="111" t="s">
        <v>752</v>
      </c>
      <c r="C36" s="246" t="s">
        <v>818</v>
      </c>
    </row>
    <row r="37" spans="1:3" ht="17" thickBot="1">
      <c r="A37" s="248">
        <v>4</v>
      </c>
      <c r="B37" s="249" t="s">
        <v>753</v>
      </c>
      <c r="C37" s="250" t="s">
        <v>819</v>
      </c>
    </row>
    <row r="38" spans="1:3" ht="16">
      <c r="A38" s="113">
        <v>5</v>
      </c>
      <c r="B38" s="147" t="s">
        <v>765</v>
      </c>
      <c r="C38" s="241" t="s">
        <v>820</v>
      </c>
    </row>
    <row r="39" spans="1:3" ht="16">
      <c r="A39" s="122">
        <v>5</v>
      </c>
      <c r="B39" s="111" t="s">
        <v>766</v>
      </c>
      <c r="C39" s="194" t="s">
        <v>821</v>
      </c>
    </row>
    <row r="40" spans="1:3" ht="16">
      <c r="A40" s="122">
        <v>5</v>
      </c>
      <c r="B40" s="111" t="s">
        <v>767</v>
      </c>
      <c r="C40" s="195" t="s">
        <v>822</v>
      </c>
    </row>
    <row r="41" spans="1:3" ht="16">
      <c r="A41" s="122">
        <v>5</v>
      </c>
      <c r="B41" s="111" t="s">
        <v>768</v>
      </c>
      <c r="C41" s="195" t="s">
        <v>823</v>
      </c>
    </row>
    <row r="42" spans="1:3" ht="16">
      <c r="A42" s="122">
        <v>5</v>
      </c>
      <c r="B42" s="111" t="s">
        <v>769</v>
      </c>
      <c r="C42" s="195" t="s">
        <v>824</v>
      </c>
    </row>
    <row r="43" spans="1:3" ht="16">
      <c r="A43" s="122">
        <v>5</v>
      </c>
      <c r="B43" s="111" t="s">
        <v>764</v>
      </c>
      <c r="C43" s="195" t="s">
        <v>825</v>
      </c>
    </row>
    <row r="44" spans="1:3" ht="16">
      <c r="A44" s="122">
        <v>5</v>
      </c>
      <c r="B44" s="111" t="s">
        <v>770</v>
      </c>
      <c r="C44" s="195" t="s">
        <v>826</v>
      </c>
    </row>
    <row r="45" spans="1:3" ht="17" thickBot="1">
      <c r="A45" s="254">
        <v>5</v>
      </c>
      <c r="B45" s="255" t="s">
        <v>771</v>
      </c>
      <c r="C45" s="256" t="s">
        <v>827</v>
      </c>
    </row>
    <row r="46" spans="1:3" ht="15.75" customHeight="1">
      <c r="A46" s="259">
        <v>6</v>
      </c>
      <c r="B46" s="260" t="s">
        <v>843</v>
      </c>
      <c r="C46" s="261" t="s">
        <v>851</v>
      </c>
    </row>
    <row r="47" spans="1:3" ht="15.75" customHeight="1">
      <c r="A47" s="262">
        <v>6</v>
      </c>
      <c r="B47" s="258" t="s">
        <v>844</v>
      </c>
      <c r="C47" s="263" t="s">
        <v>852</v>
      </c>
    </row>
    <row r="48" spans="1:3" ht="15.75" customHeight="1">
      <c r="A48" s="262">
        <v>6</v>
      </c>
      <c r="B48" s="258" t="s">
        <v>845</v>
      </c>
      <c r="C48" s="263" t="s">
        <v>853</v>
      </c>
    </row>
    <row r="49" spans="1:3" ht="15.75" customHeight="1">
      <c r="A49" s="262">
        <v>6</v>
      </c>
      <c r="B49" s="258" t="s">
        <v>846</v>
      </c>
      <c r="C49" s="263" t="s">
        <v>854</v>
      </c>
    </row>
    <row r="50" spans="1:3" ht="15.75" customHeight="1">
      <c r="A50" s="262">
        <v>6</v>
      </c>
      <c r="B50" s="258" t="s">
        <v>856</v>
      </c>
      <c r="C50" s="263" t="s">
        <v>855</v>
      </c>
    </row>
    <row r="51" spans="1:3" ht="15.75" customHeight="1">
      <c r="A51" s="262">
        <v>6</v>
      </c>
      <c r="B51" s="258" t="s">
        <v>858</v>
      </c>
      <c r="C51" s="263" t="s">
        <v>857</v>
      </c>
    </row>
    <row r="52" spans="1:3" ht="15.75" customHeight="1">
      <c r="A52" s="262">
        <v>6</v>
      </c>
      <c r="B52" s="258" t="s">
        <v>859</v>
      </c>
      <c r="C52" s="263" t="s">
        <v>860</v>
      </c>
    </row>
    <row r="53" spans="1:3" ht="15.75" customHeight="1">
      <c r="A53" s="262">
        <v>6</v>
      </c>
      <c r="B53" s="258" t="s">
        <v>862</v>
      </c>
      <c r="C53" s="263" t="s">
        <v>861</v>
      </c>
    </row>
    <row r="54" spans="1:3" ht="15.75" customHeight="1">
      <c r="A54" s="262">
        <v>6</v>
      </c>
      <c r="B54" s="258" t="s">
        <v>864</v>
      </c>
      <c r="C54" s="263" t="s">
        <v>863</v>
      </c>
    </row>
    <row r="55" spans="1:3" ht="15.75" customHeight="1">
      <c r="A55" s="262">
        <v>6</v>
      </c>
      <c r="B55" s="258" t="s">
        <v>848</v>
      </c>
      <c r="C55" s="263" t="s">
        <v>865</v>
      </c>
    </row>
    <row r="56" spans="1:3" ht="15.75" customHeight="1">
      <c r="A56" s="262">
        <v>6</v>
      </c>
      <c r="B56" s="258" t="s">
        <v>849</v>
      </c>
      <c r="C56" s="263" t="s">
        <v>866</v>
      </c>
    </row>
    <row r="57" spans="1:3" ht="15.75" customHeight="1" thickBot="1">
      <c r="A57" s="264">
        <v>6</v>
      </c>
      <c r="B57" s="265" t="s">
        <v>850</v>
      </c>
      <c r="C57" s="266" t="s">
        <v>867</v>
      </c>
    </row>
    <row r="58" spans="1:3" ht="15.75" customHeight="1">
      <c r="A58" s="270">
        <v>7</v>
      </c>
      <c r="B58" s="260" t="s">
        <v>868</v>
      </c>
      <c r="C58" s="261" t="s">
        <v>874</v>
      </c>
    </row>
    <row r="59" spans="1:3" ht="15.75" customHeight="1">
      <c r="A59" s="271">
        <v>7</v>
      </c>
      <c r="B59" s="258" t="s">
        <v>869</v>
      </c>
      <c r="C59" s="263" t="s">
        <v>875</v>
      </c>
    </row>
    <row r="60" spans="1:3" ht="15.75" customHeight="1">
      <c r="A60" s="271">
        <v>7</v>
      </c>
      <c r="B60" s="258" t="s">
        <v>870</v>
      </c>
      <c r="C60" s="263" t="s">
        <v>876</v>
      </c>
    </row>
    <row r="61" spans="1:3" ht="15.75" customHeight="1">
      <c r="A61" s="271">
        <v>7</v>
      </c>
      <c r="B61" s="258" t="s">
        <v>871</v>
      </c>
      <c r="C61" s="263" t="s">
        <v>877</v>
      </c>
    </row>
    <row r="62" spans="1:3" ht="15.75" customHeight="1">
      <c r="A62" s="271">
        <v>7</v>
      </c>
      <c r="B62" s="258" t="s">
        <v>872</v>
      </c>
      <c r="C62" s="267" t="s">
        <v>878</v>
      </c>
    </row>
    <row r="63" spans="1:3" ht="15.75" customHeight="1" thickBot="1">
      <c r="A63" s="272">
        <v>7</v>
      </c>
      <c r="B63" s="273" t="s">
        <v>873</v>
      </c>
      <c r="C63" s="266" t="s">
        <v>879</v>
      </c>
    </row>
    <row r="64" spans="1:3" ht="15.75" customHeight="1">
      <c r="A64" s="274">
        <v>8</v>
      </c>
      <c r="B64" s="268" t="s">
        <v>880</v>
      </c>
      <c r="C64" s="269" t="s">
        <v>885</v>
      </c>
    </row>
    <row r="65" spans="1:3" ht="15.75" customHeight="1">
      <c r="A65" s="271">
        <v>8</v>
      </c>
      <c r="B65" s="258" t="s">
        <v>881</v>
      </c>
      <c r="C65" s="263" t="s">
        <v>886</v>
      </c>
    </row>
    <row r="66" spans="1:3" ht="15.75" customHeight="1">
      <c r="A66" s="271">
        <v>8</v>
      </c>
      <c r="B66" s="258" t="s">
        <v>882</v>
      </c>
      <c r="C66" s="263" t="s">
        <v>887</v>
      </c>
    </row>
    <row r="67" spans="1:3" ht="15.75" customHeight="1">
      <c r="A67" s="271">
        <v>8</v>
      </c>
      <c r="B67" s="258" t="s">
        <v>883</v>
      </c>
      <c r="C67" s="263" t="s">
        <v>888</v>
      </c>
    </row>
    <row r="68" spans="1:3" ht="15.75" customHeight="1" thickBot="1">
      <c r="A68" s="272">
        <v>8</v>
      </c>
      <c r="B68" s="265" t="s">
        <v>884</v>
      </c>
      <c r="C68" s="266" t="s">
        <v>889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59"/>
  <sheetViews>
    <sheetView tabSelected="1" topLeftCell="A16" workbookViewId="0">
      <selection activeCell="A45" sqref="A45"/>
    </sheetView>
  </sheetViews>
  <sheetFormatPr baseColWidth="10" defaultColWidth="12.6640625" defaultRowHeight="15.75" customHeight="1"/>
  <cols>
    <col min="2" max="2" width="20.1640625" customWidth="1"/>
    <col min="3" max="3" width="32.6640625" customWidth="1"/>
    <col min="5" max="5" width="15.6640625" customWidth="1"/>
    <col min="6" max="6" width="20" customWidth="1"/>
    <col min="7" max="7" width="35.1640625" customWidth="1"/>
    <col min="10" max="10" width="21.83203125" customWidth="1"/>
  </cols>
  <sheetData>
    <row r="1" spans="1:12">
      <c r="A1" s="197" t="s">
        <v>782</v>
      </c>
      <c r="B1" s="197" t="s">
        <v>1</v>
      </c>
      <c r="C1" s="197" t="s">
        <v>2</v>
      </c>
      <c r="D1" s="197" t="s">
        <v>600</v>
      </c>
      <c r="K1" s="198"/>
    </row>
    <row r="2" spans="1:12">
      <c r="A2" s="199" t="s">
        <v>828</v>
      </c>
      <c r="B2" s="199" t="s">
        <v>331</v>
      </c>
      <c r="C2" s="200" t="s">
        <v>332</v>
      </c>
      <c r="D2" s="201">
        <v>9.0500000000000007</v>
      </c>
      <c r="L2" s="198"/>
    </row>
    <row r="3" spans="1:12">
      <c r="A3" s="199" t="s">
        <v>828</v>
      </c>
      <c r="B3" s="199" t="s">
        <v>483</v>
      </c>
      <c r="C3" s="200" t="s">
        <v>484</v>
      </c>
      <c r="D3" s="201">
        <v>8.85</v>
      </c>
      <c r="L3" s="198"/>
    </row>
    <row r="4" spans="1:12">
      <c r="A4" s="199" t="s">
        <v>828</v>
      </c>
      <c r="B4" s="199" t="s">
        <v>387</v>
      </c>
      <c r="C4" s="200" t="s">
        <v>388</v>
      </c>
      <c r="D4" s="201">
        <v>8.75</v>
      </c>
      <c r="L4" s="198"/>
    </row>
    <row r="5" spans="1:12">
      <c r="A5" s="199" t="s">
        <v>828</v>
      </c>
      <c r="B5" s="199" t="s">
        <v>125</v>
      </c>
      <c r="C5" s="200" t="s">
        <v>126</v>
      </c>
      <c r="D5" s="201">
        <v>8.6999999999999993</v>
      </c>
      <c r="L5" s="198"/>
    </row>
    <row r="6" spans="1:12">
      <c r="A6" s="199" t="s">
        <v>828</v>
      </c>
      <c r="B6" s="199" t="s">
        <v>99</v>
      </c>
      <c r="C6" s="200" t="s">
        <v>100</v>
      </c>
      <c r="D6" s="201">
        <v>8.4499999999999993</v>
      </c>
      <c r="L6" s="198"/>
    </row>
    <row r="7" spans="1:12">
      <c r="A7" s="199" t="s">
        <v>828</v>
      </c>
      <c r="B7" s="199" t="s">
        <v>396</v>
      </c>
      <c r="C7" s="200" t="s">
        <v>397</v>
      </c>
      <c r="D7" s="201">
        <v>8.35</v>
      </c>
      <c r="L7" s="198"/>
    </row>
    <row r="8" spans="1:12">
      <c r="A8" s="199" t="s">
        <v>828</v>
      </c>
      <c r="B8" s="199" t="s">
        <v>109</v>
      </c>
      <c r="C8" s="200" t="s">
        <v>110</v>
      </c>
      <c r="D8" s="201">
        <v>8.3000000000000007</v>
      </c>
      <c r="L8" s="198"/>
    </row>
    <row r="9" spans="1:12">
      <c r="A9" s="199" t="s">
        <v>828</v>
      </c>
      <c r="B9" s="199" t="s">
        <v>177</v>
      </c>
      <c r="C9" s="200" t="s">
        <v>178</v>
      </c>
      <c r="D9" s="201">
        <v>8.3000000000000007</v>
      </c>
      <c r="L9" s="198"/>
    </row>
    <row r="10" spans="1:12">
      <c r="A10" s="199" t="s">
        <v>828</v>
      </c>
      <c r="B10" s="199" t="s">
        <v>338</v>
      </c>
      <c r="C10" s="200" t="s">
        <v>339</v>
      </c>
      <c r="D10" s="201">
        <v>8.3000000000000007</v>
      </c>
      <c r="L10" s="198"/>
    </row>
    <row r="11" spans="1:12">
      <c r="A11" s="202">
        <v>1</v>
      </c>
      <c r="B11" s="202" t="s">
        <v>210</v>
      </c>
      <c r="C11" s="203" t="s">
        <v>211</v>
      </c>
      <c r="D11" s="202">
        <v>8.15</v>
      </c>
      <c r="L11" s="198"/>
    </row>
    <row r="12" spans="1:12">
      <c r="A12" s="202">
        <v>2</v>
      </c>
      <c r="B12" s="199" t="s">
        <v>331</v>
      </c>
      <c r="C12" s="200" t="s">
        <v>332</v>
      </c>
      <c r="D12" s="201">
        <v>9.5500000000000007</v>
      </c>
      <c r="L12" s="198"/>
    </row>
    <row r="13" spans="1:12">
      <c r="A13" s="204">
        <v>2</v>
      </c>
      <c r="B13" s="199" t="s">
        <v>125</v>
      </c>
      <c r="C13" s="200" t="s">
        <v>126</v>
      </c>
      <c r="D13" s="201">
        <v>9.0500000000000007</v>
      </c>
      <c r="J13" s="198"/>
      <c r="K13" s="198"/>
      <c r="L13" s="198"/>
    </row>
    <row r="14" spans="1:12">
      <c r="A14" s="199" t="s">
        <v>829</v>
      </c>
      <c r="B14" s="199" t="s">
        <v>177</v>
      </c>
      <c r="C14" s="200" t="s">
        <v>178</v>
      </c>
      <c r="D14" s="201">
        <v>9.0500000000000007</v>
      </c>
      <c r="J14" s="198"/>
      <c r="K14" s="198"/>
      <c r="L14" s="198"/>
    </row>
    <row r="15" spans="1:12">
      <c r="A15" s="199" t="s">
        <v>829</v>
      </c>
      <c r="B15" s="199" t="s">
        <v>193</v>
      </c>
      <c r="C15" s="200" t="s">
        <v>194</v>
      </c>
      <c r="D15" s="201">
        <v>8.9499999999999993</v>
      </c>
      <c r="L15" s="198"/>
    </row>
    <row r="16" spans="1:12">
      <c r="A16" s="199" t="s">
        <v>829</v>
      </c>
      <c r="B16" s="199" t="s">
        <v>210</v>
      </c>
      <c r="C16" s="200" t="s">
        <v>211</v>
      </c>
      <c r="D16" s="201">
        <v>8.9499999999999993</v>
      </c>
      <c r="L16" s="198"/>
    </row>
    <row r="17" spans="1:15">
      <c r="A17" s="199" t="s">
        <v>829</v>
      </c>
      <c r="B17" s="199" t="s">
        <v>99</v>
      </c>
      <c r="C17" s="200" t="s">
        <v>100</v>
      </c>
      <c r="D17" s="201">
        <v>8.8000000000000007</v>
      </c>
      <c r="L17" s="198"/>
    </row>
    <row r="18" spans="1:15">
      <c r="A18" s="199" t="s">
        <v>829</v>
      </c>
      <c r="B18" s="199" t="s">
        <v>506</v>
      </c>
      <c r="C18" s="200" t="s">
        <v>507</v>
      </c>
      <c r="D18" s="201">
        <v>8.75</v>
      </c>
      <c r="L18" s="198"/>
    </row>
    <row r="19" spans="1:15">
      <c r="A19" s="199" t="s">
        <v>829</v>
      </c>
      <c r="B19" s="199" t="s">
        <v>228</v>
      </c>
      <c r="C19" s="200" t="s">
        <v>229</v>
      </c>
      <c r="D19" s="201">
        <v>8.6999999999999993</v>
      </c>
      <c r="L19" s="198"/>
    </row>
    <row r="20" spans="1:15">
      <c r="A20" s="199" t="s">
        <v>829</v>
      </c>
      <c r="B20" s="199" t="s">
        <v>379</v>
      </c>
      <c r="C20" s="200" t="s">
        <v>380</v>
      </c>
      <c r="D20" s="201">
        <v>8.6</v>
      </c>
      <c r="L20" s="198"/>
    </row>
    <row r="21" spans="1:15">
      <c r="A21" s="199" t="s">
        <v>829</v>
      </c>
      <c r="B21" s="199" t="s">
        <v>483</v>
      </c>
      <c r="C21" s="200" t="s">
        <v>484</v>
      </c>
      <c r="D21" s="201">
        <v>8.5500000000000007</v>
      </c>
      <c r="L21" s="198"/>
    </row>
    <row r="22" spans="1:15">
      <c r="A22" s="199" t="s">
        <v>830</v>
      </c>
      <c r="B22" s="199" t="s">
        <v>125</v>
      </c>
      <c r="C22" s="200" t="s">
        <v>126</v>
      </c>
      <c r="D22" s="201">
        <v>9.2222222222222214</v>
      </c>
      <c r="L22" s="198"/>
    </row>
    <row r="23" spans="1:15">
      <c r="A23" s="199" t="s">
        <v>830</v>
      </c>
      <c r="B23" s="199" t="s">
        <v>331</v>
      </c>
      <c r="C23" s="200" t="s">
        <v>332</v>
      </c>
      <c r="D23" s="201">
        <v>8.8888888888888893</v>
      </c>
      <c r="L23" s="198"/>
    </row>
    <row r="24" spans="1:15">
      <c r="A24" s="202">
        <v>3</v>
      </c>
      <c r="B24" s="199" t="s">
        <v>210</v>
      </c>
      <c r="C24" s="200" t="s">
        <v>211</v>
      </c>
      <c r="D24" s="201">
        <v>8.8333333333333339</v>
      </c>
      <c r="L24" s="198"/>
    </row>
    <row r="25" spans="1:15">
      <c r="A25" s="204">
        <v>3</v>
      </c>
      <c r="B25" s="199" t="s">
        <v>396</v>
      </c>
      <c r="C25" s="200" t="s">
        <v>397</v>
      </c>
      <c r="D25" s="201">
        <v>8.5555555555555554</v>
      </c>
      <c r="L25" s="198"/>
    </row>
    <row r="26" spans="1:15">
      <c r="A26" s="199" t="s">
        <v>830</v>
      </c>
      <c r="B26" s="199" t="s">
        <v>831</v>
      </c>
      <c r="C26" s="203" t="s">
        <v>515</v>
      </c>
      <c r="D26" s="201">
        <v>8.5</v>
      </c>
      <c r="L26" s="198"/>
    </row>
    <row r="27" spans="1:15">
      <c r="A27" s="199" t="s">
        <v>830</v>
      </c>
      <c r="B27" s="199" t="s">
        <v>483</v>
      </c>
      <c r="C27" s="200" t="s">
        <v>484</v>
      </c>
      <c r="D27" s="201">
        <v>8.3888888888888893</v>
      </c>
      <c r="J27" s="198"/>
      <c r="K27" s="198"/>
      <c r="L27" s="198"/>
      <c r="M27" s="198"/>
      <c r="N27" s="198"/>
      <c r="O27" s="198"/>
    </row>
    <row r="28" spans="1:15">
      <c r="A28" s="199" t="s">
        <v>830</v>
      </c>
      <c r="B28" s="199" t="s">
        <v>379</v>
      </c>
      <c r="C28" s="200" t="s">
        <v>380</v>
      </c>
      <c r="D28" s="201">
        <v>8.3333333333333339</v>
      </c>
      <c r="I28" s="198"/>
      <c r="J28" s="198"/>
      <c r="K28" s="198"/>
      <c r="L28" s="198"/>
      <c r="M28" s="198"/>
      <c r="N28" s="198"/>
    </row>
    <row r="29" spans="1:15">
      <c r="A29" s="199" t="s">
        <v>830</v>
      </c>
      <c r="B29" s="199" t="s">
        <v>244</v>
      </c>
      <c r="C29" s="200" t="s">
        <v>245</v>
      </c>
      <c r="D29" s="201">
        <v>8.2777777777777786</v>
      </c>
      <c r="I29" s="198"/>
      <c r="J29" s="198"/>
      <c r="K29" s="198"/>
      <c r="L29" s="198"/>
      <c r="M29" s="198"/>
      <c r="N29" s="198"/>
    </row>
    <row r="30" spans="1:15">
      <c r="A30" s="199" t="s">
        <v>830</v>
      </c>
      <c r="B30" s="199" t="s">
        <v>99</v>
      </c>
      <c r="C30" s="200" t="s">
        <v>100</v>
      </c>
      <c r="D30" s="201">
        <v>8.1666666666666661</v>
      </c>
      <c r="I30" s="198"/>
      <c r="J30" s="198"/>
      <c r="K30" s="198"/>
      <c r="L30" s="198"/>
      <c r="M30" s="198"/>
      <c r="N30" s="198"/>
    </row>
    <row r="31" spans="1:15">
      <c r="A31" s="199" t="s">
        <v>830</v>
      </c>
      <c r="B31" s="199" t="s">
        <v>193</v>
      </c>
      <c r="C31" s="200" t="s">
        <v>194</v>
      </c>
      <c r="D31" s="201">
        <v>8.0555555555555554</v>
      </c>
      <c r="I31" s="198"/>
      <c r="J31" s="198"/>
      <c r="K31" s="198"/>
      <c r="L31" s="198"/>
      <c r="M31" s="198"/>
      <c r="N31" s="198"/>
    </row>
    <row r="32" spans="1:15">
      <c r="A32" s="199" t="s">
        <v>832</v>
      </c>
      <c r="B32" s="199" t="s">
        <v>331</v>
      </c>
      <c r="C32" s="200" t="s">
        <v>332</v>
      </c>
      <c r="D32" s="201">
        <v>9.3636363636363633</v>
      </c>
      <c r="I32" s="198"/>
      <c r="J32" s="198"/>
      <c r="K32" s="198"/>
      <c r="L32" s="198"/>
      <c r="M32" s="198"/>
      <c r="N32" s="198"/>
    </row>
    <row r="33" spans="1:14">
      <c r="A33" s="199" t="s">
        <v>832</v>
      </c>
      <c r="B33" s="199" t="s">
        <v>125</v>
      </c>
      <c r="C33" s="200" t="s">
        <v>126</v>
      </c>
      <c r="D33" s="201">
        <v>9.3181818181818183</v>
      </c>
      <c r="I33" s="198"/>
      <c r="J33" s="198"/>
      <c r="K33" s="198"/>
      <c r="L33" s="198"/>
      <c r="M33" s="198"/>
      <c r="N33" s="198"/>
    </row>
    <row r="34" spans="1:14">
      <c r="A34" s="199" t="s">
        <v>832</v>
      </c>
      <c r="B34" s="199" t="s">
        <v>210</v>
      </c>
      <c r="C34" s="200" t="s">
        <v>211</v>
      </c>
      <c r="D34" s="201">
        <v>9</v>
      </c>
      <c r="K34" s="198"/>
      <c r="L34" s="198"/>
      <c r="M34" s="198"/>
      <c r="N34" s="198"/>
    </row>
    <row r="35" spans="1:14">
      <c r="A35" s="199" t="s">
        <v>832</v>
      </c>
      <c r="B35" s="199" t="s">
        <v>244</v>
      </c>
      <c r="C35" s="200" t="s">
        <v>245</v>
      </c>
      <c r="D35" s="201">
        <v>9</v>
      </c>
      <c r="K35" s="198"/>
      <c r="L35" s="198"/>
      <c r="M35" s="198"/>
      <c r="N35" s="198"/>
    </row>
    <row r="36" spans="1:14">
      <c r="A36" s="202">
        <v>4</v>
      </c>
      <c r="B36" s="199" t="s">
        <v>338</v>
      </c>
      <c r="C36" s="200" t="s">
        <v>339</v>
      </c>
      <c r="D36" s="201">
        <v>8.6818181818181817</v>
      </c>
      <c r="K36" s="198"/>
      <c r="L36" s="198"/>
      <c r="M36" s="198"/>
      <c r="N36" s="198"/>
    </row>
    <row r="37" spans="1:14">
      <c r="A37" s="204">
        <v>4</v>
      </c>
      <c r="B37" s="199" t="s">
        <v>228</v>
      </c>
      <c r="C37" s="200" t="s">
        <v>229</v>
      </c>
      <c r="D37" s="201">
        <v>8.5</v>
      </c>
      <c r="K37" s="198"/>
      <c r="L37" s="198"/>
      <c r="M37" s="198"/>
      <c r="N37" s="198"/>
    </row>
    <row r="38" spans="1:14">
      <c r="A38" s="199" t="s">
        <v>832</v>
      </c>
      <c r="B38" s="199" t="s">
        <v>99</v>
      </c>
      <c r="C38" s="200" t="s">
        <v>100</v>
      </c>
      <c r="D38" s="201">
        <v>8.454545454545455</v>
      </c>
      <c r="K38" s="198"/>
      <c r="L38" s="198"/>
      <c r="M38" s="198"/>
      <c r="N38" s="198"/>
    </row>
    <row r="39" spans="1:14">
      <c r="A39" s="199" t="s">
        <v>832</v>
      </c>
      <c r="B39" s="199" t="s">
        <v>379</v>
      </c>
      <c r="C39" s="200" t="s">
        <v>380</v>
      </c>
      <c r="D39" s="201">
        <v>8.454545454545455</v>
      </c>
      <c r="K39" s="198"/>
      <c r="L39" s="198"/>
      <c r="M39" s="198"/>
      <c r="N39" s="198"/>
    </row>
    <row r="40" spans="1:14">
      <c r="A40" s="199" t="s">
        <v>832</v>
      </c>
      <c r="B40" s="199" t="s">
        <v>193</v>
      </c>
      <c r="C40" s="200" t="s">
        <v>194</v>
      </c>
      <c r="D40" s="201">
        <v>8.4090909090909083</v>
      </c>
      <c r="K40" s="198"/>
      <c r="L40" s="198"/>
      <c r="M40" s="198"/>
      <c r="N40" s="198"/>
    </row>
    <row r="41" spans="1:14">
      <c r="A41" s="199" t="s">
        <v>832</v>
      </c>
      <c r="B41" s="202" t="s">
        <v>514</v>
      </c>
      <c r="C41" s="203" t="s">
        <v>515</v>
      </c>
      <c r="D41" s="201">
        <v>8.4090909090909083</v>
      </c>
      <c r="K41" s="198"/>
      <c r="L41" s="198"/>
      <c r="M41" s="198"/>
      <c r="N41" s="198"/>
    </row>
    <row r="42" spans="1:14">
      <c r="A42" s="199" t="s">
        <v>833</v>
      </c>
      <c r="B42" s="199" t="s">
        <v>125</v>
      </c>
      <c r="C42" s="200" t="s">
        <v>126</v>
      </c>
      <c r="D42" s="201">
        <v>8.7222222222222214</v>
      </c>
      <c r="K42" s="198"/>
      <c r="L42" s="198"/>
      <c r="M42" s="198"/>
      <c r="N42" s="198"/>
    </row>
    <row r="43" spans="1:14">
      <c r="A43" s="199" t="s">
        <v>833</v>
      </c>
      <c r="B43" s="199" t="s">
        <v>331</v>
      </c>
      <c r="C43" s="200" t="s">
        <v>332</v>
      </c>
      <c r="D43" s="201">
        <v>8.5555555555555554</v>
      </c>
    </row>
    <row r="44" spans="1:14">
      <c r="A44" s="199" t="s">
        <v>833</v>
      </c>
      <c r="B44" s="199" t="s">
        <v>379</v>
      </c>
      <c r="C44" s="200" t="s">
        <v>380</v>
      </c>
      <c r="D44" s="201">
        <v>8.4444444444444446</v>
      </c>
    </row>
    <row r="45" spans="1:14">
      <c r="A45" s="199" t="s">
        <v>833</v>
      </c>
      <c r="B45" s="199" t="s">
        <v>456</v>
      </c>
      <c r="C45" s="200" t="s">
        <v>457</v>
      </c>
      <c r="D45" s="201">
        <v>8.3333333333333339</v>
      </c>
    </row>
    <row r="46" spans="1:14">
      <c r="A46" s="199" t="s">
        <v>833</v>
      </c>
      <c r="B46" s="199" t="s">
        <v>244</v>
      </c>
      <c r="C46" s="200" t="s">
        <v>245</v>
      </c>
      <c r="D46" s="201">
        <v>8.2777777777777786</v>
      </c>
    </row>
    <row r="47" spans="1:14">
      <c r="A47" s="202">
        <v>5</v>
      </c>
      <c r="B47" s="199" t="s">
        <v>99</v>
      </c>
      <c r="C47" s="200" t="s">
        <v>100</v>
      </c>
      <c r="D47" s="201">
        <v>8.1666666666666661</v>
      </c>
    </row>
    <row r="48" spans="1:14">
      <c r="A48" s="202">
        <v>5</v>
      </c>
      <c r="B48" s="199" t="s">
        <v>483</v>
      </c>
      <c r="C48" s="200" t="s">
        <v>484</v>
      </c>
      <c r="D48" s="201">
        <v>8.1666666666666661</v>
      </c>
    </row>
    <row r="49" spans="1:4">
      <c r="A49" s="204">
        <v>5</v>
      </c>
      <c r="B49" s="199" t="s">
        <v>396</v>
      </c>
      <c r="C49" s="200" t="s">
        <v>397</v>
      </c>
      <c r="D49" s="201">
        <v>8.1111111111111107</v>
      </c>
    </row>
    <row r="50" spans="1:4">
      <c r="A50" s="199" t="s">
        <v>833</v>
      </c>
      <c r="B50" s="199" t="s">
        <v>210</v>
      </c>
      <c r="C50" s="200" t="s">
        <v>211</v>
      </c>
      <c r="D50" s="201">
        <v>8.0555555555555554</v>
      </c>
    </row>
    <row r="51" spans="1:4">
      <c r="A51" s="199" t="s">
        <v>833</v>
      </c>
      <c r="B51" s="199" t="s">
        <v>37</v>
      </c>
      <c r="C51" s="200" t="s">
        <v>38</v>
      </c>
      <c r="D51" s="201">
        <v>8</v>
      </c>
    </row>
    <row r="52" spans="1:4">
      <c r="A52" s="205"/>
    </row>
    <row r="53" spans="1:4">
      <c r="A53" s="205"/>
    </row>
    <row r="54" spans="1:4">
      <c r="A54" s="205"/>
    </row>
    <row r="55" spans="1:4">
      <c r="A55" s="205"/>
    </row>
    <row r="56" spans="1:4">
      <c r="A56" s="205"/>
    </row>
    <row r="57" spans="1:4">
      <c r="A57" s="205"/>
    </row>
    <row r="58" spans="1:4">
      <c r="A58" s="205"/>
    </row>
    <row r="59" spans="1:4">
      <c r="A59" s="20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3" max="3" width="32.6640625" customWidth="1"/>
  </cols>
  <sheetData>
    <row r="1" spans="1:26" ht="16">
      <c r="A1" s="206" t="s">
        <v>834</v>
      </c>
      <c r="B1" s="206" t="s">
        <v>1</v>
      </c>
      <c r="C1" s="206" t="s">
        <v>2</v>
      </c>
      <c r="D1" s="207" t="s">
        <v>780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>
      <c r="A2" s="208" t="s">
        <v>828</v>
      </c>
      <c r="B2" s="208" t="s">
        <v>331</v>
      </c>
      <c r="C2" s="209" t="s">
        <v>332</v>
      </c>
      <c r="D2" s="210">
        <v>9.3000000000000007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>
      <c r="A3" s="208" t="s">
        <v>828</v>
      </c>
      <c r="B3" s="208" t="s">
        <v>125</v>
      </c>
      <c r="C3" s="209" t="s">
        <v>126</v>
      </c>
      <c r="D3" s="210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>
      <c r="A4" s="208" t="s">
        <v>828</v>
      </c>
      <c r="B4" s="208" t="s">
        <v>99</v>
      </c>
      <c r="C4" s="209" t="s">
        <v>100</v>
      </c>
      <c r="D4" s="210">
        <v>8.7799999999999994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>
      <c r="A5" s="208" t="s">
        <v>828</v>
      </c>
      <c r="B5" s="208" t="s">
        <v>483</v>
      </c>
      <c r="C5" s="209" t="s">
        <v>484</v>
      </c>
      <c r="D5" s="210">
        <v>8.6999999999999993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>
      <c r="A6" s="208" t="s">
        <v>828</v>
      </c>
      <c r="B6" s="208" t="s">
        <v>177</v>
      </c>
      <c r="C6" s="209" t="s">
        <v>178</v>
      </c>
      <c r="D6" s="210">
        <v>8.68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>
      <c r="A7" s="208" t="s">
        <v>828</v>
      </c>
      <c r="B7" s="208" t="s">
        <v>210</v>
      </c>
      <c r="C7" s="209" t="s">
        <v>211</v>
      </c>
      <c r="D7" s="210">
        <v>8.5500000000000007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>
      <c r="A8" s="208" t="s">
        <v>828</v>
      </c>
      <c r="B8" s="208" t="s">
        <v>506</v>
      </c>
      <c r="C8" s="209" t="s">
        <v>507</v>
      </c>
      <c r="D8" s="210">
        <v>8.43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>
      <c r="A9" s="208" t="s">
        <v>828</v>
      </c>
      <c r="B9" s="208" t="s">
        <v>109</v>
      </c>
      <c r="C9" s="209" t="s">
        <v>110</v>
      </c>
      <c r="D9" s="210">
        <v>8.4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>
      <c r="A10" s="208" t="s">
        <v>828</v>
      </c>
      <c r="B10" s="208" t="s">
        <v>228</v>
      </c>
      <c r="C10" s="209" t="s">
        <v>229</v>
      </c>
      <c r="D10" s="210">
        <v>8.4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>
      <c r="A11" s="208" t="s">
        <v>828</v>
      </c>
      <c r="B11" s="208" t="s">
        <v>387</v>
      </c>
      <c r="C11" s="209" t="s">
        <v>388</v>
      </c>
      <c r="D11" s="210">
        <v>8.4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>
      <c r="A12" s="208" t="s">
        <v>829</v>
      </c>
      <c r="B12" s="208" t="s">
        <v>125</v>
      </c>
      <c r="C12" s="209" t="s">
        <v>126</v>
      </c>
      <c r="D12" s="211">
        <v>9.2799999999999994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>
      <c r="A13" s="208" t="s">
        <v>829</v>
      </c>
      <c r="B13" s="208" t="s">
        <v>331</v>
      </c>
      <c r="C13" s="209" t="s">
        <v>332</v>
      </c>
      <c r="D13" s="211">
        <v>9.15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>
      <c r="A14" s="208" t="s">
        <v>829</v>
      </c>
      <c r="B14" s="208" t="s">
        <v>210</v>
      </c>
      <c r="C14" s="209" t="s">
        <v>211</v>
      </c>
      <c r="D14" s="211">
        <v>8.93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>
      <c r="A15" s="208" t="s">
        <v>829</v>
      </c>
      <c r="B15" s="208" t="s">
        <v>244</v>
      </c>
      <c r="C15" s="209" t="s">
        <v>245</v>
      </c>
      <c r="D15" s="211">
        <v>8.68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>
      <c r="A16" s="211">
        <v>2</v>
      </c>
      <c r="B16" s="211" t="s">
        <v>514</v>
      </c>
      <c r="C16" s="212" t="s">
        <v>515</v>
      </c>
      <c r="D16" s="211">
        <v>8.4499999999999993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>
      <c r="A17" s="208" t="s">
        <v>829</v>
      </c>
      <c r="B17" s="208" t="s">
        <v>396</v>
      </c>
      <c r="C17" s="209" t="s">
        <v>397</v>
      </c>
      <c r="D17" s="211">
        <v>8.43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>
      <c r="A18" s="208" t="s">
        <v>829</v>
      </c>
      <c r="B18" s="208" t="s">
        <v>379</v>
      </c>
      <c r="C18" s="209" t="s">
        <v>380</v>
      </c>
      <c r="D18" s="211">
        <v>8.4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>
      <c r="A19" s="208" t="s">
        <v>829</v>
      </c>
      <c r="B19" s="208" t="s">
        <v>338</v>
      </c>
      <c r="C19" s="209" t="s">
        <v>339</v>
      </c>
      <c r="D19" s="211">
        <v>8.35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>
      <c r="A20" s="208" t="s">
        <v>829</v>
      </c>
      <c r="B20" s="208" t="s">
        <v>99</v>
      </c>
      <c r="C20" s="209" t="s">
        <v>100</v>
      </c>
      <c r="D20" s="211">
        <v>8.33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>
      <c r="A21" s="208" t="s">
        <v>829</v>
      </c>
      <c r="B21" s="208" t="s">
        <v>483</v>
      </c>
      <c r="C21" s="209" t="s">
        <v>484</v>
      </c>
      <c r="D21" s="211">
        <v>8.33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S1000"/>
  <sheetViews>
    <sheetView topLeftCell="A36" workbookViewId="0">
      <pane xSplit="3" topLeftCell="BB1" activePane="topRight" state="frozen"/>
      <selection pane="topRight" activeCell="BI30" sqref="BI30"/>
    </sheetView>
  </sheetViews>
  <sheetFormatPr baseColWidth="10" defaultColWidth="12.6640625" defaultRowHeight="15.75" customHeight="1"/>
  <cols>
    <col min="3" max="3" width="40.83203125" customWidth="1"/>
    <col min="60" max="60" width="13" customWidth="1"/>
    <col min="61" max="61" width="24.5" customWidth="1"/>
    <col min="62" max="62" width="62.1640625" bestFit="1" customWidth="1"/>
  </cols>
  <sheetData>
    <row r="1" spans="1:71" ht="16">
      <c r="A1" s="8" t="s">
        <v>553</v>
      </c>
      <c r="B1" s="8" t="s">
        <v>1</v>
      </c>
      <c r="C1" s="8" t="s">
        <v>2</v>
      </c>
      <c r="D1" s="9" t="s">
        <v>554</v>
      </c>
      <c r="E1" s="10" t="s">
        <v>555</v>
      </c>
      <c r="F1" s="10" t="s">
        <v>556</v>
      </c>
      <c r="G1" s="11" t="s">
        <v>557</v>
      </c>
      <c r="H1" s="12" t="s">
        <v>558</v>
      </c>
      <c r="I1" s="13" t="s">
        <v>559</v>
      </c>
      <c r="J1" s="8" t="s">
        <v>560</v>
      </c>
      <c r="K1" s="14" t="s">
        <v>561</v>
      </c>
      <c r="L1" s="14" t="s">
        <v>562</v>
      </c>
      <c r="M1" s="13" t="s">
        <v>563</v>
      </c>
      <c r="N1" s="15" t="s">
        <v>564</v>
      </c>
      <c r="O1" s="13" t="s">
        <v>559</v>
      </c>
      <c r="P1" s="8" t="s">
        <v>565</v>
      </c>
      <c r="Q1" s="14" t="s">
        <v>566</v>
      </c>
      <c r="R1" s="14" t="s">
        <v>567</v>
      </c>
      <c r="S1" s="13" t="s">
        <v>568</v>
      </c>
      <c r="T1" s="15" t="s">
        <v>569</v>
      </c>
      <c r="U1" s="13" t="s">
        <v>559</v>
      </c>
      <c r="V1" s="8" t="s">
        <v>570</v>
      </c>
      <c r="W1" s="14" t="s">
        <v>571</v>
      </c>
      <c r="X1" s="14" t="s">
        <v>572</v>
      </c>
      <c r="Y1" s="13" t="s">
        <v>573</v>
      </c>
      <c r="Z1" s="15" t="s">
        <v>574</v>
      </c>
      <c r="AA1" s="13" t="s">
        <v>559</v>
      </c>
      <c r="AB1" s="8" t="s">
        <v>575</v>
      </c>
      <c r="AC1" s="14" t="s">
        <v>576</v>
      </c>
      <c r="AD1" s="14" t="s">
        <v>577</v>
      </c>
      <c r="AE1" s="13" t="s">
        <v>578</v>
      </c>
      <c r="AF1" s="15" t="s">
        <v>579</v>
      </c>
      <c r="AG1" s="13" t="s">
        <v>559</v>
      </c>
      <c r="AH1" s="8" t="s">
        <v>580</v>
      </c>
      <c r="AI1" s="14" t="s">
        <v>581</v>
      </c>
      <c r="AJ1" s="14" t="s">
        <v>582</v>
      </c>
      <c r="AK1" s="13" t="s">
        <v>583</v>
      </c>
      <c r="AL1" s="15" t="s">
        <v>584</v>
      </c>
      <c r="AM1" s="13" t="s">
        <v>559</v>
      </c>
      <c r="AN1" s="8" t="s">
        <v>585</v>
      </c>
      <c r="AO1" s="14" t="s">
        <v>586</v>
      </c>
      <c r="AP1" s="14" t="s">
        <v>587</v>
      </c>
      <c r="AQ1" s="13" t="s">
        <v>588</v>
      </c>
      <c r="AR1" s="15" t="s">
        <v>589</v>
      </c>
      <c r="AS1" s="13" t="s">
        <v>559</v>
      </c>
      <c r="AT1" s="8" t="s">
        <v>590</v>
      </c>
      <c r="AU1" s="14" t="s">
        <v>591</v>
      </c>
      <c r="AV1" s="14" t="s">
        <v>592</v>
      </c>
      <c r="AW1" s="13" t="s">
        <v>593</v>
      </c>
      <c r="AX1" s="15" t="s">
        <v>594</v>
      </c>
      <c r="AY1" s="16" t="s">
        <v>559</v>
      </c>
      <c r="AZ1" s="17" t="s">
        <v>595</v>
      </c>
      <c r="BA1" s="18" t="s">
        <v>596</v>
      </c>
      <c r="BB1" s="18" t="s">
        <v>597</v>
      </c>
      <c r="BC1" s="18" t="s">
        <v>598</v>
      </c>
      <c r="BD1" s="19" t="s">
        <v>599</v>
      </c>
      <c r="BE1" s="20" t="s">
        <v>559</v>
      </c>
      <c r="BF1" s="21" t="s">
        <v>600</v>
      </c>
      <c r="BG1" s="21" t="s">
        <v>601</v>
      </c>
      <c r="BH1" s="21" t="s">
        <v>602</v>
      </c>
      <c r="BI1" s="279" t="s">
        <v>603</v>
      </c>
      <c r="BJ1" s="22" t="s">
        <v>900</v>
      </c>
      <c r="BK1" s="23" t="s">
        <v>604</v>
      </c>
      <c r="BL1" s="23" t="s">
        <v>605</v>
      </c>
      <c r="BM1" s="23" t="s">
        <v>606</v>
      </c>
      <c r="BN1" s="23" t="s">
        <v>607</v>
      </c>
      <c r="BO1" s="23" t="s">
        <v>608</v>
      </c>
      <c r="BP1" s="23" t="s">
        <v>609</v>
      </c>
      <c r="BQ1" s="23" t="s">
        <v>610</v>
      </c>
      <c r="BR1" s="23" t="s">
        <v>611</v>
      </c>
      <c r="BS1" s="23" t="s">
        <v>612</v>
      </c>
    </row>
    <row r="2" spans="1:71" ht="16">
      <c r="A2" s="24" t="s">
        <v>613</v>
      </c>
      <c r="B2" s="25" t="s">
        <v>21</v>
      </c>
      <c r="C2" s="26" t="s">
        <v>22</v>
      </c>
      <c r="D2" s="27">
        <v>23</v>
      </c>
      <c r="E2" s="28">
        <v>22</v>
      </c>
      <c r="F2" s="28">
        <f t="shared" ref="F2:F38" si="0">IF(ISBLANK(D2), "",D2+E2)</f>
        <v>45</v>
      </c>
      <c r="G2" s="28">
        <f t="shared" ref="G2:G38" si="1">IF(ISBLANK(D2),"",IF(OR(D2&lt;20,E2&lt;18,F2&lt;40),0,IF(F2&gt;=90,10,IF(F2&gt;=80,9,IF(F2&gt;=70,8,IF(F2&gt;=60,7,IF(F2&gt;=55,6,IF(F2&gt;=50,5,IF(F2&gt;=40,4,0)))))))))</f>
        <v>4</v>
      </c>
      <c r="H2" s="29" t="str">
        <f t="shared" ref="H2:H38" si="2">IF(ISBLANK(D2),"", IF(D2&lt;20,"NE",IF(OR(E2&lt;18,F2&lt;40),"F",IF(F2&gt;=90,"O",IF(F2&gt;=80,"A+",IF(F2&gt;=70,"A",IF(F2&gt;=60,"B+", IF(F2&gt;=55,"B", IF(F2&gt;=50,"C",IF(F2&gt;=40,"P","F"))))))))))</f>
        <v>P</v>
      </c>
      <c r="I2" s="30" t="s">
        <v>614</v>
      </c>
      <c r="J2" s="27">
        <v>29</v>
      </c>
      <c r="K2" s="28">
        <v>35</v>
      </c>
      <c r="L2" s="28">
        <f t="shared" ref="L2:L38" si="3">IF(ISBLANK(J2), "",J2+K2)</f>
        <v>64</v>
      </c>
      <c r="M2" s="28">
        <f t="shared" ref="M2:M38" si="4">IF(ISBLANK(J2),"",IF(OR(J2&lt;20,K2&lt;18,L2&lt;40),0,IF(L2&gt;=90,10,IF(L2&gt;=80,9,IF(L2&gt;=70,8,IF(L2&gt;=60,7,IF(L2&gt;=55,6,IF(L2&gt;=50,5,IF(L2&gt;=40,4,0)))))))))</f>
        <v>7</v>
      </c>
      <c r="N2" s="31" t="str">
        <f t="shared" ref="N2:N38" si="5">IF(ISBLANK(J2),"", IF(J2&lt;20,"NE",IF(OR(K2&lt;18,L2&lt;40),"F",IF(L2&gt;=90,"O",IF(L2&gt;=80,"A+",IF(L2&gt;=70,"A",IF(L2&gt;=60,"B+", IF(L2&gt;=55,"B", IF(L2&gt;=50,"C",IF(L2&gt;=40,"P","F"))))))))))</f>
        <v>B+</v>
      </c>
      <c r="O2" s="30" t="s">
        <v>614</v>
      </c>
      <c r="P2" s="27">
        <v>24</v>
      </c>
      <c r="Q2" s="28">
        <v>23</v>
      </c>
      <c r="R2" s="28">
        <f t="shared" ref="R2:R38" si="6">IF(ISBLANK(P2), "",P2+Q2)</f>
        <v>47</v>
      </c>
      <c r="S2" s="28">
        <f t="shared" ref="S2:S38" si="7">IF(ISBLANK(P2),"",IF(OR(P2&lt;20,Q2&lt;18,R2&lt;40),0,IF(R2&gt;=90,10,IF(R2&gt;=80,9,IF(R2&gt;=70,8,IF(R2&gt;=60,7,IF(R2&gt;=55,6,IF(R2&gt;=50,5,IF(R2&gt;=40,4,0)))))))))</f>
        <v>4</v>
      </c>
      <c r="T2" s="31" t="str">
        <f t="shared" ref="T2:T38" si="8">IF(ISBLANK(P2),"", IF(P2&lt;20,"NE",IF(OR(Q2&lt;18,R2&lt;40),"F",IF(R2&gt;=90,"O",IF(R2&gt;=80,"A+",IF(R2&gt;=70,"A",IF(R2&gt;=60,"B+", IF(R2&gt;=55,"B", IF(R2&gt;=50,"C",IF(R2&gt;=40,"P","F"))))))))))</f>
        <v>P</v>
      </c>
      <c r="U2" s="30" t="s">
        <v>614</v>
      </c>
      <c r="V2" s="27">
        <v>37</v>
      </c>
      <c r="W2" s="28">
        <v>18</v>
      </c>
      <c r="X2" s="28">
        <f t="shared" ref="X2:X38" si="9">IF(ISBLANK(V2), "",V2+W2)</f>
        <v>55</v>
      </c>
      <c r="Y2" s="28">
        <f t="shared" ref="Y2:Y38" si="10">IF(ISBLANK(V2),"",IF(OR(V2&lt;20,W2&lt;18,X2&lt;40),0,IF(X2&gt;=90,10,IF(X2&gt;=80,9,IF(X2&gt;=70,8,IF(X2&gt;=60,7,IF(X2&gt;=55,6,IF(X2&gt;=50,5,IF(X2&gt;=40,4,0)))))))))</f>
        <v>6</v>
      </c>
      <c r="Z2" s="31" t="str">
        <f t="shared" ref="Z2:Z38" si="11">IF(ISBLANK(V2),"", IF(V2&lt;20,"NE",IF(OR(W2&lt;18,X2&lt;40),"F",IF(X2&gt;=90,"O",IF(X2&gt;=80,"A+",IF(X2&gt;=70,"A",IF(X2&gt;=60,"B+", IF(X2&gt;=55,"B", IF(X2&gt;=50,"C",IF(X2&gt;=40,"P","F"))))))))))</f>
        <v>B</v>
      </c>
      <c r="AA2" s="30" t="s">
        <v>614</v>
      </c>
      <c r="AB2" s="27">
        <v>33</v>
      </c>
      <c r="AC2" s="28">
        <v>18</v>
      </c>
      <c r="AD2" s="28">
        <f t="shared" ref="AD2:AD38" si="12">IF(ISBLANK(AB2), "",AB2+AC2)</f>
        <v>51</v>
      </c>
      <c r="AE2" s="28">
        <f t="shared" ref="AE2:AE38" si="13">IF(ISBLANK(AB2),"",IF(OR(AB2&lt;20,AC2&lt;18,AD2&lt;40),0,IF(AD2&gt;=90,10,IF(AD2&gt;=80,9,IF(AD2&gt;=70,8,IF(AD2&gt;=60,7,IF(AD2&gt;=55,6,IF(AD2&gt;=50,5,IF(AD2&gt;=40,4,0)))))))))</f>
        <v>5</v>
      </c>
      <c r="AF2" s="31" t="str">
        <f t="shared" ref="AF2:AF38" si="14">IF(ISBLANK(AB2),"", IF(AB2&lt;20,"NE",IF(OR(AC2&lt;18,AD2&lt;40),"F",IF(AD2&gt;=90,"O",IF(AD2&gt;=80,"A+",IF(AD2&gt;=70,"A",IF(AD2&gt;=60,"B+", IF(AD2&gt;=55,"B", IF(AD2&gt;=50,"C",IF(AD2&gt;=40,"P","F"))))))))))</f>
        <v>C</v>
      </c>
      <c r="AG2" s="30" t="s">
        <v>614</v>
      </c>
      <c r="AH2" s="27">
        <v>30</v>
      </c>
      <c r="AI2" s="28">
        <v>22</v>
      </c>
      <c r="AJ2" s="28">
        <f t="shared" ref="AJ2:AJ38" si="15">IF(ISBLANK(AH2), "",AH2+AI2)</f>
        <v>52</v>
      </c>
      <c r="AK2" s="28">
        <f t="shared" ref="AK2:AK38" si="16">IF(ISBLANK(AH2),"",IF(OR(AH2&lt;20,AI2&lt;18,AJ2&lt;40),0,IF(AJ2&gt;=90,10,IF(AJ2&gt;=80,9,IF(AJ2&gt;=70,8,IF(AJ2&gt;=60,7,IF(AJ2&gt;=55,6,IF(AJ2&gt;=50,5,IF(AJ2&gt;=40,4,0)))))))))</f>
        <v>5</v>
      </c>
      <c r="AL2" s="31" t="str">
        <f t="shared" ref="AL2:AL38" si="17">IF(ISBLANK(AH2),"", IF(AH2&lt;20,"NE",IF(OR(AI2&lt;18,AJ2&lt;40),"F",IF(AJ2&gt;=90,"O",IF(AJ2&gt;=80,"A+",IF(AJ2&gt;=70,"A",IF(AJ2&gt;=60,"B+", IF(AJ2&gt;=55,"B", IF(AJ2&gt;=50,"C",IF(AJ2&gt;=40,"P","F"))))))))))</f>
        <v>C</v>
      </c>
      <c r="AM2" s="30" t="s">
        <v>614</v>
      </c>
      <c r="AN2" s="27">
        <v>36</v>
      </c>
      <c r="AO2" s="28">
        <v>21</v>
      </c>
      <c r="AP2" s="28">
        <f t="shared" ref="AP2:AP38" si="18">IF(ISBLANK(AN2), "",AN2+AO2)</f>
        <v>57</v>
      </c>
      <c r="AQ2" s="28">
        <f t="shared" ref="AQ2:AQ38" si="19">IF(ISBLANK(AN2),"",IF(OR(AN2&lt;20,AO2&lt;18,AP2&lt;40),0,IF(AP2&gt;=90,10,IF(AP2&gt;=80,9,IF(AP2&gt;=70,8,IF(AP2&gt;=60,7,IF(AP2&gt;=55,6,IF(AP2&gt;=50,5,IF(AP2&gt;=40,4,0)))))))))</f>
        <v>6</v>
      </c>
      <c r="AR2" s="31" t="str">
        <f t="shared" ref="AR2:AR38" si="20">IF(ISBLANK(AN2),"", IF(AN2&lt;20,"NE",IF(OR(AO2&lt;18,AP2&lt;40),"F",IF(AP2&gt;=90,"O",IF(AP2&gt;=80,"A+",IF(AP2&gt;=70,"A",IF(AP2&gt;=60,"B+", IF(AP2&gt;=55,"B", IF(AP2&gt;=50,"C",IF(AP2&gt;=40,"P","F"))))))))))</f>
        <v>B</v>
      </c>
      <c r="AS2" s="30" t="s">
        <v>614</v>
      </c>
      <c r="AT2" s="27">
        <v>25</v>
      </c>
      <c r="AU2" s="28">
        <v>29</v>
      </c>
      <c r="AV2" s="28">
        <f t="shared" ref="AV2:AV38" si="21">IF(ISBLANK(AT2), "",AT2+AU2)</f>
        <v>54</v>
      </c>
      <c r="AW2" s="28">
        <f t="shared" ref="AW2:AW38" si="22">IF(ISBLANK(AT2),"",IF(OR(AT2&lt;20,AU2&lt;18,AV2&lt;40),0,IF(AV2&gt;=90,10,IF(AV2&gt;=80,9,IF(AV2&gt;=70,8,IF(AV2&gt;=60,7,IF(AV2&gt;=55,6,IF(AV2&gt;=50,5,IF(AV2&gt;=40,4,0)))))))))</f>
        <v>5</v>
      </c>
      <c r="AX2" s="31" t="str">
        <f t="shared" ref="AX2:AX57" si="23">IF(ISBLANK(AT2),"", IF(AT2&lt;20,"NE",IF(OR(AU2&lt;18,AV2&lt;40),"F",IF(AV2&gt;=90,"O",IF(AV2&gt;=80,"A+",IF(AV2&gt;=70,"A",IF(AV2&gt;=60,"B+", IF(AV2&gt;=55,"B", IF(AV2&gt;=50,"C",IF(AV2&gt;=40,"P","F"))))))))))</f>
        <v>C</v>
      </c>
      <c r="AY2" s="30" t="s">
        <v>614</v>
      </c>
      <c r="AZ2" s="27">
        <v>31</v>
      </c>
      <c r="BA2" s="28">
        <v>25</v>
      </c>
      <c r="BB2" s="28">
        <f t="shared" ref="BB2:BB38" si="24">IF(ISBLANK(AZ2), "",AZ2+BA2)</f>
        <v>56</v>
      </c>
      <c r="BC2" s="28">
        <f t="shared" ref="BC2:BC38" si="25">IF(ISBLANK(AZ2),"",IF(OR(AZ2&lt;20,BA2&lt;18,BB2&lt;40),0,IF(BB2&gt;=90,10,IF(BB2&gt;=80,9,IF(BB2&gt;=70,8,IF(BB2&gt;=60,7,IF(BB2&gt;=55,6,IF(BB2&gt;=50,5,IF(BB2&gt;=40,4,0)))))))))</f>
        <v>6</v>
      </c>
      <c r="BD2" s="31" t="str">
        <f t="shared" ref="BD2:BD57" si="26">IF(ISBLANK(AZ2),"", IF(AZ2&lt;20,"NE",IF(OR(BA2&lt;18,BB2&lt;40),"F",IF(BB2&gt;=90,"O",IF(BB2&gt;=80,"A+",IF(BB2&gt;=70,"A",IF(BB2&gt;=60,"B+", IF(BB2&gt;=55,"B", IF(BB2&gt;=50,"C",IF(BB2&gt;=40,"P","F"))))))))))</f>
        <v>B</v>
      </c>
      <c r="BE2" s="32" t="s">
        <v>614</v>
      </c>
      <c r="BF2" s="33">
        <f t="shared" ref="BF2:BF57" si="27">SUM(3*G2,3*M2,3*S2,3*Y2,3*AE2,1*AK2,1*AQ2,2*AW2,1*BC2)/20</f>
        <v>5.25</v>
      </c>
      <c r="BG2" s="34">
        <f t="shared" ref="BG2:BG38" si="28">BF2*10</f>
        <v>52.5</v>
      </c>
      <c r="BH2" s="35" t="str">
        <f>IF(IF(OR(H2="F",N2="F",T2="F",Z2="F",AF2="F",AL2="F",AR2="F",AX2="F",BD2="F",H2="NE",N2="NE",T2="NE",Z2="NE",AF2="NE",AL2="NE",AR2="NE",AX2="NE",BD2="NE"),"Fail","Pass")="Pass",IF(BG2&gt;=70,"FCD",IF(BG2&gt;=60,"FC",IF(BG2&gt;=40,"SC"))),"Fail")</f>
        <v>SC</v>
      </c>
      <c r="BI2" s="45" t="str">
        <f>IF(E2="","",(IF(G2=0,BK2&amp;",","")&amp;IF(M2=0,BL2&amp;",","")&amp;IF(S2=0,BM2&amp;",","")&amp;IF(Y2=0,BN2&amp;",","")&amp;IF(AE2=0,BO2&amp;",","")&amp;IF(AK2=0,BP2&amp;",","")&amp;IF(AQ2=0,BQ2&amp;",","")&amp;IF(AW2=0,BR2&amp;",","")&amp;IF(BC2=0,BS2&amp;",","")))</f>
        <v/>
      </c>
      <c r="BJ2" s="36" t="str">
        <f>IF(I2="I","",BK2&amp;",") &amp; IF(O2="I","",BL2&amp;",") &amp; IF(U2="I","",BM2&amp;",")&amp; IF(AA2="I","",BN2&amp;",")&amp; IF(AG2="I","",BO2&amp;",")&amp; IF(AM2="I","",BP2&amp;",")&amp; IF(AS2="I","",BQ2&amp;",")&amp; IF(AY2="I","",BR2&amp;",")&amp; IF(BE2="I","",BS2&amp;",")</f>
        <v/>
      </c>
      <c r="BK2" s="30" t="s">
        <v>615</v>
      </c>
      <c r="BL2" s="30" t="s">
        <v>616</v>
      </c>
      <c r="BM2" s="30" t="s">
        <v>617</v>
      </c>
      <c r="BN2" s="37" t="s">
        <v>618</v>
      </c>
      <c r="BO2" s="38" t="s">
        <v>619</v>
      </c>
      <c r="BP2" s="30" t="s">
        <v>620</v>
      </c>
      <c r="BQ2" s="30" t="s">
        <v>621</v>
      </c>
      <c r="BR2" s="30" t="s">
        <v>622</v>
      </c>
      <c r="BS2" s="39" t="s">
        <v>623</v>
      </c>
    </row>
    <row r="3" spans="1:71" ht="16">
      <c r="A3" s="40" t="s">
        <v>624</v>
      </c>
      <c r="B3" s="41" t="s">
        <v>37</v>
      </c>
      <c r="C3" s="42" t="s">
        <v>38</v>
      </c>
      <c r="D3" s="40">
        <v>34</v>
      </c>
      <c r="E3" s="43">
        <v>18</v>
      </c>
      <c r="F3" s="43">
        <f t="shared" si="0"/>
        <v>52</v>
      </c>
      <c r="G3" s="43">
        <f t="shared" si="1"/>
        <v>5</v>
      </c>
      <c r="H3" s="31" t="str">
        <f t="shared" si="2"/>
        <v>C</v>
      </c>
      <c r="I3" s="30" t="s">
        <v>614</v>
      </c>
      <c r="J3" s="40">
        <v>44</v>
      </c>
      <c r="K3" s="43">
        <v>29</v>
      </c>
      <c r="L3" s="43">
        <f t="shared" si="3"/>
        <v>73</v>
      </c>
      <c r="M3" s="43">
        <f t="shared" si="4"/>
        <v>8</v>
      </c>
      <c r="N3" s="31" t="str">
        <f t="shared" si="5"/>
        <v>A</v>
      </c>
      <c r="O3" s="30" t="s">
        <v>614</v>
      </c>
      <c r="P3" s="40">
        <v>38</v>
      </c>
      <c r="Q3" s="43">
        <v>30</v>
      </c>
      <c r="R3" s="43">
        <f t="shared" si="6"/>
        <v>68</v>
      </c>
      <c r="S3" s="43">
        <f t="shared" si="7"/>
        <v>7</v>
      </c>
      <c r="T3" s="31" t="str">
        <f t="shared" si="8"/>
        <v>B+</v>
      </c>
      <c r="U3" s="30" t="s">
        <v>614</v>
      </c>
      <c r="V3" s="40">
        <v>45</v>
      </c>
      <c r="W3" s="43">
        <v>24</v>
      </c>
      <c r="X3" s="43">
        <f t="shared" si="9"/>
        <v>69</v>
      </c>
      <c r="Y3" s="43">
        <f t="shared" si="10"/>
        <v>7</v>
      </c>
      <c r="Z3" s="31" t="str">
        <f t="shared" si="11"/>
        <v>B+</v>
      </c>
      <c r="AA3" s="30" t="s">
        <v>614</v>
      </c>
      <c r="AB3" s="40">
        <v>45</v>
      </c>
      <c r="AC3" s="43">
        <v>24</v>
      </c>
      <c r="AD3" s="43">
        <f t="shared" si="12"/>
        <v>69</v>
      </c>
      <c r="AE3" s="43">
        <f t="shared" si="13"/>
        <v>7</v>
      </c>
      <c r="AF3" s="31" t="str">
        <f t="shared" si="14"/>
        <v>B+</v>
      </c>
      <c r="AG3" s="30" t="s">
        <v>614</v>
      </c>
      <c r="AH3" s="40">
        <v>38</v>
      </c>
      <c r="AI3" s="43">
        <v>42</v>
      </c>
      <c r="AJ3" s="43">
        <f t="shared" si="15"/>
        <v>80</v>
      </c>
      <c r="AK3" s="43">
        <f t="shared" si="16"/>
        <v>9</v>
      </c>
      <c r="AL3" s="31" t="str">
        <f t="shared" si="17"/>
        <v>A+</v>
      </c>
      <c r="AM3" s="30" t="s">
        <v>614</v>
      </c>
      <c r="AN3" s="40">
        <v>45</v>
      </c>
      <c r="AO3" s="43">
        <v>45</v>
      </c>
      <c r="AP3" s="43">
        <f t="shared" si="18"/>
        <v>90</v>
      </c>
      <c r="AQ3" s="43">
        <f t="shared" si="19"/>
        <v>10</v>
      </c>
      <c r="AR3" s="31" t="str">
        <f t="shared" si="20"/>
        <v>O</v>
      </c>
      <c r="AS3" s="30" t="s">
        <v>614</v>
      </c>
      <c r="AT3" s="40">
        <v>41</v>
      </c>
      <c r="AU3" s="43">
        <v>43</v>
      </c>
      <c r="AV3" s="43">
        <f t="shared" si="21"/>
        <v>84</v>
      </c>
      <c r="AW3" s="43">
        <f t="shared" si="22"/>
        <v>9</v>
      </c>
      <c r="AX3" s="31" t="str">
        <f t="shared" si="23"/>
        <v>A+</v>
      </c>
      <c r="AY3" s="30" t="s">
        <v>614</v>
      </c>
      <c r="AZ3" s="40">
        <v>38</v>
      </c>
      <c r="BA3" s="43">
        <v>34</v>
      </c>
      <c r="BB3" s="43">
        <f t="shared" si="24"/>
        <v>72</v>
      </c>
      <c r="BC3" s="43">
        <f t="shared" si="25"/>
        <v>8</v>
      </c>
      <c r="BD3" s="31" t="str">
        <f t="shared" si="26"/>
        <v>A</v>
      </c>
      <c r="BE3" s="32" t="s">
        <v>614</v>
      </c>
      <c r="BF3" s="44">
        <f t="shared" si="27"/>
        <v>7.35</v>
      </c>
      <c r="BG3" s="45">
        <f t="shared" si="28"/>
        <v>73.5</v>
      </c>
      <c r="BH3" s="46" t="str">
        <f>IF(IF(OR(H3="F",N3="F",T3="F",Z3="F",AF3="F",AL3="F",AR3="F",AX3="F",BD3="F",H3="NE",N3="NE",T3="NE",Z3="NE",AF3="NE",AL3="NE",AR3="NE",AX3="NE",BD3="NE"),"Fail","Pass")="Pass",IF(BG3&gt;=70,"FCD",IF(BG3&gt;=60,"FC",IF(BG3&gt;=40,"SC"))),"Fail")</f>
        <v>FCD</v>
      </c>
      <c r="BI3" s="45" t="str">
        <f t="shared" ref="BI3:BI58" si="29">IF(E3="","",(IF(G3=0,BK3&amp;",","")&amp;IF(M3=0,BL3&amp;",","")&amp;IF(S3=0,BM3&amp;",","")&amp;IF(Y3=0,BN3&amp;",","")&amp;IF(AE3=0,BO3&amp;",","")&amp;IF(AK3=0,BP3&amp;",","")&amp;IF(AQ3=0,BQ3&amp;",","")&amp;IF(AW3=0,BR3&amp;",","")&amp;IF(BC3=0,BS3&amp;",","")))</f>
        <v/>
      </c>
      <c r="BJ3" s="36" t="str">
        <f>IF(I3="I","",BK3&amp;",") &amp; IF(O3="I","",BL3&amp;",") &amp; IF(U3="I","",BM3&amp;",")&amp; IF(AA3="I","",BN3&amp;",")&amp; IF(AG3="I","",BO3&amp;",")&amp; IF(AM3="I","",BP3&amp;",")&amp; IF(AS3="I","",BQ3&amp;",")&amp; IF(AY3="I","",BR3&amp;",")&amp; IF(BE3="I","",BS3&amp;",")</f>
        <v/>
      </c>
      <c r="BK3" s="30" t="s">
        <v>615</v>
      </c>
      <c r="BL3" s="30" t="s">
        <v>616</v>
      </c>
      <c r="BM3" s="30" t="s">
        <v>617</v>
      </c>
      <c r="BN3" s="37" t="s">
        <v>618</v>
      </c>
      <c r="BO3" s="38" t="s">
        <v>619</v>
      </c>
      <c r="BP3" s="30" t="s">
        <v>620</v>
      </c>
      <c r="BQ3" s="30" t="s">
        <v>621</v>
      </c>
      <c r="BR3" s="30" t="s">
        <v>622</v>
      </c>
      <c r="BS3" s="39" t="s">
        <v>623</v>
      </c>
    </row>
    <row r="4" spans="1:71" ht="16">
      <c r="A4" s="40" t="s">
        <v>625</v>
      </c>
      <c r="B4" s="41" t="s">
        <v>49</v>
      </c>
      <c r="C4" s="42" t="s">
        <v>50</v>
      </c>
      <c r="D4" s="40">
        <v>33</v>
      </c>
      <c r="E4" s="47">
        <v>22</v>
      </c>
      <c r="F4" s="47">
        <f t="shared" si="0"/>
        <v>55</v>
      </c>
      <c r="G4" s="43">
        <f t="shared" si="1"/>
        <v>6</v>
      </c>
      <c r="H4" s="31" t="str">
        <f t="shared" si="2"/>
        <v>B</v>
      </c>
      <c r="I4" s="30" t="s">
        <v>626</v>
      </c>
      <c r="J4" s="40">
        <v>42</v>
      </c>
      <c r="K4" s="43">
        <v>18</v>
      </c>
      <c r="L4" s="43">
        <f t="shared" si="3"/>
        <v>60</v>
      </c>
      <c r="M4" s="43">
        <f t="shared" si="4"/>
        <v>7</v>
      </c>
      <c r="N4" s="31" t="str">
        <f t="shared" si="5"/>
        <v>B+</v>
      </c>
      <c r="O4" s="30" t="s">
        <v>614</v>
      </c>
      <c r="P4" s="40">
        <v>38</v>
      </c>
      <c r="Q4" s="43">
        <v>30</v>
      </c>
      <c r="R4" s="43">
        <f t="shared" si="6"/>
        <v>68</v>
      </c>
      <c r="S4" s="43">
        <f t="shared" si="7"/>
        <v>7</v>
      </c>
      <c r="T4" s="31" t="str">
        <f t="shared" si="8"/>
        <v>B+</v>
      </c>
      <c r="U4" s="30" t="s">
        <v>614</v>
      </c>
      <c r="V4" s="40">
        <v>38</v>
      </c>
      <c r="W4" s="43">
        <v>18</v>
      </c>
      <c r="X4" s="43">
        <f t="shared" si="9"/>
        <v>56</v>
      </c>
      <c r="Y4" s="43">
        <f t="shared" si="10"/>
        <v>6</v>
      </c>
      <c r="Z4" s="31" t="str">
        <f t="shared" si="11"/>
        <v>B</v>
      </c>
      <c r="AA4" s="30" t="s">
        <v>614</v>
      </c>
      <c r="AB4" s="40">
        <v>40</v>
      </c>
      <c r="AC4" s="43">
        <v>18</v>
      </c>
      <c r="AD4" s="43">
        <f t="shared" si="12"/>
        <v>58</v>
      </c>
      <c r="AE4" s="43">
        <f t="shared" si="13"/>
        <v>6</v>
      </c>
      <c r="AF4" s="31" t="str">
        <f t="shared" si="14"/>
        <v>B</v>
      </c>
      <c r="AG4" s="30" t="s">
        <v>627</v>
      </c>
      <c r="AH4" s="40">
        <v>42</v>
      </c>
      <c r="AI4" s="43">
        <v>40</v>
      </c>
      <c r="AJ4" s="43">
        <f t="shared" si="15"/>
        <v>82</v>
      </c>
      <c r="AK4" s="43">
        <f t="shared" si="16"/>
        <v>9</v>
      </c>
      <c r="AL4" s="31" t="str">
        <f t="shared" si="17"/>
        <v>A+</v>
      </c>
      <c r="AM4" s="30" t="s">
        <v>614</v>
      </c>
      <c r="AN4" s="40">
        <v>49</v>
      </c>
      <c r="AO4" s="43">
        <v>42</v>
      </c>
      <c r="AP4" s="43">
        <f t="shared" si="18"/>
        <v>91</v>
      </c>
      <c r="AQ4" s="43">
        <f t="shared" si="19"/>
        <v>10</v>
      </c>
      <c r="AR4" s="31" t="str">
        <f t="shared" si="20"/>
        <v>O</v>
      </c>
      <c r="AS4" s="30" t="s">
        <v>614</v>
      </c>
      <c r="AT4" s="40">
        <v>41</v>
      </c>
      <c r="AU4" s="43">
        <v>36</v>
      </c>
      <c r="AV4" s="43">
        <f t="shared" si="21"/>
        <v>77</v>
      </c>
      <c r="AW4" s="43">
        <f t="shared" si="22"/>
        <v>8</v>
      </c>
      <c r="AX4" s="31" t="str">
        <f t="shared" si="23"/>
        <v>A</v>
      </c>
      <c r="AY4" s="30" t="s">
        <v>614</v>
      </c>
      <c r="AZ4" s="40">
        <v>36</v>
      </c>
      <c r="BA4" s="43">
        <v>30</v>
      </c>
      <c r="BB4" s="43">
        <f t="shared" si="24"/>
        <v>66</v>
      </c>
      <c r="BC4" s="43">
        <f t="shared" si="25"/>
        <v>7</v>
      </c>
      <c r="BD4" s="31" t="str">
        <f t="shared" si="26"/>
        <v>B+</v>
      </c>
      <c r="BE4" s="32" t="s">
        <v>614</v>
      </c>
      <c r="BF4" s="44">
        <f t="shared" si="27"/>
        <v>6.9</v>
      </c>
      <c r="BG4" s="45">
        <f t="shared" si="28"/>
        <v>69</v>
      </c>
      <c r="BH4" s="46" t="str">
        <f>IF(IF(OR(H4="F",N4="F",T4="F",Z4="F",AF4="F",AL4="F",AR4="F",AX4="F",BD4="F",H4="NE",N4="NE",T4="NE",Z4="NE",AF4="NE",AL4="NE",AR4="NE",AX4="NE",BD4="NE"),"Fail","Pass")="Pass",IF(BG4&gt;=70,"FCD",IF(BG4&gt;=60,"FC",IF(BG4&gt;=40,"SC"))),"Fail")</f>
        <v>FC</v>
      </c>
      <c r="BI4" s="45" t="str">
        <f t="shared" si="29"/>
        <v/>
      </c>
      <c r="BJ4" s="36" t="str">
        <f>IF(I4="I","",BK4&amp;",") &amp; IF(O4="I","",BL4&amp;",") &amp; IF(U4="I","",BM4&amp;",")&amp; IF(AA4="I","",BN4&amp;",")&amp; IF(AG4="I","",BO4&amp;",")&amp; IF(AM4="I","",BP4&amp;",")&amp; IF(AS4="I","",BQ4&amp;",")&amp; IF(AY4="I","",BR4&amp;",")&amp; IF(BE4="I","",BS4&amp;",")</f>
        <v>21MAT11,21EME15,</v>
      </c>
      <c r="BK4" s="30" t="s">
        <v>615</v>
      </c>
      <c r="BL4" s="30" t="s">
        <v>616</v>
      </c>
      <c r="BM4" s="30" t="s">
        <v>617</v>
      </c>
      <c r="BN4" s="37" t="s">
        <v>618</v>
      </c>
      <c r="BO4" s="38" t="s">
        <v>619</v>
      </c>
      <c r="BP4" s="30" t="s">
        <v>620</v>
      </c>
      <c r="BQ4" s="30" t="s">
        <v>621</v>
      </c>
      <c r="BR4" s="30" t="s">
        <v>622</v>
      </c>
      <c r="BS4" s="39" t="s">
        <v>623</v>
      </c>
    </row>
    <row r="5" spans="1:71" ht="16">
      <c r="A5" s="40" t="s">
        <v>628</v>
      </c>
      <c r="B5" s="41" t="s">
        <v>58</v>
      </c>
      <c r="C5" s="42" t="s">
        <v>59</v>
      </c>
      <c r="D5" s="40">
        <v>38</v>
      </c>
      <c r="E5" s="43">
        <v>19</v>
      </c>
      <c r="F5" s="43">
        <f t="shared" si="0"/>
        <v>57</v>
      </c>
      <c r="G5" s="43">
        <f t="shared" si="1"/>
        <v>6</v>
      </c>
      <c r="H5" s="31" t="str">
        <f t="shared" si="2"/>
        <v>B</v>
      </c>
      <c r="I5" s="30" t="s">
        <v>614</v>
      </c>
      <c r="J5" s="40">
        <v>38</v>
      </c>
      <c r="K5" s="43">
        <v>24</v>
      </c>
      <c r="L5" s="43">
        <f t="shared" si="3"/>
        <v>62</v>
      </c>
      <c r="M5" s="43">
        <f t="shared" si="4"/>
        <v>7</v>
      </c>
      <c r="N5" s="31" t="str">
        <f t="shared" si="5"/>
        <v>B+</v>
      </c>
      <c r="O5" s="30" t="s">
        <v>614</v>
      </c>
      <c r="P5" s="40">
        <v>39</v>
      </c>
      <c r="Q5" s="43">
        <v>27</v>
      </c>
      <c r="R5" s="43">
        <f t="shared" si="6"/>
        <v>66</v>
      </c>
      <c r="S5" s="43">
        <f t="shared" si="7"/>
        <v>7</v>
      </c>
      <c r="T5" s="31" t="str">
        <f t="shared" si="8"/>
        <v>B+</v>
      </c>
      <c r="U5" s="30" t="s">
        <v>614</v>
      </c>
      <c r="V5" s="40">
        <v>42</v>
      </c>
      <c r="W5" s="43">
        <v>23</v>
      </c>
      <c r="X5" s="43">
        <f t="shared" si="9"/>
        <v>65</v>
      </c>
      <c r="Y5" s="43">
        <f t="shared" si="10"/>
        <v>7</v>
      </c>
      <c r="Z5" s="31" t="str">
        <f t="shared" si="11"/>
        <v>B+</v>
      </c>
      <c r="AA5" s="30" t="s">
        <v>614</v>
      </c>
      <c r="AB5" s="40">
        <v>38</v>
      </c>
      <c r="AC5" s="43">
        <v>27</v>
      </c>
      <c r="AD5" s="43">
        <f t="shared" si="12"/>
        <v>65</v>
      </c>
      <c r="AE5" s="43">
        <f t="shared" si="13"/>
        <v>7</v>
      </c>
      <c r="AF5" s="31" t="str">
        <f t="shared" si="14"/>
        <v>B+</v>
      </c>
      <c r="AG5" s="30" t="s">
        <v>614</v>
      </c>
      <c r="AH5" s="40">
        <v>37</v>
      </c>
      <c r="AI5" s="43">
        <v>37</v>
      </c>
      <c r="AJ5" s="43">
        <f t="shared" si="15"/>
        <v>74</v>
      </c>
      <c r="AK5" s="43">
        <f t="shared" si="16"/>
        <v>8</v>
      </c>
      <c r="AL5" s="31" t="str">
        <f t="shared" si="17"/>
        <v>A</v>
      </c>
      <c r="AM5" s="30" t="s">
        <v>614</v>
      </c>
      <c r="AN5" s="40">
        <v>45</v>
      </c>
      <c r="AO5" s="43">
        <v>42</v>
      </c>
      <c r="AP5" s="43">
        <f t="shared" si="18"/>
        <v>87</v>
      </c>
      <c r="AQ5" s="43">
        <f t="shared" si="19"/>
        <v>9</v>
      </c>
      <c r="AR5" s="31" t="str">
        <f t="shared" si="20"/>
        <v>A+</v>
      </c>
      <c r="AS5" s="30" t="s">
        <v>614</v>
      </c>
      <c r="AT5" s="40">
        <v>35</v>
      </c>
      <c r="AU5" s="43">
        <v>28</v>
      </c>
      <c r="AV5" s="43">
        <f t="shared" si="21"/>
        <v>63</v>
      </c>
      <c r="AW5" s="43">
        <f t="shared" si="22"/>
        <v>7</v>
      </c>
      <c r="AX5" s="31" t="str">
        <f t="shared" si="23"/>
        <v>B+</v>
      </c>
      <c r="AY5" s="30" t="s">
        <v>614</v>
      </c>
      <c r="AZ5" s="40">
        <v>29</v>
      </c>
      <c r="BA5" s="43">
        <v>29</v>
      </c>
      <c r="BB5" s="43">
        <f t="shared" si="24"/>
        <v>58</v>
      </c>
      <c r="BC5" s="43">
        <f t="shared" si="25"/>
        <v>6</v>
      </c>
      <c r="BD5" s="31" t="str">
        <f t="shared" si="26"/>
        <v>B</v>
      </c>
      <c r="BE5" s="32" t="s">
        <v>614</v>
      </c>
      <c r="BF5" s="44">
        <f t="shared" si="27"/>
        <v>6.95</v>
      </c>
      <c r="BG5" s="45">
        <f t="shared" si="28"/>
        <v>69.5</v>
      </c>
      <c r="BH5" s="46" t="str">
        <f>IF(IF(OR(H5="F",N5="F",T5="F",Z5="F",AF5="F",AL5="F",AR5="F",AX5="F",BD5="F",H5="NE",N5="NE",T5="NE",Z5="NE",AF5="NE",AL5="NE",AR5="NE",AX5="NE",BD5="NE"),"Fail","Pass")="Pass",IF(BG5&gt;=70,"FCD",IF(BG5&gt;=60,"FC",IF(BG5&gt;=40,"SC"))),"Fail")</f>
        <v>FC</v>
      </c>
      <c r="BI5" s="45" t="str">
        <f t="shared" si="29"/>
        <v/>
      </c>
      <c r="BJ5" s="36" t="str">
        <f>IF(I5="I","",BK5&amp;",") &amp; IF(O5="I","",BL5&amp;",") &amp; IF(U5="I","",BM5&amp;",")&amp; IF(AA5="I","",BN5&amp;",")&amp; IF(AG5="I","",BO5&amp;",")&amp; IF(AM5="I","",BP5&amp;",")&amp; IF(AS5="I","",BQ5&amp;",")&amp; IF(AY5="I","",BR5&amp;",")&amp; IF(BE5="I","",BS5&amp;",")</f>
        <v/>
      </c>
      <c r="BK5" s="30" t="s">
        <v>615</v>
      </c>
      <c r="BL5" s="30" t="s">
        <v>616</v>
      </c>
      <c r="BM5" s="30" t="s">
        <v>617</v>
      </c>
      <c r="BN5" s="37" t="s">
        <v>618</v>
      </c>
      <c r="BO5" s="38" t="s">
        <v>619</v>
      </c>
      <c r="BP5" s="30" t="s">
        <v>620</v>
      </c>
      <c r="BQ5" s="30" t="s">
        <v>621</v>
      </c>
      <c r="BR5" s="30" t="s">
        <v>622</v>
      </c>
      <c r="BS5" s="39" t="s">
        <v>623</v>
      </c>
    </row>
    <row r="6" spans="1:71" ht="16">
      <c r="A6" s="40" t="s">
        <v>629</v>
      </c>
      <c r="B6" s="41" t="s">
        <v>67</v>
      </c>
      <c r="C6" s="42" t="s">
        <v>68</v>
      </c>
      <c r="D6" s="40">
        <v>26</v>
      </c>
      <c r="E6" s="43">
        <v>19</v>
      </c>
      <c r="F6" s="43">
        <f t="shared" si="0"/>
        <v>45</v>
      </c>
      <c r="G6" s="43">
        <f t="shared" si="1"/>
        <v>4</v>
      </c>
      <c r="H6" s="31" t="str">
        <f t="shared" si="2"/>
        <v>P</v>
      </c>
      <c r="I6" s="30" t="s">
        <v>626</v>
      </c>
      <c r="J6" s="40">
        <v>41</v>
      </c>
      <c r="K6" s="43">
        <v>25</v>
      </c>
      <c r="L6" s="43">
        <f t="shared" si="3"/>
        <v>66</v>
      </c>
      <c r="M6" s="43">
        <f t="shared" si="4"/>
        <v>7</v>
      </c>
      <c r="N6" s="31" t="str">
        <f t="shared" si="5"/>
        <v>B+</v>
      </c>
      <c r="O6" s="30" t="s">
        <v>626</v>
      </c>
      <c r="P6" s="40">
        <v>36</v>
      </c>
      <c r="Q6" s="43">
        <v>24</v>
      </c>
      <c r="R6" s="43">
        <f t="shared" si="6"/>
        <v>60</v>
      </c>
      <c r="S6" s="43">
        <f t="shared" si="7"/>
        <v>7</v>
      </c>
      <c r="T6" s="31" t="str">
        <f t="shared" si="8"/>
        <v>B+</v>
      </c>
      <c r="U6" s="30" t="s">
        <v>627</v>
      </c>
      <c r="V6" s="40">
        <v>42</v>
      </c>
      <c r="W6" s="43">
        <v>24</v>
      </c>
      <c r="X6" s="43">
        <f t="shared" si="9"/>
        <v>66</v>
      </c>
      <c r="Y6" s="43">
        <f t="shared" si="10"/>
        <v>7</v>
      </c>
      <c r="Z6" s="31" t="str">
        <f t="shared" si="11"/>
        <v>B+</v>
      </c>
      <c r="AA6" s="30" t="s">
        <v>627</v>
      </c>
      <c r="AB6" s="40">
        <v>42</v>
      </c>
      <c r="AC6" s="43">
        <v>25</v>
      </c>
      <c r="AD6" s="43">
        <f t="shared" si="12"/>
        <v>67</v>
      </c>
      <c r="AE6" s="43">
        <f t="shared" si="13"/>
        <v>7</v>
      </c>
      <c r="AF6" s="31" t="str">
        <f t="shared" si="14"/>
        <v>B+</v>
      </c>
      <c r="AG6" s="30" t="s">
        <v>627</v>
      </c>
      <c r="AH6" s="40">
        <v>34</v>
      </c>
      <c r="AI6" s="43">
        <v>35</v>
      </c>
      <c r="AJ6" s="43">
        <f t="shared" si="15"/>
        <v>69</v>
      </c>
      <c r="AK6" s="43">
        <f t="shared" si="16"/>
        <v>7</v>
      </c>
      <c r="AL6" s="31" t="str">
        <f t="shared" si="17"/>
        <v>B+</v>
      </c>
      <c r="AM6" s="30" t="s">
        <v>614</v>
      </c>
      <c r="AN6" s="40">
        <v>41</v>
      </c>
      <c r="AO6" s="43">
        <v>38</v>
      </c>
      <c r="AP6" s="43">
        <f t="shared" si="18"/>
        <v>79</v>
      </c>
      <c r="AQ6" s="43">
        <f t="shared" si="19"/>
        <v>8</v>
      </c>
      <c r="AR6" s="31" t="str">
        <f t="shared" si="20"/>
        <v>A</v>
      </c>
      <c r="AS6" s="30" t="s">
        <v>614</v>
      </c>
      <c r="AT6" s="40">
        <v>40</v>
      </c>
      <c r="AU6" s="43">
        <v>32</v>
      </c>
      <c r="AV6" s="43">
        <f t="shared" si="21"/>
        <v>72</v>
      </c>
      <c r="AW6" s="43">
        <f t="shared" si="22"/>
        <v>8</v>
      </c>
      <c r="AX6" s="31" t="str">
        <f t="shared" si="23"/>
        <v>A</v>
      </c>
      <c r="AY6" s="30" t="s">
        <v>627</v>
      </c>
      <c r="AZ6" s="40">
        <v>38</v>
      </c>
      <c r="BA6" s="48">
        <v>30</v>
      </c>
      <c r="BB6" s="43">
        <f t="shared" si="24"/>
        <v>68</v>
      </c>
      <c r="BC6" s="43">
        <f t="shared" si="25"/>
        <v>7</v>
      </c>
      <c r="BD6" s="31" t="str">
        <f t="shared" si="26"/>
        <v>B+</v>
      </c>
      <c r="BE6" s="32" t="s">
        <v>626</v>
      </c>
      <c r="BF6" s="44">
        <f t="shared" si="27"/>
        <v>6.7</v>
      </c>
      <c r="BG6" s="45">
        <f t="shared" si="28"/>
        <v>67</v>
      </c>
      <c r="BH6" s="46" t="str">
        <f>IF(IF(OR(H6="F",N6="F",T6="F",Z6="F",AF6="F",AL6="F",AR6="F",AX6="F",BD6="F",H6="NE",N6="NE",T6="NE",Z6="NE",AF6="NE",AL6="NE",AR6="NE",AX6="NE",BD6="NE"),"Fail","Pass")="Pass",IF(BG6&gt;=70,"FCD",IF(BG6&gt;=60,"FC",IF(BG6&gt;=40,"SC"))),"Fail")</f>
        <v>FC</v>
      </c>
      <c r="BI6" s="45" t="str">
        <f t="shared" si="29"/>
        <v/>
      </c>
      <c r="BJ6" s="36" t="str">
        <f>IF(I6="I","",BK6&amp;",") &amp; IF(O6="I","",BL6&amp;",") &amp; IF(U6="I","",BM6&amp;",")&amp; IF(AA6="I","",BN6&amp;",")&amp; IF(AG6="I","",BO6&amp;",")&amp; IF(AM6="I","",BP6&amp;",")&amp; IF(AS6="I","",BQ6&amp;",")&amp; IF(AY6="I","",BR6&amp;",")&amp; IF(BE6="I","",BS6&amp;",")</f>
        <v>21MAT11,21CHE12,21PSP13,21ELN14,21EME15,21EGH18,21SFH19,</v>
      </c>
      <c r="BK6" s="30" t="s">
        <v>615</v>
      </c>
      <c r="BL6" s="30" t="s">
        <v>616</v>
      </c>
      <c r="BM6" s="30" t="s">
        <v>617</v>
      </c>
      <c r="BN6" s="37" t="s">
        <v>618</v>
      </c>
      <c r="BO6" s="38" t="s">
        <v>619</v>
      </c>
      <c r="BP6" s="30" t="s">
        <v>620</v>
      </c>
      <c r="BQ6" s="30" t="s">
        <v>621</v>
      </c>
      <c r="BR6" s="30" t="s">
        <v>622</v>
      </c>
      <c r="BS6" s="39" t="s">
        <v>623</v>
      </c>
    </row>
    <row r="7" spans="1:71" ht="16">
      <c r="A7" s="40" t="s">
        <v>630</v>
      </c>
      <c r="B7" s="41" t="s">
        <v>78</v>
      </c>
      <c r="C7" s="42" t="s">
        <v>79</v>
      </c>
      <c r="D7" s="40">
        <v>23</v>
      </c>
      <c r="E7" s="43">
        <v>18</v>
      </c>
      <c r="F7" s="43">
        <f t="shared" si="0"/>
        <v>41</v>
      </c>
      <c r="G7" s="43">
        <f t="shared" si="1"/>
        <v>4</v>
      </c>
      <c r="H7" s="31" t="str">
        <f t="shared" si="2"/>
        <v>P</v>
      </c>
      <c r="I7" s="30" t="s">
        <v>614</v>
      </c>
      <c r="J7" s="40">
        <v>29</v>
      </c>
      <c r="K7" s="43">
        <v>22</v>
      </c>
      <c r="L7" s="43">
        <f t="shared" si="3"/>
        <v>51</v>
      </c>
      <c r="M7" s="43">
        <f t="shared" si="4"/>
        <v>5</v>
      </c>
      <c r="N7" s="49" t="str">
        <f t="shared" si="5"/>
        <v>C</v>
      </c>
      <c r="O7" s="30" t="s">
        <v>614</v>
      </c>
      <c r="P7" s="50">
        <v>25</v>
      </c>
      <c r="Q7" s="43">
        <v>22</v>
      </c>
      <c r="R7" s="43">
        <f t="shared" si="6"/>
        <v>47</v>
      </c>
      <c r="S7" s="43">
        <f t="shared" si="7"/>
        <v>4</v>
      </c>
      <c r="T7" s="49" t="str">
        <f t="shared" si="8"/>
        <v>P</v>
      </c>
      <c r="U7" s="30" t="s">
        <v>631</v>
      </c>
      <c r="V7" s="50">
        <v>30</v>
      </c>
      <c r="W7" s="43">
        <v>22</v>
      </c>
      <c r="X7" s="43">
        <f t="shared" si="9"/>
        <v>52</v>
      </c>
      <c r="Y7" s="43">
        <f t="shared" si="10"/>
        <v>5</v>
      </c>
      <c r="Z7" s="31" t="str">
        <f t="shared" si="11"/>
        <v>C</v>
      </c>
      <c r="AA7" s="30" t="s">
        <v>627</v>
      </c>
      <c r="AB7" s="40">
        <v>32</v>
      </c>
      <c r="AC7" s="43">
        <v>22</v>
      </c>
      <c r="AD7" s="43">
        <f t="shared" si="12"/>
        <v>54</v>
      </c>
      <c r="AE7" s="43">
        <f t="shared" si="13"/>
        <v>5</v>
      </c>
      <c r="AF7" s="31" t="str">
        <f t="shared" si="14"/>
        <v>C</v>
      </c>
      <c r="AG7" s="30" t="s">
        <v>627</v>
      </c>
      <c r="AH7" s="40">
        <v>31</v>
      </c>
      <c r="AI7" s="43">
        <v>35</v>
      </c>
      <c r="AJ7" s="43">
        <f t="shared" si="15"/>
        <v>66</v>
      </c>
      <c r="AK7" s="43">
        <f t="shared" si="16"/>
        <v>7</v>
      </c>
      <c r="AL7" s="31" t="str">
        <f t="shared" si="17"/>
        <v>B+</v>
      </c>
      <c r="AM7" s="30" t="s">
        <v>614</v>
      </c>
      <c r="AN7" s="40">
        <v>35</v>
      </c>
      <c r="AO7" s="43">
        <v>24</v>
      </c>
      <c r="AP7" s="43">
        <f t="shared" si="18"/>
        <v>59</v>
      </c>
      <c r="AQ7" s="43">
        <f t="shared" si="19"/>
        <v>6</v>
      </c>
      <c r="AR7" s="31" t="str">
        <f t="shared" si="20"/>
        <v>B</v>
      </c>
      <c r="AS7" s="30" t="s">
        <v>614</v>
      </c>
      <c r="AT7" s="40">
        <v>29</v>
      </c>
      <c r="AU7" s="43">
        <v>29</v>
      </c>
      <c r="AV7" s="43">
        <f t="shared" si="21"/>
        <v>58</v>
      </c>
      <c r="AW7" s="43">
        <f t="shared" si="22"/>
        <v>6</v>
      </c>
      <c r="AX7" s="31" t="str">
        <f t="shared" si="23"/>
        <v>B</v>
      </c>
      <c r="AY7" s="30" t="s">
        <v>614</v>
      </c>
      <c r="AZ7" s="40">
        <v>34</v>
      </c>
      <c r="BA7" s="43">
        <v>29</v>
      </c>
      <c r="BB7" s="43">
        <f t="shared" si="24"/>
        <v>63</v>
      </c>
      <c r="BC7" s="43">
        <f t="shared" si="25"/>
        <v>7</v>
      </c>
      <c r="BD7" s="31" t="str">
        <f t="shared" si="26"/>
        <v>B+</v>
      </c>
      <c r="BE7" s="32" t="s">
        <v>614</v>
      </c>
      <c r="BF7" s="44">
        <f t="shared" si="27"/>
        <v>5.05</v>
      </c>
      <c r="BG7" s="45">
        <f t="shared" si="28"/>
        <v>50.5</v>
      </c>
      <c r="BH7" s="46" t="str">
        <f>IF(IF(OR(H7="F",N7="F",T7="F",Z7="F",AF7="F",AL7="F",AR7="F",AX7="F",BD7="F",H7="NE",N7="NE",T7="NE",Z7="NE",AF7="NE",AL7="NE",AR7="NE",AX7="NE",BD7="NE"),"Fail","Pass")="Pass",IF(BG7&gt;=70,"FCD",IF(BG7&gt;=60,"FC",IF(BG7&gt;=40,"SC"))),"Fail")</f>
        <v>SC</v>
      </c>
      <c r="BI7" s="45" t="str">
        <f t="shared" si="29"/>
        <v/>
      </c>
      <c r="BJ7" s="36" t="str">
        <f>IF(I7="I","",BK7&amp;",") &amp; IF(O7="I","",BL7&amp;",") &amp; IF(U7="I","",BM7&amp;",")&amp; IF(AA7="I","",BN7&amp;",")&amp; IF(AG7="I","",BO7&amp;",")&amp; IF(AM7="I","",BP7&amp;",")&amp; IF(AS7="I","",BQ7&amp;",")&amp; IF(AY7="I","",BR7&amp;",")&amp; IF(BE7="I","",BS7&amp;",")</f>
        <v>21PSP13,21ELN14,21EME15,</v>
      </c>
      <c r="BK7" s="30" t="s">
        <v>615</v>
      </c>
      <c r="BL7" s="30" t="s">
        <v>616</v>
      </c>
      <c r="BM7" s="30" t="s">
        <v>617</v>
      </c>
      <c r="BN7" s="37" t="s">
        <v>618</v>
      </c>
      <c r="BO7" s="38" t="s">
        <v>619</v>
      </c>
      <c r="BP7" s="30" t="s">
        <v>620</v>
      </c>
      <c r="BQ7" s="30" t="s">
        <v>621</v>
      </c>
      <c r="BR7" s="30" t="s">
        <v>622</v>
      </c>
      <c r="BS7" s="39" t="s">
        <v>623</v>
      </c>
    </row>
    <row r="8" spans="1:71" ht="16">
      <c r="A8" s="40" t="s">
        <v>632</v>
      </c>
      <c r="B8" s="41" t="s">
        <v>88</v>
      </c>
      <c r="C8" s="42" t="s">
        <v>89</v>
      </c>
      <c r="D8" s="40">
        <v>36</v>
      </c>
      <c r="E8" s="43">
        <v>27</v>
      </c>
      <c r="F8" s="43">
        <f t="shared" si="0"/>
        <v>63</v>
      </c>
      <c r="G8" s="43">
        <f t="shared" si="1"/>
        <v>7</v>
      </c>
      <c r="H8" s="31" t="str">
        <f t="shared" si="2"/>
        <v>B+</v>
      </c>
      <c r="I8" s="30" t="s">
        <v>614</v>
      </c>
      <c r="J8" s="40">
        <v>40</v>
      </c>
      <c r="K8" s="43">
        <v>31</v>
      </c>
      <c r="L8" s="43">
        <f t="shared" si="3"/>
        <v>71</v>
      </c>
      <c r="M8" s="43">
        <f t="shared" si="4"/>
        <v>8</v>
      </c>
      <c r="N8" s="31" t="str">
        <f t="shared" si="5"/>
        <v>A</v>
      </c>
      <c r="O8" s="30" t="s">
        <v>614</v>
      </c>
      <c r="P8" s="40">
        <v>42</v>
      </c>
      <c r="Q8" s="43">
        <v>30</v>
      </c>
      <c r="R8" s="43">
        <f t="shared" si="6"/>
        <v>72</v>
      </c>
      <c r="S8" s="43">
        <f t="shared" si="7"/>
        <v>8</v>
      </c>
      <c r="T8" s="31" t="str">
        <f t="shared" si="8"/>
        <v>A</v>
      </c>
      <c r="U8" s="30" t="s">
        <v>614</v>
      </c>
      <c r="V8" s="40">
        <v>46</v>
      </c>
      <c r="W8" s="43">
        <v>26</v>
      </c>
      <c r="X8" s="43">
        <f t="shared" si="9"/>
        <v>72</v>
      </c>
      <c r="Y8" s="43">
        <f t="shared" si="10"/>
        <v>8</v>
      </c>
      <c r="Z8" s="31" t="str">
        <f t="shared" si="11"/>
        <v>A</v>
      </c>
      <c r="AA8" s="30" t="s">
        <v>614</v>
      </c>
      <c r="AB8" s="40">
        <v>43</v>
      </c>
      <c r="AC8" s="43">
        <v>28</v>
      </c>
      <c r="AD8" s="43">
        <f t="shared" si="12"/>
        <v>71</v>
      </c>
      <c r="AE8" s="43">
        <f t="shared" si="13"/>
        <v>8</v>
      </c>
      <c r="AF8" s="31" t="str">
        <f t="shared" si="14"/>
        <v>A</v>
      </c>
      <c r="AG8" s="30" t="s">
        <v>614</v>
      </c>
      <c r="AH8" s="40">
        <v>39</v>
      </c>
      <c r="AI8" s="43">
        <v>36</v>
      </c>
      <c r="AJ8" s="43">
        <f t="shared" si="15"/>
        <v>75</v>
      </c>
      <c r="AK8" s="43">
        <f t="shared" si="16"/>
        <v>8</v>
      </c>
      <c r="AL8" s="31" t="str">
        <f t="shared" si="17"/>
        <v>A</v>
      </c>
      <c r="AM8" s="30" t="s">
        <v>614</v>
      </c>
      <c r="AN8" s="40">
        <v>43</v>
      </c>
      <c r="AO8" s="43">
        <v>37</v>
      </c>
      <c r="AP8" s="43">
        <f t="shared" si="18"/>
        <v>80</v>
      </c>
      <c r="AQ8" s="43">
        <f t="shared" si="19"/>
        <v>9</v>
      </c>
      <c r="AR8" s="31" t="str">
        <f t="shared" si="20"/>
        <v>A+</v>
      </c>
      <c r="AS8" s="30" t="s">
        <v>614</v>
      </c>
      <c r="AT8" s="40">
        <v>42</v>
      </c>
      <c r="AU8" s="43">
        <v>37</v>
      </c>
      <c r="AV8" s="43">
        <f t="shared" si="21"/>
        <v>79</v>
      </c>
      <c r="AW8" s="43">
        <f t="shared" si="22"/>
        <v>8</v>
      </c>
      <c r="AX8" s="31" t="str">
        <f t="shared" si="23"/>
        <v>A</v>
      </c>
      <c r="AY8" s="30" t="s">
        <v>614</v>
      </c>
      <c r="AZ8" s="40">
        <v>37</v>
      </c>
      <c r="BA8" s="43">
        <v>26</v>
      </c>
      <c r="BB8" s="43">
        <f t="shared" si="24"/>
        <v>63</v>
      </c>
      <c r="BC8" s="43">
        <f t="shared" si="25"/>
        <v>7</v>
      </c>
      <c r="BD8" s="31" t="str">
        <f t="shared" si="26"/>
        <v>B+</v>
      </c>
      <c r="BE8" s="32" t="s">
        <v>614</v>
      </c>
      <c r="BF8" s="44">
        <f t="shared" si="27"/>
        <v>7.85</v>
      </c>
      <c r="BG8" s="45">
        <f t="shared" si="28"/>
        <v>78.5</v>
      </c>
      <c r="BH8" s="46" t="str">
        <f>IF(IF(OR(H8="F",N8="F",T8="F",Z8="F",AF8="F",AL8="F",AR8="F",AX8="F",BD8="F",H8="NE",N8="NE",T8="NE",Z8="NE",AF8="NE",AL8="NE",AR8="NE",AX8="NE",BD8="NE"),"Fail","Pass")="Pass",IF(BG8&gt;=70,"FCD",IF(BG8&gt;=60,"FC",IF(BG8&gt;=40,"SC"))),"Fail")</f>
        <v>FCD</v>
      </c>
      <c r="BI8" s="45" t="str">
        <f t="shared" si="29"/>
        <v/>
      </c>
      <c r="BJ8" s="36" t="str">
        <f>IF(I8="I","",BK8&amp;",") &amp; IF(O8="I","",BL8&amp;",") &amp; IF(U8="I","",BM8&amp;",")&amp; IF(AA8="I","",BN8&amp;",")&amp; IF(AG8="I","",BO8&amp;",")&amp; IF(AM8="I","",BP8&amp;",")&amp; IF(AS8="I","",BQ8&amp;",")&amp; IF(AY8="I","",BR8&amp;",")&amp; IF(BE8="I","",BS8&amp;",")</f>
        <v/>
      </c>
      <c r="BK8" s="30" t="s">
        <v>615</v>
      </c>
      <c r="BL8" s="30" t="s">
        <v>616</v>
      </c>
      <c r="BM8" s="30" t="s">
        <v>617</v>
      </c>
      <c r="BN8" s="37" t="s">
        <v>618</v>
      </c>
      <c r="BO8" s="38" t="s">
        <v>619</v>
      </c>
      <c r="BP8" s="30" t="s">
        <v>620</v>
      </c>
      <c r="BQ8" s="30" t="s">
        <v>621</v>
      </c>
      <c r="BR8" s="30" t="s">
        <v>622</v>
      </c>
      <c r="BS8" s="39" t="s">
        <v>623</v>
      </c>
    </row>
    <row r="9" spans="1:71" ht="16">
      <c r="A9" s="40" t="s">
        <v>633</v>
      </c>
      <c r="B9" s="41" t="s">
        <v>99</v>
      </c>
      <c r="C9" s="42" t="s">
        <v>100</v>
      </c>
      <c r="D9" s="40">
        <v>40</v>
      </c>
      <c r="E9" s="43">
        <v>38</v>
      </c>
      <c r="F9" s="43">
        <f t="shared" si="0"/>
        <v>78</v>
      </c>
      <c r="G9" s="43">
        <f t="shared" si="1"/>
        <v>8</v>
      </c>
      <c r="H9" s="31" t="str">
        <f t="shared" si="2"/>
        <v>A</v>
      </c>
      <c r="I9" s="30" t="s">
        <v>614</v>
      </c>
      <c r="J9" s="40">
        <v>48</v>
      </c>
      <c r="K9" s="43">
        <v>44</v>
      </c>
      <c r="L9" s="43">
        <f t="shared" si="3"/>
        <v>92</v>
      </c>
      <c r="M9" s="43">
        <f t="shared" si="4"/>
        <v>10</v>
      </c>
      <c r="N9" s="31" t="str">
        <f t="shared" si="5"/>
        <v>O</v>
      </c>
      <c r="O9" s="30" t="s">
        <v>614</v>
      </c>
      <c r="P9" s="40">
        <v>47</v>
      </c>
      <c r="Q9" s="43">
        <v>32</v>
      </c>
      <c r="R9" s="43">
        <f t="shared" si="6"/>
        <v>79</v>
      </c>
      <c r="S9" s="43">
        <f t="shared" si="7"/>
        <v>8</v>
      </c>
      <c r="T9" s="31" t="str">
        <f t="shared" si="8"/>
        <v>A</v>
      </c>
      <c r="U9" s="30" t="s">
        <v>614</v>
      </c>
      <c r="V9" s="40">
        <v>46</v>
      </c>
      <c r="W9" s="43">
        <v>20</v>
      </c>
      <c r="X9" s="43">
        <f t="shared" si="9"/>
        <v>66</v>
      </c>
      <c r="Y9" s="43">
        <f t="shared" si="10"/>
        <v>7</v>
      </c>
      <c r="Z9" s="31" t="str">
        <f t="shared" si="11"/>
        <v>B+</v>
      </c>
      <c r="AA9" s="30" t="s">
        <v>614</v>
      </c>
      <c r="AB9" s="40">
        <v>48</v>
      </c>
      <c r="AC9" s="43">
        <v>31</v>
      </c>
      <c r="AD9" s="43">
        <f t="shared" si="12"/>
        <v>79</v>
      </c>
      <c r="AE9" s="43">
        <f t="shared" si="13"/>
        <v>8</v>
      </c>
      <c r="AF9" s="31" t="str">
        <f t="shared" si="14"/>
        <v>A</v>
      </c>
      <c r="AG9" s="30" t="s">
        <v>614</v>
      </c>
      <c r="AH9" s="40">
        <v>45</v>
      </c>
      <c r="AI9" s="43">
        <v>47</v>
      </c>
      <c r="AJ9" s="43">
        <f t="shared" si="15"/>
        <v>92</v>
      </c>
      <c r="AK9" s="43">
        <f t="shared" si="16"/>
        <v>10</v>
      </c>
      <c r="AL9" s="31" t="str">
        <f t="shared" si="17"/>
        <v>O</v>
      </c>
      <c r="AM9" s="30" t="s">
        <v>614</v>
      </c>
      <c r="AN9" s="40">
        <v>49</v>
      </c>
      <c r="AO9" s="43">
        <v>47</v>
      </c>
      <c r="AP9" s="43">
        <f t="shared" si="18"/>
        <v>96</v>
      </c>
      <c r="AQ9" s="43">
        <f t="shared" si="19"/>
        <v>10</v>
      </c>
      <c r="AR9" s="31" t="str">
        <f t="shared" si="20"/>
        <v>O</v>
      </c>
      <c r="AS9" s="30" t="s">
        <v>614</v>
      </c>
      <c r="AT9" s="40">
        <v>46</v>
      </c>
      <c r="AU9" s="43">
        <v>42</v>
      </c>
      <c r="AV9" s="43">
        <f t="shared" si="21"/>
        <v>88</v>
      </c>
      <c r="AW9" s="43">
        <f t="shared" si="22"/>
        <v>9</v>
      </c>
      <c r="AX9" s="31" t="str">
        <f t="shared" si="23"/>
        <v>A+</v>
      </c>
      <c r="AY9" s="30" t="s">
        <v>614</v>
      </c>
      <c r="AZ9" s="40">
        <v>43</v>
      </c>
      <c r="BA9" s="43">
        <v>34</v>
      </c>
      <c r="BB9" s="43">
        <f t="shared" si="24"/>
        <v>77</v>
      </c>
      <c r="BC9" s="43">
        <f t="shared" si="25"/>
        <v>8</v>
      </c>
      <c r="BD9" s="31" t="str">
        <f t="shared" si="26"/>
        <v>A</v>
      </c>
      <c r="BE9" s="32" t="s">
        <v>614</v>
      </c>
      <c r="BF9" s="44">
        <f t="shared" si="27"/>
        <v>8.4499999999999993</v>
      </c>
      <c r="BG9" s="45">
        <f t="shared" si="28"/>
        <v>84.5</v>
      </c>
      <c r="BH9" s="46" t="str">
        <f>IF(IF(OR(H9="F",N9="F",T9="F",Z9="F",AF9="F",AL9="F",AR9="F",AX9="F",BD9="F",H9="NE",N9="NE",T9="NE",Z9="NE",AF9="NE",AL9="NE",AR9="NE",AX9="NE",BD9="NE"),"Fail","Pass")="Pass",IF(BG9&gt;=70,"FCD",IF(BG9&gt;=60,"FC",IF(BG9&gt;=40,"SC"))),"Fail")</f>
        <v>FCD</v>
      </c>
      <c r="BI9" s="45" t="str">
        <f t="shared" si="29"/>
        <v/>
      </c>
      <c r="BJ9" s="36" t="str">
        <f>IF(I9="I","",BK9&amp;",") &amp; IF(O9="I","",BL9&amp;",") &amp; IF(U9="I","",BM9&amp;",")&amp; IF(AA9="I","",BN9&amp;",")&amp; IF(AG9="I","",BO9&amp;",")&amp; IF(AM9="I","",BP9&amp;",")&amp; IF(AS9="I","",BQ9&amp;",")&amp; IF(AY9="I","",BR9&amp;",")&amp; IF(BE9="I","",BS9&amp;",")</f>
        <v/>
      </c>
      <c r="BK9" s="30" t="s">
        <v>615</v>
      </c>
      <c r="BL9" s="30" t="s">
        <v>616</v>
      </c>
      <c r="BM9" s="30" t="s">
        <v>617</v>
      </c>
      <c r="BN9" s="37" t="s">
        <v>618</v>
      </c>
      <c r="BO9" s="38" t="s">
        <v>619</v>
      </c>
      <c r="BP9" s="30" t="s">
        <v>620</v>
      </c>
      <c r="BQ9" s="30" t="s">
        <v>621</v>
      </c>
      <c r="BR9" s="30" t="s">
        <v>622</v>
      </c>
      <c r="BS9" s="39" t="s">
        <v>623</v>
      </c>
    </row>
    <row r="10" spans="1:71" ht="16">
      <c r="A10" s="40" t="s">
        <v>634</v>
      </c>
      <c r="B10" s="41" t="s">
        <v>109</v>
      </c>
      <c r="C10" s="42" t="s">
        <v>110</v>
      </c>
      <c r="D10" s="40">
        <v>40</v>
      </c>
      <c r="E10" s="43">
        <v>41</v>
      </c>
      <c r="F10" s="43">
        <f t="shared" si="0"/>
        <v>81</v>
      </c>
      <c r="G10" s="43">
        <f t="shared" si="1"/>
        <v>9</v>
      </c>
      <c r="H10" s="31" t="str">
        <f t="shared" si="2"/>
        <v>A+</v>
      </c>
      <c r="I10" s="30" t="s">
        <v>614</v>
      </c>
      <c r="J10" s="40">
        <v>45</v>
      </c>
      <c r="K10" s="43">
        <v>35</v>
      </c>
      <c r="L10" s="43">
        <f t="shared" si="3"/>
        <v>80</v>
      </c>
      <c r="M10" s="43">
        <f t="shared" si="4"/>
        <v>9</v>
      </c>
      <c r="N10" s="31" t="str">
        <f t="shared" si="5"/>
        <v>A+</v>
      </c>
      <c r="O10" s="30" t="s">
        <v>614</v>
      </c>
      <c r="P10" s="40">
        <v>44</v>
      </c>
      <c r="Q10" s="43">
        <v>25</v>
      </c>
      <c r="R10" s="43">
        <f t="shared" si="6"/>
        <v>69</v>
      </c>
      <c r="S10" s="43">
        <f t="shared" si="7"/>
        <v>7</v>
      </c>
      <c r="T10" s="31" t="str">
        <f t="shared" si="8"/>
        <v>B+</v>
      </c>
      <c r="U10" s="30" t="s">
        <v>614</v>
      </c>
      <c r="V10" s="40">
        <v>46</v>
      </c>
      <c r="W10" s="43">
        <v>29</v>
      </c>
      <c r="X10" s="43">
        <f t="shared" si="9"/>
        <v>75</v>
      </c>
      <c r="Y10" s="43">
        <f t="shared" si="10"/>
        <v>8</v>
      </c>
      <c r="Z10" s="31" t="str">
        <f t="shared" si="11"/>
        <v>A</v>
      </c>
      <c r="AA10" s="30" t="s">
        <v>614</v>
      </c>
      <c r="AB10" s="40">
        <v>43</v>
      </c>
      <c r="AC10" s="43">
        <v>32</v>
      </c>
      <c r="AD10" s="43">
        <f t="shared" si="12"/>
        <v>75</v>
      </c>
      <c r="AE10" s="43">
        <f t="shared" si="13"/>
        <v>8</v>
      </c>
      <c r="AF10" s="31" t="str">
        <f t="shared" si="14"/>
        <v>A</v>
      </c>
      <c r="AG10" s="30" t="s">
        <v>614</v>
      </c>
      <c r="AH10" s="40">
        <v>41</v>
      </c>
      <c r="AI10" s="43">
        <v>29</v>
      </c>
      <c r="AJ10" s="43">
        <f t="shared" si="15"/>
        <v>70</v>
      </c>
      <c r="AK10" s="43">
        <f t="shared" si="16"/>
        <v>8</v>
      </c>
      <c r="AL10" s="31" t="str">
        <f t="shared" si="17"/>
        <v>A</v>
      </c>
      <c r="AM10" s="30" t="s">
        <v>614</v>
      </c>
      <c r="AN10" s="40">
        <v>47</v>
      </c>
      <c r="AO10" s="43">
        <v>49</v>
      </c>
      <c r="AP10" s="43">
        <f t="shared" si="18"/>
        <v>96</v>
      </c>
      <c r="AQ10" s="43">
        <f t="shared" si="19"/>
        <v>10</v>
      </c>
      <c r="AR10" s="31" t="str">
        <f t="shared" si="20"/>
        <v>O</v>
      </c>
      <c r="AS10" s="30" t="s">
        <v>614</v>
      </c>
      <c r="AT10" s="40">
        <v>42</v>
      </c>
      <c r="AU10" s="43">
        <v>42</v>
      </c>
      <c r="AV10" s="43">
        <f t="shared" si="21"/>
        <v>84</v>
      </c>
      <c r="AW10" s="43">
        <f t="shared" si="22"/>
        <v>9</v>
      </c>
      <c r="AX10" s="31" t="str">
        <f t="shared" si="23"/>
        <v>A+</v>
      </c>
      <c r="AY10" s="30" t="s">
        <v>614</v>
      </c>
      <c r="AZ10" s="40">
        <v>42</v>
      </c>
      <c r="BA10" s="43">
        <v>26</v>
      </c>
      <c r="BB10" s="43">
        <f t="shared" si="24"/>
        <v>68</v>
      </c>
      <c r="BC10" s="43">
        <f t="shared" si="25"/>
        <v>7</v>
      </c>
      <c r="BD10" s="31" t="str">
        <f t="shared" si="26"/>
        <v>B+</v>
      </c>
      <c r="BE10" s="32" t="s">
        <v>614</v>
      </c>
      <c r="BF10" s="44">
        <f t="shared" si="27"/>
        <v>8.3000000000000007</v>
      </c>
      <c r="BG10" s="45">
        <f t="shared" si="28"/>
        <v>83</v>
      </c>
      <c r="BH10" s="46" t="str">
        <f>IF(IF(OR(H10="F",N10="F",T10="F",Z10="F",AF10="F",AL10="F",AR10="F",AX10="F",BD10="F",H10="NE",N10="NE",T10="NE",Z10="NE",AF10="NE",AL10="NE",AR10="NE",AX10="NE",BD10="NE"),"Fail","Pass")="Pass",IF(BG10&gt;=70,"FCD",IF(BG10&gt;=60,"FC",IF(BG10&gt;=40,"SC"))),"Fail")</f>
        <v>FCD</v>
      </c>
      <c r="BI10" s="45" t="str">
        <f t="shared" si="29"/>
        <v/>
      </c>
      <c r="BJ10" s="36" t="str">
        <f>IF(I10="I","",BK10&amp;",") &amp; IF(O10="I","",BL10&amp;",") &amp; IF(U10="I","",BM10&amp;",")&amp; IF(AA10="I","",BN10&amp;",")&amp; IF(AG10="I","",BO10&amp;",")&amp; IF(AM10="I","",BP10&amp;",")&amp; IF(AS10="I","",BQ10&amp;",")&amp; IF(AY10="I","",BR10&amp;",")&amp; IF(BE10="I","",BS10&amp;",")</f>
        <v/>
      </c>
      <c r="BK10" s="30" t="s">
        <v>615</v>
      </c>
      <c r="BL10" s="30" t="s">
        <v>616</v>
      </c>
      <c r="BM10" s="30" t="s">
        <v>617</v>
      </c>
      <c r="BN10" s="37" t="s">
        <v>618</v>
      </c>
      <c r="BO10" s="38" t="s">
        <v>619</v>
      </c>
      <c r="BP10" s="30" t="s">
        <v>620</v>
      </c>
      <c r="BQ10" s="30" t="s">
        <v>621</v>
      </c>
      <c r="BR10" s="30" t="s">
        <v>622</v>
      </c>
      <c r="BS10" s="39" t="s">
        <v>623</v>
      </c>
    </row>
    <row r="11" spans="1:71" ht="16">
      <c r="A11" s="40" t="s">
        <v>635</v>
      </c>
      <c r="B11" s="41" t="s">
        <v>116</v>
      </c>
      <c r="C11" s="42" t="s">
        <v>117</v>
      </c>
      <c r="D11" s="40">
        <v>13</v>
      </c>
      <c r="E11" s="51"/>
      <c r="F11" s="43">
        <f t="shared" si="0"/>
        <v>13</v>
      </c>
      <c r="G11" s="43">
        <f t="shared" si="1"/>
        <v>0</v>
      </c>
      <c r="H11" s="52" t="str">
        <f t="shared" si="2"/>
        <v>NE</v>
      </c>
      <c r="I11" s="30"/>
      <c r="J11" s="40">
        <v>23</v>
      </c>
      <c r="K11" s="43">
        <v>19</v>
      </c>
      <c r="L11" s="43">
        <f t="shared" si="3"/>
        <v>42</v>
      </c>
      <c r="M11" s="43">
        <f t="shared" si="4"/>
        <v>4</v>
      </c>
      <c r="N11" s="31" t="str">
        <f t="shared" si="5"/>
        <v>P</v>
      </c>
      <c r="O11" s="30" t="s">
        <v>626</v>
      </c>
      <c r="P11" s="40">
        <v>26</v>
      </c>
      <c r="Q11" s="43">
        <v>24</v>
      </c>
      <c r="R11" s="43">
        <f t="shared" si="6"/>
        <v>50</v>
      </c>
      <c r="S11" s="43">
        <f t="shared" si="7"/>
        <v>5</v>
      </c>
      <c r="T11" s="31" t="str">
        <f t="shared" si="8"/>
        <v>C</v>
      </c>
      <c r="U11" s="30" t="s">
        <v>627</v>
      </c>
      <c r="V11" s="40">
        <v>34</v>
      </c>
      <c r="W11" s="43">
        <v>27</v>
      </c>
      <c r="X11" s="43">
        <f t="shared" si="9"/>
        <v>61</v>
      </c>
      <c r="Y11" s="43">
        <f t="shared" si="10"/>
        <v>7</v>
      </c>
      <c r="Z11" s="31" t="str">
        <f t="shared" si="11"/>
        <v>B+</v>
      </c>
      <c r="AA11" s="30" t="s">
        <v>627</v>
      </c>
      <c r="AB11" s="40">
        <v>32</v>
      </c>
      <c r="AC11" s="43">
        <v>19</v>
      </c>
      <c r="AD11" s="43">
        <f t="shared" si="12"/>
        <v>51</v>
      </c>
      <c r="AE11" s="43">
        <f t="shared" si="13"/>
        <v>5</v>
      </c>
      <c r="AF11" s="31" t="str">
        <f t="shared" si="14"/>
        <v>C</v>
      </c>
      <c r="AG11" s="30" t="s">
        <v>614</v>
      </c>
      <c r="AH11" s="40">
        <v>30</v>
      </c>
      <c r="AI11" s="43">
        <v>38</v>
      </c>
      <c r="AJ11" s="43">
        <f t="shared" si="15"/>
        <v>68</v>
      </c>
      <c r="AK11" s="43">
        <f t="shared" si="16"/>
        <v>7</v>
      </c>
      <c r="AL11" s="31" t="str">
        <f t="shared" si="17"/>
        <v>B+</v>
      </c>
      <c r="AM11" s="30" t="s">
        <v>627</v>
      </c>
      <c r="AN11" s="40">
        <v>37</v>
      </c>
      <c r="AO11" s="43">
        <v>29</v>
      </c>
      <c r="AP11" s="43">
        <f t="shared" si="18"/>
        <v>66</v>
      </c>
      <c r="AQ11" s="43">
        <f t="shared" si="19"/>
        <v>7</v>
      </c>
      <c r="AR11" s="31" t="str">
        <f t="shared" si="20"/>
        <v>B+</v>
      </c>
      <c r="AS11" s="30" t="s">
        <v>626</v>
      </c>
      <c r="AT11" s="40">
        <v>40</v>
      </c>
      <c r="AU11" s="43">
        <v>42</v>
      </c>
      <c r="AV11" s="43">
        <f t="shared" si="21"/>
        <v>82</v>
      </c>
      <c r="AW11" s="43">
        <f t="shared" si="22"/>
        <v>9</v>
      </c>
      <c r="AX11" s="31" t="str">
        <f t="shared" si="23"/>
        <v>A+</v>
      </c>
      <c r="AY11" s="30" t="s">
        <v>614</v>
      </c>
      <c r="AZ11" s="40">
        <v>40</v>
      </c>
      <c r="BA11" s="43">
        <v>27</v>
      </c>
      <c r="BB11" s="43">
        <f t="shared" si="24"/>
        <v>67</v>
      </c>
      <c r="BC11" s="43">
        <f t="shared" si="25"/>
        <v>7</v>
      </c>
      <c r="BD11" s="31" t="str">
        <f t="shared" si="26"/>
        <v>B+</v>
      </c>
      <c r="BE11" s="32" t="s">
        <v>614</v>
      </c>
      <c r="BF11" s="44">
        <f t="shared" si="27"/>
        <v>5.0999999999999996</v>
      </c>
      <c r="BG11" s="45">
        <f t="shared" si="28"/>
        <v>51</v>
      </c>
      <c r="BH11" s="46" t="str">
        <f>IF(IF(OR(H11="F",N11="F",T11="F",Z11="F",AF11="F",AL11="F",AR11="F",AX11="F",BD11="F",H11="NE",N11="NE",T11="NE",Z11="NE",AF11="NE",AL11="NE",AR11="NE",AX11="NE",BD11="NE"),"Fail","Pass")="Pass",IF(BG11&gt;=70,"FCD",IF(BG11&gt;=60,"FC",IF(BG11&gt;=40,"SC"))),"Fail")</f>
        <v>Fail</v>
      </c>
      <c r="BI11" s="45" t="str">
        <f t="shared" si="29"/>
        <v/>
      </c>
      <c r="BJ11" s="36" t="str">
        <f>IF(I11="I","",BK11&amp;",") &amp; IF(O11="I","",BL11&amp;",") &amp; IF(U11="I","",BM11&amp;",")&amp; IF(AA11="I","",BN11&amp;",")&amp; IF(AG11="I","",BO11&amp;",")&amp; IF(AM11="I","",BP11&amp;",")&amp; IF(AS11="I","",BQ11&amp;",")&amp; IF(AY11="I","",BR11&amp;",")&amp; IF(BE11="I","",BS11&amp;",")</f>
        <v>21MAT11,21CHE12,21PSP13,21ELN14,21CHEL16,21CPL17,</v>
      </c>
      <c r="BK11" s="30" t="s">
        <v>615</v>
      </c>
      <c r="BL11" s="30" t="s">
        <v>616</v>
      </c>
      <c r="BM11" s="30" t="s">
        <v>617</v>
      </c>
      <c r="BN11" s="37" t="s">
        <v>618</v>
      </c>
      <c r="BO11" s="38" t="s">
        <v>619</v>
      </c>
      <c r="BP11" s="30" t="s">
        <v>620</v>
      </c>
      <c r="BQ11" s="30" t="s">
        <v>621</v>
      </c>
      <c r="BR11" s="30" t="s">
        <v>622</v>
      </c>
      <c r="BS11" s="39" t="s">
        <v>623</v>
      </c>
    </row>
    <row r="12" spans="1:71" ht="16">
      <c r="A12" s="40" t="s">
        <v>636</v>
      </c>
      <c r="B12" s="41" t="s">
        <v>125</v>
      </c>
      <c r="C12" s="42" t="s">
        <v>126</v>
      </c>
      <c r="D12" s="40">
        <v>43</v>
      </c>
      <c r="E12" s="43">
        <v>40</v>
      </c>
      <c r="F12" s="43">
        <f t="shared" si="0"/>
        <v>83</v>
      </c>
      <c r="G12" s="43">
        <f t="shared" si="1"/>
        <v>9</v>
      </c>
      <c r="H12" s="31" t="str">
        <f t="shared" si="2"/>
        <v>A+</v>
      </c>
      <c r="I12" s="30" t="s">
        <v>614</v>
      </c>
      <c r="J12" s="40">
        <v>44</v>
      </c>
      <c r="K12" s="43">
        <v>36</v>
      </c>
      <c r="L12" s="43">
        <f t="shared" si="3"/>
        <v>80</v>
      </c>
      <c r="M12" s="43">
        <f t="shared" si="4"/>
        <v>9</v>
      </c>
      <c r="N12" s="31" t="str">
        <f t="shared" si="5"/>
        <v>A+</v>
      </c>
      <c r="O12" s="30" t="s">
        <v>614</v>
      </c>
      <c r="P12" s="40">
        <v>43</v>
      </c>
      <c r="Q12" s="43">
        <v>33</v>
      </c>
      <c r="R12" s="43">
        <f t="shared" si="6"/>
        <v>76</v>
      </c>
      <c r="S12" s="43">
        <f t="shared" si="7"/>
        <v>8</v>
      </c>
      <c r="T12" s="31" t="str">
        <f t="shared" si="8"/>
        <v>A</v>
      </c>
      <c r="U12" s="30" t="s">
        <v>614</v>
      </c>
      <c r="V12" s="40">
        <v>50</v>
      </c>
      <c r="W12" s="43">
        <v>34</v>
      </c>
      <c r="X12" s="43">
        <f t="shared" si="9"/>
        <v>84</v>
      </c>
      <c r="Y12" s="43">
        <f t="shared" si="10"/>
        <v>9</v>
      </c>
      <c r="Z12" s="31" t="str">
        <f t="shared" si="11"/>
        <v>A+</v>
      </c>
      <c r="AA12" s="30" t="s">
        <v>614</v>
      </c>
      <c r="AB12" s="40">
        <v>49</v>
      </c>
      <c r="AC12" s="43">
        <v>30</v>
      </c>
      <c r="AD12" s="43">
        <f t="shared" si="12"/>
        <v>79</v>
      </c>
      <c r="AE12" s="43">
        <f t="shared" si="13"/>
        <v>8</v>
      </c>
      <c r="AF12" s="31" t="str">
        <f t="shared" si="14"/>
        <v>A</v>
      </c>
      <c r="AG12" s="30" t="s">
        <v>614</v>
      </c>
      <c r="AH12" s="40">
        <v>44</v>
      </c>
      <c r="AI12" s="43">
        <v>41</v>
      </c>
      <c r="AJ12" s="43">
        <f t="shared" si="15"/>
        <v>85</v>
      </c>
      <c r="AK12" s="43">
        <f t="shared" si="16"/>
        <v>9</v>
      </c>
      <c r="AL12" s="31" t="str">
        <f t="shared" si="17"/>
        <v>A+</v>
      </c>
      <c r="AM12" s="30" t="s">
        <v>614</v>
      </c>
      <c r="AN12" s="40">
        <v>48</v>
      </c>
      <c r="AO12" s="43">
        <v>48</v>
      </c>
      <c r="AP12" s="43">
        <f t="shared" si="18"/>
        <v>96</v>
      </c>
      <c r="AQ12" s="43">
        <f t="shared" si="19"/>
        <v>10</v>
      </c>
      <c r="AR12" s="31" t="str">
        <f t="shared" si="20"/>
        <v>O</v>
      </c>
      <c r="AS12" s="30" t="s">
        <v>614</v>
      </c>
      <c r="AT12" s="40">
        <v>45</v>
      </c>
      <c r="AU12" s="43">
        <v>36</v>
      </c>
      <c r="AV12" s="43">
        <f t="shared" si="21"/>
        <v>81</v>
      </c>
      <c r="AW12" s="43">
        <f t="shared" si="22"/>
        <v>9</v>
      </c>
      <c r="AX12" s="31" t="str">
        <f t="shared" si="23"/>
        <v>A+</v>
      </c>
      <c r="AY12" s="30" t="s">
        <v>614</v>
      </c>
      <c r="AZ12" s="40">
        <v>39</v>
      </c>
      <c r="BA12" s="43">
        <v>35</v>
      </c>
      <c r="BB12" s="43">
        <f t="shared" si="24"/>
        <v>74</v>
      </c>
      <c r="BC12" s="43">
        <f t="shared" si="25"/>
        <v>8</v>
      </c>
      <c r="BD12" s="31" t="str">
        <f t="shared" si="26"/>
        <v>A</v>
      </c>
      <c r="BE12" s="32" t="s">
        <v>614</v>
      </c>
      <c r="BF12" s="44">
        <f t="shared" si="27"/>
        <v>8.6999999999999993</v>
      </c>
      <c r="BG12" s="45">
        <f t="shared" si="28"/>
        <v>87</v>
      </c>
      <c r="BH12" s="46" t="str">
        <f>IF(IF(OR(H12="F",N12="F",T12="F",Z12="F",AF12="F",AL12="F",AR12="F",AX12="F",BD12="F",H12="NE",N12="NE",T12="NE",Z12="NE",AF12="NE",AL12="NE",AR12="NE",AX12="NE",BD12="NE"),"Fail","Pass")="Pass",IF(BG12&gt;=70,"FCD",IF(BG12&gt;=60,"FC",IF(BG12&gt;=40,"SC"))),"Fail")</f>
        <v>FCD</v>
      </c>
      <c r="BI12" s="45" t="str">
        <f t="shared" si="29"/>
        <v/>
      </c>
      <c r="BJ12" s="36" t="str">
        <f>IF(I12="I","",BK12&amp;",") &amp; IF(O12="I","",BL12&amp;",") &amp; IF(U12="I","",BM12&amp;",")&amp; IF(AA12="I","",BN12&amp;",")&amp; IF(AG12="I","",BO12&amp;",")&amp; IF(AM12="I","",BP12&amp;",")&amp; IF(AS12="I","",BQ12&amp;",")&amp; IF(AY12="I","",BR12&amp;",")&amp; IF(BE12="I","",BS12&amp;",")</f>
        <v/>
      </c>
      <c r="BK12" s="30" t="s">
        <v>615</v>
      </c>
      <c r="BL12" s="30" t="s">
        <v>616</v>
      </c>
      <c r="BM12" s="30" t="s">
        <v>617</v>
      </c>
      <c r="BN12" s="37" t="s">
        <v>618</v>
      </c>
      <c r="BO12" s="38" t="s">
        <v>619</v>
      </c>
      <c r="BP12" s="30" t="s">
        <v>620</v>
      </c>
      <c r="BQ12" s="30" t="s">
        <v>621</v>
      </c>
      <c r="BR12" s="30" t="s">
        <v>622</v>
      </c>
      <c r="BS12" s="39" t="s">
        <v>623</v>
      </c>
    </row>
    <row r="13" spans="1:71" ht="16">
      <c r="A13" s="40" t="s">
        <v>637</v>
      </c>
      <c r="B13" s="41" t="s">
        <v>133</v>
      </c>
      <c r="C13" s="42" t="s">
        <v>134</v>
      </c>
      <c r="D13" s="40">
        <v>42</v>
      </c>
      <c r="E13" s="43">
        <v>37</v>
      </c>
      <c r="F13" s="43">
        <f t="shared" si="0"/>
        <v>79</v>
      </c>
      <c r="G13" s="43">
        <f t="shared" si="1"/>
        <v>8</v>
      </c>
      <c r="H13" s="31" t="str">
        <f t="shared" si="2"/>
        <v>A</v>
      </c>
      <c r="I13" s="30" t="s">
        <v>614</v>
      </c>
      <c r="J13" s="40">
        <v>43</v>
      </c>
      <c r="K13" s="43">
        <v>30</v>
      </c>
      <c r="L13" s="43">
        <f t="shared" si="3"/>
        <v>73</v>
      </c>
      <c r="M13" s="43">
        <f t="shared" si="4"/>
        <v>8</v>
      </c>
      <c r="N13" s="31" t="str">
        <f t="shared" si="5"/>
        <v>A</v>
      </c>
      <c r="O13" s="30" t="s">
        <v>614</v>
      </c>
      <c r="P13" s="40">
        <v>34</v>
      </c>
      <c r="Q13" s="43">
        <v>28</v>
      </c>
      <c r="R13" s="43">
        <f t="shared" si="6"/>
        <v>62</v>
      </c>
      <c r="S13" s="43">
        <f t="shared" si="7"/>
        <v>7</v>
      </c>
      <c r="T13" s="31" t="str">
        <f t="shared" si="8"/>
        <v>B+</v>
      </c>
      <c r="U13" s="30" t="s">
        <v>614</v>
      </c>
      <c r="V13" s="40">
        <v>47</v>
      </c>
      <c r="W13" s="43">
        <v>29</v>
      </c>
      <c r="X13" s="43">
        <f t="shared" si="9"/>
        <v>76</v>
      </c>
      <c r="Y13" s="43">
        <f t="shared" si="10"/>
        <v>8</v>
      </c>
      <c r="Z13" s="31" t="str">
        <f t="shared" si="11"/>
        <v>A</v>
      </c>
      <c r="AA13" s="30" t="s">
        <v>614</v>
      </c>
      <c r="AB13" s="40">
        <v>46</v>
      </c>
      <c r="AC13" s="43">
        <v>31</v>
      </c>
      <c r="AD13" s="43">
        <f t="shared" si="12"/>
        <v>77</v>
      </c>
      <c r="AE13" s="43">
        <f t="shared" si="13"/>
        <v>8</v>
      </c>
      <c r="AF13" s="31" t="str">
        <f t="shared" si="14"/>
        <v>A</v>
      </c>
      <c r="AG13" s="30" t="s">
        <v>614</v>
      </c>
      <c r="AH13" s="40">
        <v>36</v>
      </c>
      <c r="AI13" s="43">
        <v>42</v>
      </c>
      <c r="AJ13" s="43">
        <f t="shared" si="15"/>
        <v>78</v>
      </c>
      <c r="AK13" s="43">
        <f t="shared" si="16"/>
        <v>8</v>
      </c>
      <c r="AL13" s="31" t="str">
        <f t="shared" si="17"/>
        <v>A</v>
      </c>
      <c r="AM13" s="30" t="s">
        <v>614</v>
      </c>
      <c r="AN13" s="40">
        <v>42</v>
      </c>
      <c r="AO13" s="43">
        <v>46</v>
      </c>
      <c r="AP13" s="43">
        <f t="shared" si="18"/>
        <v>88</v>
      </c>
      <c r="AQ13" s="43">
        <f t="shared" si="19"/>
        <v>9</v>
      </c>
      <c r="AR13" s="31" t="str">
        <f t="shared" si="20"/>
        <v>A+</v>
      </c>
      <c r="AS13" s="30" t="s">
        <v>614</v>
      </c>
      <c r="AT13" s="40">
        <v>38</v>
      </c>
      <c r="AU13" s="43">
        <v>37</v>
      </c>
      <c r="AV13" s="43">
        <f t="shared" si="21"/>
        <v>75</v>
      </c>
      <c r="AW13" s="43">
        <f t="shared" si="22"/>
        <v>8</v>
      </c>
      <c r="AX13" s="31" t="str">
        <f t="shared" si="23"/>
        <v>A</v>
      </c>
      <c r="AY13" s="30" t="s">
        <v>614</v>
      </c>
      <c r="AZ13" s="40">
        <v>32</v>
      </c>
      <c r="BA13" s="43">
        <v>28</v>
      </c>
      <c r="BB13" s="43">
        <f t="shared" si="24"/>
        <v>60</v>
      </c>
      <c r="BC13" s="43">
        <f t="shared" si="25"/>
        <v>7</v>
      </c>
      <c r="BD13" s="31" t="str">
        <f t="shared" si="26"/>
        <v>B+</v>
      </c>
      <c r="BE13" s="32" t="s">
        <v>614</v>
      </c>
      <c r="BF13" s="44">
        <f t="shared" si="27"/>
        <v>7.85</v>
      </c>
      <c r="BG13" s="45">
        <f t="shared" si="28"/>
        <v>78.5</v>
      </c>
      <c r="BH13" s="46" t="str">
        <f>IF(IF(OR(H13="F",N13="F",T13="F",Z13="F",AF13="F",AL13="F",AR13="F",AX13="F",BD13="F",H13="NE",N13="NE",T13="NE",Z13="NE",AF13="NE",AL13="NE",AR13="NE",AX13="NE",BD13="NE"),"Fail","Pass")="Pass",IF(BG13&gt;=70,"FCD",IF(BG13&gt;=60,"FC",IF(BG13&gt;=40,"SC"))),"Fail")</f>
        <v>FCD</v>
      </c>
      <c r="BI13" s="45" t="str">
        <f t="shared" si="29"/>
        <v/>
      </c>
      <c r="BJ13" s="36" t="str">
        <f>IF(I13="I","",BK13&amp;",") &amp; IF(O13="I","",BL13&amp;",") &amp; IF(U13="I","",BM13&amp;",")&amp; IF(AA13="I","",BN13&amp;",")&amp; IF(AG13="I","",BO13&amp;",")&amp; IF(AM13="I","",BP13&amp;",")&amp; IF(AS13="I","",BQ13&amp;",")&amp; IF(AY13="I","",BR13&amp;",")&amp; IF(BE13="I","",BS13&amp;",")</f>
        <v/>
      </c>
      <c r="BK13" s="30" t="s">
        <v>615</v>
      </c>
      <c r="BL13" s="30" t="s">
        <v>616</v>
      </c>
      <c r="BM13" s="30" t="s">
        <v>617</v>
      </c>
      <c r="BN13" s="37" t="s">
        <v>618</v>
      </c>
      <c r="BO13" s="38" t="s">
        <v>619</v>
      </c>
      <c r="BP13" s="30" t="s">
        <v>620</v>
      </c>
      <c r="BQ13" s="30" t="s">
        <v>621</v>
      </c>
      <c r="BR13" s="30" t="s">
        <v>622</v>
      </c>
      <c r="BS13" s="39" t="s">
        <v>623</v>
      </c>
    </row>
    <row r="14" spans="1:71" ht="16">
      <c r="A14" s="40" t="s">
        <v>638</v>
      </c>
      <c r="B14" s="41" t="s">
        <v>141</v>
      </c>
      <c r="C14" s="42" t="s">
        <v>142</v>
      </c>
      <c r="D14" s="40">
        <v>32</v>
      </c>
      <c r="E14" s="43">
        <v>32</v>
      </c>
      <c r="F14" s="43">
        <f t="shared" si="0"/>
        <v>64</v>
      </c>
      <c r="G14" s="43">
        <f t="shared" si="1"/>
        <v>7</v>
      </c>
      <c r="H14" s="31" t="str">
        <f t="shared" si="2"/>
        <v>B+</v>
      </c>
      <c r="I14" s="30" t="s">
        <v>614</v>
      </c>
      <c r="J14" s="40">
        <v>41</v>
      </c>
      <c r="K14" s="43">
        <v>24</v>
      </c>
      <c r="L14" s="43">
        <f t="shared" si="3"/>
        <v>65</v>
      </c>
      <c r="M14" s="43">
        <f t="shared" si="4"/>
        <v>7</v>
      </c>
      <c r="N14" s="31" t="str">
        <f t="shared" si="5"/>
        <v>B+</v>
      </c>
      <c r="O14" s="30" t="s">
        <v>614</v>
      </c>
      <c r="P14" s="40">
        <v>48</v>
      </c>
      <c r="Q14" s="43">
        <v>27</v>
      </c>
      <c r="R14" s="43">
        <f t="shared" si="6"/>
        <v>75</v>
      </c>
      <c r="S14" s="43">
        <f t="shared" si="7"/>
        <v>8</v>
      </c>
      <c r="T14" s="31" t="str">
        <f t="shared" si="8"/>
        <v>A</v>
      </c>
      <c r="U14" s="30" t="s">
        <v>614</v>
      </c>
      <c r="V14" s="40">
        <v>45</v>
      </c>
      <c r="W14" s="43">
        <v>32</v>
      </c>
      <c r="X14" s="43">
        <f t="shared" si="9"/>
        <v>77</v>
      </c>
      <c r="Y14" s="43">
        <f t="shared" si="10"/>
        <v>8</v>
      </c>
      <c r="Z14" s="31" t="str">
        <f t="shared" si="11"/>
        <v>A</v>
      </c>
      <c r="AA14" s="30" t="s">
        <v>614</v>
      </c>
      <c r="AB14" s="40">
        <v>43</v>
      </c>
      <c r="AC14" s="43">
        <v>27</v>
      </c>
      <c r="AD14" s="43">
        <f t="shared" si="12"/>
        <v>70</v>
      </c>
      <c r="AE14" s="43">
        <f t="shared" si="13"/>
        <v>8</v>
      </c>
      <c r="AF14" s="31" t="str">
        <f t="shared" si="14"/>
        <v>A</v>
      </c>
      <c r="AG14" s="30" t="s">
        <v>614</v>
      </c>
      <c r="AH14" s="40">
        <v>37</v>
      </c>
      <c r="AI14" s="43">
        <v>42</v>
      </c>
      <c r="AJ14" s="43">
        <f t="shared" si="15"/>
        <v>79</v>
      </c>
      <c r="AK14" s="43">
        <f t="shared" si="16"/>
        <v>8</v>
      </c>
      <c r="AL14" s="31" t="str">
        <f t="shared" si="17"/>
        <v>A</v>
      </c>
      <c r="AM14" s="30" t="s">
        <v>614</v>
      </c>
      <c r="AN14" s="40">
        <v>47</v>
      </c>
      <c r="AO14" s="43">
        <v>48</v>
      </c>
      <c r="AP14" s="43">
        <f t="shared" si="18"/>
        <v>95</v>
      </c>
      <c r="AQ14" s="43">
        <f t="shared" si="19"/>
        <v>10</v>
      </c>
      <c r="AR14" s="31" t="str">
        <f t="shared" si="20"/>
        <v>O</v>
      </c>
      <c r="AS14" s="30" t="s">
        <v>614</v>
      </c>
      <c r="AT14" s="40">
        <v>38</v>
      </c>
      <c r="AU14" s="43">
        <v>41</v>
      </c>
      <c r="AV14" s="43">
        <f t="shared" si="21"/>
        <v>79</v>
      </c>
      <c r="AW14" s="43">
        <f t="shared" si="22"/>
        <v>8</v>
      </c>
      <c r="AX14" s="31" t="str">
        <f t="shared" si="23"/>
        <v>A</v>
      </c>
      <c r="AY14" s="30" t="s">
        <v>614</v>
      </c>
      <c r="AZ14" s="40">
        <v>37</v>
      </c>
      <c r="BA14" s="43">
        <v>33</v>
      </c>
      <c r="BB14" s="43">
        <f t="shared" si="24"/>
        <v>70</v>
      </c>
      <c r="BC14" s="43">
        <f t="shared" si="25"/>
        <v>8</v>
      </c>
      <c r="BD14" s="31" t="str">
        <f t="shared" si="26"/>
        <v>A</v>
      </c>
      <c r="BE14" s="32" t="s">
        <v>614</v>
      </c>
      <c r="BF14" s="44">
        <f t="shared" si="27"/>
        <v>7.8</v>
      </c>
      <c r="BG14" s="45">
        <f t="shared" si="28"/>
        <v>78</v>
      </c>
      <c r="BH14" s="46" t="str">
        <f>IF(IF(OR(H14="F",N14="F",T14="F",Z14="F",AF14="F",AL14="F",AR14="F",AX14="F",BD14="F",H14="NE",N14="NE",T14="NE",Z14="NE",AF14="NE",AL14="NE",AR14="NE",AX14="NE",BD14="NE"),"Fail","Pass")="Pass",IF(BG14&gt;=70,"FCD",IF(BG14&gt;=60,"FC",IF(BG14&gt;=40,"SC"))),"Fail")</f>
        <v>FCD</v>
      </c>
      <c r="BI14" s="45" t="str">
        <f t="shared" si="29"/>
        <v/>
      </c>
      <c r="BJ14" s="36" t="str">
        <f>IF(I14="I","",BK14&amp;",") &amp; IF(O14="I","",BL14&amp;",") &amp; IF(U14="I","",BM14&amp;",")&amp; IF(AA14="I","",BN14&amp;",")&amp; IF(AG14="I","",BO14&amp;",")&amp; IF(AM14="I","",BP14&amp;",")&amp; IF(AS14="I","",BQ14&amp;",")&amp; IF(AY14="I","",BR14&amp;",")&amp; IF(BE14="I","",BS14&amp;",")</f>
        <v/>
      </c>
      <c r="BK14" s="30" t="s">
        <v>615</v>
      </c>
      <c r="BL14" s="30" t="s">
        <v>616</v>
      </c>
      <c r="BM14" s="30" t="s">
        <v>617</v>
      </c>
      <c r="BN14" s="37" t="s">
        <v>618</v>
      </c>
      <c r="BO14" s="38" t="s">
        <v>619</v>
      </c>
      <c r="BP14" s="30" t="s">
        <v>620</v>
      </c>
      <c r="BQ14" s="30" t="s">
        <v>621</v>
      </c>
      <c r="BR14" s="30" t="s">
        <v>622</v>
      </c>
      <c r="BS14" s="39" t="s">
        <v>623</v>
      </c>
    </row>
    <row r="15" spans="1:71" ht="16">
      <c r="A15" s="40" t="s">
        <v>639</v>
      </c>
      <c r="B15" s="41" t="s">
        <v>152</v>
      </c>
      <c r="C15" s="42" t="s">
        <v>153</v>
      </c>
      <c r="D15" s="40">
        <v>38</v>
      </c>
      <c r="E15" s="43">
        <v>32</v>
      </c>
      <c r="F15" s="43">
        <f t="shared" si="0"/>
        <v>70</v>
      </c>
      <c r="G15" s="43">
        <f t="shared" si="1"/>
        <v>8</v>
      </c>
      <c r="H15" s="31" t="str">
        <f t="shared" si="2"/>
        <v>A</v>
      </c>
      <c r="I15" s="30" t="s">
        <v>614</v>
      </c>
      <c r="J15" s="40">
        <v>41</v>
      </c>
      <c r="K15" s="43">
        <v>38</v>
      </c>
      <c r="L15" s="43">
        <f t="shared" si="3"/>
        <v>79</v>
      </c>
      <c r="M15" s="43">
        <f t="shared" si="4"/>
        <v>8</v>
      </c>
      <c r="N15" s="31" t="str">
        <f t="shared" si="5"/>
        <v>A</v>
      </c>
      <c r="O15" s="30" t="s">
        <v>614</v>
      </c>
      <c r="P15" s="40">
        <v>32</v>
      </c>
      <c r="Q15" s="43">
        <v>24</v>
      </c>
      <c r="R15" s="43">
        <f t="shared" si="6"/>
        <v>56</v>
      </c>
      <c r="S15" s="43">
        <f t="shared" si="7"/>
        <v>6</v>
      </c>
      <c r="T15" s="31" t="str">
        <f t="shared" si="8"/>
        <v>B</v>
      </c>
      <c r="U15" s="30" t="s">
        <v>614</v>
      </c>
      <c r="V15" s="40">
        <v>44</v>
      </c>
      <c r="W15" s="43">
        <v>18</v>
      </c>
      <c r="X15" s="43">
        <f t="shared" si="9"/>
        <v>62</v>
      </c>
      <c r="Y15" s="43">
        <f t="shared" si="10"/>
        <v>7</v>
      </c>
      <c r="Z15" s="31" t="str">
        <f t="shared" si="11"/>
        <v>B+</v>
      </c>
      <c r="AA15" s="30" t="s">
        <v>614</v>
      </c>
      <c r="AB15" s="40">
        <v>43</v>
      </c>
      <c r="AC15" s="43">
        <v>25</v>
      </c>
      <c r="AD15" s="43">
        <f t="shared" si="12"/>
        <v>68</v>
      </c>
      <c r="AE15" s="43">
        <f t="shared" si="13"/>
        <v>7</v>
      </c>
      <c r="AF15" s="31" t="str">
        <f t="shared" si="14"/>
        <v>B+</v>
      </c>
      <c r="AG15" s="30" t="s">
        <v>614</v>
      </c>
      <c r="AH15" s="40">
        <v>32</v>
      </c>
      <c r="AI15" s="43">
        <v>40</v>
      </c>
      <c r="AJ15" s="43">
        <f t="shared" si="15"/>
        <v>72</v>
      </c>
      <c r="AK15" s="43">
        <f t="shared" si="16"/>
        <v>8</v>
      </c>
      <c r="AL15" s="31" t="str">
        <f t="shared" si="17"/>
        <v>A</v>
      </c>
      <c r="AM15" s="30" t="s">
        <v>614</v>
      </c>
      <c r="AN15" s="40">
        <v>45</v>
      </c>
      <c r="AO15" s="43">
        <v>41</v>
      </c>
      <c r="AP15" s="43">
        <f t="shared" si="18"/>
        <v>86</v>
      </c>
      <c r="AQ15" s="43">
        <f t="shared" si="19"/>
        <v>9</v>
      </c>
      <c r="AR15" s="31" t="str">
        <f t="shared" si="20"/>
        <v>A+</v>
      </c>
      <c r="AS15" s="30" t="s">
        <v>614</v>
      </c>
      <c r="AT15" s="40">
        <v>41</v>
      </c>
      <c r="AU15" s="43">
        <v>39</v>
      </c>
      <c r="AV15" s="43">
        <f t="shared" si="21"/>
        <v>80</v>
      </c>
      <c r="AW15" s="43">
        <f t="shared" si="22"/>
        <v>9</v>
      </c>
      <c r="AX15" s="31" t="str">
        <f t="shared" si="23"/>
        <v>A+</v>
      </c>
      <c r="AY15" s="30" t="s">
        <v>614</v>
      </c>
      <c r="AZ15" s="40">
        <v>26</v>
      </c>
      <c r="BA15" s="43">
        <v>28</v>
      </c>
      <c r="BB15" s="43">
        <f t="shared" si="24"/>
        <v>54</v>
      </c>
      <c r="BC15" s="43">
        <f t="shared" si="25"/>
        <v>5</v>
      </c>
      <c r="BD15" s="31" t="str">
        <f t="shared" si="26"/>
        <v>C</v>
      </c>
      <c r="BE15" s="32" t="s">
        <v>614</v>
      </c>
      <c r="BF15" s="44">
        <f t="shared" si="27"/>
        <v>7.4</v>
      </c>
      <c r="BG15" s="45">
        <f t="shared" si="28"/>
        <v>74</v>
      </c>
      <c r="BH15" s="46" t="str">
        <f>IF(IF(OR(H15="F",N15="F",T15="F",Z15="F",AF15="F",AL15="F",AR15="F",AX15="F",BD15="F",H15="NE",N15="NE",T15="NE",Z15="NE",AF15="NE",AL15="NE",AR15="NE",AX15="NE",BD15="NE"),"Fail","Pass")="Pass",IF(BG15&gt;=70,"FCD",IF(BG15&gt;=60,"FC",IF(BG15&gt;=40,"SC"))),"Fail")</f>
        <v>FCD</v>
      </c>
      <c r="BI15" s="45" t="str">
        <f t="shared" si="29"/>
        <v/>
      </c>
      <c r="BJ15" s="36" t="str">
        <f>IF(I15="I","",BK15&amp;",") &amp; IF(O15="I","",BL15&amp;",") &amp; IF(U15="I","",BM15&amp;",")&amp; IF(AA15="I","",BN15&amp;",")&amp; IF(AG15="I","",BO15&amp;",")&amp; IF(AM15="I","",BP15&amp;",")&amp; IF(AS15="I","",BQ15&amp;",")&amp; IF(AY15="I","",BR15&amp;",")&amp; IF(BE15="I","",BS15&amp;",")</f>
        <v/>
      </c>
      <c r="BK15" s="30" t="s">
        <v>615</v>
      </c>
      <c r="BL15" s="30" t="s">
        <v>616</v>
      </c>
      <c r="BM15" s="30" t="s">
        <v>617</v>
      </c>
      <c r="BN15" s="37" t="s">
        <v>618</v>
      </c>
      <c r="BO15" s="38" t="s">
        <v>619</v>
      </c>
      <c r="BP15" s="30" t="s">
        <v>620</v>
      </c>
      <c r="BQ15" s="30" t="s">
        <v>621</v>
      </c>
      <c r="BR15" s="30" t="s">
        <v>622</v>
      </c>
      <c r="BS15" s="39" t="s">
        <v>623</v>
      </c>
    </row>
    <row r="16" spans="1:71" ht="16">
      <c r="A16" s="40" t="s">
        <v>640</v>
      </c>
      <c r="B16" s="41" t="s">
        <v>162</v>
      </c>
      <c r="C16" s="42" t="s">
        <v>163</v>
      </c>
      <c r="D16" s="40">
        <v>30</v>
      </c>
      <c r="E16" s="43">
        <v>26</v>
      </c>
      <c r="F16" s="43">
        <f t="shared" si="0"/>
        <v>56</v>
      </c>
      <c r="G16" s="43">
        <f t="shared" si="1"/>
        <v>6</v>
      </c>
      <c r="H16" s="31" t="str">
        <f t="shared" si="2"/>
        <v>B</v>
      </c>
      <c r="I16" s="30" t="s">
        <v>614</v>
      </c>
      <c r="J16" s="40">
        <v>38</v>
      </c>
      <c r="K16" s="43">
        <v>26</v>
      </c>
      <c r="L16" s="43">
        <f t="shared" si="3"/>
        <v>64</v>
      </c>
      <c r="M16" s="43">
        <f t="shared" si="4"/>
        <v>7</v>
      </c>
      <c r="N16" s="31" t="str">
        <f t="shared" si="5"/>
        <v>B+</v>
      </c>
      <c r="O16" s="30" t="s">
        <v>614</v>
      </c>
      <c r="P16" s="40">
        <v>38</v>
      </c>
      <c r="Q16" s="43">
        <v>27</v>
      </c>
      <c r="R16" s="43">
        <f t="shared" si="6"/>
        <v>65</v>
      </c>
      <c r="S16" s="43">
        <f t="shared" si="7"/>
        <v>7</v>
      </c>
      <c r="T16" s="31" t="str">
        <f t="shared" si="8"/>
        <v>B+</v>
      </c>
      <c r="U16" s="30" t="s">
        <v>614</v>
      </c>
      <c r="V16" s="40">
        <v>40</v>
      </c>
      <c r="W16" s="43">
        <v>18</v>
      </c>
      <c r="X16" s="43">
        <f t="shared" si="9"/>
        <v>58</v>
      </c>
      <c r="Y16" s="43">
        <f t="shared" si="10"/>
        <v>6</v>
      </c>
      <c r="Z16" s="31" t="str">
        <f t="shared" si="11"/>
        <v>B</v>
      </c>
      <c r="AA16" s="30" t="s">
        <v>614</v>
      </c>
      <c r="AB16" s="40">
        <v>39</v>
      </c>
      <c r="AC16" s="43">
        <v>30</v>
      </c>
      <c r="AD16" s="43">
        <f t="shared" si="12"/>
        <v>69</v>
      </c>
      <c r="AE16" s="43">
        <f t="shared" si="13"/>
        <v>7</v>
      </c>
      <c r="AF16" s="31" t="str">
        <f t="shared" si="14"/>
        <v>B+</v>
      </c>
      <c r="AG16" s="30" t="s">
        <v>614</v>
      </c>
      <c r="AH16" s="40">
        <v>32</v>
      </c>
      <c r="AI16" s="43">
        <v>43</v>
      </c>
      <c r="AJ16" s="43">
        <f t="shared" si="15"/>
        <v>75</v>
      </c>
      <c r="AK16" s="43">
        <f t="shared" si="16"/>
        <v>8</v>
      </c>
      <c r="AL16" s="31" t="str">
        <f t="shared" si="17"/>
        <v>A</v>
      </c>
      <c r="AM16" s="30" t="s">
        <v>614</v>
      </c>
      <c r="AN16" s="40">
        <v>41</v>
      </c>
      <c r="AO16" s="43">
        <v>24</v>
      </c>
      <c r="AP16" s="43">
        <f t="shared" si="18"/>
        <v>65</v>
      </c>
      <c r="AQ16" s="43">
        <f t="shared" si="19"/>
        <v>7</v>
      </c>
      <c r="AR16" s="31" t="str">
        <f t="shared" si="20"/>
        <v>B+</v>
      </c>
      <c r="AS16" s="30" t="s">
        <v>614</v>
      </c>
      <c r="AT16" s="40">
        <v>35</v>
      </c>
      <c r="AU16" s="43">
        <v>34</v>
      </c>
      <c r="AV16" s="43">
        <f t="shared" si="21"/>
        <v>69</v>
      </c>
      <c r="AW16" s="43">
        <f t="shared" si="22"/>
        <v>7</v>
      </c>
      <c r="AX16" s="31" t="str">
        <f t="shared" si="23"/>
        <v>B+</v>
      </c>
      <c r="AY16" s="30" t="s">
        <v>614</v>
      </c>
      <c r="AZ16" s="40">
        <v>30</v>
      </c>
      <c r="BA16" s="43">
        <v>29</v>
      </c>
      <c r="BB16" s="43">
        <f t="shared" si="24"/>
        <v>59</v>
      </c>
      <c r="BC16" s="43">
        <f t="shared" si="25"/>
        <v>6</v>
      </c>
      <c r="BD16" s="31" t="str">
        <f t="shared" si="26"/>
        <v>B</v>
      </c>
      <c r="BE16" s="32" t="s">
        <v>614</v>
      </c>
      <c r="BF16" s="44">
        <f t="shared" si="27"/>
        <v>6.7</v>
      </c>
      <c r="BG16" s="45">
        <f t="shared" si="28"/>
        <v>67</v>
      </c>
      <c r="BH16" s="46" t="str">
        <f>IF(IF(OR(H16="F",N16="F",T16="F",Z16="F",AF16="F",AL16="F",AR16="F",AX16="F",BD16="F",H16="NE",N16="NE",T16="NE",Z16="NE",AF16="NE",AL16="NE",AR16="NE",AX16="NE",BD16="NE"),"Fail","Pass")="Pass",IF(BG16&gt;=70,"FCD",IF(BG16&gt;=60,"FC",IF(BG16&gt;=40,"SC"))),"Fail")</f>
        <v>FC</v>
      </c>
      <c r="BI16" s="45" t="str">
        <f t="shared" si="29"/>
        <v/>
      </c>
      <c r="BJ16" s="36" t="str">
        <f>IF(I16="I","",BK16&amp;",") &amp; IF(O16="I","",BL16&amp;",") &amp; IF(U16="I","",BM16&amp;",")&amp; IF(AA16="I","",BN16&amp;",")&amp; IF(AG16="I","",BO16&amp;",")&amp; IF(AM16="I","",BP16&amp;",")&amp; IF(AS16="I","",BQ16&amp;",")&amp; IF(AY16="I","",BR16&amp;",")&amp; IF(BE16="I","",BS16&amp;",")</f>
        <v/>
      </c>
      <c r="BK16" s="30" t="s">
        <v>615</v>
      </c>
      <c r="BL16" s="30" t="s">
        <v>616</v>
      </c>
      <c r="BM16" s="30" t="s">
        <v>617</v>
      </c>
      <c r="BN16" s="37" t="s">
        <v>618</v>
      </c>
      <c r="BO16" s="38" t="s">
        <v>619</v>
      </c>
      <c r="BP16" s="30" t="s">
        <v>620</v>
      </c>
      <c r="BQ16" s="30" t="s">
        <v>621</v>
      </c>
      <c r="BR16" s="30" t="s">
        <v>622</v>
      </c>
      <c r="BS16" s="39" t="s">
        <v>623</v>
      </c>
    </row>
    <row r="17" spans="1:71" ht="16">
      <c r="A17" s="40" t="s">
        <v>641</v>
      </c>
      <c r="B17" s="41" t="s">
        <v>169</v>
      </c>
      <c r="C17" s="42" t="s">
        <v>170</v>
      </c>
      <c r="D17" s="40">
        <v>32</v>
      </c>
      <c r="E17" s="43">
        <v>18</v>
      </c>
      <c r="F17" s="43">
        <f t="shared" si="0"/>
        <v>50</v>
      </c>
      <c r="G17" s="43">
        <f t="shared" si="1"/>
        <v>5</v>
      </c>
      <c r="H17" s="31" t="str">
        <f t="shared" si="2"/>
        <v>C</v>
      </c>
      <c r="I17" s="30" t="s">
        <v>626</v>
      </c>
      <c r="J17" s="40">
        <v>38</v>
      </c>
      <c r="K17" s="43">
        <v>26</v>
      </c>
      <c r="L17" s="43">
        <f t="shared" si="3"/>
        <v>64</v>
      </c>
      <c r="M17" s="43">
        <f t="shared" si="4"/>
        <v>7</v>
      </c>
      <c r="N17" s="31" t="str">
        <f t="shared" si="5"/>
        <v>B+</v>
      </c>
      <c r="O17" s="30" t="s">
        <v>614</v>
      </c>
      <c r="P17" s="40">
        <v>31</v>
      </c>
      <c r="Q17" s="43">
        <v>21</v>
      </c>
      <c r="R17" s="43">
        <f t="shared" si="6"/>
        <v>52</v>
      </c>
      <c r="S17" s="43">
        <f t="shared" si="7"/>
        <v>5</v>
      </c>
      <c r="T17" s="31" t="str">
        <f t="shared" si="8"/>
        <v>C</v>
      </c>
      <c r="U17" s="30" t="s">
        <v>614</v>
      </c>
      <c r="V17" s="40">
        <v>38</v>
      </c>
      <c r="W17" s="43">
        <v>21</v>
      </c>
      <c r="X17" s="43">
        <f t="shared" si="9"/>
        <v>59</v>
      </c>
      <c r="Y17" s="43">
        <f t="shared" si="10"/>
        <v>6</v>
      </c>
      <c r="Z17" s="31" t="str">
        <f t="shared" si="11"/>
        <v>B</v>
      </c>
      <c r="AA17" s="30" t="s">
        <v>614</v>
      </c>
      <c r="AB17" s="40">
        <v>44</v>
      </c>
      <c r="AC17" s="43">
        <v>27</v>
      </c>
      <c r="AD17" s="43">
        <f t="shared" si="12"/>
        <v>71</v>
      </c>
      <c r="AE17" s="43">
        <f t="shared" si="13"/>
        <v>8</v>
      </c>
      <c r="AF17" s="31" t="str">
        <f t="shared" si="14"/>
        <v>A</v>
      </c>
      <c r="AG17" s="30" t="s">
        <v>614</v>
      </c>
      <c r="AH17" s="40">
        <v>40</v>
      </c>
      <c r="AI17" s="43">
        <v>35</v>
      </c>
      <c r="AJ17" s="43">
        <f t="shared" si="15"/>
        <v>75</v>
      </c>
      <c r="AK17" s="43">
        <f t="shared" si="16"/>
        <v>8</v>
      </c>
      <c r="AL17" s="31" t="str">
        <f t="shared" si="17"/>
        <v>A</v>
      </c>
      <c r="AM17" s="30" t="s">
        <v>614</v>
      </c>
      <c r="AN17" s="40">
        <v>46</v>
      </c>
      <c r="AO17" s="43">
        <v>28</v>
      </c>
      <c r="AP17" s="43">
        <f t="shared" si="18"/>
        <v>74</v>
      </c>
      <c r="AQ17" s="43">
        <f t="shared" si="19"/>
        <v>8</v>
      </c>
      <c r="AR17" s="31" t="str">
        <f t="shared" si="20"/>
        <v>A</v>
      </c>
      <c r="AS17" s="30" t="s">
        <v>614</v>
      </c>
      <c r="AT17" s="40">
        <v>45</v>
      </c>
      <c r="AU17" s="43">
        <v>40</v>
      </c>
      <c r="AV17" s="43">
        <f t="shared" si="21"/>
        <v>85</v>
      </c>
      <c r="AW17" s="43">
        <f t="shared" si="22"/>
        <v>9</v>
      </c>
      <c r="AX17" s="31" t="str">
        <f t="shared" si="23"/>
        <v>A+</v>
      </c>
      <c r="AY17" s="30" t="s">
        <v>614</v>
      </c>
      <c r="AZ17" s="40">
        <v>43</v>
      </c>
      <c r="BA17" s="43">
        <v>35</v>
      </c>
      <c r="BB17" s="43">
        <f t="shared" si="24"/>
        <v>78</v>
      </c>
      <c r="BC17" s="43">
        <f t="shared" si="25"/>
        <v>8</v>
      </c>
      <c r="BD17" s="31" t="str">
        <f t="shared" si="26"/>
        <v>A</v>
      </c>
      <c r="BE17" s="32" t="s">
        <v>614</v>
      </c>
      <c r="BF17" s="44">
        <f t="shared" si="27"/>
        <v>6.75</v>
      </c>
      <c r="BG17" s="45">
        <f t="shared" si="28"/>
        <v>67.5</v>
      </c>
      <c r="BH17" s="46" t="str">
        <f>IF(IF(OR(H17="F",N17="F",T17="F",Z17="F",AF17="F",AL17="F",AR17="F",AX17="F",BD17="F",H17="NE",N17="NE",T17="NE",Z17="NE",AF17="NE",AL17="NE",AR17="NE",AX17="NE",BD17="NE"),"Fail","Pass")="Pass",IF(BG17&gt;=70,"FCD",IF(BG17&gt;=60,"FC",IF(BG17&gt;=40,"SC"))),"Fail")</f>
        <v>FC</v>
      </c>
      <c r="BI17" s="45" t="str">
        <f t="shared" si="29"/>
        <v/>
      </c>
      <c r="BJ17" s="36" t="str">
        <f>IF(I17="I","",BK17&amp;",") &amp; IF(O17="I","",BL17&amp;",") &amp; IF(U17="I","",BM17&amp;",")&amp; IF(AA17="I","",BN17&amp;",")&amp; IF(AG17="I","",BO17&amp;",")&amp; IF(AM17="I","",BP17&amp;",")&amp; IF(AS17="I","",BQ17&amp;",")&amp; IF(AY17="I","",BR17&amp;",")&amp; IF(BE17="I","",BS17&amp;",")</f>
        <v>21MAT11,</v>
      </c>
      <c r="BK17" s="30" t="s">
        <v>615</v>
      </c>
      <c r="BL17" s="30" t="s">
        <v>616</v>
      </c>
      <c r="BM17" s="30" t="s">
        <v>617</v>
      </c>
      <c r="BN17" s="37" t="s">
        <v>618</v>
      </c>
      <c r="BO17" s="38" t="s">
        <v>619</v>
      </c>
      <c r="BP17" s="30" t="s">
        <v>620</v>
      </c>
      <c r="BQ17" s="30" t="s">
        <v>621</v>
      </c>
      <c r="BR17" s="30" t="s">
        <v>622</v>
      </c>
      <c r="BS17" s="39" t="s">
        <v>623</v>
      </c>
    </row>
    <row r="18" spans="1:71" ht="16">
      <c r="A18" s="40" t="s">
        <v>642</v>
      </c>
      <c r="B18" s="41" t="s">
        <v>177</v>
      </c>
      <c r="C18" s="42" t="s">
        <v>178</v>
      </c>
      <c r="D18" s="40">
        <v>42</v>
      </c>
      <c r="E18" s="43">
        <v>26</v>
      </c>
      <c r="F18" s="43">
        <f t="shared" si="0"/>
        <v>68</v>
      </c>
      <c r="G18" s="43">
        <f t="shared" si="1"/>
        <v>7</v>
      </c>
      <c r="H18" s="31" t="str">
        <f t="shared" si="2"/>
        <v>B+</v>
      </c>
      <c r="I18" s="30" t="s">
        <v>614</v>
      </c>
      <c r="J18" s="40">
        <v>44</v>
      </c>
      <c r="K18" s="43">
        <v>39</v>
      </c>
      <c r="L18" s="43">
        <f t="shared" si="3"/>
        <v>83</v>
      </c>
      <c r="M18" s="43">
        <f t="shared" si="4"/>
        <v>9</v>
      </c>
      <c r="N18" s="31" t="str">
        <f t="shared" si="5"/>
        <v>A+</v>
      </c>
      <c r="O18" s="30" t="s">
        <v>614</v>
      </c>
      <c r="P18" s="40">
        <v>43</v>
      </c>
      <c r="Q18" s="43">
        <v>32</v>
      </c>
      <c r="R18" s="43">
        <f t="shared" si="6"/>
        <v>75</v>
      </c>
      <c r="S18" s="43">
        <f t="shared" si="7"/>
        <v>8</v>
      </c>
      <c r="T18" s="31" t="str">
        <f t="shared" si="8"/>
        <v>A</v>
      </c>
      <c r="U18" s="30" t="s">
        <v>614</v>
      </c>
      <c r="V18" s="40">
        <v>47</v>
      </c>
      <c r="W18" s="43">
        <v>27</v>
      </c>
      <c r="X18" s="43">
        <f t="shared" si="9"/>
        <v>74</v>
      </c>
      <c r="Y18" s="43">
        <f t="shared" si="10"/>
        <v>8</v>
      </c>
      <c r="Z18" s="31" t="str">
        <f t="shared" si="11"/>
        <v>A</v>
      </c>
      <c r="AA18" s="30" t="s">
        <v>614</v>
      </c>
      <c r="AB18" s="40">
        <v>46</v>
      </c>
      <c r="AC18" s="43">
        <v>24</v>
      </c>
      <c r="AD18" s="43">
        <f t="shared" si="12"/>
        <v>70</v>
      </c>
      <c r="AE18" s="43">
        <f t="shared" si="13"/>
        <v>8</v>
      </c>
      <c r="AF18" s="31" t="str">
        <f t="shared" si="14"/>
        <v>A</v>
      </c>
      <c r="AG18" s="30" t="s">
        <v>614</v>
      </c>
      <c r="AH18" s="40">
        <v>47</v>
      </c>
      <c r="AI18" s="43">
        <v>46</v>
      </c>
      <c r="AJ18" s="43">
        <f t="shared" si="15"/>
        <v>93</v>
      </c>
      <c r="AK18" s="43">
        <f t="shared" si="16"/>
        <v>10</v>
      </c>
      <c r="AL18" s="31" t="str">
        <f t="shared" si="17"/>
        <v>O</v>
      </c>
      <c r="AM18" s="30" t="s">
        <v>614</v>
      </c>
      <c r="AN18" s="40">
        <v>46</v>
      </c>
      <c r="AO18" s="43">
        <v>42</v>
      </c>
      <c r="AP18" s="43">
        <f t="shared" si="18"/>
        <v>88</v>
      </c>
      <c r="AQ18" s="43">
        <f t="shared" si="19"/>
        <v>9</v>
      </c>
      <c r="AR18" s="31" t="str">
        <f t="shared" si="20"/>
        <v>A+</v>
      </c>
      <c r="AS18" s="30" t="s">
        <v>614</v>
      </c>
      <c r="AT18" s="40">
        <v>47</v>
      </c>
      <c r="AU18" s="43">
        <v>45</v>
      </c>
      <c r="AV18" s="43">
        <f t="shared" si="21"/>
        <v>92</v>
      </c>
      <c r="AW18" s="43">
        <f t="shared" si="22"/>
        <v>10</v>
      </c>
      <c r="AX18" s="31" t="str">
        <f t="shared" si="23"/>
        <v>O</v>
      </c>
      <c r="AY18" s="30" t="s">
        <v>614</v>
      </c>
      <c r="AZ18" s="40">
        <v>38</v>
      </c>
      <c r="BA18" s="43">
        <v>29</v>
      </c>
      <c r="BB18" s="43">
        <f t="shared" si="24"/>
        <v>67</v>
      </c>
      <c r="BC18" s="43">
        <f t="shared" si="25"/>
        <v>7</v>
      </c>
      <c r="BD18" s="31" t="str">
        <f t="shared" si="26"/>
        <v>B+</v>
      </c>
      <c r="BE18" s="32" t="s">
        <v>614</v>
      </c>
      <c r="BF18" s="44">
        <f t="shared" si="27"/>
        <v>8.3000000000000007</v>
      </c>
      <c r="BG18" s="45">
        <f t="shared" si="28"/>
        <v>83</v>
      </c>
      <c r="BH18" s="46" t="str">
        <f>IF(IF(OR(H18="F",N18="F",T18="F",Z18="F",AF18="F",AL18="F",AR18="F",AX18="F",BD18="F",H18="NE",N18="NE",T18="NE",Z18="NE",AF18="NE",AL18="NE",AR18="NE",AX18="NE",BD18="NE"),"Fail","Pass")="Pass",IF(BG18&gt;=70,"FCD",IF(BG18&gt;=60,"FC",IF(BG18&gt;=40,"SC"))),"Fail")</f>
        <v>FCD</v>
      </c>
      <c r="BI18" s="45" t="str">
        <f t="shared" si="29"/>
        <v/>
      </c>
      <c r="BJ18" s="36" t="str">
        <f>IF(I18="I","",BK18&amp;",") &amp; IF(O18="I","",BL18&amp;",") &amp; IF(U18="I","",BM18&amp;",")&amp; IF(AA18="I","",BN18&amp;",")&amp; IF(AG18="I","",BO18&amp;",")&amp; IF(AM18="I","",BP18&amp;",")&amp; IF(AS18="I","",BQ18&amp;",")&amp; IF(AY18="I","",BR18&amp;",")&amp; IF(BE18="I","",BS18&amp;",")</f>
        <v/>
      </c>
      <c r="BK18" s="30" t="s">
        <v>615</v>
      </c>
      <c r="BL18" s="30" t="s">
        <v>616</v>
      </c>
      <c r="BM18" s="30" t="s">
        <v>617</v>
      </c>
      <c r="BN18" s="37" t="s">
        <v>618</v>
      </c>
      <c r="BO18" s="38" t="s">
        <v>619</v>
      </c>
      <c r="BP18" s="30" t="s">
        <v>620</v>
      </c>
      <c r="BQ18" s="30" t="s">
        <v>621</v>
      </c>
      <c r="BR18" s="30" t="s">
        <v>622</v>
      </c>
      <c r="BS18" s="39" t="s">
        <v>623</v>
      </c>
    </row>
    <row r="19" spans="1:71" ht="16">
      <c r="A19" s="40" t="s">
        <v>643</v>
      </c>
      <c r="B19" s="41" t="s">
        <v>186</v>
      </c>
      <c r="C19" s="42" t="s">
        <v>187</v>
      </c>
      <c r="D19" s="40">
        <v>26</v>
      </c>
      <c r="E19" s="43">
        <v>18</v>
      </c>
      <c r="F19" s="43">
        <f t="shared" si="0"/>
        <v>44</v>
      </c>
      <c r="G19" s="43">
        <f t="shared" si="1"/>
        <v>4</v>
      </c>
      <c r="H19" s="31" t="str">
        <f t="shared" si="2"/>
        <v>P</v>
      </c>
      <c r="I19" s="30" t="s">
        <v>626</v>
      </c>
      <c r="J19" s="40">
        <v>20</v>
      </c>
      <c r="K19" s="43">
        <v>23</v>
      </c>
      <c r="L19" s="43">
        <f t="shared" si="3"/>
        <v>43</v>
      </c>
      <c r="M19" s="43">
        <f t="shared" si="4"/>
        <v>4</v>
      </c>
      <c r="N19" s="31" t="str">
        <f t="shared" si="5"/>
        <v>P</v>
      </c>
      <c r="O19" s="30" t="s">
        <v>626</v>
      </c>
      <c r="P19" s="40">
        <v>23</v>
      </c>
      <c r="Q19" s="43">
        <v>24</v>
      </c>
      <c r="R19" s="43">
        <f t="shared" si="6"/>
        <v>47</v>
      </c>
      <c r="S19" s="43">
        <f t="shared" si="7"/>
        <v>4</v>
      </c>
      <c r="T19" s="31" t="str">
        <f t="shared" si="8"/>
        <v>P</v>
      </c>
      <c r="U19" s="30" t="s">
        <v>627</v>
      </c>
      <c r="V19" s="40">
        <v>33</v>
      </c>
      <c r="W19" s="43">
        <v>18</v>
      </c>
      <c r="X19" s="43">
        <f t="shared" si="9"/>
        <v>51</v>
      </c>
      <c r="Y19" s="43">
        <f t="shared" si="10"/>
        <v>5</v>
      </c>
      <c r="Z19" s="31" t="str">
        <f t="shared" si="11"/>
        <v>C</v>
      </c>
      <c r="AA19" s="30" t="s">
        <v>614</v>
      </c>
      <c r="AB19" s="40">
        <v>35</v>
      </c>
      <c r="AC19" s="43">
        <v>19</v>
      </c>
      <c r="AD19" s="43">
        <f t="shared" si="12"/>
        <v>54</v>
      </c>
      <c r="AE19" s="43">
        <f t="shared" si="13"/>
        <v>5</v>
      </c>
      <c r="AF19" s="31" t="str">
        <f t="shared" si="14"/>
        <v>C</v>
      </c>
      <c r="AG19" s="30" t="s">
        <v>614</v>
      </c>
      <c r="AH19" s="40">
        <v>26</v>
      </c>
      <c r="AI19" s="43">
        <v>28</v>
      </c>
      <c r="AJ19" s="43">
        <f t="shared" si="15"/>
        <v>54</v>
      </c>
      <c r="AK19" s="43">
        <f t="shared" si="16"/>
        <v>5</v>
      </c>
      <c r="AL19" s="31" t="str">
        <f t="shared" si="17"/>
        <v>C</v>
      </c>
      <c r="AM19" s="30" t="s">
        <v>627</v>
      </c>
      <c r="AN19" s="40">
        <v>37</v>
      </c>
      <c r="AO19" s="43">
        <v>23</v>
      </c>
      <c r="AP19" s="43">
        <f t="shared" si="18"/>
        <v>60</v>
      </c>
      <c r="AQ19" s="43">
        <f t="shared" si="19"/>
        <v>7</v>
      </c>
      <c r="AR19" s="31" t="str">
        <f t="shared" si="20"/>
        <v>B+</v>
      </c>
      <c r="AS19" s="30" t="s">
        <v>614</v>
      </c>
      <c r="AT19" s="40">
        <v>31</v>
      </c>
      <c r="AU19" s="43">
        <v>33</v>
      </c>
      <c r="AV19" s="43">
        <f t="shared" si="21"/>
        <v>64</v>
      </c>
      <c r="AW19" s="43">
        <f t="shared" si="22"/>
        <v>7</v>
      </c>
      <c r="AX19" s="31" t="str">
        <f t="shared" si="23"/>
        <v>B+</v>
      </c>
      <c r="AY19" s="30" t="s">
        <v>614</v>
      </c>
      <c r="AZ19" s="40">
        <v>26</v>
      </c>
      <c r="BA19" s="43">
        <v>24</v>
      </c>
      <c r="BB19" s="43">
        <f t="shared" si="24"/>
        <v>50</v>
      </c>
      <c r="BC19" s="43">
        <f t="shared" si="25"/>
        <v>5</v>
      </c>
      <c r="BD19" s="31" t="str">
        <f t="shared" si="26"/>
        <v>C</v>
      </c>
      <c r="BE19" s="32" t="s">
        <v>614</v>
      </c>
      <c r="BF19" s="44">
        <f t="shared" si="27"/>
        <v>4.8499999999999996</v>
      </c>
      <c r="BG19" s="45">
        <f t="shared" si="28"/>
        <v>48.5</v>
      </c>
      <c r="BH19" s="46" t="str">
        <f>IF(IF(OR(H19="F",N19="F",T19="F",Z19="F",AF19="F",AL19="F",AR19="F",AX19="F",BD19="F",H19="NE",N19="NE",T19="NE",Z19="NE",AF19="NE",AL19="NE",AR19="NE",AX19="NE",BD19="NE"),"Fail","Pass")="Pass",IF(BG19&gt;=70,"FCD",IF(BG19&gt;=60,"FC",IF(BG19&gt;=40,"SC"))),"Fail")</f>
        <v>SC</v>
      </c>
      <c r="BI19" s="45" t="str">
        <f t="shared" si="29"/>
        <v/>
      </c>
      <c r="BJ19" s="36" t="str">
        <f>IF(I19="I","",BK19&amp;",") &amp; IF(O19="I","",BL19&amp;",") &amp; IF(U19="I","",BM19&amp;",")&amp; IF(AA19="I","",BN19&amp;",")&amp; IF(AG19="I","",BO19&amp;",")&amp; IF(AM19="I","",BP19&amp;",")&amp; IF(AS19="I","",BQ19&amp;",")&amp; IF(AY19="I","",BR19&amp;",")&amp; IF(BE19="I","",BS19&amp;",")</f>
        <v>21MAT11,21CHE12,21PSP13,21CHEL16,</v>
      </c>
      <c r="BK19" s="30" t="s">
        <v>615</v>
      </c>
      <c r="BL19" s="30" t="s">
        <v>616</v>
      </c>
      <c r="BM19" s="30" t="s">
        <v>617</v>
      </c>
      <c r="BN19" s="37" t="s">
        <v>618</v>
      </c>
      <c r="BO19" s="38" t="s">
        <v>619</v>
      </c>
      <c r="BP19" s="30" t="s">
        <v>620</v>
      </c>
      <c r="BQ19" s="30" t="s">
        <v>621</v>
      </c>
      <c r="BR19" s="30" t="s">
        <v>622</v>
      </c>
      <c r="BS19" s="39" t="s">
        <v>623</v>
      </c>
    </row>
    <row r="20" spans="1:71" ht="16">
      <c r="A20" s="40" t="s">
        <v>644</v>
      </c>
      <c r="B20" s="41" t="s">
        <v>193</v>
      </c>
      <c r="C20" s="42" t="s">
        <v>194</v>
      </c>
      <c r="D20" s="40">
        <v>37</v>
      </c>
      <c r="E20" s="43">
        <v>42</v>
      </c>
      <c r="F20" s="43">
        <f t="shared" si="0"/>
        <v>79</v>
      </c>
      <c r="G20" s="43">
        <f t="shared" si="1"/>
        <v>8</v>
      </c>
      <c r="H20" s="31" t="str">
        <f t="shared" si="2"/>
        <v>A</v>
      </c>
      <c r="I20" s="30" t="s">
        <v>614</v>
      </c>
      <c r="J20" s="40">
        <v>35</v>
      </c>
      <c r="K20" s="43">
        <v>38</v>
      </c>
      <c r="L20" s="43">
        <f t="shared" si="3"/>
        <v>73</v>
      </c>
      <c r="M20" s="43">
        <f t="shared" si="4"/>
        <v>8</v>
      </c>
      <c r="N20" s="31" t="str">
        <f t="shared" si="5"/>
        <v>A</v>
      </c>
      <c r="O20" s="30" t="s">
        <v>614</v>
      </c>
      <c r="P20" s="40">
        <v>31</v>
      </c>
      <c r="Q20" s="43">
        <v>22</v>
      </c>
      <c r="R20" s="43">
        <f t="shared" si="6"/>
        <v>53</v>
      </c>
      <c r="S20" s="43">
        <f t="shared" si="7"/>
        <v>5</v>
      </c>
      <c r="T20" s="31" t="str">
        <f t="shared" si="8"/>
        <v>C</v>
      </c>
      <c r="U20" s="30" t="s">
        <v>614</v>
      </c>
      <c r="V20" s="40">
        <v>44</v>
      </c>
      <c r="W20" s="43">
        <v>30</v>
      </c>
      <c r="X20" s="43">
        <f t="shared" si="9"/>
        <v>74</v>
      </c>
      <c r="Y20" s="43">
        <f t="shared" si="10"/>
        <v>8</v>
      </c>
      <c r="Z20" s="31" t="str">
        <f t="shared" si="11"/>
        <v>A</v>
      </c>
      <c r="AA20" s="30" t="s">
        <v>614</v>
      </c>
      <c r="AB20" s="40">
        <v>41</v>
      </c>
      <c r="AC20" s="43">
        <v>42</v>
      </c>
      <c r="AD20" s="43">
        <f t="shared" si="12"/>
        <v>83</v>
      </c>
      <c r="AE20" s="43">
        <f t="shared" si="13"/>
        <v>9</v>
      </c>
      <c r="AF20" s="31" t="str">
        <f t="shared" si="14"/>
        <v>A+</v>
      </c>
      <c r="AG20" s="30" t="s">
        <v>614</v>
      </c>
      <c r="AH20" s="40">
        <v>42</v>
      </c>
      <c r="AI20" s="43">
        <v>42</v>
      </c>
      <c r="AJ20" s="43">
        <f t="shared" si="15"/>
        <v>84</v>
      </c>
      <c r="AK20" s="43">
        <f t="shared" si="16"/>
        <v>9</v>
      </c>
      <c r="AL20" s="31" t="str">
        <f t="shared" si="17"/>
        <v>A+</v>
      </c>
      <c r="AM20" s="30" t="s">
        <v>614</v>
      </c>
      <c r="AN20" s="40">
        <v>46</v>
      </c>
      <c r="AO20" s="43">
        <v>33</v>
      </c>
      <c r="AP20" s="43">
        <f t="shared" si="18"/>
        <v>79</v>
      </c>
      <c r="AQ20" s="43">
        <f t="shared" si="19"/>
        <v>8</v>
      </c>
      <c r="AR20" s="31" t="str">
        <f t="shared" si="20"/>
        <v>A</v>
      </c>
      <c r="AS20" s="30" t="s">
        <v>614</v>
      </c>
      <c r="AT20" s="40">
        <v>41</v>
      </c>
      <c r="AU20" s="43">
        <v>44</v>
      </c>
      <c r="AV20" s="43">
        <f t="shared" si="21"/>
        <v>85</v>
      </c>
      <c r="AW20" s="43">
        <f t="shared" si="22"/>
        <v>9</v>
      </c>
      <c r="AX20" s="31" t="str">
        <f t="shared" si="23"/>
        <v>A+</v>
      </c>
      <c r="AY20" s="30" t="s">
        <v>614</v>
      </c>
      <c r="AZ20" s="40">
        <v>40</v>
      </c>
      <c r="BA20" s="43">
        <v>29</v>
      </c>
      <c r="BB20" s="43">
        <f t="shared" si="24"/>
        <v>69</v>
      </c>
      <c r="BC20" s="43">
        <f t="shared" si="25"/>
        <v>7</v>
      </c>
      <c r="BD20" s="31" t="str">
        <f t="shared" si="26"/>
        <v>B+</v>
      </c>
      <c r="BE20" s="32" t="s">
        <v>614</v>
      </c>
      <c r="BF20" s="44">
        <f t="shared" si="27"/>
        <v>7.8</v>
      </c>
      <c r="BG20" s="45">
        <f t="shared" si="28"/>
        <v>78</v>
      </c>
      <c r="BH20" s="46" t="str">
        <f>IF(IF(OR(H20="F",N20="F",T20="F",Z20="F",AF20="F",AL20="F",AR20="F",AX20="F",BD20="F",H20="NE",N20="NE",T20="NE",Z20="NE",AF20="NE",AL20="NE",AR20="NE",AX20="NE",BD20="NE"),"Fail","Pass")="Pass",IF(BG20&gt;=70,"FCD",IF(BG20&gt;=60,"FC",IF(BG20&gt;=40,"SC"))),"Fail")</f>
        <v>FCD</v>
      </c>
      <c r="BI20" s="45" t="str">
        <f t="shared" si="29"/>
        <v/>
      </c>
      <c r="BJ20" s="36" t="str">
        <f>IF(I20="I","",BK20&amp;",") &amp; IF(O20="I","",BL20&amp;",") &amp; IF(U20="I","",BM20&amp;",")&amp; IF(AA20="I","",BN20&amp;",")&amp; IF(AG20="I","",BO20&amp;",")&amp; IF(AM20="I","",BP20&amp;",")&amp; IF(AS20="I","",BQ20&amp;",")&amp; IF(AY20="I","",BR20&amp;",")&amp; IF(BE20="I","",BS20&amp;",")</f>
        <v/>
      </c>
      <c r="BK20" s="30" t="s">
        <v>615</v>
      </c>
      <c r="BL20" s="30" t="s">
        <v>616</v>
      </c>
      <c r="BM20" s="30" t="s">
        <v>617</v>
      </c>
      <c r="BN20" s="37" t="s">
        <v>618</v>
      </c>
      <c r="BO20" s="38" t="s">
        <v>619</v>
      </c>
      <c r="BP20" s="30" t="s">
        <v>620</v>
      </c>
      <c r="BQ20" s="30" t="s">
        <v>621</v>
      </c>
      <c r="BR20" s="30" t="s">
        <v>622</v>
      </c>
      <c r="BS20" s="39" t="s">
        <v>623</v>
      </c>
    </row>
    <row r="21" spans="1:71" ht="16">
      <c r="A21" s="40" t="s">
        <v>645</v>
      </c>
      <c r="B21" s="41" t="s">
        <v>201</v>
      </c>
      <c r="C21" s="42" t="s">
        <v>202</v>
      </c>
      <c r="D21" s="40">
        <v>30</v>
      </c>
      <c r="E21" s="43">
        <v>27</v>
      </c>
      <c r="F21" s="43">
        <f t="shared" si="0"/>
        <v>57</v>
      </c>
      <c r="G21" s="43">
        <f t="shared" si="1"/>
        <v>6</v>
      </c>
      <c r="H21" s="31" t="str">
        <f t="shared" si="2"/>
        <v>B</v>
      </c>
      <c r="I21" s="30" t="s">
        <v>614</v>
      </c>
      <c r="J21" s="40">
        <v>39</v>
      </c>
      <c r="K21" s="43">
        <v>33</v>
      </c>
      <c r="L21" s="43">
        <f t="shared" si="3"/>
        <v>72</v>
      </c>
      <c r="M21" s="43">
        <f t="shared" si="4"/>
        <v>8</v>
      </c>
      <c r="N21" s="31" t="str">
        <f t="shared" si="5"/>
        <v>A</v>
      </c>
      <c r="O21" s="30" t="s">
        <v>614</v>
      </c>
      <c r="P21" s="40">
        <v>28</v>
      </c>
      <c r="Q21" s="43">
        <v>18</v>
      </c>
      <c r="R21" s="43">
        <f t="shared" si="6"/>
        <v>46</v>
      </c>
      <c r="S21" s="43">
        <f t="shared" si="7"/>
        <v>4</v>
      </c>
      <c r="T21" s="31" t="str">
        <f t="shared" si="8"/>
        <v>P</v>
      </c>
      <c r="U21" s="30" t="s">
        <v>614</v>
      </c>
      <c r="V21" s="40">
        <v>37</v>
      </c>
      <c r="W21" s="43">
        <v>20</v>
      </c>
      <c r="X21" s="43">
        <f t="shared" si="9"/>
        <v>57</v>
      </c>
      <c r="Y21" s="43">
        <f t="shared" si="10"/>
        <v>6</v>
      </c>
      <c r="Z21" s="31" t="str">
        <f t="shared" si="11"/>
        <v>B</v>
      </c>
      <c r="AA21" s="30" t="s">
        <v>614</v>
      </c>
      <c r="AB21" s="40">
        <v>38</v>
      </c>
      <c r="AC21" s="43">
        <v>25</v>
      </c>
      <c r="AD21" s="43">
        <f t="shared" si="12"/>
        <v>63</v>
      </c>
      <c r="AE21" s="43">
        <f t="shared" si="13"/>
        <v>7</v>
      </c>
      <c r="AF21" s="31" t="str">
        <f t="shared" si="14"/>
        <v>B+</v>
      </c>
      <c r="AG21" s="30" t="s">
        <v>614</v>
      </c>
      <c r="AH21" s="40">
        <v>42</v>
      </c>
      <c r="AI21" s="43">
        <v>40</v>
      </c>
      <c r="AJ21" s="43">
        <f t="shared" si="15"/>
        <v>82</v>
      </c>
      <c r="AK21" s="43">
        <f t="shared" si="16"/>
        <v>9</v>
      </c>
      <c r="AL21" s="31" t="str">
        <f t="shared" si="17"/>
        <v>A+</v>
      </c>
      <c r="AM21" s="30" t="s">
        <v>614</v>
      </c>
      <c r="AN21" s="40">
        <v>43</v>
      </c>
      <c r="AO21" s="43">
        <v>28</v>
      </c>
      <c r="AP21" s="43">
        <f t="shared" si="18"/>
        <v>71</v>
      </c>
      <c r="AQ21" s="43">
        <f t="shared" si="19"/>
        <v>8</v>
      </c>
      <c r="AR21" s="31" t="str">
        <f t="shared" si="20"/>
        <v>A</v>
      </c>
      <c r="AS21" s="30" t="s">
        <v>614</v>
      </c>
      <c r="AT21" s="40">
        <v>39</v>
      </c>
      <c r="AU21" s="43">
        <v>37</v>
      </c>
      <c r="AV21" s="43">
        <f t="shared" si="21"/>
        <v>76</v>
      </c>
      <c r="AW21" s="43">
        <f t="shared" si="22"/>
        <v>8</v>
      </c>
      <c r="AX21" s="31" t="str">
        <f t="shared" si="23"/>
        <v>A</v>
      </c>
      <c r="AY21" s="30" t="s">
        <v>614</v>
      </c>
      <c r="AZ21" s="40">
        <v>34</v>
      </c>
      <c r="BA21" s="43">
        <v>28</v>
      </c>
      <c r="BB21" s="43">
        <f t="shared" si="24"/>
        <v>62</v>
      </c>
      <c r="BC21" s="43">
        <f t="shared" si="25"/>
        <v>7</v>
      </c>
      <c r="BD21" s="31" t="str">
        <f t="shared" si="26"/>
        <v>B+</v>
      </c>
      <c r="BE21" s="32" t="s">
        <v>614</v>
      </c>
      <c r="BF21" s="44">
        <f t="shared" si="27"/>
        <v>6.65</v>
      </c>
      <c r="BG21" s="45">
        <f t="shared" si="28"/>
        <v>66.5</v>
      </c>
      <c r="BH21" s="46" t="str">
        <f>IF(IF(OR(H21="F",N21="F",T21="F",Z21="F",AF21="F",AL21="F",AR21="F",AX21="F",BD21="F",H21="NE",N21="NE",T21="NE",Z21="NE",AF21="NE",AL21="NE",AR21="NE",AX21="NE",BD21="NE"),"Fail","Pass")="Pass",IF(BG21&gt;=70,"FCD",IF(BG21&gt;=60,"FC",IF(BG21&gt;=40,"SC"))),"Fail")</f>
        <v>FC</v>
      </c>
      <c r="BI21" s="45" t="str">
        <f t="shared" si="29"/>
        <v/>
      </c>
      <c r="BJ21" s="36" t="str">
        <f>IF(I21="I","",BK21&amp;",") &amp; IF(O21="I","",BL21&amp;",") &amp; IF(U21="I","",BM21&amp;",")&amp; IF(AA21="I","",BN21&amp;",")&amp; IF(AG21="I","",BO21&amp;",")&amp; IF(AM21="I","",BP21&amp;",")&amp; IF(AS21="I","",BQ21&amp;",")&amp; IF(AY21="I","",BR21&amp;",")&amp; IF(BE21="I","",BS21&amp;",")</f>
        <v/>
      </c>
      <c r="BK21" s="30" t="s">
        <v>615</v>
      </c>
      <c r="BL21" s="30" t="s">
        <v>616</v>
      </c>
      <c r="BM21" s="30" t="s">
        <v>617</v>
      </c>
      <c r="BN21" s="37" t="s">
        <v>618</v>
      </c>
      <c r="BO21" s="38" t="s">
        <v>619</v>
      </c>
      <c r="BP21" s="30" t="s">
        <v>620</v>
      </c>
      <c r="BQ21" s="30" t="s">
        <v>621</v>
      </c>
      <c r="BR21" s="30" t="s">
        <v>622</v>
      </c>
      <c r="BS21" s="39" t="s">
        <v>623</v>
      </c>
    </row>
    <row r="22" spans="1:71" ht="16">
      <c r="A22" s="40" t="s">
        <v>646</v>
      </c>
      <c r="B22" s="41" t="s">
        <v>210</v>
      </c>
      <c r="C22" s="42" t="s">
        <v>211</v>
      </c>
      <c r="D22" s="40">
        <v>42</v>
      </c>
      <c r="E22" s="43">
        <v>35</v>
      </c>
      <c r="F22" s="43">
        <f t="shared" si="0"/>
        <v>77</v>
      </c>
      <c r="G22" s="43">
        <f t="shared" si="1"/>
        <v>8</v>
      </c>
      <c r="H22" s="31" t="str">
        <f t="shared" si="2"/>
        <v>A</v>
      </c>
      <c r="I22" s="30" t="s">
        <v>614</v>
      </c>
      <c r="J22" s="40">
        <v>39</v>
      </c>
      <c r="K22" s="43">
        <v>32</v>
      </c>
      <c r="L22" s="43">
        <f t="shared" si="3"/>
        <v>71</v>
      </c>
      <c r="M22" s="43">
        <f t="shared" si="4"/>
        <v>8</v>
      </c>
      <c r="N22" s="31" t="str">
        <f t="shared" si="5"/>
        <v>A</v>
      </c>
      <c r="O22" s="30" t="s">
        <v>614</v>
      </c>
      <c r="P22" s="40">
        <v>37</v>
      </c>
      <c r="Q22" s="43">
        <v>31</v>
      </c>
      <c r="R22" s="43">
        <f t="shared" si="6"/>
        <v>68</v>
      </c>
      <c r="S22" s="43">
        <f t="shared" si="7"/>
        <v>7</v>
      </c>
      <c r="T22" s="31" t="str">
        <f t="shared" si="8"/>
        <v>B+</v>
      </c>
      <c r="U22" s="30" t="s">
        <v>614</v>
      </c>
      <c r="V22" s="40">
        <v>46</v>
      </c>
      <c r="W22" s="43">
        <v>34</v>
      </c>
      <c r="X22" s="43">
        <f t="shared" si="9"/>
        <v>80</v>
      </c>
      <c r="Y22" s="43">
        <f t="shared" si="10"/>
        <v>9</v>
      </c>
      <c r="Z22" s="31" t="str">
        <f t="shared" si="11"/>
        <v>A+</v>
      </c>
      <c r="AA22" s="30" t="s">
        <v>614</v>
      </c>
      <c r="AB22" s="40">
        <v>45</v>
      </c>
      <c r="AC22" s="43">
        <v>32</v>
      </c>
      <c r="AD22" s="43">
        <f t="shared" si="12"/>
        <v>77</v>
      </c>
      <c r="AE22" s="43">
        <f t="shared" si="13"/>
        <v>8</v>
      </c>
      <c r="AF22" s="31" t="str">
        <f t="shared" si="14"/>
        <v>A</v>
      </c>
      <c r="AG22" s="30" t="s">
        <v>614</v>
      </c>
      <c r="AH22" s="40">
        <v>46</v>
      </c>
      <c r="AI22" s="43">
        <v>47</v>
      </c>
      <c r="AJ22" s="43">
        <f t="shared" si="15"/>
        <v>93</v>
      </c>
      <c r="AK22" s="43">
        <f t="shared" si="16"/>
        <v>10</v>
      </c>
      <c r="AL22" s="31" t="str">
        <f t="shared" si="17"/>
        <v>O</v>
      </c>
      <c r="AM22" s="30" t="s">
        <v>614</v>
      </c>
      <c r="AN22" s="40">
        <v>46</v>
      </c>
      <c r="AO22" s="43">
        <v>48</v>
      </c>
      <c r="AP22" s="43">
        <f t="shared" si="18"/>
        <v>94</v>
      </c>
      <c r="AQ22" s="43">
        <f t="shared" si="19"/>
        <v>10</v>
      </c>
      <c r="AR22" s="31" t="str">
        <f t="shared" si="20"/>
        <v>O</v>
      </c>
      <c r="AS22" s="30" t="s">
        <v>614</v>
      </c>
      <c r="AT22" s="40">
        <v>37</v>
      </c>
      <c r="AU22" s="43">
        <v>34</v>
      </c>
      <c r="AV22" s="43">
        <f t="shared" si="21"/>
        <v>71</v>
      </c>
      <c r="AW22" s="43">
        <f t="shared" si="22"/>
        <v>8</v>
      </c>
      <c r="AX22" s="31" t="str">
        <f t="shared" si="23"/>
        <v>A</v>
      </c>
      <c r="AY22" s="30" t="s">
        <v>614</v>
      </c>
      <c r="AZ22" s="40">
        <v>39</v>
      </c>
      <c r="BA22" s="43">
        <v>29</v>
      </c>
      <c r="BB22" s="43">
        <f t="shared" si="24"/>
        <v>68</v>
      </c>
      <c r="BC22" s="43">
        <f t="shared" si="25"/>
        <v>7</v>
      </c>
      <c r="BD22" s="31" t="str">
        <f t="shared" si="26"/>
        <v>B+</v>
      </c>
      <c r="BE22" s="32" t="s">
        <v>614</v>
      </c>
      <c r="BF22" s="44">
        <f t="shared" si="27"/>
        <v>8.15</v>
      </c>
      <c r="BG22" s="45">
        <f t="shared" si="28"/>
        <v>81.5</v>
      </c>
      <c r="BH22" s="46" t="str">
        <f>IF(IF(OR(H22="F",N22="F",T22="F",Z22="F",AF22="F",AL22="F",AR22="F",AX22="F",BD22="F",H22="NE",N22="NE",T22="NE",Z22="NE",AF22="NE",AL22="NE",AR22="NE",AX22="NE",BD22="NE"),"Fail","Pass")="Pass",IF(BG22&gt;=70,"FCD",IF(BG22&gt;=60,"FC",IF(BG22&gt;=40,"SC"))),"Fail")</f>
        <v>FCD</v>
      </c>
      <c r="BI22" s="45" t="str">
        <f t="shared" si="29"/>
        <v/>
      </c>
      <c r="BJ22" s="36" t="str">
        <f>IF(I22="I","",BK22&amp;",") &amp; IF(O22="I","",BL22&amp;",") &amp; IF(U22="I","",BM22&amp;",")&amp; IF(AA22="I","",BN22&amp;",")&amp; IF(AG22="I","",BO22&amp;",")&amp; IF(AM22="I","",BP22&amp;",")&amp; IF(AS22="I","",BQ22&amp;",")&amp; IF(AY22="I","",BR22&amp;",")&amp; IF(BE22="I","",BS22&amp;",")</f>
        <v/>
      </c>
      <c r="BK22" s="30" t="s">
        <v>615</v>
      </c>
      <c r="BL22" s="30" t="s">
        <v>616</v>
      </c>
      <c r="BM22" s="30" t="s">
        <v>617</v>
      </c>
      <c r="BN22" s="37" t="s">
        <v>618</v>
      </c>
      <c r="BO22" s="38" t="s">
        <v>619</v>
      </c>
      <c r="BP22" s="30" t="s">
        <v>620</v>
      </c>
      <c r="BQ22" s="30" t="s">
        <v>621</v>
      </c>
      <c r="BR22" s="30" t="s">
        <v>622</v>
      </c>
      <c r="BS22" s="39" t="s">
        <v>623</v>
      </c>
    </row>
    <row r="23" spans="1:71" ht="16">
      <c r="A23" s="40" t="s">
        <v>647</v>
      </c>
      <c r="B23" s="41" t="s">
        <v>218</v>
      </c>
      <c r="C23" s="42" t="s">
        <v>219</v>
      </c>
      <c r="D23" s="40">
        <v>33</v>
      </c>
      <c r="E23" s="43">
        <v>34</v>
      </c>
      <c r="F23" s="43">
        <f t="shared" si="0"/>
        <v>67</v>
      </c>
      <c r="G23" s="43">
        <f t="shared" si="1"/>
        <v>7</v>
      </c>
      <c r="H23" s="31" t="str">
        <f t="shared" si="2"/>
        <v>B+</v>
      </c>
      <c r="I23" s="30" t="s">
        <v>614</v>
      </c>
      <c r="J23" s="40">
        <v>26</v>
      </c>
      <c r="K23" s="43">
        <v>33</v>
      </c>
      <c r="L23" s="43">
        <f t="shared" si="3"/>
        <v>59</v>
      </c>
      <c r="M23" s="43">
        <f t="shared" si="4"/>
        <v>6</v>
      </c>
      <c r="N23" s="31" t="str">
        <f t="shared" si="5"/>
        <v>B</v>
      </c>
      <c r="O23" s="30" t="s">
        <v>614</v>
      </c>
      <c r="P23" s="40">
        <v>31</v>
      </c>
      <c r="Q23" s="43">
        <v>18</v>
      </c>
      <c r="R23" s="43">
        <f t="shared" si="6"/>
        <v>49</v>
      </c>
      <c r="S23" s="43">
        <f t="shared" si="7"/>
        <v>4</v>
      </c>
      <c r="T23" s="31" t="str">
        <f t="shared" si="8"/>
        <v>P</v>
      </c>
      <c r="U23" s="30" t="s">
        <v>614</v>
      </c>
      <c r="V23" s="40">
        <v>37</v>
      </c>
      <c r="W23" s="43">
        <v>22</v>
      </c>
      <c r="X23" s="43">
        <f t="shared" si="9"/>
        <v>59</v>
      </c>
      <c r="Y23" s="43">
        <f t="shared" si="10"/>
        <v>6</v>
      </c>
      <c r="Z23" s="31" t="str">
        <f t="shared" si="11"/>
        <v>B</v>
      </c>
      <c r="AA23" s="30" t="s">
        <v>614</v>
      </c>
      <c r="AB23" s="40">
        <v>41</v>
      </c>
      <c r="AC23" s="43">
        <v>27</v>
      </c>
      <c r="AD23" s="43">
        <f t="shared" si="12"/>
        <v>68</v>
      </c>
      <c r="AE23" s="43">
        <f t="shared" si="13"/>
        <v>7</v>
      </c>
      <c r="AF23" s="31" t="str">
        <f t="shared" si="14"/>
        <v>B+</v>
      </c>
      <c r="AG23" s="30" t="s">
        <v>614</v>
      </c>
      <c r="AH23" s="40">
        <v>40</v>
      </c>
      <c r="AI23" s="43">
        <v>21</v>
      </c>
      <c r="AJ23" s="43">
        <f t="shared" si="15"/>
        <v>61</v>
      </c>
      <c r="AK23" s="43">
        <f t="shared" si="16"/>
        <v>7</v>
      </c>
      <c r="AL23" s="31" t="str">
        <f t="shared" si="17"/>
        <v>B+</v>
      </c>
      <c r="AM23" s="30" t="s">
        <v>614</v>
      </c>
      <c r="AN23" s="40">
        <v>39</v>
      </c>
      <c r="AO23" s="43">
        <v>44</v>
      </c>
      <c r="AP23" s="43">
        <f t="shared" si="18"/>
        <v>83</v>
      </c>
      <c r="AQ23" s="43">
        <f t="shared" si="19"/>
        <v>9</v>
      </c>
      <c r="AR23" s="31" t="str">
        <f t="shared" si="20"/>
        <v>A+</v>
      </c>
      <c r="AS23" s="30" t="s">
        <v>614</v>
      </c>
      <c r="AT23" s="40">
        <v>36</v>
      </c>
      <c r="AU23" s="43">
        <v>33</v>
      </c>
      <c r="AV23" s="43">
        <f t="shared" si="21"/>
        <v>69</v>
      </c>
      <c r="AW23" s="43">
        <f t="shared" si="22"/>
        <v>7</v>
      </c>
      <c r="AX23" s="31" t="str">
        <f t="shared" si="23"/>
        <v>B+</v>
      </c>
      <c r="AY23" s="30" t="s">
        <v>614</v>
      </c>
      <c r="AZ23" s="40">
        <v>35</v>
      </c>
      <c r="BA23" s="43">
        <v>32</v>
      </c>
      <c r="BB23" s="43">
        <f t="shared" si="24"/>
        <v>67</v>
      </c>
      <c r="BC23" s="43">
        <f t="shared" si="25"/>
        <v>7</v>
      </c>
      <c r="BD23" s="31" t="str">
        <f t="shared" si="26"/>
        <v>B+</v>
      </c>
      <c r="BE23" s="32" t="s">
        <v>614</v>
      </c>
      <c r="BF23" s="44">
        <f t="shared" si="27"/>
        <v>6.35</v>
      </c>
      <c r="BG23" s="45">
        <f t="shared" si="28"/>
        <v>63.5</v>
      </c>
      <c r="BH23" s="46" t="str">
        <f>IF(IF(OR(H23="F",N23="F",T23="F",Z23="F",AF23="F",AL23="F",AR23="F",AX23="F",BD23="F",H23="NE",N23="NE",T23="NE",Z23="NE",AF23="NE",AL23="NE",AR23="NE",AX23="NE",BD23="NE"),"Fail","Pass")="Pass",IF(BG23&gt;=70,"FCD",IF(BG23&gt;=60,"FC",IF(BG23&gt;=40,"SC"))),"Fail")</f>
        <v>FC</v>
      </c>
      <c r="BI23" s="45" t="str">
        <f t="shared" si="29"/>
        <v/>
      </c>
      <c r="BJ23" s="36" t="str">
        <f>IF(I23="I","",BK23&amp;",") &amp; IF(O23="I","",BL23&amp;",") &amp; IF(U23="I","",BM23&amp;",")&amp; IF(AA23="I","",BN23&amp;",")&amp; IF(AG23="I","",BO23&amp;",")&amp; IF(AM23="I","",BP23&amp;",")&amp; IF(AS23="I","",BQ23&amp;",")&amp; IF(AY23="I","",BR23&amp;",")&amp; IF(BE23="I","",BS23&amp;",")</f>
        <v/>
      </c>
      <c r="BK23" s="30" t="s">
        <v>615</v>
      </c>
      <c r="BL23" s="30" t="s">
        <v>616</v>
      </c>
      <c r="BM23" s="30" t="s">
        <v>617</v>
      </c>
      <c r="BN23" s="37" t="s">
        <v>618</v>
      </c>
      <c r="BO23" s="38" t="s">
        <v>619</v>
      </c>
      <c r="BP23" s="30" t="s">
        <v>620</v>
      </c>
      <c r="BQ23" s="30" t="s">
        <v>621</v>
      </c>
      <c r="BR23" s="30" t="s">
        <v>622</v>
      </c>
      <c r="BS23" s="39" t="s">
        <v>623</v>
      </c>
    </row>
    <row r="24" spans="1:71" ht="16">
      <c r="A24" s="40" t="s">
        <v>648</v>
      </c>
      <c r="B24" s="41" t="s">
        <v>228</v>
      </c>
      <c r="C24" s="42" t="s">
        <v>229</v>
      </c>
      <c r="D24" s="40">
        <v>45</v>
      </c>
      <c r="E24" s="43">
        <v>37</v>
      </c>
      <c r="F24" s="43">
        <f t="shared" si="0"/>
        <v>82</v>
      </c>
      <c r="G24" s="43">
        <f t="shared" si="1"/>
        <v>9</v>
      </c>
      <c r="H24" s="31" t="str">
        <f t="shared" si="2"/>
        <v>A+</v>
      </c>
      <c r="I24" s="30" t="s">
        <v>614</v>
      </c>
      <c r="J24" s="40">
        <v>42</v>
      </c>
      <c r="K24" s="43">
        <v>33</v>
      </c>
      <c r="L24" s="43">
        <f t="shared" si="3"/>
        <v>75</v>
      </c>
      <c r="M24" s="43">
        <f t="shared" si="4"/>
        <v>8</v>
      </c>
      <c r="N24" s="31" t="str">
        <f t="shared" si="5"/>
        <v>A</v>
      </c>
      <c r="O24" s="30" t="s">
        <v>614</v>
      </c>
      <c r="P24" s="40">
        <v>35</v>
      </c>
      <c r="Q24" s="43">
        <v>38</v>
      </c>
      <c r="R24" s="43">
        <f t="shared" si="6"/>
        <v>73</v>
      </c>
      <c r="S24" s="43">
        <f t="shared" si="7"/>
        <v>8</v>
      </c>
      <c r="T24" s="31" t="str">
        <f t="shared" si="8"/>
        <v>A</v>
      </c>
      <c r="U24" s="30" t="s">
        <v>614</v>
      </c>
      <c r="V24" s="40">
        <v>43</v>
      </c>
      <c r="W24" s="43">
        <v>28</v>
      </c>
      <c r="X24" s="43">
        <f t="shared" si="9"/>
        <v>71</v>
      </c>
      <c r="Y24" s="43">
        <f t="shared" si="10"/>
        <v>8</v>
      </c>
      <c r="Z24" s="31" t="str">
        <f t="shared" si="11"/>
        <v>A</v>
      </c>
      <c r="AA24" s="30" t="s">
        <v>614</v>
      </c>
      <c r="AB24" s="40">
        <v>44</v>
      </c>
      <c r="AC24" s="43">
        <v>25</v>
      </c>
      <c r="AD24" s="43">
        <f t="shared" si="12"/>
        <v>69</v>
      </c>
      <c r="AE24" s="43">
        <f t="shared" si="13"/>
        <v>7</v>
      </c>
      <c r="AF24" s="31" t="str">
        <f t="shared" si="14"/>
        <v>B+</v>
      </c>
      <c r="AG24" s="30" t="s">
        <v>614</v>
      </c>
      <c r="AH24" s="40">
        <v>42</v>
      </c>
      <c r="AI24" s="43">
        <v>47</v>
      </c>
      <c r="AJ24" s="43">
        <f t="shared" si="15"/>
        <v>89</v>
      </c>
      <c r="AK24" s="43">
        <f t="shared" si="16"/>
        <v>9</v>
      </c>
      <c r="AL24" s="31" t="str">
        <f t="shared" si="17"/>
        <v>A+</v>
      </c>
      <c r="AM24" s="30" t="s">
        <v>614</v>
      </c>
      <c r="AN24" s="40">
        <v>47</v>
      </c>
      <c r="AO24" s="43">
        <v>46</v>
      </c>
      <c r="AP24" s="43">
        <f t="shared" si="18"/>
        <v>93</v>
      </c>
      <c r="AQ24" s="43">
        <f t="shared" si="19"/>
        <v>10</v>
      </c>
      <c r="AR24" s="31" t="str">
        <f t="shared" si="20"/>
        <v>O</v>
      </c>
      <c r="AS24" s="30" t="s">
        <v>614</v>
      </c>
      <c r="AT24" s="40">
        <v>42</v>
      </c>
      <c r="AU24" s="43">
        <v>36</v>
      </c>
      <c r="AV24" s="43">
        <f t="shared" si="21"/>
        <v>78</v>
      </c>
      <c r="AW24" s="43">
        <f t="shared" si="22"/>
        <v>8</v>
      </c>
      <c r="AX24" s="31" t="str">
        <f t="shared" si="23"/>
        <v>A</v>
      </c>
      <c r="AY24" s="30" t="s">
        <v>614</v>
      </c>
      <c r="AZ24" s="40">
        <v>35</v>
      </c>
      <c r="BA24" s="43">
        <v>29</v>
      </c>
      <c r="BB24" s="43">
        <f t="shared" si="24"/>
        <v>64</v>
      </c>
      <c r="BC24" s="43">
        <f t="shared" si="25"/>
        <v>7</v>
      </c>
      <c r="BD24" s="31" t="str">
        <f t="shared" si="26"/>
        <v>B+</v>
      </c>
      <c r="BE24" s="32" t="s">
        <v>614</v>
      </c>
      <c r="BF24" s="44">
        <f t="shared" si="27"/>
        <v>8.1</v>
      </c>
      <c r="BG24" s="45">
        <f t="shared" si="28"/>
        <v>81</v>
      </c>
      <c r="BH24" s="46" t="str">
        <f>IF(IF(OR(H24="F",N24="F",T24="F",Z24="F",AF24="F",AL24="F",AR24="F",AX24="F",BD24="F",H24="NE",N24="NE",T24="NE",Z24="NE",AF24="NE",AL24="NE",AR24="NE",AX24="NE",BD24="NE"),"Fail","Pass")="Pass",IF(BG24&gt;=70,"FCD",IF(BG24&gt;=60,"FC",IF(BG24&gt;=40,"SC"))),"Fail")</f>
        <v>FCD</v>
      </c>
      <c r="BI24" s="45" t="str">
        <f t="shared" si="29"/>
        <v/>
      </c>
      <c r="BJ24" s="36" t="str">
        <f>IF(I24="I","",BK24&amp;",") &amp; IF(O24="I","",BL24&amp;",") &amp; IF(U24="I","",BM24&amp;",")&amp; IF(AA24="I","",BN24&amp;",")&amp; IF(AG24="I","",BO24&amp;",")&amp; IF(AM24="I","",BP24&amp;",")&amp; IF(AS24="I","",BQ24&amp;",")&amp; IF(AY24="I","",BR24&amp;",")&amp; IF(BE24="I","",BS24&amp;",")</f>
        <v/>
      </c>
      <c r="BK24" s="30" t="s">
        <v>615</v>
      </c>
      <c r="BL24" s="30" t="s">
        <v>616</v>
      </c>
      <c r="BM24" s="30" t="s">
        <v>617</v>
      </c>
      <c r="BN24" s="37" t="s">
        <v>618</v>
      </c>
      <c r="BO24" s="38" t="s">
        <v>619</v>
      </c>
      <c r="BP24" s="30" t="s">
        <v>620</v>
      </c>
      <c r="BQ24" s="30" t="s">
        <v>621</v>
      </c>
      <c r="BR24" s="30" t="s">
        <v>622</v>
      </c>
      <c r="BS24" s="39" t="s">
        <v>623</v>
      </c>
    </row>
    <row r="25" spans="1:71" ht="16">
      <c r="A25" s="40" t="s">
        <v>649</v>
      </c>
      <c r="B25" s="41" t="s">
        <v>236</v>
      </c>
      <c r="C25" s="42" t="s">
        <v>237</v>
      </c>
      <c r="D25" s="40">
        <v>28</v>
      </c>
      <c r="E25" s="43">
        <v>23</v>
      </c>
      <c r="F25" s="43">
        <f t="shared" si="0"/>
        <v>51</v>
      </c>
      <c r="G25" s="43">
        <f t="shared" si="1"/>
        <v>5</v>
      </c>
      <c r="H25" s="31" t="str">
        <f t="shared" si="2"/>
        <v>C</v>
      </c>
      <c r="I25" s="30" t="s">
        <v>614</v>
      </c>
      <c r="J25" s="40">
        <v>35</v>
      </c>
      <c r="K25" s="43">
        <v>37</v>
      </c>
      <c r="L25" s="43">
        <f t="shared" si="3"/>
        <v>72</v>
      </c>
      <c r="M25" s="43">
        <f t="shared" si="4"/>
        <v>8</v>
      </c>
      <c r="N25" s="31" t="str">
        <f t="shared" si="5"/>
        <v>A</v>
      </c>
      <c r="O25" s="30" t="s">
        <v>614</v>
      </c>
      <c r="P25" s="40">
        <v>30</v>
      </c>
      <c r="Q25" s="43">
        <v>23</v>
      </c>
      <c r="R25" s="43">
        <f t="shared" si="6"/>
        <v>53</v>
      </c>
      <c r="S25" s="43">
        <f t="shared" si="7"/>
        <v>5</v>
      </c>
      <c r="T25" s="31" t="str">
        <f t="shared" si="8"/>
        <v>C</v>
      </c>
      <c r="U25" s="30" t="s">
        <v>614</v>
      </c>
      <c r="V25" s="40">
        <v>45</v>
      </c>
      <c r="W25" s="43">
        <v>24</v>
      </c>
      <c r="X25" s="43">
        <f t="shared" si="9"/>
        <v>69</v>
      </c>
      <c r="Y25" s="43">
        <f t="shared" si="10"/>
        <v>7</v>
      </c>
      <c r="Z25" s="31" t="str">
        <f t="shared" si="11"/>
        <v>B+</v>
      </c>
      <c r="AA25" s="30" t="s">
        <v>614</v>
      </c>
      <c r="AB25" s="40">
        <v>34</v>
      </c>
      <c r="AC25" s="43">
        <v>20</v>
      </c>
      <c r="AD25" s="43">
        <f t="shared" si="12"/>
        <v>54</v>
      </c>
      <c r="AE25" s="43">
        <f t="shared" si="13"/>
        <v>5</v>
      </c>
      <c r="AF25" s="31" t="str">
        <f t="shared" si="14"/>
        <v>C</v>
      </c>
      <c r="AG25" s="30" t="s">
        <v>614</v>
      </c>
      <c r="AH25" s="40">
        <v>40</v>
      </c>
      <c r="AI25" s="43">
        <v>21</v>
      </c>
      <c r="AJ25" s="43">
        <f t="shared" si="15"/>
        <v>61</v>
      </c>
      <c r="AK25" s="43">
        <f t="shared" si="16"/>
        <v>7</v>
      </c>
      <c r="AL25" s="31" t="str">
        <f t="shared" si="17"/>
        <v>B+</v>
      </c>
      <c r="AM25" s="30" t="s">
        <v>614</v>
      </c>
      <c r="AN25" s="40">
        <v>39</v>
      </c>
      <c r="AO25" s="43">
        <v>33</v>
      </c>
      <c r="AP25" s="43">
        <f t="shared" si="18"/>
        <v>72</v>
      </c>
      <c r="AQ25" s="43">
        <f t="shared" si="19"/>
        <v>8</v>
      </c>
      <c r="AR25" s="31" t="str">
        <f t="shared" si="20"/>
        <v>A</v>
      </c>
      <c r="AS25" s="30" t="s">
        <v>614</v>
      </c>
      <c r="AT25" s="40">
        <v>43</v>
      </c>
      <c r="AU25" s="43">
        <v>38</v>
      </c>
      <c r="AV25" s="43">
        <f t="shared" si="21"/>
        <v>81</v>
      </c>
      <c r="AW25" s="43">
        <f t="shared" si="22"/>
        <v>9</v>
      </c>
      <c r="AX25" s="31" t="str">
        <f t="shared" si="23"/>
        <v>A+</v>
      </c>
      <c r="AY25" s="30" t="s">
        <v>614</v>
      </c>
      <c r="AZ25" s="40">
        <v>40</v>
      </c>
      <c r="BA25" s="43">
        <v>24</v>
      </c>
      <c r="BB25" s="43">
        <f t="shared" si="24"/>
        <v>64</v>
      </c>
      <c r="BC25" s="43">
        <f t="shared" si="25"/>
        <v>7</v>
      </c>
      <c r="BD25" s="31" t="str">
        <f t="shared" si="26"/>
        <v>B+</v>
      </c>
      <c r="BE25" s="32" t="s">
        <v>614</v>
      </c>
      <c r="BF25" s="44">
        <f t="shared" si="27"/>
        <v>6.5</v>
      </c>
      <c r="BG25" s="45">
        <f t="shared" si="28"/>
        <v>65</v>
      </c>
      <c r="BH25" s="46" t="str">
        <f>IF(IF(OR(H25="F",N25="F",T25="F",Z25="F",AF25="F",AL25="F",AR25="F",AX25="F",BD25="F",H25="NE",N25="NE",T25="NE",Z25="NE",AF25="NE",AL25="NE",AR25="NE",AX25="NE",BD25="NE"),"Fail","Pass")="Pass",IF(BG25&gt;=70,"FCD",IF(BG25&gt;=60,"FC",IF(BG25&gt;=40,"SC"))),"Fail")</f>
        <v>FC</v>
      </c>
      <c r="BI25" s="45" t="str">
        <f t="shared" si="29"/>
        <v/>
      </c>
      <c r="BJ25" s="36" t="str">
        <f>IF(I25="I","",BK25&amp;",") &amp; IF(O25="I","",BL25&amp;",") &amp; IF(U25="I","",BM25&amp;",")&amp; IF(AA25="I","",BN25&amp;",")&amp; IF(AG25="I","",BO25&amp;",")&amp; IF(AM25="I","",BP25&amp;",")&amp; IF(AS25="I","",BQ25&amp;",")&amp; IF(AY25="I","",BR25&amp;",")&amp; IF(BE25="I","",BS25&amp;",")</f>
        <v/>
      </c>
      <c r="BK25" s="30" t="s">
        <v>615</v>
      </c>
      <c r="BL25" s="30" t="s">
        <v>616</v>
      </c>
      <c r="BM25" s="30" t="s">
        <v>617</v>
      </c>
      <c r="BN25" s="37" t="s">
        <v>618</v>
      </c>
      <c r="BO25" s="38" t="s">
        <v>619</v>
      </c>
      <c r="BP25" s="30" t="s">
        <v>620</v>
      </c>
      <c r="BQ25" s="30" t="s">
        <v>621</v>
      </c>
      <c r="BR25" s="30" t="s">
        <v>622</v>
      </c>
      <c r="BS25" s="39" t="s">
        <v>623</v>
      </c>
    </row>
    <row r="26" spans="1:71" ht="16">
      <c r="A26" s="40" t="s">
        <v>650</v>
      </c>
      <c r="B26" s="41" t="s">
        <v>244</v>
      </c>
      <c r="C26" s="42" t="s">
        <v>245</v>
      </c>
      <c r="D26" s="40">
        <v>34</v>
      </c>
      <c r="E26" s="43">
        <v>21</v>
      </c>
      <c r="F26" s="43">
        <f t="shared" si="0"/>
        <v>55</v>
      </c>
      <c r="G26" s="43">
        <f t="shared" si="1"/>
        <v>6</v>
      </c>
      <c r="H26" s="31" t="str">
        <f t="shared" si="2"/>
        <v>B</v>
      </c>
      <c r="I26" s="30" t="s">
        <v>614</v>
      </c>
      <c r="J26" s="40">
        <v>35</v>
      </c>
      <c r="K26" s="43">
        <v>23</v>
      </c>
      <c r="L26" s="43">
        <f t="shared" si="3"/>
        <v>58</v>
      </c>
      <c r="M26" s="43">
        <f t="shared" si="4"/>
        <v>6</v>
      </c>
      <c r="N26" s="31" t="str">
        <f t="shared" si="5"/>
        <v>B</v>
      </c>
      <c r="O26" s="30" t="s">
        <v>614</v>
      </c>
      <c r="P26" s="40">
        <v>29</v>
      </c>
      <c r="Q26" s="43">
        <v>31</v>
      </c>
      <c r="R26" s="43">
        <f t="shared" si="6"/>
        <v>60</v>
      </c>
      <c r="S26" s="43">
        <f t="shared" si="7"/>
        <v>7</v>
      </c>
      <c r="T26" s="31" t="str">
        <f t="shared" si="8"/>
        <v>B+</v>
      </c>
      <c r="U26" s="30" t="s">
        <v>614</v>
      </c>
      <c r="V26" s="40">
        <v>46</v>
      </c>
      <c r="W26" s="43">
        <v>22</v>
      </c>
      <c r="X26" s="43">
        <f t="shared" si="9"/>
        <v>68</v>
      </c>
      <c r="Y26" s="43">
        <f t="shared" si="10"/>
        <v>7</v>
      </c>
      <c r="Z26" s="31" t="str">
        <f t="shared" si="11"/>
        <v>B+</v>
      </c>
      <c r="AA26" s="30" t="s">
        <v>614</v>
      </c>
      <c r="AB26" s="40">
        <v>35</v>
      </c>
      <c r="AC26" s="43">
        <v>41</v>
      </c>
      <c r="AD26" s="43">
        <f t="shared" si="12"/>
        <v>76</v>
      </c>
      <c r="AE26" s="43">
        <f t="shared" si="13"/>
        <v>8</v>
      </c>
      <c r="AF26" s="31" t="str">
        <f t="shared" si="14"/>
        <v>A</v>
      </c>
      <c r="AG26" s="30" t="s">
        <v>614</v>
      </c>
      <c r="AH26" s="40">
        <v>46</v>
      </c>
      <c r="AI26" s="43">
        <v>44</v>
      </c>
      <c r="AJ26" s="43">
        <f t="shared" si="15"/>
        <v>90</v>
      </c>
      <c r="AK26" s="43">
        <f t="shared" si="16"/>
        <v>10</v>
      </c>
      <c r="AL26" s="31" t="str">
        <f t="shared" si="17"/>
        <v>O</v>
      </c>
      <c r="AM26" s="30" t="s">
        <v>614</v>
      </c>
      <c r="AN26" s="40">
        <v>43</v>
      </c>
      <c r="AO26" s="43">
        <v>45</v>
      </c>
      <c r="AP26" s="43">
        <f t="shared" si="18"/>
        <v>88</v>
      </c>
      <c r="AQ26" s="43">
        <f t="shared" si="19"/>
        <v>9</v>
      </c>
      <c r="AR26" s="31" t="str">
        <f t="shared" si="20"/>
        <v>A+</v>
      </c>
      <c r="AS26" s="30" t="s">
        <v>614</v>
      </c>
      <c r="AT26" s="40">
        <v>41</v>
      </c>
      <c r="AU26" s="43">
        <v>36</v>
      </c>
      <c r="AV26" s="43">
        <f t="shared" si="21"/>
        <v>77</v>
      </c>
      <c r="AW26" s="43">
        <f t="shared" si="22"/>
        <v>8</v>
      </c>
      <c r="AX26" s="31" t="str">
        <f t="shared" si="23"/>
        <v>A</v>
      </c>
      <c r="AY26" s="30" t="s">
        <v>614</v>
      </c>
      <c r="AZ26" s="40">
        <v>37</v>
      </c>
      <c r="BA26" s="43">
        <v>32</v>
      </c>
      <c r="BB26" s="43">
        <f t="shared" si="24"/>
        <v>69</v>
      </c>
      <c r="BC26" s="43">
        <f t="shared" si="25"/>
        <v>7</v>
      </c>
      <c r="BD26" s="31" t="str">
        <f t="shared" si="26"/>
        <v>B+</v>
      </c>
      <c r="BE26" s="32" t="s">
        <v>614</v>
      </c>
      <c r="BF26" s="44">
        <f t="shared" si="27"/>
        <v>7.2</v>
      </c>
      <c r="BG26" s="45">
        <f t="shared" si="28"/>
        <v>72</v>
      </c>
      <c r="BH26" s="46" t="str">
        <f>IF(IF(OR(H26="F",N26="F",T26="F",Z26="F",AF26="F",AL26="F",AR26="F",AX26="F",BD26="F",H26="NE",N26="NE",T26="NE",Z26="NE",AF26="NE",AL26="NE",AR26="NE",AX26="NE",BD26="NE"),"Fail","Pass")="Pass",IF(BG26&gt;=70,"FCD",IF(BG26&gt;=60,"FC",IF(BG26&gt;=40,"SC"))),"Fail")</f>
        <v>FCD</v>
      </c>
      <c r="BI26" s="45" t="str">
        <f t="shared" si="29"/>
        <v/>
      </c>
      <c r="BJ26" s="36" t="str">
        <f>IF(I26="I","",BK26&amp;",") &amp; IF(O26="I","",BL26&amp;",") &amp; IF(U26="I","",BM26&amp;",")&amp; IF(AA26="I","",BN26&amp;",")&amp; IF(AG26="I","",BO26&amp;",")&amp; IF(AM26="I","",BP26&amp;",")&amp; IF(AS26="I","",BQ26&amp;",")&amp; IF(AY26="I","",BR26&amp;",")&amp; IF(BE26="I","",BS26&amp;",")</f>
        <v/>
      </c>
      <c r="BK26" s="30" t="s">
        <v>615</v>
      </c>
      <c r="BL26" s="30" t="s">
        <v>616</v>
      </c>
      <c r="BM26" s="30" t="s">
        <v>617</v>
      </c>
      <c r="BN26" s="37" t="s">
        <v>618</v>
      </c>
      <c r="BO26" s="38" t="s">
        <v>619</v>
      </c>
      <c r="BP26" s="30" t="s">
        <v>620</v>
      </c>
      <c r="BQ26" s="30" t="s">
        <v>621</v>
      </c>
      <c r="BR26" s="30" t="s">
        <v>622</v>
      </c>
      <c r="BS26" s="39" t="s">
        <v>623</v>
      </c>
    </row>
    <row r="27" spans="1:71" ht="16">
      <c r="A27" s="40" t="s">
        <v>651</v>
      </c>
      <c r="B27" s="41" t="s">
        <v>252</v>
      </c>
      <c r="C27" s="42" t="s">
        <v>253</v>
      </c>
      <c r="D27" s="40">
        <v>30</v>
      </c>
      <c r="E27" s="43">
        <v>23</v>
      </c>
      <c r="F27" s="43">
        <f t="shared" si="0"/>
        <v>53</v>
      </c>
      <c r="G27" s="43">
        <f t="shared" si="1"/>
        <v>5</v>
      </c>
      <c r="H27" s="31" t="str">
        <f t="shared" si="2"/>
        <v>C</v>
      </c>
      <c r="I27" s="30" t="s">
        <v>614</v>
      </c>
      <c r="J27" s="40">
        <v>28</v>
      </c>
      <c r="K27" s="43">
        <v>28</v>
      </c>
      <c r="L27" s="43">
        <f t="shared" si="3"/>
        <v>56</v>
      </c>
      <c r="M27" s="43">
        <f t="shared" si="4"/>
        <v>6</v>
      </c>
      <c r="N27" s="31" t="str">
        <f t="shared" si="5"/>
        <v>B</v>
      </c>
      <c r="O27" s="30" t="s">
        <v>614</v>
      </c>
      <c r="P27" s="40">
        <v>26</v>
      </c>
      <c r="Q27" s="43">
        <v>26</v>
      </c>
      <c r="R27" s="43">
        <f t="shared" si="6"/>
        <v>52</v>
      </c>
      <c r="S27" s="43">
        <f t="shared" si="7"/>
        <v>5</v>
      </c>
      <c r="T27" s="31" t="str">
        <f t="shared" si="8"/>
        <v>C</v>
      </c>
      <c r="U27" s="30" t="s">
        <v>614</v>
      </c>
      <c r="V27" s="40">
        <v>43</v>
      </c>
      <c r="W27" s="43">
        <v>28</v>
      </c>
      <c r="X27" s="43">
        <f t="shared" si="9"/>
        <v>71</v>
      </c>
      <c r="Y27" s="43">
        <f t="shared" si="10"/>
        <v>8</v>
      </c>
      <c r="Z27" s="31" t="str">
        <f t="shared" si="11"/>
        <v>A</v>
      </c>
      <c r="AA27" s="30" t="s">
        <v>614</v>
      </c>
      <c r="AB27" s="40">
        <v>30</v>
      </c>
      <c r="AC27" s="43">
        <v>18</v>
      </c>
      <c r="AD27" s="43">
        <f t="shared" si="12"/>
        <v>48</v>
      </c>
      <c r="AE27" s="43">
        <f t="shared" si="13"/>
        <v>4</v>
      </c>
      <c r="AF27" s="31" t="str">
        <f t="shared" si="14"/>
        <v>P</v>
      </c>
      <c r="AG27" s="30" t="s">
        <v>614</v>
      </c>
      <c r="AH27" s="40">
        <v>28</v>
      </c>
      <c r="AI27" s="43">
        <v>40</v>
      </c>
      <c r="AJ27" s="43">
        <f t="shared" si="15"/>
        <v>68</v>
      </c>
      <c r="AK27" s="43">
        <f t="shared" si="16"/>
        <v>7</v>
      </c>
      <c r="AL27" s="31" t="str">
        <f t="shared" si="17"/>
        <v>B+</v>
      </c>
      <c r="AM27" s="30" t="s">
        <v>614</v>
      </c>
      <c r="AN27" s="40">
        <v>38</v>
      </c>
      <c r="AO27" s="43">
        <v>25</v>
      </c>
      <c r="AP27" s="43">
        <f t="shared" si="18"/>
        <v>63</v>
      </c>
      <c r="AQ27" s="43">
        <f t="shared" si="19"/>
        <v>7</v>
      </c>
      <c r="AR27" s="31" t="str">
        <f t="shared" si="20"/>
        <v>B+</v>
      </c>
      <c r="AS27" s="30" t="s">
        <v>614</v>
      </c>
      <c r="AT27" s="40">
        <v>41</v>
      </c>
      <c r="AU27" s="43">
        <v>45</v>
      </c>
      <c r="AV27" s="43">
        <f t="shared" si="21"/>
        <v>86</v>
      </c>
      <c r="AW27" s="43">
        <f t="shared" si="22"/>
        <v>9</v>
      </c>
      <c r="AX27" s="31" t="str">
        <f t="shared" si="23"/>
        <v>A+</v>
      </c>
      <c r="AY27" s="30" t="s">
        <v>614</v>
      </c>
      <c r="AZ27" s="40">
        <v>37</v>
      </c>
      <c r="BA27" s="43">
        <v>34</v>
      </c>
      <c r="BB27" s="43">
        <f t="shared" si="24"/>
        <v>71</v>
      </c>
      <c r="BC27" s="43">
        <f t="shared" si="25"/>
        <v>8</v>
      </c>
      <c r="BD27" s="31" t="str">
        <f t="shared" si="26"/>
        <v>A</v>
      </c>
      <c r="BE27" s="32" t="s">
        <v>614</v>
      </c>
      <c r="BF27" s="44">
        <f t="shared" si="27"/>
        <v>6.2</v>
      </c>
      <c r="BG27" s="45">
        <f t="shared" si="28"/>
        <v>62</v>
      </c>
      <c r="BH27" s="46" t="str">
        <f>IF(IF(OR(H27="F",N27="F",T27="F",Z27="F",AF27="F",AL27="F",AR27="F",AX27="F",BD27="F",H27="NE",N27="NE",T27="NE",Z27="NE",AF27="NE",AL27="NE",AR27="NE",AX27="NE",BD27="NE"),"Fail","Pass")="Pass",IF(BG27&gt;=70,"FCD",IF(BG27&gt;=60,"FC",IF(BG27&gt;=40,"SC"))),"Fail")</f>
        <v>FC</v>
      </c>
      <c r="BI27" s="45" t="str">
        <f t="shared" si="29"/>
        <v/>
      </c>
      <c r="BJ27" s="36" t="str">
        <f>IF(I27="I","",BK27&amp;",") &amp; IF(O27="I","",BL27&amp;",") &amp; IF(U27="I","",BM27&amp;",")&amp; IF(AA27="I","",BN27&amp;",")&amp; IF(AG27="I","",BO27&amp;",")&amp; IF(AM27="I","",BP27&amp;",")&amp; IF(AS27="I","",BQ27&amp;",")&amp; IF(AY27="I","",BR27&amp;",")&amp; IF(BE27="I","",BS27&amp;",")</f>
        <v/>
      </c>
      <c r="BK27" s="30" t="s">
        <v>615</v>
      </c>
      <c r="BL27" s="30" t="s">
        <v>616</v>
      </c>
      <c r="BM27" s="30" t="s">
        <v>617</v>
      </c>
      <c r="BN27" s="37" t="s">
        <v>618</v>
      </c>
      <c r="BO27" s="38" t="s">
        <v>619</v>
      </c>
      <c r="BP27" s="30" t="s">
        <v>620</v>
      </c>
      <c r="BQ27" s="30" t="s">
        <v>621</v>
      </c>
      <c r="BR27" s="30" t="s">
        <v>622</v>
      </c>
      <c r="BS27" s="39" t="s">
        <v>623</v>
      </c>
    </row>
    <row r="28" spans="1:71" ht="16">
      <c r="A28" s="40" t="s">
        <v>652</v>
      </c>
      <c r="B28" s="41" t="s">
        <v>260</v>
      </c>
      <c r="C28" s="42" t="s">
        <v>261</v>
      </c>
      <c r="D28" s="40">
        <v>20</v>
      </c>
      <c r="E28" s="43">
        <v>20</v>
      </c>
      <c r="F28" s="43">
        <f t="shared" si="0"/>
        <v>40</v>
      </c>
      <c r="G28" s="43">
        <f t="shared" si="1"/>
        <v>4</v>
      </c>
      <c r="H28" s="31" t="str">
        <f t="shared" si="2"/>
        <v>P</v>
      </c>
      <c r="I28" s="30" t="s">
        <v>614</v>
      </c>
      <c r="J28" s="40">
        <v>21</v>
      </c>
      <c r="K28" s="43">
        <v>19</v>
      </c>
      <c r="L28" s="43">
        <f t="shared" si="3"/>
        <v>40</v>
      </c>
      <c r="M28" s="43">
        <f t="shared" si="4"/>
        <v>4</v>
      </c>
      <c r="N28" s="31" t="str">
        <f t="shared" si="5"/>
        <v>P</v>
      </c>
      <c r="O28" s="30" t="s">
        <v>614</v>
      </c>
      <c r="P28" s="40">
        <v>20</v>
      </c>
      <c r="Q28" s="43">
        <v>22</v>
      </c>
      <c r="R28" s="43">
        <f t="shared" si="6"/>
        <v>42</v>
      </c>
      <c r="S28" s="43">
        <f t="shared" si="7"/>
        <v>4</v>
      </c>
      <c r="T28" s="31" t="str">
        <f t="shared" si="8"/>
        <v>P</v>
      </c>
      <c r="U28" s="30" t="s">
        <v>627</v>
      </c>
      <c r="V28" s="40">
        <v>26</v>
      </c>
      <c r="W28" s="43">
        <v>18</v>
      </c>
      <c r="X28" s="43">
        <f t="shared" si="9"/>
        <v>44</v>
      </c>
      <c r="Y28" s="43">
        <f t="shared" si="10"/>
        <v>4</v>
      </c>
      <c r="Z28" s="49" t="str">
        <f t="shared" si="11"/>
        <v>P</v>
      </c>
      <c r="AA28" s="30" t="s">
        <v>614</v>
      </c>
      <c r="AB28" s="50">
        <v>27</v>
      </c>
      <c r="AC28" s="43">
        <v>18</v>
      </c>
      <c r="AD28" s="43">
        <f t="shared" si="12"/>
        <v>45</v>
      </c>
      <c r="AE28" s="43">
        <f t="shared" si="13"/>
        <v>4</v>
      </c>
      <c r="AF28" s="49" t="str">
        <f t="shared" si="14"/>
        <v>P</v>
      </c>
      <c r="AG28" s="30" t="s">
        <v>614</v>
      </c>
      <c r="AH28" s="50">
        <v>33</v>
      </c>
      <c r="AI28" s="43">
        <v>33</v>
      </c>
      <c r="AJ28" s="43">
        <f t="shared" si="15"/>
        <v>66</v>
      </c>
      <c r="AK28" s="43">
        <f t="shared" si="16"/>
        <v>7</v>
      </c>
      <c r="AL28" s="31" t="str">
        <f t="shared" si="17"/>
        <v>B+</v>
      </c>
      <c r="AM28" s="30" t="s">
        <v>614</v>
      </c>
      <c r="AN28" s="40">
        <v>30</v>
      </c>
      <c r="AO28" s="43">
        <v>24</v>
      </c>
      <c r="AP28" s="43">
        <f t="shared" si="18"/>
        <v>54</v>
      </c>
      <c r="AQ28" s="43">
        <f t="shared" si="19"/>
        <v>5</v>
      </c>
      <c r="AR28" s="31" t="str">
        <f t="shared" si="20"/>
        <v>C</v>
      </c>
      <c r="AS28" s="30" t="s">
        <v>627</v>
      </c>
      <c r="AT28" s="40">
        <v>27</v>
      </c>
      <c r="AU28" s="43">
        <v>26</v>
      </c>
      <c r="AV28" s="43">
        <f t="shared" si="21"/>
        <v>53</v>
      </c>
      <c r="AW28" s="43">
        <f t="shared" si="22"/>
        <v>5</v>
      </c>
      <c r="AX28" s="31" t="str">
        <f t="shared" si="23"/>
        <v>C</v>
      </c>
      <c r="AY28" s="30" t="s">
        <v>614</v>
      </c>
      <c r="AZ28" s="40">
        <v>21</v>
      </c>
      <c r="BA28" s="43">
        <v>26</v>
      </c>
      <c r="BB28" s="43">
        <f t="shared" si="24"/>
        <v>47</v>
      </c>
      <c r="BC28" s="43">
        <f t="shared" si="25"/>
        <v>4</v>
      </c>
      <c r="BD28" s="31" t="str">
        <f t="shared" si="26"/>
        <v>P</v>
      </c>
      <c r="BE28" s="32" t="s">
        <v>614</v>
      </c>
      <c r="BF28" s="44">
        <f t="shared" si="27"/>
        <v>4.3</v>
      </c>
      <c r="BG28" s="45">
        <f t="shared" si="28"/>
        <v>43</v>
      </c>
      <c r="BH28" s="46" t="str">
        <f>IF(IF(OR(H28="F",N28="F",T28="F",Z28="F",AF28="F",AL28="F",AR28="F",AX28="F",BD28="F",H28="NE",N28="NE",T28="NE",Z28="NE",AF28="NE",AL28="NE",AR28="NE",AX28="NE",BD28="NE"),"Fail","Pass")="Pass",IF(BG28&gt;=70,"FCD",IF(BG28&gt;=60,"FC",IF(BG28&gt;=40,"SC"))),"Fail")</f>
        <v>SC</v>
      </c>
      <c r="BI28" s="45" t="str">
        <f t="shared" si="29"/>
        <v/>
      </c>
      <c r="BJ28" s="36" t="str">
        <f>IF(I28="I","",BK28&amp;",") &amp; IF(O28="I","",BL28&amp;",") &amp; IF(U28="I","",BM28&amp;",")&amp; IF(AA28="I","",BN28&amp;",")&amp; IF(AG28="I","",BO28&amp;",")&amp; IF(AM28="I","",BP28&amp;",")&amp; IF(AS28="I","",BQ28&amp;",")&amp; IF(AY28="I","",BR28&amp;",")&amp; IF(BE28="I","",BS28&amp;",")</f>
        <v>21PSP13,21CPL17,</v>
      </c>
      <c r="BK28" s="30" t="s">
        <v>615</v>
      </c>
      <c r="BL28" s="30" t="s">
        <v>616</v>
      </c>
      <c r="BM28" s="30" t="s">
        <v>617</v>
      </c>
      <c r="BN28" s="37" t="s">
        <v>618</v>
      </c>
      <c r="BO28" s="38" t="s">
        <v>619</v>
      </c>
      <c r="BP28" s="30" t="s">
        <v>620</v>
      </c>
      <c r="BQ28" s="30" t="s">
        <v>621</v>
      </c>
      <c r="BR28" s="30" t="s">
        <v>622</v>
      </c>
      <c r="BS28" s="39" t="s">
        <v>623</v>
      </c>
    </row>
    <row r="29" spans="1:71" ht="16">
      <c r="A29" s="40" t="s">
        <v>653</v>
      </c>
      <c r="B29" s="41" t="s">
        <v>269</v>
      </c>
      <c r="C29" s="42" t="s">
        <v>270</v>
      </c>
      <c r="D29" s="40">
        <v>42</v>
      </c>
      <c r="E29" s="43">
        <v>24</v>
      </c>
      <c r="F29" s="43">
        <f t="shared" si="0"/>
        <v>66</v>
      </c>
      <c r="G29" s="43">
        <f t="shared" si="1"/>
        <v>7</v>
      </c>
      <c r="H29" s="31" t="str">
        <f t="shared" si="2"/>
        <v>B+</v>
      </c>
      <c r="I29" s="30" t="s">
        <v>614</v>
      </c>
      <c r="J29" s="40">
        <v>45</v>
      </c>
      <c r="K29" s="43">
        <v>33</v>
      </c>
      <c r="L29" s="43">
        <f t="shared" si="3"/>
        <v>78</v>
      </c>
      <c r="M29" s="43">
        <f t="shared" si="4"/>
        <v>8</v>
      </c>
      <c r="N29" s="31" t="str">
        <f t="shared" si="5"/>
        <v>A</v>
      </c>
      <c r="O29" s="30" t="s">
        <v>614</v>
      </c>
      <c r="P29" s="40">
        <v>35</v>
      </c>
      <c r="Q29" s="43">
        <v>25</v>
      </c>
      <c r="R29" s="43">
        <f t="shared" si="6"/>
        <v>60</v>
      </c>
      <c r="S29" s="43">
        <f t="shared" si="7"/>
        <v>7</v>
      </c>
      <c r="T29" s="31" t="str">
        <f t="shared" si="8"/>
        <v>B+</v>
      </c>
      <c r="U29" s="30" t="s">
        <v>614</v>
      </c>
      <c r="V29" s="40">
        <v>39</v>
      </c>
      <c r="W29" s="43">
        <v>24</v>
      </c>
      <c r="X29" s="43">
        <f t="shared" si="9"/>
        <v>63</v>
      </c>
      <c r="Y29" s="43">
        <f t="shared" si="10"/>
        <v>7</v>
      </c>
      <c r="Z29" s="31" t="str">
        <f t="shared" si="11"/>
        <v>B+</v>
      </c>
      <c r="AA29" s="30" t="s">
        <v>614</v>
      </c>
      <c r="AB29" s="40">
        <v>42</v>
      </c>
      <c r="AC29" s="43">
        <v>32</v>
      </c>
      <c r="AD29" s="43">
        <f t="shared" si="12"/>
        <v>74</v>
      </c>
      <c r="AE29" s="43">
        <f t="shared" si="13"/>
        <v>8</v>
      </c>
      <c r="AF29" s="31" t="str">
        <f t="shared" si="14"/>
        <v>A</v>
      </c>
      <c r="AG29" s="30" t="s">
        <v>614</v>
      </c>
      <c r="AH29" s="40">
        <v>41</v>
      </c>
      <c r="AI29" s="43">
        <v>42</v>
      </c>
      <c r="AJ29" s="43">
        <f t="shared" si="15"/>
        <v>83</v>
      </c>
      <c r="AK29" s="43">
        <f t="shared" si="16"/>
        <v>9</v>
      </c>
      <c r="AL29" s="31" t="str">
        <f t="shared" si="17"/>
        <v>A+</v>
      </c>
      <c r="AM29" s="30" t="s">
        <v>614</v>
      </c>
      <c r="AN29" s="40">
        <v>43</v>
      </c>
      <c r="AO29" s="43">
        <v>40</v>
      </c>
      <c r="AP29" s="43">
        <f t="shared" si="18"/>
        <v>83</v>
      </c>
      <c r="AQ29" s="43">
        <f t="shared" si="19"/>
        <v>9</v>
      </c>
      <c r="AR29" s="31" t="str">
        <f t="shared" si="20"/>
        <v>A+</v>
      </c>
      <c r="AS29" s="30" t="s">
        <v>614</v>
      </c>
      <c r="AT29" s="40">
        <v>38</v>
      </c>
      <c r="AU29" s="43">
        <v>39</v>
      </c>
      <c r="AV29" s="43">
        <f t="shared" si="21"/>
        <v>77</v>
      </c>
      <c r="AW29" s="43">
        <f t="shared" si="22"/>
        <v>8</v>
      </c>
      <c r="AX29" s="31" t="str">
        <f t="shared" si="23"/>
        <v>A</v>
      </c>
      <c r="AY29" s="30" t="s">
        <v>614</v>
      </c>
      <c r="AZ29" s="40">
        <v>32</v>
      </c>
      <c r="BA29" s="43">
        <v>33</v>
      </c>
      <c r="BB29" s="43">
        <f t="shared" si="24"/>
        <v>65</v>
      </c>
      <c r="BC29" s="43">
        <f t="shared" si="25"/>
        <v>7</v>
      </c>
      <c r="BD29" s="31" t="str">
        <f t="shared" si="26"/>
        <v>B+</v>
      </c>
      <c r="BE29" s="32" t="s">
        <v>614</v>
      </c>
      <c r="BF29" s="44">
        <f t="shared" si="27"/>
        <v>7.6</v>
      </c>
      <c r="BG29" s="45">
        <f t="shared" si="28"/>
        <v>76</v>
      </c>
      <c r="BH29" s="46" t="str">
        <f>IF(IF(OR(H29="F",N29="F",T29="F",Z29="F",AF29="F",AL29="F",AR29="F",AX29="F",BD29="F",H29="NE",N29="NE",T29="NE",Z29="NE",AF29="NE",AL29="NE",AR29="NE",AX29="NE",BD29="NE"),"Fail","Pass")="Pass",IF(BG29&gt;=70,"FCD",IF(BG29&gt;=60,"FC",IF(BG29&gt;=40,"SC"))),"Fail")</f>
        <v>FCD</v>
      </c>
      <c r="BI29" s="45" t="str">
        <f t="shared" si="29"/>
        <v/>
      </c>
      <c r="BJ29" s="36" t="str">
        <f>IF(I29="I","",BK29&amp;",") &amp; IF(O29="I","",BL29&amp;",") &amp; IF(U29="I","",BM29&amp;",")&amp; IF(AA29="I","",BN29&amp;",")&amp; IF(AG29="I","",BO29&amp;",")&amp; IF(AM29="I","",BP29&amp;",")&amp; IF(AS29="I","",BQ29&amp;",")&amp; IF(AY29="I","",BR29&amp;",")&amp; IF(BE29="I","",BS29&amp;",")</f>
        <v/>
      </c>
      <c r="BK29" s="30" t="s">
        <v>615</v>
      </c>
      <c r="BL29" s="30" t="s">
        <v>616</v>
      </c>
      <c r="BM29" s="30" t="s">
        <v>617</v>
      </c>
      <c r="BN29" s="37" t="s">
        <v>618</v>
      </c>
      <c r="BO29" s="38" t="s">
        <v>619</v>
      </c>
      <c r="BP29" s="30" t="s">
        <v>620</v>
      </c>
      <c r="BQ29" s="30" t="s">
        <v>621</v>
      </c>
      <c r="BR29" s="30" t="s">
        <v>622</v>
      </c>
      <c r="BS29" s="39" t="s">
        <v>623</v>
      </c>
    </row>
    <row r="30" spans="1:71" ht="16">
      <c r="A30" s="40" t="s">
        <v>654</v>
      </c>
      <c r="B30" s="41" t="s">
        <v>277</v>
      </c>
      <c r="C30" s="42" t="s">
        <v>278</v>
      </c>
      <c r="D30" s="40">
        <v>22</v>
      </c>
      <c r="E30" s="43">
        <v>3</v>
      </c>
      <c r="F30" s="43">
        <f t="shared" si="0"/>
        <v>25</v>
      </c>
      <c r="G30" s="43">
        <f t="shared" si="1"/>
        <v>0</v>
      </c>
      <c r="H30" s="52" t="str">
        <f t="shared" si="2"/>
        <v>F</v>
      </c>
      <c r="I30" s="30"/>
      <c r="J30" s="40">
        <v>20</v>
      </c>
      <c r="K30" s="43">
        <v>20</v>
      </c>
      <c r="L30" s="43">
        <f t="shared" si="3"/>
        <v>40</v>
      </c>
      <c r="M30" s="43">
        <f t="shared" si="4"/>
        <v>4</v>
      </c>
      <c r="N30" s="31" t="str">
        <f t="shared" si="5"/>
        <v>P</v>
      </c>
      <c r="O30" s="30" t="s">
        <v>626</v>
      </c>
      <c r="P30" s="40">
        <v>20</v>
      </c>
      <c r="Q30" s="43">
        <v>20</v>
      </c>
      <c r="R30" s="43">
        <f t="shared" si="6"/>
        <v>40</v>
      </c>
      <c r="S30" s="43">
        <f t="shared" si="7"/>
        <v>4</v>
      </c>
      <c r="T30" s="31" t="str">
        <f t="shared" si="8"/>
        <v>P</v>
      </c>
      <c r="U30" s="30" t="s">
        <v>627</v>
      </c>
      <c r="V30" s="40">
        <v>27</v>
      </c>
      <c r="W30" s="43">
        <v>18</v>
      </c>
      <c r="X30" s="43">
        <f t="shared" si="9"/>
        <v>45</v>
      </c>
      <c r="Y30" s="43">
        <f t="shared" si="10"/>
        <v>4</v>
      </c>
      <c r="Z30" s="31" t="str">
        <f t="shared" si="11"/>
        <v>P</v>
      </c>
      <c r="AA30" s="30" t="s">
        <v>626</v>
      </c>
      <c r="AB30" s="40">
        <v>25</v>
      </c>
      <c r="AC30" s="43">
        <v>18</v>
      </c>
      <c r="AD30" s="43">
        <f t="shared" si="12"/>
        <v>43</v>
      </c>
      <c r="AE30" s="43">
        <f t="shared" si="13"/>
        <v>4</v>
      </c>
      <c r="AF30" s="31" t="str">
        <f t="shared" si="14"/>
        <v>P</v>
      </c>
      <c r="AG30" s="30" t="s">
        <v>614</v>
      </c>
      <c r="AH30" s="40">
        <v>25</v>
      </c>
      <c r="AI30" s="43">
        <v>27</v>
      </c>
      <c r="AJ30" s="43">
        <f t="shared" si="15"/>
        <v>52</v>
      </c>
      <c r="AK30" s="43">
        <f t="shared" si="16"/>
        <v>5</v>
      </c>
      <c r="AL30" s="31" t="str">
        <f t="shared" si="17"/>
        <v>C</v>
      </c>
      <c r="AM30" s="30" t="s">
        <v>614</v>
      </c>
      <c r="AN30" s="40">
        <v>28</v>
      </c>
      <c r="AO30" s="43">
        <v>21</v>
      </c>
      <c r="AP30" s="43">
        <f t="shared" si="18"/>
        <v>49</v>
      </c>
      <c r="AQ30" s="43">
        <f t="shared" si="19"/>
        <v>4</v>
      </c>
      <c r="AR30" s="31" t="str">
        <f t="shared" si="20"/>
        <v>P</v>
      </c>
      <c r="AS30" s="30" t="s">
        <v>614</v>
      </c>
      <c r="AT30" s="40">
        <v>33</v>
      </c>
      <c r="AU30" s="43">
        <v>28</v>
      </c>
      <c r="AV30" s="43">
        <f t="shared" si="21"/>
        <v>61</v>
      </c>
      <c r="AW30" s="43">
        <f t="shared" si="22"/>
        <v>7</v>
      </c>
      <c r="AX30" s="31" t="str">
        <f t="shared" si="23"/>
        <v>B+</v>
      </c>
      <c r="AY30" s="30" t="s">
        <v>614</v>
      </c>
      <c r="AZ30" s="40">
        <v>31</v>
      </c>
      <c r="BA30" s="43">
        <v>23</v>
      </c>
      <c r="BB30" s="43">
        <f t="shared" si="24"/>
        <v>54</v>
      </c>
      <c r="BC30" s="43">
        <f t="shared" si="25"/>
        <v>5</v>
      </c>
      <c r="BD30" s="31" t="str">
        <f t="shared" si="26"/>
        <v>C</v>
      </c>
      <c r="BE30" s="32" t="s">
        <v>614</v>
      </c>
      <c r="BF30" s="44">
        <f t="shared" si="27"/>
        <v>3.8</v>
      </c>
      <c r="BG30" s="45">
        <f t="shared" si="28"/>
        <v>38</v>
      </c>
      <c r="BH30" s="46" t="str">
        <f>IF(IF(OR(H30="F",N30="F",T30="F",Z30="F",AF30="F",AL30="F",AR30="F",AX30="F",BD30="F",H30="NE",N30="NE",T30="NE",Z30="NE",AF30="NE",AL30="NE",AR30="NE",AX30="NE",BD30="NE"),"Fail","Pass")="Pass",IF(BG30&gt;=70,"FCD",IF(BG30&gt;=60,"FC",IF(BG30&gt;=40,"SC"))),"Fail")</f>
        <v>Fail</v>
      </c>
      <c r="BI30" s="45" t="str">
        <f>IF(E30="","",(IF(G30=0,BK30&amp;",","")&amp;IF(M30=0,BL30&amp;",","")&amp;IF(S30=0,BM30&amp;",","")&amp;IF(Y30=0,BN30&amp;",","")&amp;IF(AE30=0,BO30&amp;",","")&amp;IF(AK30=0,BP30&amp;",","")&amp;IF(AQ30=0,BQ30&amp;",","")&amp;IF(AW30=0,BR30&amp;",","")&amp;IF(BC30=0,BS30&amp;",","")))</f>
        <v>21MAT11,</v>
      </c>
      <c r="BJ30" s="36" t="str">
        <f>IF(I30="I","",BK30&amp;",") &amp; IF(O30="I","",BL30&amp;",") &amp; IF(U30="I","",BM30&amp;",")&amp; IF(AA30="I","",BN30&amp;",")&amp; IF(AG30="I","",BO30&amp;",")&amp; IF(AM30="I","",BP30&amp;",")&amp; IF(AS30="I","",BQ30&amp;",")&amp; IF(AY30="I","",BR30&amp;",")&amp; IF(BE30="I","",BS30&amp;",")</f>
        <v>21MAT11,21CHE12,21PSP13,21ELN14,</v>
      </c>
      <c r="BK30" s="30" t="s">
        <v>615</v>
      </c>
      <c r="BL30" s="30" t="s">
        <v>616</v>
      </c>
      <c r="BM30" s="30" t="s">
        <v>617</v>
      </c>
      <c r="BN30" s="37" t="s">
        <v>618</v>
      </c>
      <c r="BO30" s="38" t="s">
        <v>619</v>
      </c>
      <c r="BP30" s="30" t="s">
        <v>620</v>
      </c>
      <c r="BQ30" s="30" t="s">
        <v>621</v>
      </c>
      <c r="BR30" s="30" t="s">
        <v>622</v>
      </c>
      <c r="BS30" s="39" t="s">
        <v>623</v>
      </c>
    </row>
    <row r="31" spans="1:71" ht="16">
      <c r="A31" s="40" t="s">
        <v>655</v>
      </c>
      <c r="B31" s="41" t="s">
        <v>286</v>
      </c>
      <c r="C31" s="42" t="s">
        <v>287</v>
      </c>
      <c r="D31" s="40">
        <v>20</v>
      </c>
      <c r="E31" s="43">
        <v>20</v>
      </c>
      <c r="F31" s="43">
        <f t="shared" si="0"/>
        <v>40</v>
      </c>
      <c r="G31" s="43">
        <f t="shared" si="1"/>
        <v>4</v>
      </c>
      <c r="H31" s="31" t="str">
        <f t="shared" si="2"/>
        <v>P</v>
      </c>
      <c r="I31" s="30" t="s">
        <v>614</v>
      </c>
      <c r="J31" s="40">
        <v>21</v>
      </c>
      <c r="K31" s="43">
        <v>23</v>
      </c>
      <c r="L31" s="43">
        <f t="shared" si="3"/>
        <v>44</v>
      </c>
      <c r="M31" s="43">
        <f t="shared" si="4"/>
        <v>4</v>
      </c>
      <c r="N31" s="31" t="str">
        <f t="shared" si="5"/>
        <v>P</v>
      </c>
      <c r="O31" s="30" t="s">
        <v>614</v>
      </c>
      <c r="P31" s="40">
        <v>20</v>
      </c>
      <c r="Q31" s="43">
        <v>20</v>
      </c>
      <c r="R31" s="43">
        <f t="shared" si="6"/>
        <v>40</v>
      </c>
      <c r="S31" s="43">
        <f t="shared" si="7"/>
        <v>4</v>
      </c>
      <c r="T31" s="31" t="str">
        <f t="shared" si="8"/>
        <v>P</v>
      </c>
      <c r="U31" s="30" t="s">
        <v>627</v>
      </c>
      <c r="V31" s="40">
        <v>30</v>
      </c>
      <c r="W31" s="43">
        <v>20</v>
      </c>
      <c r="X31" s="43">
        <f t="shared" si="9"/>
        <v>50</v>
      </c>
      <c r="Y31" s="43">
        <f t="shared" si="10"/>
        <v>5</v>
      </c>
      <c r="Z31" s="31" t="str">
        <f t="shared" si="11"/>
        <v>C</v>
      </c>
      <c r="AA31" s="30" t="s">
        <v>614</v>
      </c>
      <c r="AB31" s="40">
        <v>29</v>
      </c>
      <c r="AC31" s="43">
        <v>36</v>
      </c>
      <c r="AD31" s="43">
        <f t="shared" si="12"/>
        <v>65</v>
      </c>
      <c r="AE31" s="43">
        <f t="shared" si="13"/>
        <v>7</v>
      </c>
      <c r="AF31" s="31" t="str">
        <f t="shared" si="14"/>
        <v>B+</v>
      </c>
      <c r="AG31" s="30" t="s">
        <v>614</v>
      </c>
      <c r="AH31" s="40">
        <v>25</v>
      </c>
      <c r="AI31" s="43">
        <v>31</v>
      </c>
      <c r="AJ31" s="43">
        <f t="shared" si="15"/>
        <v>56</v>
      </c>
      <c r="AK31" s="43">
        <f t="shared" si="16"/>
        <v>6</v>
      </c>
      <c r="AL31" s="31" t="str">
        <f t="shared" si="17"/>
        <v>B</v>
      </c>
      <c r="AM31" s="30" t="s">
        <v>614</v>
      </c>
      <c r="AN31" s="40">
        <v>31</v>
      </c>
      <c r="AO31" s="43">
        <v>27</v>
      </c>
      <c r="AP31" s="43">
        <f t="shared" si="18"/>
        <v>58</v>
      </c>
      <c r="AQ31" s="43">
        <f t="shared" si="19"/>
        <v>6</v>
      </c>
      <c r="AR31" s="31" t="str">
        <f t="shared" si="20"/>
        <v>B</v>
      </c>
      <c r="AS31" s="30" t="s">
        <v>627</v>
      </c>
      <c r="AT31" s="40">
        <v>29</v>
      </c>
      <c r="AU31" s="43">
        <v>33</v>
      </c>
      <c r="AV31" s="43">
        <f t="shared" si="21"/>
        <v>62</v>
      </c>
      <c r="AW31" s="43">
        <f t="shared" si="22"/>
        <v>7</v>
      </c>
      <c r="AX31" s="31" t="str">
        <f t="shared" si="23"/>
        <v>B+</v>
      </c>
      <c r="AY31" s="30" t="s">
        <v>614</v>
      </c>
      <c r="AZ31" s="40">
        <v>29</v>
      </c>
      <c r="BA31" s="43">
        <v>28</v>
      </c>
      <c r="BB31" s="43">
        <f t="shared" si="24"/>
        <v>57</v>
      </c>
      <c r="BC31" s="43">
        <f t="shared" si="25"/>
        <v>6</v>
      </c>
      <c r="BD31" s="31" t="str">
        <f t="shared" si="26"/>
        <v>B</v>
      </c>
      <c r="BE31" s="32" t="s">
        <v>614</v>
      </c>
      <c r="BF31" s="44">
        <f t="shared" si="27"/>
        <v>5.2</v>
      </c>
      <c r="BG31" s="45">
        <f t="shared" si="28"/>
        <v>52</v>
      </c>
      <c r="BH31" s="46" t="str">
        <f>IF(IF(OR(H31="F",N31="F",T31="F",Z31="F",AF31="F",AL31="F",AR31="F",AX31="F",BD31="F",H31="NE",N31="NE",T31="NE",Z31="NE",AF31="NE",AL31="NE",AR31="NE",AX31="NE",BD31="NE"),"Fail","Pass")="Pass",IF(BG31&gt;=70,"FCD",IF(BG31&gt;=60,"FC",IF(BG31&gt;=40,"SC"))),"Fail")</f>
        <v>SC</v>
      </c>
      <c r="BI31" s="45" t="str">
        <f t="shared" si="29"/>
        <v/>
      </c>
      <c r="BJ31" s="36" t="str">
        <f>IF(I31="I","",BK31&amp;",") &amp; IF(O31="I","",BL31&amp;",") &amp; IF(U31="I","",BM31&amp;",")&amp; IF(AA31="I","",BN31&amp;",")&amp; IF(AG31="I","",BO31&amp;",")&amp; IF(AM31="I","",BP31&amp;",")&amp; IF(AS31="I","",BQ31&amp;",")&amp; IF(AY31="I","",BR31&amp;",")&amp; IF(BE31="I","",BS31&amp;",")</f>
        <v>21PSP13,21CPL17,</v>
      </c>
      <c r="BK31" s="30" t="s">
        <v>615</v>
      </c>
      <c r="BL31" s="30" t="s">
        <v>616</v>
      </c>
      <c r="BM31" s="30" t="s">
        <v>617</v>
      </c>
      <c r="BN31" s="37" t="s">
        <v>618</v>
      </c>
      <c r="BO31" s="38" t="s">
        <v>619</v>
      </c>
      <c r="BP31" s="30" t="s">
        <v>620</v>
      </c>
      <c r="BQ31" s="30" t="s">
        <v>621</v>
      </c>
      <c r="BR31" s="30" t="s">
        <v>622</v>
      </c>
      <c r="BS31" s="39" t="s">
        <v>623</v>
      </c>
    </row>
    <row r="32" spans="1:71" ht="16">
      <c r="A32" s="40" t="s">
        <v>656</v>
      </c>
      <c r="B32" s="41" t="s">
        <v>295</v>
      </c>
      <c r="C32" s="42" t="s">
        <v>296</v>
      </c>
      <c r="D32" s="40">
        <v>37</v>
      </c>
      <c r="E32" s="43">
        <v>29</v>
      </c>
      <c r="F32" s="43">
        <f t="shared" si="0"/>
        <v>66</v>
      </c>
      <c r="G32" s="43">
        <f t="shared" si="1"/>
        <v>7</v>
      </c>
      <c r="H32" s="31" t="str">
        <f t="shared" si="2"/>
        <v>B+</v>
      </c>
      <c r="I32" s="30" t="s">
        <v>614</v>
      </c>
      <c r="J32" s="40">
        <v>37</v>
      </c>
      <c r="K32" s="43">
        <v>36</v>
      </c>
      <c r="L32" s="43">
        <f t="shared" si="3"/>
        <v>73</v>
      </c>
      <c r="M32" s="43">
        <f t="shared" si="4"/>
        <v>8</v>
      </c>
      <c r="N32" s="31" t="str">
        <f t="shared" si="5"/>
        <v>A</v>
      </c>
      <c r="O32" s="30" t="s">
        <v>614</v>
      </c>
      <c r="P32" s="40">
        <v>30</v>
      </c>
      <c r="Q32" s="43">
        <v>26</v>
      </c>
      <c r="R32" s="43">
        <f t="shared" si="6"/>
        <v>56</v>
      </c>
      <c r="S32" s="43">
        <f t="shared" si="7"/>
        <v>6</v>
      </c>
      <c r="T32" s="31" t="str">
        <f t="shared" si="8"/>
        <v>B</v>
      </c>
      <c r="U32" s="30" t="s">
        <v>614</v>
      </c>
      <c r="V32" s="40">
        <v>41</v>
      </c>
      <c r="W32" s="43">
        <v>36</v>
      </c>
      <c r="X32" s="43">
        <f t="shared" si="9"/>
        <v>77</v>
      </c>
      <c r="Y32" s="43">
        <f t="shared" si="10"/>
        <v>8</v>
      </c>
      <c r="Z32" s="31" t="str">
        <f t="shared" si="11"/>
        <v>A</v>
      </c>
      <c r="AA32" s="30" t="s">
        <v>614</v>
      </c>
      <c r="AB32" s="40">
        <v>39</v>
      </c>
      <c r="AC32" s="43">
        <v>28</v>
      </c>
      <c r="AD32" s="43">
        <f t="shared" si="12"/>
        <v>67</v>
      </c>
      <c r="AE32" s="43">
        <f t="shared" si="13"/>
        <v>7</v>
      </c>
      <c r="AF32" s="31" t="str">
        <f t="shared" si="14"/>
        <v>B+</v>
      </c>
      <c r="AG32" s="30" t="s">
        <v>614</v>
      </c>
      <c r="AH32" s="40">
        <v>45</v>
      </c>
      <c r="AI32" s="43">
        <v>47</v>
      </c>
      <c r="AJ32" s="43">
        <f t="shared" si="15"/>
        <v>92</v>
      </c>
      <c r="AK32" s="43">
        <f t="shared" si="16"/>
        <v>10</v>
      </c>
      <c r="AL32" s="31" t="str">
        <f t="shared" si="17"/>
        <v>O</v>
      </c>
      <c r="AM32" s="30" t="s">
        <v>614</v>
      </c>
      <c r="AN32" s="40">
        <v>39</v>
      </c>
      <c r="AO32" s="43">
        <v>26</v>
      </c>
      <c r="AP32" s="43">
        <f t="shared" si="18"/>
        <v>65</v>
      </c>
      <c r="AQ32" s="43">
        <f t="shared" si="19"/>
        <v>7</v>
      </c>
      <c r="AR32" s="31" t="str">
        <f t="shared" si="20"/>
        <v>B+</v>
      </c>
      <c r="AS32" s="30" t="s">
        <v>614</v>
      </c>
      <c r="AT32" s="40">
        <v>40</v>
      </c>
      <c r="AU32" s="43">
        <v>36</v>
      </c>
      <c r="AV32" s="43">
        <f t="shared" si="21"/>
        <v>76</v>
      </c>
      <c r="AW32" s="43">
        <f t="shared" si="22"/>
        <v>8</v>
      </c>
      <c r="AX32" s="31" t="str">
        <f t="shared" si="23"/>
        <v>A</v>
      </c>
      <c r="AY32" s="30" t="s">
        <v>614</v>
      </c>
      <c r="AZ32" s="40">
        <v>37</v>
      </c>
      <c r="BA32" s="43">
        <v>29</v>
      </c>
      <c r="BB32" s="43">
        <f t="shared" si="24"/>
        <v>66</v>
      </c>
      <c r="BC32" s="43">
        <f t="shared" si="25"/>
        <v>7</v>
      </c>
      <c r="BD32" s="31" t="str">
        <f t="shared" si="26"/>
        <v>B+</v>
      </c>
      <c r="BE32" s="32" t="s">
        <v>614</v>
      </c>
      <c r="BF32" s="44">
        <f t="shared" si="27"/>
        <v>7.4</v>
      </c>
      <c r="BG32" s="45">
        <f t="shared" si="28"/>
        <v>74</v>
      </c>
      <c r="BH32" s="46" t="str">
        <f>IF(IF(OR(H32="F",N32="F",T32="F",Z32="F",AF32="F",AL32="F",AR32="F",AX32="F",BD32="F",H32="NE",N32="NE",T32="NE",Z32="NE",AF32="NE",AL32="NE",AR32="NE",AX32="NE",BD32="NE"),"Fail","Pass")="Pass",IF(BG32&gt;=70,"FCD",IF(BG32&gt;=60,"FC",IF(BG32&gt;=40,"SC"))),"Fail")</f>
        <v>FCD</v>
      </c>
      <c r="BI32" s="45" t="str">
        <f t="shared" si="29"/>
        <v/>
      </c>
      <c r="BJ32" s="36" t="str">
        <f>IF(I32="I","",BK32&amp;",") &amp; IF(O32="I","",BL32&amp;",") &amp; IF(U32="I","",BM32&amp;",")&amp; IF(AA32="I","",BN32&amp;",")&amp; IF(AG32="I","",BO32&amp;",")&amp; IF(AM32="I","",BP32&amp;",")&amp; IF(AS32="I","",BQ32&amp;",")&amp; IF(AY32="I","",BR32&amp;",")&amp; IF(BE32="I","",BS32&amp;",")</f>
        <v/>
      </c>
      <c r="BK32" s="30" t="s">
        <v>615</v>
      </c>
      <c r="BL32" s="30" t="s">
        <v>616</v>
      </c>
      <c r="BM32" s="30" t="s">
        <v>617</v>
      </c>
      <c r="BN32" s="37" t="s">
        <v>618</v>
      </c>
      <c r="BO32" s="38" t="s">
        <v>619</v>
      </c>
      <c r="BP32" s="30" t="s">
        <v>620</v>
      </c>
      <c r="BQ32" s="30" t="s">
        <v>621</v>
      </c>
      <c r="BR32" s="30" t="s">
        <v>622</v>
      </c>
      <c r="BS32" s="39" t="s">
        <v>623</v>
      </c>
    </row>
    <row r="33" spans="1:71" ht="16">
      <c r="A33" s="40" t="s">
        <v>657</v>
      </c>
      <c r="B33" s="41" t="s">
        <v>304</v>
      </c>
      <c r="C33" s="42" t="s">
        <v>305</v>
      </c>
      <c r="D33" s="40">
        <v>20</v>
      </c>
      <c r="E33" s="43">
        <v>20</v>
      </c>
      <c r="F33" s="43">
        <f t="shared" si="0"/>
        <v>40</v>
      </c>
      <c r="G33" s="43">
        <f t="shared" si="1"/>
        <v>4</v>
      </c>
      <c r="H33" s="31" t="str">
        <f t="shared" si="2"/>
        <v>P</v>
      </c>
      <c r="I33" s="30" t="s">
        <v>614</v>
      </c>
      <c r="J33" s="40">
        <v>26</v>
      </c>
      <c r="K33" s="43">
        <v>18</v>
      </c>
      <c r="L33" s="43">
        <f t="shared" si="3"/>
        <v>44</v>
      </c>
      <c r="M33" s="43">
        <f t="shared" si="4"/>
        <v>4</v>
      </c>
      <c r="N33" s="31" t="str">
        <f t="shared" si="5"/>
        <v>P</v>
      </c>
      <c r="O33" s="30" t="s">
        <v>614</v>
      </c>
      <c r="P33" s="40">
        <v>22</v>
      </c>
      <c r="Q33" s="43">
        <v>18</v>
      </c>
      <c r="R33" s="43">
        <f t="shared" si="6"/>
        <v>40</v>
      </c>
      <c r="S33" s="43">
        <f t="shared" si="7"/>
        <v>4</v>
      </c>
      <c r="T33" s="31" t="str">
        <f t="shared" si="8"/>
        <v>P</v>
      </c>
      <c r="U33" s="30" t="s">
        <v>627</v>
      </c>
      <c r="V33" s="40">
        <v>32</v>
      </c>
      <c r="W33" s="43">
        <v>21</v>
      </c>
      <c r="X33" s="43">
        <f t="shared" si="9"/>
        <v>53</v>
      </c>
      <c r="Y33" s="43">
        <f t="shared" si="10"/>
        <v>5</v>
      </c>
      <c r="Z33" s="31" t="str">
        <f t="shared" si="11"/>
        <v>C</v>
      </c>
      <c r="AA33" s="30" t="s">
        <v>614</v>
      </c>
      <c r="AB33" s="40">
        <v>25</v>
      </c>
      <c r="AC33" s="43">
        <v>19</v>
      </c>
      <c r="AD33" s="43">
        <f t="shared" si="12"/>
        <v>44</v>
      </c>
      <c r="AE33" s="43">
        <f t="shared" si="13"/>
        <v>4</v>
      </c>
      <c r="AF33" s="31" t="str">
        <f t="shared" si="14"/>
        <v>P</v>
      </c>
      <c r="AG33" s="30" t="s">
        <v>614</v>
      </c>
      <c r="AH33" s="40">
        <v>33</v>
      </c>
      <c r="AI33" s="43">
        <v>21</v>
      </c>
      <c r="AJ33" s="43">
        <f t="shared" si="15"/>
        <v>54</v>
      </c>
      <c r="AK33" s="43">
        <f t="shared" si="16"/>
        <v>5</v>
      </c>
      <c r="AL33" s="31" t="str">
        <f t="shared" si="17"/>
        <v>C</v>
      </c>
      <c r="AM33" s="30" t="s">
        <v>614</v>
      </c>
      <c r="AN33" s="40">
        <v>34</v>
      </c>
      <c r="AO33" s="43">
        <v>24</v>
      </c>
      <c r="AP33" s="43">
        <f t="shared" si="18"/>
        <v>58</v>
      </c>
      <c r="AQ33" s="43">
        <f t="shared" si="19"/>
        <v>6</v>
      </c>
      <c r="AR33" s="31" t="str">
        <f t="shared" si="20"/>
        <v>B</v>
      </c>
      <c r="AS33" s="30" t="s">
        <v>614</v>
      </c>
      <c r="AT33" s="40">
        <v>35</v>
      </c>
      <c r="AU33" s="43">
        <v>35</v>
      </c>
      <c r="AV33" s="43">
        <f t="shared" si="21"/>
        <v>70</v>
      </c>
      <c r="AW33" s="43">
        <f t="shared" si="22"/>
        <v>8</v>
      </c>
      <c r="AX33" s="31" t="str">
        <f t="shared" si="23"/>
        <v>A</v>
      </c>
      <c r="AY33" s="30" t="s">
        <v>614</v>
      </c>
      <c r="AZ33" s="40">
        <v>36</v>
      </c>
      <c r="BA33" s="43">
        <v>28</v>
      </c>
      <c r="BB33" s="43">
        <f t="shared" si="24"/>
        <v>64</v>
      </c>
      <c r="BC33" s="43">
        <f t="shared" si="25"/>
        <v>7</v>
      </c>
      <c r="BD33" s="31" t="str">
        <f t="shared" si="26"/>
        <v>B+</v>
      </c>
      <c r="BE33" s="32" t="s">
        <v>614</v>
      </c>
      <c r="BF33" s="44">
        <f t="shared" si="27"/>
        <v>4.8499999999999996</v>
      </c>
      <c r="BG33" s="45">
        <f t="shared" si="28"/>
        <v>48.5</v>
      </c>
      <c r="BH33" s="46" t="str">
        <f>IF(IF(OR(H33="F",N33="F",T33="F",Z33="F",AF33="F",AL33="F",AR33="F",AX33="F",BD33="F",H33="NE",N33="NE",T33="NE",Z33="NE",AF33="NE",AL33="NE",AR33="NE",AX33="NE",BD33="NE"),"Fail","Pass")="Pass",IF(BG33&gt;=70,"FCD",IF(BG33&gt;=60,"FC",IF(BG33&gt;=40,"SC"))),"Fail")</f>
        <v>SC</v>
      </c>
      <c r="BI33" s="45" t="str">
        <f t="shared" si="29"/>
        <v/>
      </c>
      <c r="BJ33" s="36" t="str">
        <f>IF(I33="I","",BK33&amp;",") &amp; IF(O33="I","",BL33&amp;",") &amp; IF(U33="I","",BM33&amp;",")&amp; IF(AA33="I","",BN33&amp;",")&amp; IF(AG33="I","",BO33&amp;",")&amp; IF(AM33="I","",BP33&amp;",")&amp; IF(AS33="I","",BQ33&amp;",")&amp; IF(AY33="I","",BR33&amp;",")&amp; IF(BE33="I","",BS33&amp;",")</f>
        <v>21PSP13,</v>
      </c>
      <c r="BK33" s="30" t="s">
        <v>615</v>
      </c>
      <c r="BL33" s="30" t="s">
        <v>616</v>
      </c>
      <c r="BM33" s="30" t="s">
        <v>617</v>
      </c>
      <c r="BN33" s="37" t="s">
        <v>618</v>
      </c>
      <c r="BO33" s="38" t="s">
        <v>619</v>
      </c>
      <c r="BP33" s="30" t="s">
        <v>620</v>
      </c>
      <c r="BQ33" s="30" t="s">
        <v>621</v>
      </c>
      <c r="BR33" s="30" t="s">
        <v>622</v>
      </c>
      <c r="BS33" s="39" t="s">
        <v>623</v>
      </c>
    </row>
    <row r="34" spans="1:71" ht="16">
      <c r="A34" s="40" t="s">
        <v>658</v>
      </c>
      <c r="B34" s="41" t="s">
        <v>314</v>
      </c>
      <c r="C34" s="42" t="s">
        <v>315</v>
      </c>
      <c r="D34" s="40">
        <v>36</v>
      </c>
      <c r="E34" s="43">
        <v>30</v>
      </c>
      <c r="F34" s="43">
        <f t="shared" si="0"/>
        <v>66</v>
      </c>
      <c r="G34" s="43">
        <f t="shared" si="1"/>
        <v>7</v>
      </c>
      <c r="H34" s="31" t="str">
        <f t="shared" si="2"/>
        <v>B+</v>
      </c>
      <c r="I34" s="30" t="s">
        <v>614</v>
      </c>
      <c r="J34" s="40">
        <v>31</v>
      </c>
      <c r="K34" s="43">
        <v>20</v>
      </c>
      <c r="L34" s="43">
        <f t="shared" si="3"/>
        <v>51</v>
      </c>
      <c r="M34" s="43">
        <f t="shared" si="4"/>
        <v>5</v>
      </c>
      <c r="N34" s="31" t="str">
        <f t="shared" si="5"/>
        <v>C</v>
      </c>
      <c r="O34" s="30" t="s">
        <v>614</v>
      </c>
      <c r="P34" s="40">
        <v>32</v>
      </c>
      <c r="Q34" s="43">
        <v>32</v>
      </c>
      <c r="R34" s="43">
        <f t="shared" si="6"/>
        <v>64</v>
      </c>
      <c r="S34" s="43">
        <f t="shared" si="7"/>
        <v>7</v>
      </c>
      <c r="T34" s="31" t="str">
        <f t="shared" si="8"/>
        <v>B+</v>
      </c>
      <c r="U34" s="30" t="s">
        <v>614</v>
      </c>
      <c r="V34" s="40">
        <v>39</v>
      </c>
      <c r="W34" s="43">
        <v>18</v>
      </c>
      <c r="X34" s="43">
        <f t="shared" si="9"/>
        <v>57</v>
      </c>
      <c r="Y34" s="43">
        <f t="shared" si="10"/>
        <v>6</v>
      </c>
      <c r="Z34" s="31" t="str">
        <f t="shared" si="11"/>
        <v>B</v>
      </c>
      <c r="AA34" s="30" t="s">
        <v>614</v>
      </c>
      <c r="AB34" s="40">
        <v>40</v>
      </c>
      <c r="AC34" s="43">
        <v>24</v>
      </c>
      <c r="AD34" s="43">
        <f t="shared" si="12"/>
        <v>64</v>
      </c>
      <c r="AE34" s="43">
        <f t="shared" si="13"/>
        <v>7</v>
      </c>
      <c r="AF34" s="31" t="str">
        <f t="shared" si="14"/>
        <v>B+</v>
      </c>
      <c r="AG34" s="30" t="s">
        <v>614</v>
      </c>
      <c r="AH34" s="40">
        <v>46</v>
      </c>
      <c r="AI34" s="43">
        <v>46</v>
      </c>
      <c r="AJ34" s="43">
        <f t="shared" si="15"/>
        <v>92</v>
      </c>
      <c r="AK34" s="43">
        <f t="shared" si="16"/>
        <v>10</v>
      </c>
      <c r="AL34" s="31" t="str">
        <f t="shared" si="17"/>
        <v>O</v>
      </c>
      <c r="AM34" s="30" t="s">
        <v>614</v>
      </c>
      <c r="AN34" s="40">
        <v>44</v>
      </c>
      <c r="AO34" s="43">
        <v>39</v>
      </c>
      <c r="AP34" s="43">
        <f t="shared" si="18"/>
        <v>83</v>
      </c>
      <c r="AQ34" s="43">
        <f t="shared" si="19"/>
        <v>9</v>
      </c>
      <c r="AR34" s="31" t="str">
        <f t="shared" si="20"/>
        <v>A+</v>
      </c>
      <c r="AS34" s="30" t="s">
        <v>614</v>
      </c>
      <c r="AT34" s="40">
        <v>36</v>
      </c>
      <c r="AU34" s="43">
        <v>37</v>
      </c>
      <c r="AV34" s="43">
        <f t="shared" si="21"/>
        <v>73</v>
      </c>
      <c r="AW34" s="43">
        <f t="shared" si="22"/>
        <v>8</v>
      </c>
      <c r="AX34" s="31" t="str">
        <f t="shared" si="23"/>
        <v>A</v>
      </c>
      <c r="AY34" s="30" t="s">
        <v>614</v>
      </c>
      <c r="AZ34" s="40">
        <v>29</v>
      </c>
      <c r="BA34" s="43">
        <v>33</v>
      </c>
      <c r="BB34" s="43">
        <f t="shared" si="24"/>
        <v>62</v>
      </c>
      <c r="BC34" s="43">
        <f t="shared" si="25"/>
        <v>7</v>
      </c>
      <c r="BD34" s="31" t="str">
        <f t="shared" si="26"/>
        <v>B+</v>
      </c>
      <c r="BE34" s="32" t="s">
        <v>614</v>
      </c>
      <c r="BF34" s="44">
        <f t="shared" si="27"/>
        <v>6.9</v>
      </c>
      <c r="BG34" s="45">
        <f t="shared" si="28"/>
        <v>69</v>
      </c>
      <c r="BH34" s="46" t="str">
        <f>IF(IF(OR(H34="F",N34="F",T34="F",Z34="F",AF34="F",AL34="F",AR34="F",AX34="F",BD34="F",H34="NE",N34="NE",T34="NE",Z34="NE",AF34="NE",AL34="NE",AR34="NE",AX34="NE",BD34="NE"),"Fail","Pass")="Pass",IF(BG34&gt;=70,"FCD",IF(BG34&gt;=60,"FC",IF(BG34&gt;=40,"SC"))),"Fail")</f>
        <v>FC</v>
      </c>
      <c r="BI34" s="45" t="str">
        <f t="shared" si="29"/>
        <v/>
      </c>
      <c r="BJ34" s="36" t="str">
        <f>IF(I34="I","",BK34&amp;",") &amp; IF(O34="I","",BL34&amp;",") &amp; IF(U34="I","",BM34&amp;",")&amp; IF(AA34="I","",BN34&amp;",")&amp; IF(AG34="I","",BO34&amp;",")&amp; IF(AM34="I","",BP34&amp;",")&amp; IF(AS34="I","",BQ34&amp;",")&amp; IF(AY34="I","",BR34&amp;",")&amp; IF(BE34="I","",BS34&amp;",")</f>
        <v/>
      </c>
      <c r="BK34" s="30" t="s">
        <v>615</v>
      </c>
      <c r="BL34" s="30" t="s">
        <v>616</v>
      </c>
      <c r="BM34" s="30" t="s">
        <v>617</v>
      </c>
      <c r="BN34" s="37" t="s">
        <v>618</v>
      </c>
      <c r="BO34" s="38" t="s">
        <v>619</v>
      </c>
      <c r="BP34" s="30" t="s">
        <v>620</v>
      </c>
      <c r="BQ34" s="30" t="s">
        <v>621</v>
      </c>
      <c r="BR34" s="30" t="s">
        <v>622</v>
      </c>
      <c r="BS34" s="39" t="s">
        <v>623</v>
      </c>
    </row>
    <row r="35" spans="1:71" ht="16">
      <c r="A35" s="40" t="s">
        <v>659</v>
      </c>
      <c r="B35" s="41" t="s">
        <v>323</v>
      </c>
      <c r="C35" s="42" t="s">
        <v>324</v>
      </c>
      <c r="D35" s="40">
        <v>36</v>
      </c>
      <c r="E35" s="43">
        <v>24</v>
      </c>
      <c r="F35" s="43">
        <f t="shared" si="0"/>
        <v>60</v>
      </c>
      <c r="G35" s="43">
        <f t="shared" si="1"/>
        <v>7</v>
      </c>
      <c r="H35" s="31" t="str">
        <f t="shared" si="2"/>
        <v>B+</v>
      </c>
      <c r="I35" s="30" t="s">
        <v>614</v>
      </c>
      <c r="J35" s="40">
        <v>44</v>
      </c>
      <c r="K35" s="43">
        <v>36</v>
      </c>
      <c r="L35" s="43">
        <f t="shared" si="3"/>
        <v>80</v>
      </c>
      <c r="M35" s="43">
        <f t="shared" si="4"/>
        <v>9</v>
      </c>
      <c r="N35" s="31" t="str">
        <f t="shared" si="5"/>
        <v>A+</v>
      </c>
      <c r="O35" s="30" t="s">
        <v>614</v>
      </c>
      <c r="P35" s="40">
        <v>38</v>
      </c>
      <c r="Q35" s="43">
        <v>33</v>
      </c>
      <c r="R35" s="43">
        <f t="shared" si="6"/>
        <v>71</v>
      </c>
      <c r="S35" s="43">
        <f t="shared" si="7"/>
        <v>8</v>
      </c>
      <c r="T35" s="31" t="str">
        <f t="shared" si="8"/>
        <v>A</v>
      </c>
      <c r="U35" s="30" t="s">
        <v>614</v>
      </c>
      <c r="V35" s="40">
        <v>47</v>
      </c>
      <c r="W35" s="43">
        <v>39</v>
      </c>
      <c r="X35" s="43">
        <f t="shared" si="9"/>
        <v>86</v>
      </c>
      <c r="Y35" s="43">
        <f t="shared" si="10"/>
        <v>9</v>
      </c>
      <c r="Z35" s="31" t="str">
        <f t="shared" si="11"/>
        <v>A+</v>
      </c>
      <c r="AA35" s="30" t="s">
        <v>614</v>
      </c>
      <c r="AB35" s="40">
        <v>41</v>
      </c>
      <c r="AC35" s="43">
        <v>36</v>
      </c>
      <c r="AD35" s="43">
        <f t="shared" si="12"/>
        <v>77</v>
      </c>
      <c r="AE35" s="43">
        <f t="shared" si="13"/>
        <v>8</v>
      </c>
      <c r="AF35" s="31" t="str">
        <f t="shared" si="14"/>
        <v>A</v>
      </c>
      <c r="AG35" s="30" t="s">
        <v>614</v>
      </c>
      <c r="AH35" s="40">
        <v>42</v>
      </c>
      <c r="AI35" s="43">
        <v>46</v>
      </c>
      <c r="AJ35" s="43">
        <f t="shared" si="15"/>
        <v>88</v>
      </c>
      <c r="AK35" s="43">
        <f t="shared" si="16"/>
        <v>9</v>
      </c>
      <c r="AL35" s="31" t="str">
        <f t="shared" si="17"/>
        <v>A+</v>
      </c>
      <c r="AM35" s="30" t="s">
        <v>614</v>
      </c>
      <c r="AN35" s="40">
        <v>44</v>
      </c>
      <c r="AO35" s="43">
        <v>30</v>
      </c>
      <c r="AP35" s="43">
        <f t="shared" si="18"/>
        <v>74</v>
      </c>
      <c r="AQ35" s="43">
        <f t="shared" si="19"/>
        <v>8</v>
      </c>
      <c r="AR35" s="31" t="str">
        <f t="shared" si="20"/>
        <v>A</v>
      </c>
      <c r="AS35" s="30" t="s">
        <v>614</v>
      </c>
      <c r="AT35" s="40">
        <v>39</v>
      </c>
      <c r="AU35" s="43">
        <v>31</v>
      </c>
      <c r="AV35" s="43">
        <f t="shared" si="21"/>
        <v>70</v>
      </c>
      <c r="AW35" s="43">
        <f t="shared" si="22"/>
        <v>8</v>
      </c>
      <c r="AX35" s="31" t="str">
        <f t="shared" si="23"/>
        <v>A</v>
      </c>
      <c r="AY35" s="30" t="s">
        <v>614</v>
      </c>
      <c r="AZ35" s="40">
        <v>37</v>
      </c>
      <c r="BA35" s="43">
        <v>26</v>
      </c>
      <c r="BB35" s="43">
        <f t="shared" si="24"/>
        <v>63</v>
      </c>
      <c r="BC35" s="43">
        <f t="shared" si="25"/>
        <v>7</v>
      </c>
      <c r="BD35" s="31" t="str">
        <f t="shared" si="26"/>
        <v>B+</v>
      </c>
      <c r="BE35" s="32" t="s">
        <v>614</v>
      </c>
      <c r="BF35" s="44">
        <f t="shared" si="27"/>
        <v>8.15</v>
      </c>
      <c r="BG35" s="45">
        <f t="shared" si="28"/>
        <v>81.5</v>
      </c>
      <c r="BH35" s="46" t="str">
        <f>IF(IF(OR(H35="F",N35="F",T35="F",Z35="F",AF35="F",AL35="F",AR35="F",AX35="F",BD35="F",H35="NE",N35="NE",T35="NE",Z35="NE",AF35="NE",AL35="NE",AR35="NE",AX35="NE",BD35="NE"),"Fail","Pass")="Pass",IF(BG35&gt;=70,"FCD",IF(BG35&gt;=60,"FC",IF(BG35&gt;=40,"SC"))),"Fail")</f>
        <v>FCD</v>
      </c>
      <c r="BI35" s="45" t="str">
        <f t="shared" si="29"/>
        <v/>
      </c>
      <c r="BJ35" s="36" t="str">
        <f>IF(I35="I","",BK35&amp;",") &amp; IF(O35="I","",BL35&amp;",") &amp; IF(U35="I","",BM35&amp;",")&amp; IF(AA35="I","",BN35&amp;",")&amp; IF(AG35="I","",BO35&amp;",")&amp; IF(AM35="I","",BP35&amp;",")&amp; IF(AS35="I","",BQ35&amp;",")&amp; IF(AY35="I","",BR35&amp;",")&amp; IF(BE35="I","",BS35&amp;",")</f>
        <v/>
      </c>
      <c r="BK35" s="30" t="s">
        <v>615</v>
      </c>
      <c r="BL35" s="30" t="s">
        <v>616</v>
      </c>
      <c r="BM35" s="30" t="s">
        <v>617</v>
      </c>
      <c r="BN35" s="37" t="s">
        <v>618</v>
      </c>
      <c r="BO35" s="38" t="s">
        <v>619</v>
      </c>
      <c r="BP35" s="30" t="s">
        <v>620</v>
      </c>
      <c r="BQ35" s="30" t="s">
        <v>621</v>
      </c>
      <c r="BR35" s="30" t="s">
        <v>622</v>
      </c>
      <c r="BS35" s="39" t="s">
        <v>623</v>
      </c>
    </row>
    <row r="36" spans="1:71" ht="16">
      <c r="A36" s="40" t="s">
        <v>660</v>
      </c>
      <c r="B36" s="41" t="s">
        <v>331</v>
      </c>
      <c r="C36" s="42" t="s">
        <v>332</v>
      </c>
      <c r="D36" s="40">
        <v>46</v>
      </c>
      <c r="E36" s="43">
        <v>44</v>
      </c>
      <c r="F36" s="43">
        <f t="shared" si="0"/>
        <v>90</v>
      </c>
      <c r="G36" s="43">
        <f t="shared" si="1"/>
        <v>10</v>
      </c>
      <c r="H36" s="31" t="str">
        <f t="shared" si="2"/>
        <v>O</v>
      </c>
      <c r="I36" s="30" t="s">
        <v>614</v>
      </c>
      <c r="J36" s="40">
        <v>45</v>
      </c>
      <c r="K36" s="43">
        <v>48</v>
      </c>
      <c r="L36" s="43">
        <f t="shared" si="3"/>
        <v>93</v>
      </c>
      <c r="M36" s="43">
        <f t="shared" si="4"/>
        <v>10</v>
      </c>
      <c r="N36" s="31" t="str">
        <f t="shared" si="5"/>
        <v>O</v>
      </c>
      <c r="O36" s="30" t="s">
        <v>614</v>
      </c>
      <c r="P36" s="40">
        <v>46</v>
      </c>
      <c r="Q36" s="43">
        <v>36</v>
      </c>
      <c r="R36" s="43">
        <f t="shared" si="6"/>
        <v>82</v>
      </c>
      <c r="S36" s="43">
        <f t="shared" si="7"/>
        <v>9</v>
      </c>
      <c r="T36" s="31" t="str">
        <f t="shared" si="8"/>
        <v>A+</v>
      </c>
      <c r="U36" s="30" t="s">
        <v>614</v>
      </c>
      <c r="V36" s="40">
        <v>49</v>
      </c>
      <c r="W36" s="43">
        <v>29</v>
      </c>
      <c r="X36" s="43">
        <f t="shared" si="9"/>
        <v>78</v>
      </c>
      <c r="Y36" s="43">
        <f t="shared" si="10"/>
        <v>8</v>
      </c>
      <c r="Z36" s="31" t="str">
        <f t="shared" si="11"/>
        <v>A</v>
      </c>
      <c r="AA36" s="30" t="s">
        <v>614</v>
      </c>
      <c r="AB36" s="40">
        <v>44</v>
      </c>
      <c r="AC36" s="43">
        <v>31</v>
      </c>
      <c r="AD36" s="43">
        <f t="shared" si="12"/>
        <v>75</v>
      </c>
      <c r="AE36" s="43">
        <f t="shared" si="13"/>
        <v>8</v>
      </c>
      <c r="AF36" s="31" t="str">
        <f t="shared" si="14"/>
        <v>A</v>
      </c>
      <c r="AG36" s="30" t="s">
        <v>614</v>
      </c>
      <c r="AH36" s="40">
        <v>46</v>
      </c>
      <c r="AI36" s="43">
        <v>49</v>
      </c>
      <c r="AJ36" s="43">
        <f t="shared" si="15"/>
        <v>95</v>
      </c>
      <c r="AK36" s="43">
        <f t="shared" si="16"/>
        <v>10</v>
      </c>
      <c r="AL36" s="31" t="str">
        <f t="shared" si="17"/>
        <v>O</v>
      </c>
      <c r="AM36" s="30" t="s">
        <v>614</v>
      </c>
      <c r="AN36" s="40">
        <v>45</v>
      </c>
      <c r="AO36" s="43">
        <v>49</v>
      </c>
      <c r="AP36" s="43">
        <f t="shared" si="18"/>
        <v>94</v>
      </c>
      <c r="AQ36" s="43">
        <f t="shared" si="19"/>
        <v>10</v>
      </c>
      <c r="AR36" s="31" t="str">
        <f t="shared" si="20"/>
        <v>O</v>
      </c>
      <c r="AS36" s="30" t="s">
        <v>614</v>
      </c>
      <c r="AT36" s="40">
        <v>45</v>
      </c>
      <c r="AU36" s="43">
        <v>41</v>
      </c>
      <c r="AV36" s="43">
        <f t="shared" si="21"/>
        <v>86</v>
      </c>
      <c r="AW36" s="43">
        <f t="shared" si="22"/>
        <v>9</v>
      </c>
      <c r="AX36" s="31" t="str">
        <f t="shared" si="23"/>
        <v>A+</v>
      </c>
      <c r="AY36" s="30" t="s">
        <v>614</v>
      </c>
      <c r="AZ36" s="40">
        <v>42</v>
      </c>
      <c r="BA36" s="43">
        <v>36</v>
      </c>
      <c r="BB36" s="43">
        <f t="shared" si="24"/>
        <v>78</v>
      </c>
      <c r="BC36" s="43">
        <f t="shared" si="25"/>
        <v>8</v>
      </c>
      <c r="BD36" s="31" t="str">
        <f t="shared" si="26"/>
        <v>A</v>
      </c>
      <c r="BE36" s="32" t="s">
        <v>614</v>
      </c>
      <c r="BF36" s="44">
        <f t="shared" si="27"/>
        <v>9.0500000000000007</v>
      </c>
      <c r="BG36" s="45">
        <f t="shared" si="28"/>
        <v>90.5</v>
      </c>
      <c r="BH36" s="46" t="str">
        <f>IF(IF(OR(H36="F",N36="F",T36="F",Z36="F",AF36="F",AL36="F",AR36="F",AX36="F",BD36="F",H36="NE",N36="NE",T36="NE",Z36="NE",AF36="NE",AL36="NE",AR36="NE",AX36="NE",BD36="NE"),"Fail","Pass")="Pass",IF(BG36&gt;=70,"FCD",IF(BG36&gt;=60,"FC",IF(BG36&gt;=40,"SC"))),"Fail")</f>
        <v>FCD</v>
      </c>
      <c r="BI36" s="45" t="str">
        <f t="shared" si="29"/>
        <v/>
      </c>
      <c r="BJ36" s="36" t="str">
        <f>IF(I36="I","",BK36&amp;",") &amp; IF(O36="I","",BL36&amp;",") &amp; IF(U36="I","",BM36&amp;",")&amp; IF(AA36="I","",BN36&amp;",")&amp; IF(AG36="I","",BO36&amp;",")&amp; IF(AM36="I","",BP36&amp;",")&amp; IF(AS36="I","",BQ36&amp;",")&amp; IF(AY36="I","",BR36&amp;",")&amp; IF(BE36="I","",BS36&amp;",")</f>
        <v/>
      </c>
      <c r="BK36" s="30" t="s">
        <v>615</v>
      </c>
      <c r="BL36" s="30" t="s">
        <v>616</v>
      </c>
      <c r="BM36" s="30" t="s">
        <v>617</v>
      </c>
      <c r="BN36" s="37" t="s">
        <v>618</v>
      </c>
      <c r="BO36" s="38" t="s">
        <v>619</v>
      </c>
      <c r="BP36" s="30" t="s">
        <v>620</v>
      </c>
      <c r="BQ36" s="30" t="s">
        <v>621</v>
      </c>
      <c r="BR36" s="30" t="s">
        <v>622</v>
      </c>
      <c r="BS36" s="39" t="s">
        <v>623</v>
      </c>
    </row>
    <row r="37" spans="1:71" ht="16">
      <c r="A37" s="40" t="s">
        <v>661</v>
      </c>
      <c r="B37" s="41" t="s">
        <v>338</v>
      </c>
      <c r="C37" s="42" t="s">
        <v>339</v>
      </c>
      <c r="D37" s="40">
        <v>44</v>
      </c>
      <c r="E37" s="43">
        <v>33</v>
      </c>
      <c r="F37" s="43">
        <f t="shared" si="0"/>
        <v>77</v>
      </c>
      <c r="G37" s="43">
        <f t="shared" si="1"/>
        <v>8</v>
      </c>
      <c r="H37" s="31" t="str">
        <f t="shared" si="2"/>
        <v>A</v>
      </c>
      <c r="I37" s="30" t="s">
        <v>614</v>
      </c>
      <c r="J37" s="40">
        <v>44</v>
      </c>
      <c r="K37" s="43">
        <v>32</v>
      </c>
      <c r="L37" s="43">
        <f t="shared" si="3"/>
        <v>76</v>
      </c>
      <c r="M37" s="43">
        <f t="shared" si="4"/>
        <v>8</v>
      </c>
      <c r="N37" s="31" t="str">
        <f t="shared" si="5"/>
        <v>A</v>
      </c>
      <c r="O37" s="30" t="s">
        <v>614</v>
      </c>
      <c r="P37" s="40">
        <v>41</v>
      </c>
      <c r="Q37" s="43">
        <v>29</v>
      </c>
      <c r="R37" s="43">
        <f t="shared" si="6"/>
        <v>70</v>
      </c>
      <c r="S37" s="43">
        <f t="shared" si="7"/>
        <v>8</v>
      </c>
      <c r="T37" s="31" t="str">
        <f t="shared" si="8"/>
        <v>A</v>
      </c>
      <c r="U37" s="30" t="s">
        <v>614</v>
      </c>
      <c r="V37" s="40">
        <v>48</v>
      </c>
      <c r="W37" s="43">
        <v>34</v>
      </c>
      <c r="X37" s="43">
        <f t="shared" si="9"/>
        <v>82</v>
      </c>
      <c r="Y37" s="43">
        <f t="shared" si="10"/>
        <v>9</v>
      </c>
      <c r="Z37" s="31" t="str">
        <f t="shared" si="11"/>
        <v>A+</v>
      </c>
      <c r="AA37" s="30" t="s">
        <v>614</v>
      </c>
      <c r="AB37" s="40">
        <v>43</v>
      </c>
      <c r="AC37" s="43">
        <v>36</v>
      </c>
      <c r="AD37" s="43">
        <f t="shared" si="12"/>
        <v>79</v>
      </c>
      <c r="AE37" s="43">
        <f t="shared" si="13"/>
        <v>8</v>
      </c>
      <c r="AF37" s="31" t="str">
        <f t="shared" si="14"/>
        <v>A</v>
      </c>
      <c r="AG37" s="30" t="s">
        <v>614</v>
      </c>
      <c r="AH37" s="40">
        <v>41</v>
      </c>
      <c r="AI37" s="43">
        <v>49</v>
      </c>
      <c r="AJ37" s="43">
        <f t="shared" si="15"/>
        <v>90</v>
      </c>
      <c r="AK37" s="43">
        <f t="shared" si="16"/>
        <v>10</v>
      </c>
      <c r="AL37" s="31" t="str">
        <f t="shared" si="17"/>
        <v>O</v>
      </c>
      <c r="AM37" s="30" t="s">
        <v>614</v>
      </c>
      <c r="AN37" s="40">
        <v>43</v>
      </c>
      <c r="AO37" s="43">
        <v>45</v>
      </c>
      <c r="AP37" s="43">
        <f t="shared" si="18"/>
        <v>88</v>
      </c>
      <c r="AQ37" s="43">
        <f t="shared" si="19"/>
        <v>9</v>
      </c>
      <c r="AR37" s="31" t="str">
        <f t="shared" si="20"/>
        <v>A+</v>
      </c>
      <c r="AS37" s="30" t="s">
        <v>614</v>
      </c>
      <c r="AT37" s="40">
        <v>40</v>
      </c>
      <c r="AU37" s="43">
        <v>33</v>
      </c>
      <c r="AV37" s="43">
        <f t="shared" si="21"/>
        <v>73</v>
      </c>
      <c r="AW37" s="43">
        <f t="shared" si="22"/>
        <v>8</v>
      </c>
      <c r="AX37" s="31" t="str">
        <f t="shared" si="23"/>
        <v>A</v>
      </c>
      <c r="AY37" s="30" t="s">
        <v>614</v>
      </c>
      <c r="AZ37" s="40">
        <v>40</v>
      </c>
      <c r="BA37" s="43">
        <v>32</v>
      </c>
      <c r="BB37" s="43">
        <f t="shared" si="24"/>
        <v>72</v>
      </c>
      <c r="BC37" s="43">
        <f t="shared" si="25"/>
        <v>8</v>
      </c>
      <c r="BD37" s="31" t="str">
        <f t="shared" si="26"/>
        <v>A</v>
      </c>
      <c r="BE37" s="32" t="s">
        <v>614</v>
      </c>
      <c r="BF37" s="44">
        <f t="shared" si="27"/>
        <v>8.3000000000000007</v>
      </c>
      <c r="BG37" s="45">
        <f t="shared" si="28"/>
        <v>83</v>
      </c>
      <c r="BH37" s="46" t="str">
        <f>IF(IF(OR(H37="F",N37="F",T37="F",Z37="F",AF37="F",AL37="F",AR37="F",AX37="F",BD37="F",H37="NE",N37="NE",T37="NE",Z37="NE",AF37="NE",AL37="NE",AR37="NE",AX37="NE",BD37="NE"),"Fail","Pass")="Pass",IF(BG37&gt;=70,"FCD",IF(BG37&gt;=60,"FC",IF(BG37&gt;=40,"SC"))),"Fail")</f>
        <v>FCD</v>
      </c>
      <c r="BI37" s="45" t="str">
        <f t="shared" si="29"/>
        <v/>
      </c>
      <c r="BJ37" s="36" t="str">
        <f>IF(I37="I","",BK37&amp;",") &amp; IF(O37="I","",BL37&amp;",") &amp; IF(U37="I","",BM37&amp;",")&amp; IF(AA37="I","",BN37&amp;",")&amp; IF(AG37="I","",BO37&amp;",")&amp; IF(AM37="I","",BP37&amp;",")&amp; IF(AS37="I","",BQ37&amp;",")&amp; IF(AY37="I","",BR37&amp;",")&amp; IF(BE37="I","",BS37&amp;",")</f>
        <v/>
      </c>
      <c r="BK37" s="30" t="s">
        <v>615</v>
      </c>
      <c r="BL37" s="30" t="s">
        <v>616</v>
      </c>
      <c r="BM37" s="30" t="s">
        <v>617</v>
      </c>
      <c r="BN37" s="37" t="s">
        <v>618</v>
      </c>
      <c r="BO37" s="38" t="s">
        <v>619</v>
      </c>
      <c r="BP37" s="30" t="s">
        <v>620</v>
      </c>
      <c r="BQ37" s="30" t="s">
        <v>621</v>
      </c>
      <c r="BR37" s="30" t="s">
        <v>622</v>
      </c>
      <c r="BS37" s="39" t="s">
        <v>623</v>
      </c>
    </row>
    <row r="38" spans="1:71" ht="16">
      <c r="A38" s="40" t="s">
        <v>662</v>
      </c>
      <c r="B38" s="41" t="s">
        <v>347</v>
      </c>
      <c r="C38" s="42" t="s">
        <v>348</v>
      </c>
      <c r="D38" s="40">
        <v>30</v>
      </c>
      <c r="E38" s="43">
        <v>36</v>
      </c>
      <c r="F38" s="43">
        <f t="shared" si="0"/>
        <v>66</v>
      </c>
      <c r="G38" s="43">
        <f t="shared" si="1"/>
        <v>7</v>
      </c>
      <c r="H38" s="31" t="str">
        <f t="shared" si="2"/>
        <v>B+</v>
      </c>
      <c r="I38" s="30" t="s">
        <v>614</v>
      </c>
      <c r="J38" s="40">
        <v>35</v>
      </c>
      <c r="K38" s="43">
        <v>39</v>
      </c>
      <c r="L38" s="43">
        <f t="shared" si="3"/>
        <v>74</v>
      </c>
      <c r="M38" s="43">
        <f t="shared" si="4"/>
        <v>8</v>
      </c>
      <c r="N38" s="31" t="str">
        <f t="shared" si="5"/>
        <v>A</v>
      </c>
      <c r="O38" s="30" t="s">
        <v>614</v>
      </c>
      <c r="P38" s="40">
        <v>27</v>
      </c>
      <c r="Q38" s="43">
        <v>27</v>
      </c>
      <c r="R38" s="43">
        <f t="shared" si="6"/>
        <v>54</v>
      </c>
      <c r="S38" s="43">
        <f t="shared" si="7"/>
        <v>5</v>
      </c>
      <c r="T38" s="31" t="str">
        <f t="shared" si="8"/>
        <v>C</v>
      </c>
      <c r="U38" s="30" t="s">
        <v>614</v>
      </c>
      <c r="V38" s="40">
        <v>44</v>
      </c>
      <c r="W38" s="43">
        <v>18</v>
      </c>
      <c r="X38" s="43">
        <f t="shared" si="9"/>
        <v>62</v>
      </c>
      <c r="Y38" s="43">
        <f t="shared" si="10"/>
        <v>7</v>
      </c>
      <c r="Z38" s="31" t="str">
        <f t="shared" si="11"/>
        <v>B+</v>
      </c>
      <c r="AA38" s="30" t="s">
        <v>614</v>
      </c>
      <c r="AB38" s="40">
        <v>42</v>
      </c>
      <c r="AC38" s="43">
        <v>18</v>
      </c>
      <c r="AD38" s="43">
        <f t="shared" si="12"/>
        <v>60</v>
      </c>
      <c r="AE38" s="43">
        <f t="shared" si="13"/>
        <v>7</v>
      </c>
      <c r="AF38" s="31" t="str">
        <f t="shared" si="14"/>
        <v>B+</v>
      </c>
      <c r="AG38" s="30" t="s">
        <v>614</v>
      </c>
      <c r="AH38" s="40">
        <v>44</v>
      </c>
      <c r="AI38" s="43">
        <v>46</v>
      </c>
      <c r="AJ38" s="43">
        <f t="shared" si="15"/>
        <v>90</v>
      </c>
      <c r="AK38" s="43">
        <f t="shared" si="16"/>
        <v>10</v>
      </c>
      <c r="AL38" s="31" t="str">
        <f t="shared" si="17"/>
        <v>O</v>
      </c>
      <c r="AM38" s="30" t="s">
        <v>614</v>
      </c>
      <c r="AN38" s="40">
        <v>44</v>
      </c>
      <c r="AO38" s="43">
        <v>35</v>
      </c>
      <c r="AP38" s="43">
        <f t="shared" si="18"/>
        <v>79</v>
      </c>
      <c r="AQ38" s="43">
        <f t="shared" si="19"/>
        <v>8</v>
      </c>
      <c r="AR38" s="31" t="str">
        <f t="shared" si="20"/>
        <v>A</v>
      </c>
      <c r="AS38" s="30" t="s">
        <v>614</v>
      </c>
      <c r="AT38" s="40">
        <v>39</v>
      </c>
      <c r="AU38" s="43">
        <v>40</v>
      </c>
      <c r="AV38" s="43">
        <f t="shared" si="21"/>
        <v>79</v>
      </c>
      <c r="AW38" s="43">
        <f t="shared" si="22"/>
        <v>8</v>
      </c>
      <c r="AX38" s="31" t="str">
        <f t="shared" si="23"/>
        <v>A</v>
      </c>
      <c r="AY38" s="30" t="s">
        <v>614</v>
      </c>
      <c r="AZ38" s="40">
        <v>39</v>
      </c>
      <c r="BA38" s="43">
        <v>30</v>
      </c>
      <c r="BB38" s="43">
        <f t="shared" si="24"/>
        <v>69</v>
      </c>
      <c r="BC38" s="43">
        <f t="shared" si="25"/>
        <v>7</v>
      </c>
      <c r="BD38" s="31" t="str">
        <f t="shared" si="26"/>
        <v>B+</v>
      </c>
      <c r="BE38" s="32" t="s">
        <v>614</v>
      </c>
      <c r="BF38" s="44">
        <f t="shared" si="27"/>
        <v>7.15</v>
      </c>
      <c r="BG38" s="45">
        <f t="shared" si="28"/>
        <v>71.5</v>
      </c>
      <c r="BH38" s="46" t="str">
        <f>IF(IF(OR(H38="F",N38="F",T38="F",Z38="F",AF38="F",AL38="F",AR38="F",AX38="F",BD38="F",H38="NE",N38="NE",T38="NE",Z38="NE",AF38="NE",AL38="NE",AR38="NE",AX38="NE",BD38="NE"),"Fail","Pass")="Pass",IF(BG38&gt;=70,"FCD",IF(BG38&gt;=60,"FC",IF(BG38&gt;=40,"SC"))),"Fail")</f>
        <v>FCD</v>
      </c>
      <c r="BI38" s="45" t="str">
        <f t="shared" si="29"/>
        <v/>
      </c>
      <c r="BJ38" s="36" t="str">
        <f>IF(I38="I","",BK38&amp;",") &amp; IF(O38="I","",BL38&amp;",") &amp; IF(U38="I","",BM38&amp;",")&amp; IF(AA38="I","",BN38&amp;",")&amp; IF(AG38="I","",BO38&amp;",")&amp; IF(AM38="I","",BP38&amp;",")&amp; IF(AS38="I","",BQ38&amp;",")&amp; IF(AY38="I","",BR38&amp;",")&amp; IF(BE38="I","",BS38&amp;",")</f>
        <v/>
      </c>
      <c r="BK38" s="30" t="s">
        <v>615</v>
      </c>
      <c r="BL38" s="30" t="s">
        <v>616</v>
      </c>
      <c r="BM38" s="30" t="s">
        <v>617</v>
      </c>
      <c r="BN38" s="37" t="s">
        <v>618</v>
      </c>
      <c r="BO38" s="38" t="s">
        <v>619</v>
      </c>
      <c r="BP38" s="30" t="s">
        <v>620</v>
      </c>
      <c r="BQ38" s="30" t="s">
        <v>621</v>
      </c>
      <c r="BR38" s="30" t="s">
        <v>622</v>
      </c>
      <c r="BS38" s="39" t="s">
        <v>623</v>
      </c>
    </row>
    <row r="39" spans="1:71" ht="16">
      <c r="A39" s="40" t="s">
        <v>663</v>
      </c>
      <c r="B39" s="41" t="s">
        <v>357</v>
      </c>
      <c r="C39" s="42" t="s">
        <v>358</v>
      </c>
      <c r="D39" s="40">
        <v>37</v>
      </c>
      <c r="E39" s="43">
        <v>25</v>
      </c>
      <c r="F39" s="43">
        <v>62</v>
      </c>
      <c r="G39" s="43">
        <v>7</v>
      </c>
      <c r="H39" s="31" t="s">
        <v>72</v>
      </c>
      <c r="I39" s="30" t="s">
        <v>614</v>
      </c>
      <c r="J39" s="40">
        <v>35</v>
      </c>
      <c r="K39" s="43">
        <v>31</v>
      </c>
      <c r="L39" s="43">
        <v>66</v>
      </c>
      <c r="M39" s="43">
        <v>7</v>
      </c>
      <c r="N39" s="31" t="s">
        <v>72</v>
      </c>
      <c r="O39" s="30" t="s">
        <v>614</v>
      </c>
      <c r="P39" s="40">
        <v>36</v>
      </c>
      <c r="Q39" s="43">
        <v>27</v>
      </c>
      <c r="R39" s="43">
        <v>63</v>
      </c>
      <c r="S39" s="43">
        <v>7</v>
      </c>
      <c r="T39" s="31" t="s">
        <v>72</v>
      </c>
      <c r="U39" s="30" t="s">
        <v>614</v>
      </c>
      <c r="V39" s="40">
        <v>42</v>
      </c>
      <c r="W39" s="43">
        <v>19</v>
      </c>
      <c r="X39" s="43">
        <v>61</v>
      </c>
      <c r="Y39" s="43">
        <v>7</v>
      </c>
      <c r="Z39" s="31" t="s">
        <v>72</v>
      </c>
      <c r="AA39" s="30" t="s">
        <v>614</v>
      </c>
      <c r="AB39" s="40">
        <v>42</v>
      </c>
      <c r="AC39" s="43">
        <v>27</v>
      </c>
      <c r="AD39" s="43">
        <v>69</v>
      </c>
      <c r="AE39" s="43">
        <v>7</v>
      </c>
      <c r="AF39" s="31" t="s">
        <v>72</v>
      </c>
      <c r="AG39" s="30" t="s">
        <v>614</v>
      </c>
      <c r="AH39" s="40">
        <v>38</v>
      </c>
      <c r="AI39" s="43">
        <v>41</v>
      </c>
      <c r="AJ39" s="43">
        <v>79</v>
      </c>
      <c r="AK39" s="43">
        <v>8</v>
      </c>
      <c r="AL39" s="31" t="s">
        <v>664</v>
      </c>
      <c r="AM39" s="30" t="s">
        <v>614</v>
      </c>
      <c r="AN39" s="40">
        <v>46</v>
      </c>
      <c r="AO39" s="43">
        <v>46</v>
      </c>
      <c r="AP39" s="43">
        <v>92</v>
      </c>
      <c r="AQ39" s="43">
        <v>10</v>
      </c>
      <c r="AR39" s="31" t="s">
        <v>665</v>
      </c>
      <c r="AS39" s="30" t="s">
        <v>614</v>
      </c>
      <c r="AT39" s="40">
        <v>42</v>
      </c>
      <c r="AU39" s="43">
        <v>38</v>
      </c>
      <c r="AV39" s="43">
        <v>80</v>
      </c>
      <c r="AW39" s="43">
        <v>9</v>
      </c>
      <c r="AX39" s="31" t="str">
        <f t="shared" si="23"/>
        <v>A+</v>
      </c>
      <c r="AY39" s="30" t="s">
        <v>614</v>
      </c>
      <c r="AZ39" s="40">
        <v>36</v>
      </c>
      <c r="BA39" s="43">
        <v>33</v>
      </c>
      <c r="BB39" s="43">
        <v>69</v>
      </c>
      <c r="BC39" s="43">
        <v>7</v>
      </c>
      <c r="BD39" s="31" t="str">
        <f t="shared" si="26"/>
        <v>B+</v>
      </c>
      <c r="BE39" s="32" t="s">
        <v>614</v>
      </c>
      <c r="BF39" s="44">
        <f t="shared" si="27"/>
        <v>7.4</v>
      </c>
      <c r="BG39" s="45">
        <v>74</v>
      </c>
      <c r="BH39" s="46" t="str">
        <f>IF(IF(OR(H39="F",N39="F",T39="F",Z39="F",AF39="F",AL39="F",AR39="F",AX39="F",BD39="F",H39="NE",N39="NE",T39="NE",Z39="NE",AF39="NE",AL39="NE",AR39="NE",AX39="NE",BD39="NE"),"Fail","Pass")="Pass",IF(BG39&gt;=70,"FCD",IF(BG39&gt;=60,"FC",IF(BG39&gt;=40,"SC"))),"Fail")</f>
        <v>FCD</v>
      </c>
      <c r="BI39" s="45" t="str">
        <f t="shared" si="29"/>
        <v/>
      </c>
      <c r="BJ39" s="36" t="str">
        <f>IF(I39="I","",BK39&amp;",") &amp; IF(O39="I","",BL39&amp;",") &amp; IF(U39="I","",BM39&amp;",")&amp; IF(AA39="I","",BN39&amp;",")&amp; IF(AG39="I","",BO39&amp;",")&amp; IF(AM39="I","",BP39&amp;",")&amp; IF(AS39="I","",BQ39&amp;",")&amp; IF(AY39="I","",BR39&amp;",")&amp; IF(BE39="I","",BS39&amp;",")</f>
        <v/>
      </c>
      <c r="BK39" s="30" t="s">
        <v>615</v>
      </c>
      <c r="BL39" s="30" t="s">
        <v>616</v>
      </c>
      <c r="BM39" s="30" t="s">
        <v>617</v>
      </c>
      <c r="BN39" s="37" t="s">
        <v>618</v>
      </c>
      <c r="BO39" s="38" t="s">
        <v>619</v>
      </c>
      <c r="BP39" s="30" t="s">
        <v>620</v>
      </c>
      <c r="BQ39" s="30" t="s">
        <v>621</v>
      </c>
      <c r="BR39" s="30" t="s">
        <v>622</v>
      </c>
      <c r="BS39" s="39" t="s">
        <v>623</v>
      </c>
    </row>
    <row r="40" spans="1:71" ht="16">
      <c r="A40" s="40" t="s">
        <v>666</v>
      </c>
      <c r="B40" s="41" t="s">
        <v>364</v>
      </c>
      <c r="C40" s="42" t="s">
        <v>365</v>
      </c>
      <c r="D40" s="40">
        <v>30</v>
      </c>
      <c r="E40" s="43">
        <v>35</v>
      </c>
      <c r="F40" s="43">
        <v>65</v>
      </c>
      <c r="G40" s="43">
        <v>7</v>
      </c>
      <c r="H40" s="31" t="s">
        <v>72</v>
      </c>
      <c r="I40" s="30" t="s">
        <v>614</v>
      </c>
      <c r="J40" s="40">
        <v>41</v>
      </c>
      <c r="K40" s="43">
        <v>29</v>
      </c>
      <c r="L40" s="43">
        <v>70</v>
      </c>
      <c r="M40" s="43">
        <v>8</v>
      </c>
      <c r="N40" s="31" t="s">
        <v>664</v>
      </c>
      <c r="O40" s="30" t="s">
        <v>614</v>
      </c>
      <c r="P40" s="40">
        <v>38</v>
      </c>
      <c r="Q40" s="43">
        <v>29</v>
      </c>
      <c r="R40" s="43">
        <v>67</v>
      </c>
      <c r="S40" s="43">
        <v>7</v>
      </c>
      <c r="T40" s="31" t="s">
        <v>72</v>
      </c>
      <c r="U40" s="30" t="s">
        <v>614</v>
      </c>
      <c r="V40" s="40">
        <v>45</v>
      </c>
      <c r="W40" s="43">
        <v>28</v>
      </c>
      <c r="X40" s="43">
        <v>73</v>
      </c>
      <c r="Y40" s="43">
        <v>8</v>
      </c>
      <c r="Z40" s="31" t="s">
        <v>664</v>
      </c>
      <c r="AA40" s="30" t="s">
        <v>614</v>
      </c>
      <c r="AB40" s="40">
        <v>42</v>
      </c>
      <c r="AC40" s="43">
        <v>28</v>
      </c>
      <c r="AD40" s="43">
        <v>70</v>
      </c>
      <c r="AE40" s="43">
        <v>8</v>
      </c>
      <c r="AF40" s="31" t="s">
        <v>664</v>
      </c>
      <c r="AG40" s="30" t="s">
        <v>614</v>
      </c>
      <c r="AH40" s="40">
        <v>41</v>
      </c>
      <c r="AI40" s="43">
        <v>45</v>
      </c>
      <c r="AJ40" s="43">
        <v>86</v>
      </c>
      <c r="AK40" s="43">
        <v>9</v>
      </c>
      <c r="AL40" s="31" t="s">
        <v>42</v>
      </c>
      <c r="AM40" s="30" t="s">
        <v>614</v>
      </c>
      <c r="AN40" s="40">
        <v>47</v>
      </c>
      <c r="AO40" s="43">
        <v>35</v>
      </c>
      <c r="AP40" s="43">
        <v>82</v>
      </c>
      <c r="AQ40" s="43">
        <v>9</v>
      </c>
      <c r="AR40" s="31" t="s">
        <v>42</v>
      </c>
      <c r="AS40" s="30" t="s">
        <v>614</v>
      </c>
      <c r="AT40" s="40">
        <v>39</v>
      </c>
      <c r="AU40" s="43">
        <v>42</v>
      </c>
      <c r="AV40" s="43">
        <v>81</v>
      </c>
      <c r="AW40" s="43">
        <v>9</v>
      </c>
      <c r="AX40" s="31" t="str">
        <f t="shared" si="23"/>
        <v>A+</v>
      </c>
      <c r="AY40" s="30" t="s">
        <v>614</v>
      </c>
      <c r="AZ40" s="40">
        <v>40</v>
      </c>
      <c r="BA40" s="43">
        <v>33</v>
      </c>
      <c r="BB40" s="43">
        <v>73</v>
      </c>
      <c r="BC40" s="43">
        <v>8</v>
      </c>
      <c r="BD40" s="31" t="str">
        <f t="shared" si="26"/>
        <v>A</v>
      </c>
      <c r="BE40" s="32" t="s">
        <v>614</v>
      </c>
      <c r="BF40" s="44">
        <f t="shared" si="27"/>
        <v>7.9</v>
      </c>
      <c r="BG40" s="45">
        <v>79</v>
      </c>
      <c r="BH40" s="46" t="str">
        <f>IF(IF(OR(H40="F",N40="F",T40="F",Z40="F",AF40="F",AL40="F",AR40="F",AX40="F",BD40="F",H40="NE",N40="NE",T40="NE",Z40="NE",AF40="NE",AL40="NE",AR40="NE",AX40="NE",BD40="NE"),"Fail","Pass")="Pass",IF(BG40&gt;=70,"FCD",IF(BG40&gt;=60,"FC",IF(BG40&gt;=40,"SC"))),"Fail")</f>
        <v>FCD</v>
      </c>
      <c r="BI40" s="45" t="str">
        <f t="shared" si="29"/>
        <v/>
      </c>
      <c r="BJ40" s="36" t="str">
        <f>IF(I40="I","",BK40&amp;",") &amp; IF(O40="I","",BL40&amp;",") &amp; IF(U40="I","",BM40&amp;",")&amp; IF(AA40="I","",BN40&amp;",")&amp; IF(AG40="I","",BO40&amp;",")&amp; IF(AM40="I","",BP40&amp;",")&amp; IF(AS40="I","",BQ40&amp;",")&amp; IF(AY40="I","",BR40&amp;",")&amp; IF(BE40="I","",BS40&amp;",")</f>
        <v/>
      </c>
      <c r="BK40" s="30" t="s">
        <v>615</v>
      </c>
      <c r="BL40" s="30" t="s">
        <v>616</v>
      </c>
      <c r="BM40" s="30" t="s">
        <v>617</v>
      </c>
      <c r="BN40" s="37" t="s">
        <v>618</v>
      </c>
      <c r="BO40" s="38" t="s">
        <v>619</v>
      </c>
      <c r="BP40" s="30" t="s">
        <v>620</v>
      </c>
      <c r="BQ40" s="30" t="s">
        <v>621</v>
      </c>
      <c r="BR40" s="30" t="s">
        <v>622</v>
      </c>
      <c r="BS40" s="39" t="s">
        <v>623</v>
      </c>
    </row>
    <row r="41" spans="1:71" ht="16">
      <c r="A41" s="40" t="s">
        <v>667</v>
      </c>
      <c r="B41" s="41" t="s">
        <v>371</v>
      </c>
      <c r="C41" s="42" t="s">
        <v>372</v>
      </c>
      <c r="D41" s="40">
        <v>33</v>
      </c>
      <c r="E41" s="43">
        <v>30</v>
      </c>
      <c r="F41" s="43">
        <v>63</v>
      </c>
      <c r="G41" s="43">
        <v>7</v>
      </c>
      <c r="H41" s="31" t="s">
        <v>72</v>
      </c>
      <c r="I41" s="30" t="s">
        <v>614</v>
      </c>
      <c r="J41" s="40">
        <v>36</v>
      </c>
      <c r="K41" s="43">
        <v>24</v>
      </c>
      <c r="L41" s="43">
        <v>60</v>
      </c>
      <c r="M41" s="43">
        <v>7</v>
      </c>
      <c r="N41" s="31" t="s">
        <v>72</v>
      </c>
      <c r="O41" s="30" t="s">
        <v>614</v>
      </c>
      <c r="P41" s="40">
        <v>47</v>
      </c>
      <c r="Q41" s="43">
        <v>25</v>
      </c>
      <c r="R41" s="43">
        <v>72</v>
      </c>
      <c r="S41" s="43">
        <v>8</v>
      </c>
      <c r="T41" s="31" t="s">
        <v>664</v>
      </c>
      <c r="U41" s="30" t="s">
        <v>614</v>
      </c>
      <c r="V41" s="40">
        <v>44</v>
      </c>
      <c r="W41" s="43">
        <v>26</v>
      </c>
      <c r="X41" s="43">
        <v>70</v>
      </c>
      <c r="Y41" s="43">
        <v>8</v>
      </c>
      <c r="Z41" s="31" t="s">
        <v>664</v>
      </c>
      <c r="AA41" s="30" t="s">
        <v>614</v>
      </c>
      <c r="AB41" s="40">
        <v>42</v>
      </c>
      <c r="AC41" s="43">
        <v>28</v>
      </c>
      <c r="AD41" s="43">
        <v>70</v>
      </c>
      <c r="AE41" s="43">
        <v>8</v>
      </c>
      <c r="AF41" s="31" t="s">
        <v>664</v>
      </c>
      <c r="AG41" s="30" t="s">
        <v>614</v>
      </c>
      <c r="AH41" s="40">
        <v>35</v>
      </c>
      <c r="AI41" s="43">
        <v>39</v>
      </c>
      <c r="AJ41" s="43">
        <v>74</v>
      </c>
      <c r="AK41" s="43">
        <v>8</v>
      </c>
      <c r="AL41" s="31" t="s">
        <v>664</v>
      </c>
      <c r="AM41" s="30" t="s">
        <v>614</v>
      </c>
      <c r="AN41" s="40">
        <v>49</v>
      </c>
      <c r="AO41" s="43">
        <v>46</v>
      </c>
      <c r="AP41" s="43">
        <v>95</v>
      </c>
      <c r="AQ41" s="43">
        <v>10</v>
      </c>
      <c r="AR41" s="31" t="s">
        <v>665</v>
      </c>
      <c r="AS41" s="30" t="s">
        <v>614</v>
      </c>
      <c r="AT41" s="40">
        <v>39</v>
      </c>
      <c r="AU41" s="43">
        <v>40</v>
      </c>
      <c r="AV41" s="43">
        <v>79</v>
      </c>
      <c r="AW41" s="43">
        <v>8</v>
      </c>
      <c r="AX41" s="31" t="str">
        <f t="shared" si="23"/>
        <v>A</v>
      </c>
      <c r="AY41" s="30" t="s">
        <v>614</v>
      </c>
      <c r="AZ41" s="40">
        <v>38</v>
      </c>
      <c r="BA41" s="43">
        <v>30</v>
      </c>
      <c r="BB41" s="43">
        <v>68</v>
      </c>
      <c r="BC41" s="43">
        <v>7</v>
      </c>
      <c r="BD41" s="31" t="str">
        <f t="shared" si="26"/>
        <v>B+</v>
      </c>
      <c r="BE41" s="32" t="s">
        <v>614</v>
      </c>
      <c r="BF41" s="44">
        <f t="shared" si="27"/>
        <v>7.75</v>
      </c>
      <c r="BG41" s="45">
        <v>77.5</v>
      </c>
      <c r="BH41" s="46" t="str">
        <f>IF(IF(OR(H41="F",N41="F",T41="F",Z41="F",AF41="F",AL41="F",AR41="F",AX41="F",BD41="F",H41="NE",N41="NE",T41="NE",Z41="NE",AF41="NE",AL41="NE",AR41="NE",AX41="NE",BD41="NE"),"Fail","Pass")="Pass",IF(BG41&gt;=70,"FCD",IF(BG41&gt;=60,"FC",IF(BG41&gt;=40,"SC"))),"Fail")</f>
        <v>FCD</v>
      </c>
      <c r="BI41" s="45" t="str">
        <f t="shared" si="29"/>
        <v/>
      </c>
      <c r="BJ41" s="36" t="str">
        <f>IF(I41="I","",BK41&amp;",") &amp; IF(O41="I","",BL41&amp;",") &amp; IF(U41="I","",BM41&amp;",")&amp; IF(AA41="I","",BN41&amp;",")&amp; IF(AG41="I","",BO41&amp;",")&amp; IF(AM41="I","",BP41&amp;",")&amp; IF(AS41="I","",BQ41&amp;",")&amp; IF(AY41="I","",BR41&amp;",")&amp; IF(BE41="I","",BS41&amp;",")</f>
        <v/>
      </c>
      <c r="BK41" s="30" t="s">
        <v>615</v>
      </c>
      <c r="BL41" s="30" t="s">
        <v>616</v>
      </c>
      <c r="BM41" s="30" t="s">
        <v>617</v>
      </c>
      <c r="BN41" s="37" t="s">
        <v>618</v>
      </c>
      <c r="BO41" s="38" t="s">
        <v>619</v>
      </c>
      <c r="BP41" s="30" t="s">
        <v>620</v>
      </c>
      <c r="BQ41" s="30" t="s">
        <v>621</v>
      </c>
      <c r="BR41" s="30" t="s">
        <v>622</v>
      </c>
      <c r="BS41" s="39" t="s">
        <v>623</v>
      </c>
    </row>
    <row r="42" spans="1:71" ht="16">
      <c r="A42" s="40" t="s">
        <v>668</v>
      </c>
      <c r="B42" s="41" t="s">
        <v>379</v>
      </c>
      <c r="C42" s="42" t="s">
        <v>380</v>
      </c>
      <c r="D42" s="40">
        <v>46</v>
      </c>
      <c r="E42" s="43">
        <v>41</v>
      </c>
      <c r="F42" s="43">
        <v>87</v>
      </c>
      <c r="G42" s="43">
        <v>9</v>
      </c>
      <c r="H42" s="31" t="s">
        <v>42</v>
      </c>
      <c r="I42" s="30" t="s">
        <v>614</v>
      </c>
      <c r="J42" s="40">
        <v>42</v>
      </c>
      <c r="K42" s="43">
        <v>25</v>
      </c>
      <c r="L42" s="43">
        <v>67</v>
      </c>
      <c r="M42" s="43">
        <v>7</v>
      </c>
      <c r="N42" s="31" t="s">
        <v>72</v>
      </c>
      <c r="O42" s="30" t="s">
        <v>614</v>
      </c>
      <c r="P42" s="40">
        <v>40</v>
      </c>
      <c r="Q42" s="43">
        <v>25</v>
      </c>
      <c r="R42" s="43">
        <v>65</v>
      </c>
      <c r="S42" s="43">
        <v>7</v>
      </c>
      <c r="T42" s="31" t="s">
        <v>72</v>
      </c>
      <c r="U42" s="30" t="s">
        <v>614</v>
      </c>
      <c r="V42" s="40">
        <v>42</v>
      </c>
      <c r="W42" s="43">
        <v>20</v>
      </c>
      <c r="X42" s="43">
        <v>62</v>
      </c>
      <c r="Y42" s="43">
        <v>7</v>
      </c>
      <c r="Z42" s="31" t="s">
        <v>72</v>
      </c>
      <c r="AA42" s="30" t="s">
        <v>614</v>
      </c>
      <c r="AB42" s="40">
        <v>41</v>
      </c>
      <c r="AC42" s="43">
        <v>30</v>
      </c>
      <c r="AD42" s="43">
        <v>71</v>
      </c>
      <c r="AE42" s="43">
        <v>8</v>
      </c>
      <c r="AF42" s="31" t="s">
        <v>664</v>
      </c>
      <c r="AG42" s="30" t="s">
        <v>614</v>
      </c>
      <c r="AH42" s="40">
        <v>40</v>
      </c>
      <c r="AI42" s="43">
        <v>40</v>
      </c>
      <c r="AJ42" s="43">
        <v>80</v>
      </c>
      <c r="AK42" s="43">
        <v>9</v>
      </c>
      <c r="AL42" s="31" t="s">
        <v>42</v>
      </c>
      <c r="AM42" s="30" t="s">
        <v>614</v>
      </c>
      <c r="AN42" s="40">
        <v>47</v>
      </c>
      <c r="AO42" s="43">
        <v>37</v>
      </c>
      <c r="AP42" s="43">
        <v>84</v>
      </c>
      <c r="AQ42" s="43">
        <v>9</v>
      </c>
      <c r="AR42" s="31" t="s">
        <v>42</v>
      </c>
      <c r="AS42" s="30" t="s">
        <v>614</v>
      </c>
      <c r="AT42" s="40">
        <v>40</v>
      </c>
      <c r="AU42" s="43">
        <v>41</v>
      </c>
      <c r="AV42" s="43">
        <v>81</v>
      </c>
      <c r="AW42" s="43">
        <v>9</v>
      </c>
      <c r="AX42" s="31" t="str">
        <f t="shared" si="23"/>
        <v>A+</v>
      </c>
      <c r="AY42" s="30" t="s">
        <v>614</v>
      </c>
      <c r="AZ42" s="40">
        <v>33</v>
      </c>
      <c r="BA42" s="43">
        <v>31</v>
      </c>
      <c r="BB42" s="43">
        <v>64</v>
      </c>
      <c r="BC42" s="43">
        <v>7</v>
      </c>
      <c r="BD42" s="31" t="str">
        <f t="shared" si="26"/>
        <v>B+</v>
      </c>
      <c r="BE42" s="32" t="s">
        <v>614</v>
      </c>
      <c r="BF42" s="44">
        <f t="shared" si="27"/>
        <v>7.85</v>
      </c>
      <c r="BG42" s="45">
        <v>78.5</v>
      </c>
      <c r="BH42" s="46" t="str">
        <f>IF(IF(OR(H42="F",N42="F",T42="F",Z42="F",AF42="F",AL42="F",AR42="F",AX42="F",BD42="F",H42="NE",N42="NE",T42="NE",Z42="NE",AF42="NE",AL42="NE",AR42="NE",AX42="NE",BD42="NE"),"Fail","Pass")="Pass",IF(BG42&gt;=70,"FCD",IF(BG42&gt;=60,"FC",IF(BG42&gt;=40,"SC"))),"Fail")</f>
        <v>FCD</v>
      </c>
      <c r="BI42" s="45" t="str">
        <f t="shared" si="29"/>
        <v/>
      </c>
      <c r="BJ42" s="36" t="str">
        <f>IF(I42="I","",BK42&amp;",") &amp; IF(O42="I","",BL42&amp;",") &amp; IF(U42="I","",BM42&amp;",")&amp; IF(AA42="I","",BN42&amp;",")&amp; IF(AG42="I","",BO42&amp;",")&amp; IF(AM42="I","",BP42&amp;",")&amp; IF(AS42="I","",BQ42&amp;",")&amp; IF(AY42="I","",BR42&amp;",")&amp; IF(BE42="I","",BS42&amp;",")</f>
        <v/>
      </c>
      <c r="BK42" s="30" t="s">
        <v>615</v>
      </c>
      <c r="BL42" s="30" t="s">
        <v>616</v>
      </c>
      <c r="BM42" s="30" t="s">
        <v>617</v>
      </c>
      <c r="BN42" s="37" t="s">
        <v>618</v>
      </c>
      <c r="BO42" s="38" t="s">
        <v>619</v>
      </c>
      <c r="BP42" s="30" t="s">
        <v>620</v>
      </c>
      <c r="BQ42" s="30" t="s">
        <v>621</v>
      </c>
      <c r="BR42" s="30" t="s">
        <v>622</v>
      </c>
      <c r="BS42" s="39" t="s">
        <v>623</v>
      </c>
    </row>
    <row r="43" spans="1:71" ht="16">
      <c r="A43" s="40" t="s">
        <v>669</v>
      </c>
      <c r="B43" s="41" t="s">
        <v>387</v>
      </c>
      <c r="C43" s="42" t="s">
        <v>388</v>
      </c>
      <c r="D43" s="40">
        <v>41</v>
      </c>
      <c r="E43" s="43">
        <v>30</v>
      </c>
      <c r="F43" s="43">
        <v>71</v>
      </c>
      <c r="G43" s="43">
        <v>8</v>
      </c>
      <c r="H43" s="31" t="s">
        <v>664</v>
      </c>
      <c r="I43" s="30" t="s">
        <v>614</v>
      </c>
      <c r="J43" s="40">
        <v>41</v>
      </c>
      <c r="K43" s="43">
        <v>39</v>
      </c>
      <c r="L43" s="43">
        <v>80</v>
      </c>
      <c r="M43" s="43">
        <v>9</v>
      </c>
      <c r="N43" s="31" t="s">
        <v>42</v>
      </c>
      <c r="O43" s="30" t="s">
        <v>614</v>
      </c>
      <c r="P43" s="40">
        <v>44</v>
      </c>
      <c r="Q43" s="43">
        <v>39</v>
      </c>
      <c r="R43" s="43">
        <v>83</v>
      </c>
      <c r="S43" s="43">
        <v>9</v>
      </c>
      <c r="T43" s="31" t="s">
        <v>42</v>
      </c>
      <c r="U43" s="30" t="s">
        <v>614</v>
      </c>
      <c r="V43" s="40">
        <v>50</v>
      </c>
      <c r="W43" s="43">
        <v>32</v>
      </c>
      <c r="X43" s="43">
        <v>82</v>
      </c>
      <c r="Y43" s="43">
        <v>9</v>
      </c>
      <c r="Z43" s="31" t="s">
        <v>42</v>
      </c>
      <c r="AA43" s="30" t="s">
        <v>614</v>
      </c>
      <c r="AB43" s="40">
        <v>47</v>
      </c>
      <c r="AC43" s="43">
        <v>38</v>
      </c>
      <c r="AD43" s="43">
        <v>85</v>
      </c>
      <c r="AE43" s="43">
        <v>9</v>
      </c>
      <c r="AF43" s="31" t="s">
        <v>42</v>
      </c>
      <c r="AG43" s="30" t="s">
        <v>614</v>
      </c>
      <c r="AH43" s="40">
        <v>44</v>
      </c>
      <c r="AI43" s="43">
        <v>21</v>
      </c>
      <c r="AJ43" s="43">
        <v>65</v>
      </c>
      <c r="AK43" s="43">
        <v>7</v>
      </c>
      <c r="AL43" s="31" t="s">
        <v>72</v>
      </c>
      <c r="AM43" s="30" t="s">
        <v>614</v>
      </c>
      <c r="AN43" s="40">
        <v>47</v>
      </c>
      <c r="AO43" s="43">
        <v>45</v>
      </c>
      <c r="AP43" s="43">
        <v>92</v>
      </c>
      <c r="AQ43" s="43">
        <v>10</v>
      </c>
      <c r="AR43" s="31" t="s">
        <v>665</v>
      </c>
      <c r="AS43" s="30" t="s">
        <v>614</v>
      </c>
      <c r="AT43" s="40">
        <v>39</v>
      </c>
      <c r="AU43" s="43">
        <v>41</v>
      </c>
      <c r="AV43" s="43">
        <v>80</v>
      </c>
      <c r="AW43" s="43">
        <v>9</v>
      </c>
      <c r="AX43" s="31" t="str">
        <f t="shared" si="23"/>
        <v>A+</v>
      </c>
      <c r="AY43" s="30" t="s">
        <v>614</v>
      </c>
      <c r="AZ43" s="40">
        <v>37</v>
      </c>
      <c r="BA43" s="43">
        <v>33</v>
      </c>
      <c r="BB43" s="43">
        <v>70</v>
      </c>
      <c r="BC43" s="43">
        <v>8</v>
      </c>
      <c r="BD43" s="31" t="str">
        <f t="shared" si="26"/>
        <v>A</v>
      </c>
      <c r="BE43" s="32" t="s">
        <v>614</v>
      </c>
      <c r="BF43" s="44">
        <f t="shared" si="27"/>
        <v>8.75</v>
      </c>
      <c r="BG43" s="45">
        <v>87.5</v>
      </c>
      <c r="BH43" s="46" t="str">
        <f>IF(IF(OR(H43="F",N43="F",T43="F",Z43="F",AF43="F",AL43="F",AR43="F",AX43="F",BD43="F",H43="NE",N43="NE",T43="NE",Z43="NE",AF43="NE",AL43="NE",AR43="NE",AX43="NE",BD43="NE"),"Fail","Pass")="Pass",IF(BG43&gt;=70,"FCD",IF(BG43&gt;=60,"FC",IF(BG43&gt;=40,"SC"))),"Fail")</f>
        <v>FCD</v>
      </c>
      <c r="BI43" s="45" t="str">
        <f t="shared" si="29"/>
        <v/>
      </c>
      <c r="BJ43" s="36" t="str">
        <f>IF(I43="I","",BK43&amp;",") &amp; IF(O43="I","",BL43&amp;",") &amp; IF(U43="I","",BM43&amp;",")&amp; IF(AA43="I","",BN43&amp;",")&amp; IF(AG43="I","",BO43&amp;",")&amp; IF(AM43="I","",BP43&amp;",")&amp; IF(AS43="I","",BQ43&amp;",")&amp; IF(AY43="I","",BR43&amp;",")&amp; IF(BE43="I","",BS43&amp;",")</f>
        <v/>
      </c>
      <c r="BK43" s="30" t="s">
        <v>615</v>
      </c>
      <c r="BL43" s="30" t="s">
        <v>616</v>
      </c>
      <c r="BM43" s="30" t="s">
        <v>617</v>
      </c>
      <c r="BN43" s="37" t="s">
        <v>618</v>
      </c>
      <c r="BO43" s="38" t="s">
        <v>619</v>
      </c>
      <c r="BP43" s="30" t="s">
        <v>620</v>
      </c>
      <c r="BQ43" s="30" t="s">
        <v>621</v>
      </c>
      <c r="BR43" s="30" t="s">
        <v>622</v>
      </c>
      <c r="BS43" s="39" t="s">
        <v>623</v>
      </c>
    </row>
    <row r="44" spans="1:71" ht="16">
      <c r="A44" s="40" t="s">
        <v>670</v>
      </c>
      <c r="B44" s="41" t="s">
        <v>396</v>
      </c>
      <c r="C44" s="42" t="s">
        <v>397</v>
      </c>
      <c r="D44" s="40">
        <v>45</v>
      </c>
      <c r="E44" s="43">
        <v>46</v>
      </c>
      <c r="F44" s="43">
        <v>91</v>
      </c>
      <c r="G44" s="43">
        <v>10</v>
      </c>
      <c r="H44" s="31" t="s">
        <v>665</v>
      </c>
      <c r="I44" s="30" t="s">
        <v>614</v>
      </c>
      <c r="J44" s="40">
        <v>43</v>
      </c>
      <c r="K44" s="43">
        <v>37</v>
      </c>
      <c r="L44" s="43">
        <v>80</v>
      </c>
      <c r="M44" s="43">
        <v>9</v>
      </c>
      <c r="N44" s="31" t="s">
        <v>42</v>
      </c>
      <c r="O44" s="30" t="s">
        <v>614</v>
      </c>
      <c r="P44" s="40">
        <v>42</v>
      </c>
      <c r="Q44" s="43">
        <v>26</v>
      </c>
      <c r="R44" s="43">
        <v>68</v>
      </c>
      <c r="S44" s="43">
        <v>7</v>
      </c>
      <c r="T44" s="31" t="s">
        <v>72</v>
      </c>
      <c r="U44" s="30" t="s">
        <v>614</v>
      </c>
      <c r="V44" s="40">
        <v>48</v>
      </c>
      <c r="W44" s="43">
        <v>23</v>
      </c>
      <c r="X44" s="43">
        <v>71</v>
      </c>
      <c r="Y44" s="43">
        <v>8</v>
      </c>
      <c r="Z44" s="31" t="s">
        <v>664</v>
      </c>
      <c r="AA44" s="30" t="s">
        <v>614</v>
      </c>
      <c r="AB44" s="40">
        <v>44</v>
      </c>
      <c r="AC44" s="43">
        <v>29</v>
      </c>
      <c r="AD44" s="43">
        <v>73</v>
      </c>
      <c r="AE44" s="43">
        <v>8</v>
      </c>
      <c r="AF44" s="31" t="s">
        <v>664</v>
      </c>
      <c r="AG44" s="30" t="s">
        <v>614</v>
      </c>
      <c r="AH44" s="40">
        <v>37</v>
      </c>
      <c r="AI44" s="43">
        <v>42</v>
      </c>
      <c r="AJ44" s="43">
        <v>79</v>
      </c>
      <c r="AK44" s="43">
        <v>8</v>
      </c>
      <c r="AL44" s="31" t="s">
        <v>664</v>
      </c>
      <c r="AM44" s="30" t="s">
        <v>614</v>
      </c>
      <c r="AN44" s="40">
        <v>47</v>
      </c>
      <c r="AO44" s="43">
        <v>45</v>
      </c>
      <c r="AP44" s="43">
        <v>92</v>
      </c>
      <c r="AQ44" s="43">
        <v>10</v>
      </c>
      <c r="AR44" s="31" t="s">
        <v>665</v>
      </c>
      <c r="AS44" s="30" t="s">
        <v>614</v>
      </c>
      <c r="AT44" s="40">
        <v>42</v>
      </c>
      <c r="AU44" s="43">
        <v>35</v>
      </c>
      <c r="AV44" s="43">
        <v>77</v>
      </c>
      <c r="AW44" s="43">
        <v>8</v>
      </c>
      <c r="AX44" s="31" t="str">
        <f t="shared" si="23"/>
        <v>A</v>
      </c>
      <c r="AY44" s="30" t="s">
        <v>614</v>
      </c>
      <c r="AZ44" s="40">
        <v>31</v>
      </c>
      <c r="BA44" s="43">
        <v>35</v>
      </c>
      <c r="BB44" s="43">
        <v>66</v>
      </c>
      <c r="BC44" s="43">
        <v>7</v>
      </c>
      <c r="BD44" s="31" t="str">
        <f t="shared" si="26"/>
        <v>B+</v>
      </c>
      <c r="BE44" s="32" t="s">
        <v>614</v>
      </c>
      <c r="BF44" s="44">
        <f t="shared" si="27"/>
        <v>8.35</v>
      </c>
      <c r="BG44" s="45">
        <v>83.5</v>
      </c>
      <c r="BH44" s="46" t="str">
        <f>IF(IF(OR(H44="F",N44="F",T44="F",Z44="F",AF44="F",AL44="F",AR44="F",AX44="F",BD44="F",H44="NE",N44="NE",T44="NE",Z44="NE",AF44="NE",AL44="NE",AR44="NE",AX44="NE",BD44="NE"),"Fail","Pass")="Pass",IF(BG44&gt;=70,"FCD",IF(BG44&gt;=60,"FC",IF(BG44&gt;=40,"SC"))),"Fail")</f>
        <v>FCD</v>
      </c>
      <c r="BI44" s="45" t="str">
        <f t="shared" si="29"/>
        <v/>
      </c>
      <c r="BJ44" s="36" t="str">
        <f>IF(I44="I","",BK44&amp;",") &amp; IF(O44="I","",BL44&amp;",") &amp; IF(U44="I","",BM44&amp;",")&amp; IF(AA44="I","",BN44&amp;",")&amp; IF(AG44="I","",BO44&amp;",")&amp; IF(AM44="I","",BP44&amp;",")&amp; IF(AS44="I","",BQ44&amp;",")&amp; IF(AY44="I","",BR44&amp;",")&amp; IF(BE44="I","",BS44&amp;",")</f>
        <v/>
      </c>
      <c r="BK44" s="30" t="s">
        <v>615</v>
      </c>
      <c r="BL44" s="30" t="s">
        <v>616</v>
      </c>
      <c r="BM44" s="30" t="s">
        <v>617</v>
      </c>
      <c r="BN44" s="37" t="s">
        <v>618</v>
      </c>
      <c r="BO44" s="38" t="s">
        <v>619</v>
      </c>
      <c r="BP44" s="30" t="s">
        <v>620</v>
      </c>
      <c r="BQ44" s="30" t="s">
        <v>621</v>
      </c>
      <c r="BR44" s="30" t="s">
        <v>622</v>
      </c>
      <c r="BS44" s="39" t="s">
        <v>623</v>
      </c>
    </row>
    <row r="45" spans="1:71" ht="16">
      <c r="A45" s="40" t="s">
        <v>671</v>
      </c>
      <c r="B45" s="41" t="s">
        <v>406</v>
      </c>
      <c r="C45" s="42" t="s">
        <v>407</v>
      </c>
      <c r="D45" s="40">
        <v>35</v>
      </c>
      <c r="E45" s="43">
        <v>18</v>
      </c>
      <c r="F45" s="43">
        <v>53</v>
      </c>
      <c r="G45" s="43">
        <v>5</v>
      </c>
      <c r="H45" s="31" t="s">
        <v>672</v>
      </c>
      <c r="I45" s="30" t="s">
        <v>614</v>
      </c>
      <c r="J45" s="40">
        <v>38</v>
      </c>
      <c r="K45" s="43">
        <v>36</v>
      </c>
      <c r="L45" s="43">
        <v>74</v>
      </c>
      <c r="M45" s="43">
        <v>8</v>
      </c>
      <c r="N45" s="31" t="s">
        <v>664</v>
      </c>
      <c r="O45" s="30" t="s">
        <v>614</v>
      </c>
      <c r="P45" s="40">
        <v>30</v>
      </c>
      <c r="Q45" s="43">
        <v>18</v>
      </c>
      <c r="R45" s="43">
        <v>48</v>
      </c>
      <c r="S45" s="43">
        <v>4</v>
      </c>
      <c r="T45" s="31" t="s">
        <v>673</v>
      </c>
      <c r="U45" s="30" t="s">
        <v>614</v>
      </c>
      <c r="V45" s="40">
        <v>41</v>
      </c>
      <c r="W45" s="43">
        <v>23</v>
      </c>
      <c r="X45" s="43">
        <v>64</v>
      </c>
      <c r="Y45" s="43">
        <v>7</v>
      </c>
      <c r="Z45" s="31" t="s">
        <v>72</v>
      </c>
      <c r="AA45" s="30" t="s">
        <v>614</v>
      </c>
      <c r="AB45" s="40">
        <v>39</v>
      </c>
      <c r="AC45" s="43">
        <v>32</v>
      </c>
      <c r="AD45" s="43">
        <v>71</v>
      </c>
      <c r="AE45" s="43">
        <v>8</v>
      </c>
      <c r="AF45" s="31" t="s">
        <v>664</v>
      </c>
      <c r="AG45" s="30" t="s">
        <v>614</v>
      </c>
      <c r="AH45" s="40">
        <v>40</v>
      </c>
      <c r="AI45" s="43">
        <v>45</v>
      </c>
      <c r="AJ45" s="43">
        <v>85</v>
      </c>
      <c r="AK45" s="43">
        <v>9</v>
      </c>
      <c r="AL45" s="31" t="s">
        <v>42</v>
      </c>
      <c r="AM45" s="30" t="s">
        <v>614</v>
      </c>
      <c r="AN45" s="40">
        <v>43</v>
      </c>
      <c r="AO45" s="43">
        <v>25</v>
      </c>
      <c r="AP45" s="43">
        <v>68</v>
      </c>
      <c r="AQ45" s="43">
        <v>7</v>
      </c>
      <c r="AR45" s="31" t="s">
        <v>72</v>
      </c>
      <c r="AS45" s="30" t="s">
        <v>614</v>
      </c>
      <c r="AT45" s="40">
        <v>40</v>
      </c>
      <c r="AU45" s="43">
        <v>38</v>
      </c>
      <c r="AV45" s="43">
        <v>78</v>
      </c>
      <c r="AW45" s="43">
        <v>8</v>
      </c>
      <c r="AX45" s="31" t="str">
        <f t="shared" si="23"/>
        <v>A</v>
      </c>
      <c r="AY45" s="30" t="s">
        <v>614</v>
      </c>
      <c r="AZ45" s="40">
        <v>40</v>
      </c>
      <c r="BA45" s="43">
        <v>28</v>
      </c>
      <c r="BB45" s="43">
        <v>68</v>
      </c>
      <c r="BC45" s="43">
        <v>7</v>
      </c>
      <c r="BD45" s="31" t="str">
        <f t="shared" si="26"/>
        <v>B+</v>
      </c>
      <c r="BE45" s="32" t="s">
        <v>614</v>
      </c>
      <c r="BF45" s="44">
        <f t="shared" si="27"/>
        <v>6.75</v>
      </c>
      <c r="BG45" s="45">
        <v>67.5</v>
      </c>
      <c r="BH45" s="46" t="str">
        <f>IF(IF(OR(H45="F",N45="F",T45="F",Z45="F",AF45="F",AL45="F",AR45="F",AX45="F",BD45="F",H45="NE",N45="NE",T45="NE",Z45="NE",AF45="NE",AL45="NE",AR45="NE",AX45="NE",BD45="NE"),"Fail","Pass")="Pass",IF(BG45&gt;=70,"FCD",IF(BG45&gt;=60,"FC",IF(BG45&gt;=40,"SC"))),"Fail")</f>
        <v>FC</v>
      </c>
      <c r="BI45" s="45" t="str">
        <f t="shared" si="29"/>
        <v/>
      </c>
      <c r="BJ45" s="36" t="str">
        <f>IF(I45="I","",BK45&amp;",") &amp; IF(O45="I","",BL45&amp;",") &amp; IF(U45="I","",BM45&amp;",")&amp; IF(AA45="I","",BN45&amp;",")&amp; IF(AG45="I","",BO45&amp;",")&amp; IF(AM45="I","",BP45&amp;",")&amp; IF(AS45="I","",BQ45&amp;",")&amp; IF(AY45="I","",BR45&amp;",")&amp; IF(BE45="I","",BS45&amp;",")</f>
        <v/>
      </c>
      <c r="BK45" s="30" t="s">
        <v>615</v>
      </c>
      <c r="BL45" s="30" t="s">
        <v>616</v>
      </c>
      <c r="BM45" s="30" t="s">
        <v>617</v>
      </c>
      <c r="BN45" s="37" t="s">
        <v>618</v>
      </c>
      <c r="BO45" s="38" t="s">
        <v>619</v>
      </c>
      <c r="BP45" s="30" t="s">
        <v>620</v>
      </c>
      <c r="BQ45" s="30" t="s">
        <v>621</v>
      </c>
      <c r="BR45" s="30" t="s">
        <v>622</v>
      </c>
      <c r="BS45" s="39" t="s">
        <v>623</v>
      </c>
    </row>
    <row r="46" spans="1:71" ht="16">
      <c r="A46" s="40" t="s">
        <v>674</v>
      </c>
      <c r="B46" s="41" t="s">
        <v>413</v>
      </c>
      <c r="C46" s="42" t="s">
        <v>414</v>
      </c>
      <c r="D46" s="40">
        <v>26</v>
      </c>
      <c r="E46" s="43">
        <v>30</v>
      </c>
      <c r="F46" s="43">
        <v>56</v>
      </c>
      <c r="G46" s="43">
        <v>6</v>
      </c>
      <c r="H46" s="31" t="s">
        <v>675</v>
      </c>
      <c r="I46" s="30" t="s">
        <v>614</v>
      </c>
      <c r="J46" s="40">
        <v>36</v>
      </c>
      <c r="K46" s="43">
        <v>21</v>
      </c>
      <c r="L46" s="43">
        <v>57</v>
      </c>
      <c r="M46" s="43">
        <v>6</v>
      </c>
      <c r="N46" s="31" t="s">
        <v>675</v>
      </c>
      <c r="O46" s="30" t="s">
        <v>614</v>
      </c>
      <c r="P46" s="40">
        <v>35</v>
      </c>
      <c r="Q46" s="43">
        <v>25</v>
      </c>
      <c r="R46" s="43">
        <v>60</v>
      </c>
      <c r="S46" s="43">
        <v>7</v>
      </c>
      <c r="T46" s="31" t="s">
        <v>72</v>
      </c>
      <c r="U46" s="30" t="s">
        <v>614</v>
      </c>
      <c r="V46" s="40">
        <v>40</v>
      </c>
      <c r="W46" s="43">
        <v>23</v>
      </c>
      <c r="X46" s="43">
        <v>63</v>
      </c>
      <c r="Y46" s="43">
        <v>7</v>
      </c>
      <c r="Z46" s="31" t="s">
        <v>72</v>
      </c>
      <c r="AA46" s="30" t="s">
        <v>614</v>
      </c>
      <c r="AB46" s="40">
        <v>41</v>
      </c>
      <c r="AC46" s="43">
        <v>20</v>
      </c>
      <c r="AD46" s="43">
        <v>61</v>
      </c>
      <c r="AE46" s="43">
        <v>7</v>
      </c>
      <c r="AF46" s="31" t="s">
        <v>72</v>
      </c>
      <c r="AG46" s="30" t="s">
        <v>614</v>
      </c>
      <c r="AH46" s="40">
        <v>44</v>
      </c>
      <c r="AI46" s="43">
        <v>45</v>
      </c>
      <c r="AJ46" s="43">
        <v>89</v>
      </c>
      <c r="AK46" s="43">
        <v>9</v>
      </c>
      <c r="AL46" s="31" t="s">
        <v>42</v>
      </c>
      <c r="AM46" s="30" t="s">
        <v>614</v>
      </c>
      <c r="AN46" s="40">
        <v>44</v>
      </c>
      <c r="AO46" s="43">
        <v>35</v>
      </c>
      <c r="AP46" s="43">
        <v>79</v>
      </c>
      <c r="AQ46" s="43">
        <v>8</v>
      </c>
      <c r="AR46" s="31" t="s">
        <v>664</v>
      </c>
      <c r="AS46" s="30" t="s">
        <v>614</v>
      </c>
      <c r="AT46" s="40">
        <v>38</v>
      </c>
      <c r="AU46" s="43">
        <v>39</v>
      </c>
      <c r="AV46" s="43">
        <v>77</v>
      </c>
      <c r="AW46" s="43">
        <v>8</v>
      </c>
      <c r="AX46" s="31" t="str">
        <f t="shared" si="23"/>
        <v>A</v>
      </c>
      <c r="AY46" s="30" t="s">
        <v>614</v>
      </c>
      <c r="AZ46" s="40">
        <v>37</v>
      </c>
      <c r="BA46" s="43">
        <v>32</v>
      </c>
      <c r="BB46" s="43">
        <v>69</v>
      </c>
      <c r="BC46" s="43">
        <v>7</v>
      </c>
      <c r="BD46" s="31" t="str">
        <f t="shared" si="26"/>
        <v>B+</v>
      </c>
      <c r="BE46" s="32" t="s">
        <v>614</v>
      </c>
      <c r="BF46" s="44">
        <f t="shared" si="27"/>
        <v>6.95</v>
      </c>
      <c r="BG46" s="45">
        <v>69.5</v>
      </c>
      <c r="BH46" s="46" t="str">
        <f>IF(IF(OR(H46="F",N46="F",T46="F",Z46="F",AF46="F",AL46="F",AR46="F",AX46="F",BD46="F",H46="NE",N46="NE",T46="NE",Z46="NE",AF46="NE",AL46="NE",AR46="NE",AX46="NE",BD46="NE"),"Fail","Pass")="Pass",IF(BG46&gt;=70,"FCD",IF(BG46&gt;=60,"FC",IF(BG46&gt;=40,"SC"))),"Fail")</f>
        <v>FC</v>
      </c>
      <c r="BI46" s="45" t="str">
        <f t="shared" si="29"/>
        <v/>
      </c>
      <c r="BJ46" s="36" t="str">
        <f>IF(I46="I","",BK46&amp;",") &amp; IF(O46="I","",BL46&amp;",") &amp; IF(U46="I","",BM46&amp;",")&amp; IF(AA46="I","",BN46&amp;",")&amp; IF(AG46="I","",BO46&amp;",")&amp; IF(AM46="I","",BP46&amp;",")&amp; IF(AS46="I","",BQ46&amp;",")&amp; IF(AY46="I","",BR46&amp;",")&amp; IF(BE46="I","",BS46&amp;",")</f>
        <v/>
      </c>
      <c r="BK46" s="30" t="s">
        <v>615</v>
      </c>
      <c r="BL46" s="30" t="s">
        <v>616</v>
      </c>
      <c r="BM46" s="30" t="s">
        <v>617</v>
      </c>
      <c r="BN46" s="37" t="s">
        <v>618</v>
      </c>
      <c r="BO46" s="38" t="s">
        <v>619</v>
      </c>
      <c r="BP46" s="30" t="s">
        <v>620</v>
      </c>
      <c r="BQ46" s="30" t="s">
        <v>621</v>
      </c>
      <c r="BR46" s="30" t="s">
        <v>622</v>
      </c>
      <c r="BS46" s="39" t="s">
        <v>623</v>
      </c>
    </row>
    <row r="47" spans="1:71" ht="16">
      <c r="A47" s="40" t="s">
        <v>676</v>
      </c>
      <c r="B47" s="41" t="s">
        <v>421</v>
      </c>
      <c r="C47" s="42" t="s">
        <v>422</v>
      </c>
      <c r="D47" s="40">
        <v>42</v>
      </c>
      <c r="E47" s="43">
        <v>35</v>
      </c>
      <c r="F47" s="43">
        <v>77</v>
      </c>
      <c r="G47" s="43">
        <v>8</v>
      </c>
      <c r="H47" s="31" t="s">
        <v>664</v>
      </c>
      <c r="I47" s="30" t="s">
        <v>614</v>
      </c>
      <c r="J47" s="40">
        <v>36</v>
      </c>
      <c r="K47" s="43">
        <v>26</v>
      </c>
      <c r="L47" s="43">
        <v>62</v>
      </c>
      <c r="M47" s="43">
        <v>7</v>
      </c>
      <c r="N47" s="31" t="s">
        <v>72</v>
      </c>
      <c r="O47" s="30" t="s">
        <v>614</v>
      </c>
      <c r="P47" s="40">
        <v>35</v>
      </c>
      <c r="Q47" s="43">
        <v>18</v>
      </c>
      <c r="R47" s="43">
        <v>53</v>
      </c>
      <c r="S47" s="43">
        <v>5</v>
      </c>
      <c r="T47" s="31" t="s">
        <v>672</v>
      </c>
      <c r="U47" s="30" t="s">
        <v>614</v>
      </c>
      <c r="V47" s="40">
        <v>41</v>
      </c>
      <c r="W47" s="43">
        <v>27</v>
      </c>
      <c r="X47" s="43">
        <v>68</v>
      </c>
      <c r="Y47" s="43">
        <v>7</v>
      </c>
      <c r="Z47" s="31" t="s">
        <v>72</v>
      </c>
      <c r="AA47" s="30" t="s">
        <v>614</v>
      </c>
      <c r="AB47" s="40">
        <v>39</v>
      </c>
      <c r="AC47" s="43">
        <v>22</v>
      </c>
      <c r="AD47" s="43">
        <v>61</v>
      </c>
      <c r="AE47" s="43">
        <v>7</v>
      </c>
      <c r="AF47" s="31" t="s">
        <v>72</v>
      </c>
      <c r="AG47" s="30" t="s">
        <v>614</v>
      </c>
      <c r="AH47" s="40">
        <v>39</v>
      </c>
      <c r="AI47" s="43">
        <v>36</v>
      </c>
      <c r="AJ47" s="43">
        <v>75</v>
      </c>
      <c r="AK47" s="43">
        <v>8</v>
      </c>
      <c r="AL47" s="31" t="s">
        <v>664</v>
      </c>
      <c r="AM47" s="30" t="s">
        <v>614</v>
      </c>
      <c r="AN47" s="40">
        <v>43</v>
      </c>
      <c r="AO47" s="43">
        <v>35</v>
      </c>
      <c r="AP47" s="43">
        <v>78</v>
      </c>
      <c r="AQ47" s="43">
        <v>8</v>
      </c>
      <c r="AR47" s="31" t="s">
        <v>664</v>
      </c>
      <c r="AS47" s="30" t="s">
        <v>614</v>
      </c>
      <c r="AT47" s="40">
        <v>38</v>
      </c>
      <c r="AU47" s="43">
        <v>34</v>
      </c>
      <c r="AV47" s="43">
        <v>72</v>
      </c>
      <c r="AW47" s="43">
        <v>8</v>
      </c>
      <c r="AX47" s="31" t="str">
        <f t="shared" si="23"/>
        <v>A</v>
      </c>
      <c r="AY47" s="30" t="s">
        <v>614</v>
      </c>
      <c r="AZ47" s="40">
        <v>34</v>
      </c>
      <c r="BA47" s="43">
        <v>27</v>
      </c>
      <c r="BB47" s="43">
        <v>61</v>
      </c>
      <c r="BC47" s="43">
        <v>7</v>
      </c>
      <c r="BD47" s="31" t="str">
        <f t="shared" si="26"/>
        <v>B+</v>
      </c>
      <c r="BE47" s="32" t="s">
        <v>614</v>
      </c>
      <c r="BF47" s="44">
        <f t="shared" si="27"/>
        <v>7.05</v>
      </c>
      <c r="BG47" s="45">
        <v>70.5</v>
      </c>
      <c r="BH47" s="46" t="str">
        <f>IF(IF(OR(H47="F",N47="F",T47="F",Z47="F",AF47="F",AL47="F",AR47="F",AX47="F",BD47="F",H47="NE",N47="NE",T47="NE",Z47="NE",AF47="NE",AL47="NE",AR47="NE",AX47="NE",BD47="NE"),"Fail","Pass")="Pass",IF(BG47&gt;=70,"FCD",IF(BG47&gt;=60,"FC",IF(BG47&gt;=40,"SC"))),"Fail")</f>
        <v>FCD</v>
      </c>
      <c r="BI47" s="45" t="str">
        <f t="shared" si="29"/>
        <v/>
      </c>
      <c r="BJ47" s="36" t="str">
        <f>IF(I47="I","",BK47&amp;",") &amp; IF(O47="I","",BL47&amp;",") &amp; IF(U47="I","",BM47&amp;",")&amp; IF(AA47="I","",BN47&amp;",")&amp; IF(AG47="I","",BO47&amp;",")&amp; IF(AM47="I","",BP47&amp;",")&amp; IF(AS47="I","",BQ47&amp;",")&amp; IF(AY47="I","",BR47&amp;",")&amp; IF(BE47="I","",BS47&amp;",")</f>
        <v/>
      </c>
      <c r="BK47" s="30" t="s">
        <v>615</v>
      </c>
      <c r="BL47" s="30" t="s">
        <v>616</v>
      </c>
      <c r="BM47" s="30" t="s">
        <v>617</v>
      </c>
      <c r="BN47" s="37" t="s">
        <v>618</v>
      </c>
      <c r="BO47" s="38" t="s">
        <v>619</v>
      </c>
      <c r="BP47" s="30" t="s">
        <v>620</v>
      </c>
      <c r="BQ47" s="30" t="s">
        <v>621</v>
      </c>
      <c r="BR47" s="30" t="s">
        <v>622</v>
      </c>
      <c r="BS47" s="39" t="s">
        <v>623</v>
      </c>
    </row>
    <row r="48" spans="1:71" ht="16">
      <c r="A48" s="40" t="s">
        <v>677</v>
      </c>
      <c r="B48" s="41" t="s">
        <v>430</v>
      </c>
      <c r="C48" s="42" t="s">
        <v>431</v>
      </c>
      <c r="D48" s="40">
        <v>36</v>
      </c>
      <c r="E48" s="43">
        <v>26</v>
      </c>
      <c r="F48" s="43">
        <v>62</v>
      </c>
      <c r="G48" s="43">
        <v>7</v>
      </c>
      <c r="H48" s="31" t="s">
        <v>72</v>
      </c>
      <c r="I48" s="30" t="s">
        <v>614</v>
      </c>
      <c r="J48" s="40">
        <v>37</v>
      </c>
      <c r="K48" s="43">
        <v>28</v>
      </c>
      <c r="L48" s="43">
        <v>65</v>
      </c>
      <c r="M48" s="43">
        <v>7</v>
      </c>
      <c r="N48" s="31" t="s">
        <v>72</v>
      </c>
      <c r="O48" s="30" t="s">
        <v>614</v>
      </c>
      <c r="P48" s="40">
        <v>38</v>
      </c>
      <c r="Q48" s="43">
        <v>33</v>
      </c>
      <c r="R48" s="43">
        <v>71</v>
      </c>
      <c r="S48" s="43">
        <v>8</v>
      </c>
      <c r="T48" s="31" t="s">
        <v>664</v>
      </c>
      <c r="U48" s="30" t="s">
        <v>614</v>
      </c>
      <c r="V48" s="40">
        <v>43</v>
      </c>
      <c r="W48" s="43">
        <v>32</v>
      </c>
      <c r="X48" s="43">
        <v>75</v>
      </c>
      <c r="Y48" s="43">
        <v>8</v>
      </c>
      <c r="Z48" s="31" t="s">
        <v>664</v>
      </c>
      <c r="AA48" s="30" t="s">
        <v>614</v>
      </c>
      <c r="AB48" s="40">
        <v>39</v>
      </c>
      <c r="AC48" s="43">
        <v>27</v>
      </c>
      <c r="AD48" s="43">
        <v>66</v>
      </c>
      <c r="AE48" s="43">
        <v>7</v>
      </c>
      <c r="AF48" s="31" t="s">
        <v>72</v>
      </c>
      <c r="AG48" s="30" t="s">
        <v>614</v>
      </c>
      <c r="AH48" s="40">
        <v>33</v>
      </c>
      <c r="AI48" s="43">
        <v>44</v>
      </c>
      <c r="AJ48" s="43">
        <v>77</v>
      </c>
      <c r="AK48" s="43">
        <v>8</v>
      </c>
      <c r="AL48" s="31" t="s">
        <v>664</v>
      </c>
      <c r="AM48" s="30" t="s">
        <v>614</v>
      </c>
      <c r="AN48" s="40">
        <v>44</v>
      </c>
      <c r="AO48" s="43">
        <v>40</v>
      </c>
      <c r="AP48" s="43">
        <v>84</v>
      </c>
      <c r="AQ48" s="43">
        <v>9</v>
      </c>
      <c r="AR48" s="31" t="s">
        <v>42</v>
      </c>
      <c r="AS48" s="30" t="s">
        <v>614</v>
      </c>
      <c r="AT48" s="40">
        <v>35</v>
      </c>
      <c r="AU48" s="43">
        <v>35</v>
      </c>
      <c r="AV48" s="43">
        <v>70</v>
      </c>
      <c r="AW48" s="43">
        <v>8</v>
      </c>
      <c r="AX48" s="31" t="str">
        <f t="shared" si="23"/>
        <v>A</v>
      </c>
      <c r="AY48" s="30" t="s">
        <v>614</v>
      </c>
      <c r="AZ48" s="40">
        <v>33</v>
      </c>
      <c r="BA48" s="43">
        <v>29</v>
      </c>
      <c r="BB48" s="43">
        <v>62</v>
      </c>
      <c r="BC48" s="43">
        <v>7</v>
      </c>
      <c r="BD48" s="31" t="str">
        <f t="shared" si="26"/>
        <v>B+</v>
      </c>
      <c r="BE48" s="32" t="s">
        <v>614</v>
      </c>
      <c r="BF48" s="44">
        <f t="shared" si="27"/>
        <v>7.55</v>
      </c>
      <c r="BG48" s="45">
        <v>75.5</v>
      </c>
      <c r="BH48" s="46" t="str">
        <f>IF(IF(OR(H48="F",N48="F",T48="F",Z48="F",AF48="F",AL48="F",AR48="F",AX48="F",BD48="F",H48="NE",N48="NE",T48="NE",Z48="NE",AF48="NE",AL48="NE",AR48="NE",AX48="NE",BD48="NE"),"Fail","Pass")="Pass",IF(BG48&gt;=70,"FCD",IF(BG48&gt;=60,"FC",IF(BG48&gt;=40,"SC"))),"Fail")</f>
        <v>FCD</v>
      </c>
      <c r="BI48" s="45" t="str">
        <f t="shared" si="29"/>
        <v/>
      </c>
      <c r="BJ48" s="36" t="str">
        <f>IF(I48="I","",BK48&amp;",") &amp; IF(O48="I","",BL48&amp;",") &amp; IF(U48="I","",BM48&amp;",")&amp; IF(AA48="I","",BN48&amp;",")&amp; IF(AG48="I","",BO48&amp;",")&amp; IF(AM48="I","",BP48&amp;",")&amp; IF(AS48="I","",BQ48&amp;",")&amp; IF(AY48="I","",BR48&amp;",")&amp; IF(BE48="I","",BS48&amp;",")</f>
        <v/>
      </c>
      <c r="BK48" s="30" t="s">
        <v>615</v>
      </c>
      <c r="BL48" s="30" t="s">
        <v>616</v>
      </c>
      <c r="BM48" s="30" t="s">
        <v>617</v>
      </c>
      <c r="BN48" s="37" t="s">
        <v>618</v>
      </c>
      <c r="BO48" s="38" t="s">
        <v>619</v>
      </c>
      <c r="BP48" s="30" t="s">
        <v>620</v>
      </c>
      <c r="BQ48" s="30" t="s">
        <v>621</v>
      </c>
      <c r="BR48" s="30" t="s">
        <v>622</v>
      </c>
      <c r="BS48" s="39" t="s">
        <v>623</v>
      </c>
    </row>
    <row r="49" spans="1:71" ht="16">
      <c r="A49" s="40" t="s">
        <v>678</v>
      </c>
      <c r="B49" s="41" t="s">
        <v>439</v>
      </c>
      <c r="C49" s="42" t="s">
        <v>440</v>
      </c>
      <c r="D49" s="40">
        <v>27</v>
      </c>
      <c r="E49" s="43">
        <v>22</v>
      </c>
      <c r="F49" s="43">
        <v>49</v>
      </c>
      <c r="G49" s="43">
        <v>4</v>
      </c>
      <c r="H49" s="31" t="s">
        <v>673</v>
      </c>
      <c r="I49" s="30" t="s">
        <v>614</v>
      </c>
      <c r="J49" s="40">
        <v>38</v>
      </c>
      <c r="K49" s="43">
        <v>30</v>
      </c>
      <c r="L49" s="43">
        <v>68</v>
      </c>
      <c r="M49" s="43">
        <v>7</v>
      </c>
      <c r="N49" s="31" t="s">
        <v>72</v>
      </c>
      <c r="O49" s="30" t="s">
        <v>614</v>
      </c>
      <c r="P49" s="40">
        <v>40</v>
      </c>
      <c r="Q49" s="43">
        <v>21</v>
      </c>
      <c r="R49" s="43">
        <v>61</v>
      </c>
      <c r="S49" s="43">
        <v>7</v>
      </c>
      <c r="T49" s="31" t="s">
        <v>72</v>
      </c>
      <c r="U49" s="30" t="s">
        <v>614</v>
      </c>
      <c r="V49" s="40">
        <v>44</v>
      </c>
      <c r="W49" s="43">
        <v>24</v>
      </c>
      <c r="X49" s="43">
        <v>68</v>
      </c>
      <c r="Y49" s="43">
        <v>7</v>
      </c>
      <c r="Z49" s="31" t="s">
        <v>72</v>
      </c>
      <c r="AA49" s="30" t="s">
        <v>614</v>
      </c>
      <c r="AB49" s="40">
        <v>44</v>
      </c>
      <c r="AC49" s="43">
        <v>24</v>
      </c>
      <c r="AD49" s="43">
        <v>68</v>
      </c>
      <c r="AE49" s="43">
        <v>7</v>
      </c>
      <c r="AF49" s="31" t="s">
        <v>72</v>
      </c>
      <c r="AG49" s="30" t="s">
        <v>614</v>
      </c>
      <c r="AH49" s="40">
        <v>44</v>
      </c>
      <c r="AI49" s="43">
        <v>41</v>
      </c>
      <c r="AJ49" s="43">
        <v>85</v>
      </c>
      <c r="AK49" s="43">
        <v>9</v>
      </c>
      <c r="AL49" s="31" t="s">
        <v>42</v>
      </c>
      <c r="AM49" s="30" t="s">
        <v>614</v>
      </c>
      <c r="AN49" s="40">
        <v>50</v>
      </c>
      <c r="AO49" s="43">
        <v>48</v>
      </c>
      <c r="AP49" s="43">
        <v>98</v>
      </c>
      <c r="AQ49" s="43">
        <v>10</v>
      </c>
      <c r="AR49" s="31" t="s">
        <v>665</v>
      </c>
      <c r="AS49" s="30" t="s">
        <v>614</v>
      </c>
      <c r="AT49" s="40">
        <v>43</v>
      </c>
      <c r="AU49" s="43">
        <v>44</v>
      </c>
      <c r="AV49" s="43">
        <v>87</v>
      </c>
      <c r="AW49" s="43">
        <v>9</v>
      </c>
      <c r="AX49" s="31" t="str">
        <f t="shared" si="23"/>
        <v>A+</v>
      </c>
      <c r="AY49" s="30" t="s">
        <v>614</v>
      </c>
      <c r="AZ49" s="40">
        <v>39</v>
      </c>
      <c r="BA49" s="43">
        <v>30</v>
      </c>
      <c r="BB49" s="43">
        <v>69</v>
      </c>
      <c r="BC49" s="43">
        <v>7</v>
      </c>
      <c r="BD49" s="31" t="str">
        <f t="shared" si="26"/>
        <v>B+</v>
      </c>
      <c r="BE49" s="32" t="s">
        <v>614</v>
      </c>
      <c r="BF49" s="44">
        <f t="shared" si="27"/>
        <v>7</v>
      </c>
      <c r="BG49" s="45">
        <v>70</v>
      </c>
      <c r="BH49" s="46" t="str">
        <f>IF(IF(OR(H49="F",N49="F",T49="F",Z49="F",AF49="F",AL49="F",AR49="F",AX49="F",BD49="F",H49="NE",N49="NE",T49="NE",Z49="NE",AF49="NE",AL49="NE",AR49="NE",AX49="NE",BD49="NE"),"Fail","Pass")="Pass",IF(BG49&gt;=70,"FCD",IF(BG49&gt;=60,"FC",IF(BG49&gt;=40,"SC"))),"Fail")</f>
        <v>FCD</v>
      </c>
      <c r="BI49" s="45" t="str">
        <f t="shared" si="29"/>
        <v/>
      </c>
      <c r="BJ49" s="36" t="str">
        <f>IF(I49="I","",BK49&amp;",") &amp; IF(O49="I","",BL49&amp;",") &amp; IF(U49="I","",BM49&amp;",")&amp; IF(AA49="I","",BN49&amp;",")&amp; IF(AG49="I","",BO49&amp;",")&amp; IF(AM49="I","",BP49&amp;",")&amp; IF(AS49="I","",BQ49&amp;",")&amp; IF(AY49="I","",BR49&amp;",")&amp; IF(BE49="I","",BS49&amp;",")</f>
        <v/>
      </c>
      <c r="BK49" s="30" t="s">
        <v>615</v>
      </c>
      <c r="BL49" s="30" t="s">
        <v>616</v>
      </c>
      <c r="BM49" s="30" t="s">
        <v>617</v>
      </c>
      <c r="BN49" s="37" t="s">
        <v>618</v>
      </c>
      <c r="BO49" s="38" t="s">
        <v>619</v>
      </c>
      <c r="BP49" s="30" t="s">
        <v>620</v>
      </c>
      <c r="BQ49" s="30" t="s">
        <v>621</v>
      </c>
      <c r="BR49" s="30" t="s">
        <v>622</v>
      </c>
      <c r="BS49" s="39" t="s">
        <v>623</v>
      </c>
    </row>
    <row r="50" spans="1:71" ht="16">
      <c r="A50" s="40" t="s">
        <v>679</v>
      </c>
      <c r="B50" s="41" t="s">
        <v>448</v>
      </c>
      <c r="C50" s="42" t="s">
        <v>449</v>
      </c>
      <c r="D50" s="40">
        <v>34</v>
      </c>
      <c r="E50" s="43">
        <v>31</v>
      </c>
      <c r="F50" s="43">
        <v>65</v>
      </c>
      <c r="G50" s="43">
        <v>7</v>
      </c>
      <c r="H50" s="31" t="s">
        <v>72</v>
      </c>
      <c r="I50" s="30" t="s">
        <v>614</v>
      </c>
      <c r="J50" s="40">
        <v>45</v>
      </c>
      <c r="K50" s="43">
        <v>32</v>
      </c>
      <c r="L50" s="43">
        <v>77</v>
      </c>
      <c r="M50" s="43">
        <v>8</v>
      </c>
      <c r="N50" s="31" t="s">
        <v>664</v>
      </c>
      <c r="O50" s="30" t="s">
        <v>614</v>
      </c>
      <c r="P50" s="40">
        <v>47</v>
      </c>
      <c r="Q50" s="43">
        <v>28</v>
      </c>
      <c r="R50" s="43">
        <v>75</v>
      </c>
      <c r="S50" s="43">
        <v>8</v>
      </c>
      <c r="T50" s="31" t="s">
        <v>664</v>
      </c>
      <c r="U50" s="30" t="s">
        <v>614</v>
      </c>
      <c r="V50" s="40">
        <v>44</v>
      </c>
      <c r="W50" s="43">
        <v>21</v>
      </c>
      <c r="X50" s="43">
        <v>65</v>
      </c>
      <c r="Y50" s="43">
        <v>7</v>
      </c>
      <c r="Z50" s="31" t="s">
        <v>72</v>
      </c>
      <c r="AA50" s="30" t="s">
        <v>614</v>
      </c>
      <c r="AB50" s="40">
        <v>47</v>
      </c>
      <c r="AC50" s="43">
        <v>26</v>
      </c>
      <c r="AD50" s="43">
        <v>73</v>
      </c>
      <c r="AE50" s="43">
        <v>8</v>
      </c>
      <c r="AF50" s="31" t="s">
        <v>664</v>
      </c>
      <c r="AG50" s="30" t="s">
        <v>614</v>
      </c>
      <c r="AH50" s="40">
        <v>40</v>
      </c>
      <c r="AI50" s="43">
        <v>43</v>
      </c>
      <c r="AJ50" s="43">
        <v>83</v>
      </c>
      <c r="AK50" s="43">
        <v>9</v>
      </c>
      <c r="AL50" s="31" t="s">
        <v>42</v>
      </c>
      <c r="AM50" s="30" t="s">
        <v>614</v>
      </c>
      <c r="AN50" s="40">
        <v>50</v>
      </c>
      <c r="AO50" s="43">
        <v>50</v>
      </c>
      <c r="AP50" s="43">
        <v>100</v>
      </c>
      <c r="AQ50" s="43">
        <v>10</v>
      </c>
      <c r="AR50" s="31" t="s">
        <v>665</v>
      </c>
      <c r="AS50" s="30" t="s">
        <v>614</v>
      </c>
      <c r="AT50" s="40">
        <v>43</v>
      </c>
      <c r="AU50" s="43">
        <v>45</v>
      </c>
      <c r="AV50" s="43">
        <v>88</v>
      </c>
      <c r="AW50" s="43">
        <v>9</v>
      </c>
      <c r="AX50" s="31" t="str">
        <f t="shared" si="23"/>
        <v>A+</v>
      </c>
      <c r="AY50" s="30" t="s">
        <v>614</v>
      </c>
      <c r="AZ50" s="40">
        <v>34</v>
      </c>
      <c r="BA50" s="43">
        <v>32</v>
      </c>
      <c r="BB50" s="43">
        <v>66</v>
      </c>
      <c r="BC50" s="43">
        <v>7</v>
      </c>
      <c r="BD50" s="31" t="str">
        <f t="shared" si="26"/>
        <v>B+</v>
      </c>
      <c r="BE50" s="32" t="s">
        <v>614</v>
      </c>
      <c r="BF50" s="44">
        <f t="shared" si="27"/>
        <v>7.9</v>
      </c>
      <c r="BG50" s="45">
        <v>79</v>
      </c>
      <c r="BH50" s="46" t="str">
        <f>IF(IF(OR(H50="F",N50="F",T50="F",Z50="F",AF50="F",AL50="F",AR50="F",AX50="F",BD50="F",H50="NE",N50="NE",T50="NE",Z50="NE",AF50="NE",AL50="NE",AR50="NE",AX50="NE",BD50="NE"),"Fail","Pass")="Pass",IF(BG50&gt;=70,"FCD",IF(BG50&gt;=60,"FC",IF(BG50&gt;=40,"SC"))),"Fail")</f>
        <v>FCD</v>
      </c>
      <c r="BI50" s="45" t="str">
        <f t="shared" si="29"/>
        <v/>
      </c>
      <c r="BJ50" s="36" t="str">
        <f>IF(I50="I","",BK50&amp;",") &amp; IF(O50="I","",BL50&amp;",") &amp; IF(U50="I","",BM50&amp;",")&amp; IF(AA50="I","",BN50&amp;",")&amp; IF(AG50="I","",BO50&amp;",")&amp; IF(AM50="I","",BP50&amp;",")&amp; IF(AS50="I","",BQ50&amp;",")&amp; IF(AY50="I","",BR50&amp;",")&amp; IF(BE50="I","",BS50&amp;",")</f>
        <v/>
      </c>
      <c r="BK50" s="30" t="s">
        <v>615</v>
      </c>
      <c r="BL50" s="30" t="s">
        <v>616</v>
      </c>
      <c r="BM50" s="30" t="s">
        <v>617</v>
      </c>
      <c r="BN50" s="37" t="s">
        <v>618</v>
      </c>
      <c r="BO50" s="38" t="s">
        <v>619</v>
      </c>
      <c r="BP50" s="30" t="s">
        <v>620</v>
      </c>
      <c r="BQ50" s="30" t="s">
        <v>621</v>
      </c>
      <c r="BR50" s="30" t="s">
        <v>622</v>
      </c>
      <c r="BS50" s="39" t="s">
        <v>623</v>
      </c>
    </row>
    <row r="51" spans="1:71" ht="16">
      <c r="A51" s="40" t="s">
        <v>680</v>
      </c>
      <c r="B51" s="41" t="s">
        <v>456</v>
      </c>
      <c r="C51" s="42" t="s">
        <v>457</v>
      </c>
      <c r="D51" s="40">
        <v>40</v>
      </c>
      <c r="E51" s="43">
        <v>24</v>
      </c>
      <c r="F51" s="43">
        <v>64</v>
      </c>
      <c r="G51" s="43">
        <v>7</v>
      </c>
      <c r="H51" s="31" t="s">
        <v>72</v>
      </c>
      <c r="I51" s="30" t="s">
        <v>614</v>
      </c>
      <c r="J51" s="40">
        <v>40</v>
      </c>
      <c r="K51" s="43">
        <v>31</v>
      </c>
      <c r="L51" s="43">
        <v>71</v>
      </c>
      <c r="M51" s="43">
        <v>8</v>
      </c>
      <c r="N51" s="31" t="s">
        <v>664</v>
      </c>
      <c r="O51" s="30" t="s">
        <v>614</v>
      </c>
      <c r="P51" s="40">
        <v>38</v>
      </c>
      <c r="Q51" s="43">
        <v>30</v>
      </c>
      <c r="R51" s="43">
        <v>68</v>
      </c>
      <c r="S51" s="43">
        <v>7</v>
      </c>
      <c r="T51" s="31" t="s">
        <v>72</v>
      </c>
      <c r="U51" s="30" t="s">
        <v>614</v>
      </c>
      <c r="V51" s="40">
        <v>45</v>
      </c>
      <c r="W51" s="43">
        <v>19</v>
      </c>
      <c r="X51" s="43">
        <v>64</v>
      </c>
      <c r="Y51" s="43">
        <v>7</v>
      </c>
      <c r="Z51" s="31" t="s">
        <v>72</v>
      </c>
      <c r="AA51" s="30" t="s">
        <v>614</v>
      </c>
      <c r="AB51" s="40">
        <v>39</v>
      </c>
      <c r="AC51" s="43">
        <v>23</v>
      </c>
      <c r="AD51" s="43">
        <v>62</v>
      </c>
      <c r="AE51" s="43">
        <v>7</v>
      </c>
      <c r="AF51" s="31" t="s">
        <v>72</v>
      </c>
      <c r="AG51" s="30" t="s">
        <v>614</v>
      </c>
      <c r="AH51" s="40">
        <v>44</v>
      </c>
      <c r="AI51" s="43">
        <v>37</v>
      </c>
      <c r="AJ51" s="43">
        <v>81</v>
      </c>
      <c r="AK51" s="43">
        <v>9</v>
      </c>
      <c r="AL51" s="31" t="s">
        <v>42</v>
      </c>
      <c r="AM51" s="30" t="s">
        <v>614</v>
      </c>
      <c r="AN51" s="40">
        <v>42</v>
      </c>
      <c r="AO51" s="43">
        <v>42</v>
      </c>
      <c r="AP51" s="43">
        <v>84</v>
      </c>
      <c r="AQ51" s="43">
        <v>9</v>
      </c>
      <c r="AR51" s="31" t="s">
        <v>42</v>
      </c>
      <c r="AS51" s="30" t="s">
        <v>614</v>
      </c>
      <c r="AT51" s="40">
        <v>35</v>
      </c>
      <c r="AU51" s="43">
        <v>31</v>
      </c>
      <c r="AV51" s="43">
        <v>66</v>
      </c>
      <c r="AW51" s="43">
        <v>7</v>
      </c>
      <c r="AX51" s="31" t="str">
        <f t="shared" si="23"/>
        <v>B+</v>
      </c>
      <c r="AY51" s="30" t="s">
        <v>614</v>
      </c>
      <c r="AZ51" s="40">
        <v>36</v>
      </c>
      <c r="BA51" s="43">
        <v>33</v>
      </c>
      <c r="BB51" s="43">
        <v>69</v>
      </c>
      <c r="BC51" s="43">
        <v>7</v>
      </c>
      <c r="BD51" s="31" t="str">
        <f t="shared" si="26"/>
        <v>B+</v>
      </c>
      <c r="BE51" s="32" t="s">
        <v>614</v>
      </c>
      <c r="BF51" s="44">
        <f t="shared" si="27"/>
        <v>7.35</v>
      </c>
      <c r="BG51" s="45">
        <v>73.5</v>
      </c>
      <c r="BH51" s="46" t="str">
        <f>IF(IF(OR(H51="F",N51="F",T51="F",Z51="F",AF51="F",AL51="F",AR51="F",AX51="F",BD51="F",H51="NE",N51="NE",T51="NE",Z51="NE",AF51="NE",AL51="NE",AR51="NE",AX51="NE",BD51="NE"),"Fail","Pass")="Pass",IF(BG51&gt;=70,"FCD",IF(BG51&gt;=60,"FC",IF(BG51&gt;=40,"SC"))),"Fail")</f>
        <v>FCD</v>
      </c>
      <c r="BI51" s="45" t="str">
        <f t="shared" si="29"/>
        <v/>
      </c>
      <c r="BJ51" s="36" t="str">
        <f>IF(I51="I","",BK51&amp;",") &amp; IF(O51="I","",BL51&amp;",") &amp; IF(U51="I","",BM51&amp;",")&amp; IF(AA51="I","",BN51&amp;",")&amp; IF(AG51="I","",BO51&amp;",")&amp; IF(AM51="I","",BP51&amp;",")&amp; IF(AS51="I","",BQ51&amp;",")&amp; IF(AY51="I","",BR51&amp;",")&amp; IF(BE51="I","",BS51&amp;",")</f>
        <v/>
      </c>
      <c r="BK51" s="30" t="s">
        <v>615</v>
      </c>
      <c r="BL51" s="30" t="s">
        <v>616</v>
      </c>
      <c r="BM51" s="30" t="s">
        <v>617</v>
      </c>
      <c r="BN51" s="37" t="s">
        <v>618</v>
      </c>
      <c r="BO51" s="38" t="s">
        <v>619</v>
      </c>
      <c r="BP51" s="30" t="s">
        <v>620</v>
      </c>
      <c r="BQ51" s="30" t="s">
        <v>621</v>
      </c>
      <c r="BR51" s="30" t="s">
        <v>622</v>
      </c>
      <c r="BS51" s="39" t="s">
        <v>623</v>
      </c>
    </row>
    <row r="52" spans="1:71" ht="16">
      <c r="A52" s="40" t="s">
        <v>681</v>
      </c>
      <c r="B52" s="41" t="s">
        <v>466</v>
      </c>
      <c r="C52" s="42" t="s">
        <v>467</v>
      </c>
      <c r="D52" s="40">
        <v>41</v>
      </c>
      <c r="E52" s="43">
        <v>41</v>
      </c>
      <c r="F52" s="43">
        <v>82</v>
      </c>
      <c r="G52" s="43">
        <v>9</v>
      </c>
      <c r="H52" s="31" t="s">
        <v>42</v>
      </c>
      <c r="I52" s="30" t="s">
        <v>614</v>
      </c>
      <c r="J52" s="40">
        <v>43</v>
      </c>
      <c r="K52" s="43">
        <v>32</v>
      </c>
      <c r="L52" s="43">
        <v>75</v>
      </c>
      <c r="M52" s="43">
        <v>8</v>
      </c>
      <c r="N52" s="31" t="s">
        <v>664</v>
      </c>
      <c r="O52" s="30" t="s">
        <v>614</v>
      </c>
      <c r="P52" s="40">
        <v>33</v>
      </c>
      <c r="Q52" s="43">
        <v>25</v>
      </c>
      <c r="R52" s="43">
        <v>58</v>
      </c>
      <c r="S52" s="43">
        <v>6</v>
      </c>
      <c r="T52" s="31" t="s">
        <v>675</v>
      </c>
      <c r="U52" s="30" t="s">
        <v>614</v>
      </c>
      <c r="V52" s="40">
        <v>44</v>
      </c>
      <c r="W52" s="43">
        <v>18</v>
      </c>
      <c r="X52" s="43">
        <v>62</v>
      </c>
      <c r="Y52" s="43">
        <v>7</v>
      </c>
      <c r="Z52" s="31" t="s">
        <v>72</v>
      </c>
      <c r="AA52" s="30" t="s">
        <v>614</v>
      </c>
      <c r="AB52" s="40">
        <v>41</v>
      </c>
      <c r="AC52" s="43">
        <v>24</v>
      </c>
      <c r="AD52" s="43">
        <v>65</v>
      </c>
      <c r="AE52" s="43">
        <v>7</v>
      </c>
      <c r="AF52" s="31" t="s">
        <v>72</v>
      </c>
      <c r="AG52" s="30" t="s">
        <v>614</v>
      </c>
      <c r="AH52" s="40">
        <v>45</v>
      </c>
      <c r="AI52" s="43">
        <v>46</v>
      </c>
      <c r="AJ52" s="43">
        <v>91</v>
      </c>
      <c r="AK52" s="43">
        <v>10</v>
      </c>
      <c r="AL52" s="31" t="s">
        <v>665</v>
      </c>
      <c r="AM52" s="30" t="s">
        <v>614</v>
      </c>
      <c r="AN52" s="40">
        <v>43</v>
      </c>
      <c r="AO52" s="43">
        <v>45</v>
      </c>
      <c r="AP52" s="43">
        <v>88</v>
      </c>
      <c r="AQ52" s="43">
        <v>9</v>
      </c>
      <c r="AR52" s="31" t="s">
        <v>42</v>
      </c>
      <c r="AS52" s="30" t="s">
        <v>614</v>
      </c>
      <c r="AT52" s="40">
        <v>42</v>
      </c>
      <c r="AU52" s="43">
        <v>37</v>
      </c>
      <c r="AV52" s="43">
        <v>79</v>
      </c>
      <c r="AW52" s="43">
        <v>8</v>
      </c>
      <c r="AX52" s="31" t="str">
        <f t="shared" si="23"/>
        <v>A</v>
      </c>
      <c r="AY52" s="30" t="s">
        <v>614</v>
      </c>
      <c r="AZ52" s="40">
        <v>33</v>
      </c>
      <c r="BA52" s="43">
        <v>29</v>
      </c>
      <c r="BB52" s="43">
        <v>62</v>
      </c>
      <c r="BC52" s="43">
        <v>7</v>
      </c>
      <c r="BD52" s="31" t="str">
        <f t="shared" si="26"/>
        <v>B+</v>
      </c>
      <c r="BE52" s="32" t="s">
        <v>614</v>
      </c>
      <c r="BF52" s="44">
        <f t="shared" si="27"/>
        <v>7.65</v>
      </c>
      <c r="BG52" s="45">
        <v>76.5</v>
      </c>
      <c r="BH52" s="46" t="str">
        <f>IF(IF(OR(H52="F",N52="F",T52="F",Z52="F",AF52="F",AL52="F",AR52="F",AX52="F",BD52="F",H52="NE",N52="NE",T52="NE",Z52="NE",AF52="NE",AL52="NE",AR52="NE",AX52="NE",BD52="NE"),"Fail","Pass")="Pass",IF(BG52&gt;=70,"FCD",IF(BG52&gt;=60,"FC",IF(BG52&gt;=40,"SC"))),"Fail")</f>
        <v>FCD</v>
      </c>
      <c r="BI52" s="45" t="str">
        <f t="shared" si="29"/>
        <v/>
      </c>
      <c r="BJ52" s="36" t="str">
        <f>IF(I52="I","",BK52&amp;",") &amp; IF(O52="I","",BL52&amp;",") &amp; IF(U52="I","",BM52&amp;",")&amp; IF(AA52="I","",BN52&amp;",")&amp; IF(AG52="I","",BO52&amp;",")&amp; IF(AM52="I","",BP52&amp;",")&amp; IF(AS52="I","",BQ52&amp;",")&amp; IF(AY52="I","",BR52&amp;",")&amp; IF(BE52="I","",BS52&amp;",")</f>
        <v/>
      </c>
      <c r="BK52" s="30" t="s">
        <v>615</v>
      </c>
      <c r="BL52" s="30" t="s">
        <v>616</v>
      </c>
      <c r="BM52" s="30" t="s">
        <v>617</v>
      </c>
      <c r="BN52" s="37" t="s">
        <v>618</v>
      </c>
      <c r="BO52" s="38" t="s">
        <v>619</v>
      </c>
      <c r="BP52" s="30" t="s">
        <v>620</v>
      </c>
      <c r="BQ52" s="30" t="s">
        <v>621</v>
      </c>
      <c r="BR52" s="30" t="s">
        <v>622</v>
      </c>
      <c r="BS52" s="39" t="s">
        <v>623</v>
      </c>
    </row>
    <row r="53" spans="1:71" ht="16">
      <c r="A53" s="40" t="s">
        <v>682</v>
      </c>
      <c r="B53" s="41" t="s">
        <v>475</v>
      </c>
      <c r="C53" s="42" t="s">
        <v>476</v>
      </c>
      <c r="D53" s="40">
        <v>31</v>
      </c>
      <c r="E53" s="43">
        <v>18</v>
      </c>
      <c r="F53" s="43">
        <v>49</v>
      </c>
      <c r="G53" s="43">
        <v>4</v>
      </c>
      <c r="H53" s="31" t="s">
        <v>673</v>
      </c>
      <c r="I53" s="30" t="s">
        <v>614</v>
      </c>
      <c r="J53" s="40">
        <v>33</v>
      </c>
      <c r="K53" s="43">
        <v>21</v>
      </c>
      <c r="L53" s="43">
        <v>54</v>
      </c>
      <c r="M53" s="43">
        <v>5</v>
      </c>
      <c r="N53" s="31" t="s">
        <v>672</v>
      </c>
      <c r="O53" s="30" t="s">
        <v>614</v>
      </c>
      <c r="P53" s="40">
        <v>30</v>
      </c>
      <c r="Q53" s="43">
        <v>26</v>
      </c>
      <c r="R53" s="43">
        <v>56</v>
      </c>
      <c r="S53" s="43">
        <v>6</v>
      </c>
      <c r="T53" s="31" t="s">
        <v>675</v>
      </c>
      <c r="U53" s="30" t="s">
        <v>614</v>
      </c>
      <c r="V53" s="40">
        <v>42</v>
      </c>
      <c r="W53" s="43">
        <v>19</v>
      </c>
      <c r="X53" s="43">
        <v>61</v>
      </c>
      <c r="Y53" s="43">
        <v>7</v>
      </c>
      <c r="Z53" s="31" t="s">
        <v>72</v>
      </c>
      <c r="AA53" s="30" t="s">
        <v>614</v>
      </c>
      <c r="AB53" s="40">
        <v>40</v>
      </c>
      <c r="AC53" s="43">
        <v>23</v>
      </c>
      <c r="AD53" s="43">
        <v>63</v>
      </c>
      <c r="AE53" s="43">
        <v>7</v>
      </c>
      <c r="AF53" s="31" t="s">
        <v>72</v>
      </c>
      <c r="AG53" s="30" t="s">
        <v>614</v>
      </c>
      <c r="AH53" s="40">
        <v>44</v>
      </c>
      <c r="AI53" s="43">
        <v>33</v>
      </c>
      <c r="AJ53" s="43">
        <v>77</v>
      </c>
      <c r="AK53" s="43">
        <v>8</v>
      </c>
      <c r="AL53" s="31" t="s">
        <v>664</v>
      </c>
      <c r="AM53" s="30" t="s">
        <v>614</v>
      </c>
      <c r="AN53" s="40">
        <v>46</v>
      </c>
      <c r="AO53" s="43">
        <v>36</v>
      </c>
      <c r="AP53" s="43">
        <v>82</v>
      </c>
      <c r="AQ53" s="43">
        <v>9</v>
      </c>
      <c r="AR53" s="31" t="s">
        <v>42</v>
      </c>
      <c r="AS53" s="30" t="s">
        <v>614</v>
      </c>
      <c r="AT53" s="40">
        <v>38</v>
      </c>
      <c r="AU53" s="43">
        <v>39</v>
      </c>
      <c r="AV53" s="43">
        <v>77</v>
      </c>
      <c r="AW53" s="43">
        <v>8</v>
      </c>
      <c r="AX53" s="31" t="str">
        <f t="shared" si="23"/>
        <v>A</v>
      </c>
      <c r="AY53" s="30" t="s">
        <v>614</v>
      </c>
      <c r="AZ53" s="40">
        <v>39</v>
      </c>
      <c r="BA53" s="43">
        <v>27</v>
      </c>
      <c r="BB53" s="43">
        <v>66</v>
      </c>
      <c r="BC53" s="43">
        <v>7</v>
      </c>
      <c r="BD53" s="31" t="str">
        <f t="shared" si="26"/>
        <v>B+</v>
      </c>
      <c r="BE53" s="32" t="s">
        <v>614</v>
      </c>
      <c r="BF53" s="44">
        <f t="shared" si="27"/>
        <v>6.35</v>
      </c>
      <c r="BG53" s="45">
        <v>63.5</v>
      </c>
      <c r="BH53" s="46" t="str">
        <f>IF(IF(OR(H53="F",N53="F",T53="F",Z53="F",AF53="F",AL53="F",AR53="F",AX53="F",BD53="F",H53="NE",N53="NE",T53="NE",Z53="NE",AF53="NE",AL53="NE",AR53="NE",AX53="NE",BD53="NE"),"Fail","Pass")="Pass",IF(BG53&gt;=70,"FCD",IF(BG53&gt;=60,"FC",IF(BG53&gt;=40,"SC"))),"Fail")</f>
        <v>FC</v>
      </c>
      <c r="BI53" s="45" t="str">
        <f t="shared" si="29"/>
        <v/>
      </c>
      <c r="BJ53" s="36" t="str">
        <f>IF(I53="I","",BK53&amp;",") &amp; IF(O53="I","",BL53&amp;",") &amp; IF(U53="I","",BM53&amp;",")&amp; IF(AA53="I","",BN53&amp;",")&amp; IF(AG53="I","",BO53&amp;",")&amp; IF(AM53="I","",BP53&amp;",")&amp; IF(AS53="I","",BQ53&amp;",")&amp; IF(AY53="I","",BR53&amp;",")&amp; IF(BE53="I","",BS53&amp;",")</f>
        <v/>
      </c>
      <c r="BK53" s="30" t="s">
        <v>615</v>
      </c>
      <c r="BL53" s="30" t="s">
        <v>616</v>
      </c>
      <c r="BM53" s="30" t="s">
        <v>617</v>
      </c>
      <c r="BN53" s="37" t="s">
        <v>618</v>
      </c>
      <c r="BO53" s="38" t="s">
        <v>619</v>
      </c>
      <c r="BP53" s="30" t="s">
        <v>620</v>
      </c>
      <c r="BQ53" s="30" t="s">
        <v>621</v>
      </c>
      <c r="BR53" s="30" t="s">
        <v>622</v>
      </c>
      <c r="BS53" s="39" t="s">
        <v>623</v>
      </c>
    </row>
    <row r="54" spans="1:71" ht="16">
      <c r="A54" s="40" t="s">
        <v>683</v>
      </c>
      <c r="B54" s="41" t="s">
        <v>483</v>
      </c>
      <c r="C54" s="42" t="s">
        <v>484</v>
      </c>
      <c r="D54" s="40">
        <v>46</v>
      </c>
      <c r="E54" s="43">
        <v>46</v>
      </c>
      <c r="F54" s="43">
        <v>92</v>
      </c>
      <c r="G54" s="43">
        <v>10</v>
      </c>
      <c r="H54" s="31" t="s">
        <v>665</v>
      </c>
      <c r="I54" s="30" t="s">
        <v>614</v>
      </c>
      <c r="J54" s="40">
        <v>46</v>
      </c>
      <c r="K54" s="43">
        <v>30</v>
      </c>
      <c r="L54" s="43">
        <v>76</v>
      </c>
      <c r="M54" s="43">
        <v>8</v>
      </c>
      <c r="N54" s="31" t="s">
        <v>664</v>
      </c>
      <c r="O54" s="30" t="s">
        <v>614</v>
      </c>
      <c r="P54" s="40">
        <v>43</v>
      </c>
      <c r="Q54" s="43">
        <v>29</v>
      </c>
      <c r="R54" s="43">
        <v>72</v>
      </c>
      <c r="S54" s="43">
        <v>8</v>
      </c>
      <c r="T54" s="31" t="s">
        <v>664</v>
      </c>
      <c r="U54" s="30" t="s">
        <v>614</v>
      </c>
      <c r="V54" s="40">
        <v>49</v>
      </c>
      <c r="W54" s="43">
        <v>36</v>
      </c>
      <c r="X54" s="43">
        <v>85</v>
      </c>
      <c r="Y54" s="43">
        <v>9</v>
      </c>
      <c r="Z54" s="31" t="s">
        <v>42</v>
      </c>
      <c r="AA54" s="30" t="s">
        <v>614</v>
      </c>
      <c r="AB54" s="40">
        <v>47</v>
      </c>
      <c r="AC54" s="43">
        <v>38</v>
      </c>
      <c r="AD54" s="43">
        <v>85</v>
      </c>
      <c r="AE54" s="43">
        <v>9</v>
      </c>
      <c r="AF54" s="31" t="s">
        <v>42</v>
      </c>
      <c r="AG54" s="30" t="s">
        <v>614</v>
      </c>
      <c r="AH54" s="40">
        <v>39</v>
      </c>
      <c r="AI54" s="43">
        <v>47</v>
      </c>
      <c r="AJ54" s="43">
        <v>86</v>
      </c>
      <c r="AK54" s="43">
        <v>9</v>
      </c>
      <c r="AL54" s="31" t="s">
        <v>42</v>
      </c>
      <c r="AM54" s="30" t="s">
        <v>614</v>
      </c>
      <c r="AN54" s="40">
        <v>47</v>
      </c>
      <c r="AO54" s="43">
        <v>48</v>
      </c>
      <c r="AP54" s="43">
        <v>95</v>
      </c>
      <c r="AQ54" s="43">
        <v>10</v>
      </c>
      <c r="AR54" s="31" t="s">
        <v>665</v>
      </c>
      <c r="AS54" s="30" t="s">
        <v>614</v>
      </c>
      <c r="AT54" s="40">
        <v>41</v>
      </c>
      <c r="AU54" s="43">
        <v>40</v>
      </c>
      <c r="AV54" s="43">
        <v>81</v>
      </c>
      <c r="AW54" s="43">
        <v>9</v>
      </c>
      <c r="AX54" s="31" t="str">
        <f t="shared" si="23"/>
        <v>A+</v>
      </c>
      <c r="AY54" s="30" t="s">
        <v>614</v>
      </c>
      <c r="AZ54" s="40">
        <v>37</v>
      </c>
      <c r="BA54" s="43">
        <v>34</v>
      </c>
      <c r="BB54" s="43">
        <v>71</v>
      </c>
      <c r="BC54" s="43">
        <v>8</v>
      </c>
      <c r="BD54" s="31" t="str">
        <f t="shared" si="26"/>
        <v>A</v>
      </c>
      <c r="BE54" s="32" t="s">
        <v>614</v>
      </c>
      <c r="BF54" s="44">
        <f t="shared" si="27"/>
        <v>8.85</v>
      </c>
      <c r="BG54" s="45">
        <v>88.5</v>
      </c>
      <c r="BH54" s="46" t="str">
        <f>IF(IF(OR(H54="F",N54="F",T54="F",Z54="F",AF54="F",AL54="F",AR54="F",AX54="F",BD54="F",H54="NE",N54="NE",T54="NE",Z54="NE",AF54="NE",AL54="NE",AR54="NE",AX54="NE",BD54="NE"),"Fail","Pass")="Pass",IF(BG54&gt;=70,"FCD",IF(BG54&gt;=60,"FC",IF(BG54&gt;=40,"SC"))),"Fail")</f>
        <v>FCD</v>
      </c>
      <c r="BI54" s="45" t="str">
        <f t="shared" si="29"/>
        <v/>
      </c>
      <c r="BJ54" s="36" t="str">
        <f>IF(I54="I","",BK54&amp;",") &amp; IF(O54="I","",BL54&amp;",") &amp; IF(U54="I","",BM54&amp;",")&amp; IF(AA54="I","",BN54&amp;",")&amp; IF(AG54="I","",BO54&amp;",")&amp; IF(AM54="I","",BP54&amp;",")&amp; IF(AS54="I","",BQ54&amp;",")&amp; IF(AY54="I","",BR54&amp;",")&amp; IF(BE54="I","",BS54&amp;",")</f>
        <v/>
      </c>
      <c r="BK54" s="30" t="s">
        <v>615</v>
      </c>
      <c r="BL54" s="30" t="s">
        <v>616</v>
      </c>
      <c r="BM54" s="30" t="s">
        <v>617</v>
      </c>
      <c r="BN54" s="37" t="s">
        <v>618</v>
      </c>
      <c r="BO54" s="38" t="s">
        <v>619</v>
      </c>
      <c r="BP54" s="30" t="s">
        <v>620</v>
      </c>
      <c r="BQ54" s="30" t="s">
        <v>621</v>
      </c>
      <c r="BR54" s="30" t="s">
        <v>622</v>
      </c>
      <c r="BS54" s="39" t="s">
        <v>623</v>
      </c>
    </row>
    <row r="55" spans="1:71" ht="16">
      <c r="A55" s="40" t="s">
        <v>684</v>
      </c>
      <c r="B55" s="41" t="s">
        <v>491</v>
      </c>
      <c r="C55" s="42" t="s">
        <v>492</v>
      </c>
      <c r="D55" s="40">
        <v>38</v>
      </c>
      <c r="E55" s="43">
        <v>34</v>
      </c>
      <c r="F55" s="43">
        <v>72</v>
      </c>
      <c r="G55" s="43">
        <v>8</v>
      </c>
      <c r="H55" s="31" t="s">
        <v>664</v>
      </c>
      <c r="I55" s="30" t="s">
        <v>614</v>
      </c>
      <c r="J55" s="40">
        <v>41</v>
      </c>
      <c r="K55" s="43">
        <v>26</v>
      </c>
      <c r="L55" s="43">
        <v>67</v>
      </c>
      <c r="M55" s="43">
        <v>7</v>
      </c>
      <c r="N55" s="31" t="s">
        <v>72</v>
      </c>
      <c r="O55" s="30" t="s">
        <v>614</v>
      </c>
      <c r="P55" s="40">
        <v>45</v>
      </c>
      <c r="Q55" s="43">
        <v>43</v>
      </c>
      <c r="R55" s="43">
        <v>88</v>
      </c>
      <c r="S55" s="43">
        <v>9</v>
      </c>
      <c r="T55" s="31" t="s">
        <v>42</v>
      </c>
      <c r="U55" s="30" t="s">
        <v>614</v>
      </c>
      <c r="V55" s="40">
        <v>42</v>
      </c>
      <c r="W55" s="43">
        <v>28</v>
      </c>
      <c r="X55" s="43">
        <v>70</v>
      </c>
      <c r="Y55" s="43">
        <v>8</v>
      </c>
      <c r="Z55" s="31" t="s">
        <v>664</v>
      </c>
      <c r="AA55" s="30" t="s">
        <v>614</v>
      </c>
      <c r="AB55" s="40">
        <v>41</v>
      </c>
      <c r="AC55" s="43">
        <v>21</v>
      </c>
      <c r="AD55" s="43">
        <v>62</v>
      </c>
      <c r="AE55" s="43">
        <v>7</v>
      </c>
      <c r="AF55" s="31" t="s">
        <v>72</v>
      </c>
      <c r="AG55" s="30" t="s">
        <v>614</v>
      </c>
      <c r="AH55" s="40">
        <v>44</v>
      </c>
      <c r="AI55" s="43">
        <v>46</v>
      </c>
      <c r="AJ55" s="43">
        <v>90</v>
      </c>
      <c r="AK55" s="43">
        <v>10</v>
      </c>
      <c r="AL55" s="31" t="s">
        <v>665</v>
      </c>
      <c r="AM55" s="30" t="s">
        <v>614</v>
      </c>
      <c r="AN55" s="40">
        <v>49</v>
      </c>
      <c r="AO55" s="43">
        <v>40</v>
      </c>
      <c r="AP55" s="43">
        <v>89</v>
      </c>
      <c r="AQ55" s="43">
        <v>9</v>
      </c>
      <c r="AR55" s="31" t="s">
        <v>42</v>
      </c>
      <c r="AS55" s="30" t="s">
        <v>614</v>
      </c>
      <c r="AT55" s="40">
        <v>42</v>
      </c>
      <c r="AU55" s="43">
        <v>47</v>
      </c>
      <c r="AV55" s="43">
        <v>89</v>
      </c>
      <c r="AW55" s="43">
        <v>9</v>
      </c>
      <c r="AX55" s="31" t="str">
        <f t="shared" si="23"/>
        <v>A+</v>
      </c>
      <c r="AY55" s="30" t="s">
        <v>614</v>
      </c>
      <c r="AZ55" s="40">
        <v>40</v>
      </c>
      <c r="BA55" s="43">
        <v>33</v>
      </c>
      <c r="BB55" s="43">
        <v>73</v>
      </c>
      <c r="BC55" s="43">
        <v>8</v>
      </c>
      <c r="BD55" s="31" t="str">
        <f t="shared" si="26"/>
        <v>A</v>
      </c>
      <c r="BE55" s="32" t="s">
        <v>614</v>
      </c>
      <c r="BF55" s="44">
        <f t="shared" si="27"/>
        <v>8.1</v>
      </c>
      <c r="BG55" s="45">
        <v>81</v>
      </c>
      <c r="BH55" s="46" t="str">
        <f>IF(IF(OR(H55="F",N55="F",T55="F",Z55="F",AF55="F",AL55="F",AR55="F",AX55="F",BD55="F",H55="NE",N55="NE",T55="NE",Z55="NE",AF55="NE",AL55="NE",AR55="NE",AX55="NE",BD55="NE"),"Fail","Pass")="Pass",IF(BG55&gt;=70,"FCD",IF(BG55&gt;=60,"FC",IF(BG55&gt;=40,"SC"))),"Fail")</f>
        <v>FCD</v>
      </c>
      <c r="BI55" s="45" t="str">
        <f t="shared" si="29"/>
        <v/>
      </c>
      <c r="BJ55" s="36" t="str">
        <f>IF(I55="I","",BK55&amp;",") &amp; IF(O55="I","",BL55&amp;",") &amp; IF(U55="I","",BM55&amp;",")&amp; IF(AA55="I","",BN55&amp;",")&amp; IF(AG55="I","",BO55&amp;",")&amp; IF(AM55="I","",BP55&amp;",")&amp; IF(AS55="I","",BQ55&amp;",")&amp; IF(AY55="I","",BR55&amp;",")&amp; IF(BE55="I","",BS55&amp;",")</f>
        <v/>
      </c>
      <c r="BK55" s="30" t="s">
        <v>615</v>
      </c>
      <c r="BL55" s="30" t="s">
        <v>616</v>
      </c>
      <c r="BM55" s="30" t="s">
        <v>617</v>
      </c>
      <c r="BN55" s="37" t="s">
        <v>618</v>
      </c>
      <c r="BO55" s="38" t="s">
        <v>619</v>
      </c>
      <c r="BP55" s="30" t="s">
        <v>620</v>
      </c>
      <c r="BQ55" s="30" t="s">
        <v>621</v>
      </c>
      <c r="BR55" s="30" t="s">
        <v>622</v>
      </c>
      <c r="BS55" s="39" t="s">
        <v>623</v>
      </c>
    </row>
    <row r="56" spans="1:71" ht="16">
      <c r="A56" s="40" t="s">
        <v>685</v>
      </c>
      <c r="B56" s="41" t="s">
        <v>499</v>
      </c>
      <c r="C56" s="42" t="s">
        <v>500</v>
      </c>
      <c r="D56" s="40">
        <v>33</v>
      </c>
      <c r="E56" s="43">
        <v>27</v>
      </c>
      <c r="F56" s="43">
        <v>60</v>
      </c>
      <c r="G56" s="43">
        <v>7</v>
      </c>
      <c r="H56" s="31" t="s">
        <v>72</v>
      </c>
      <c r="I56" s="30" t="s">
        <v>614</v>
      </c>
      <c r="J56" s="40">
        <v>43</v>
      </c>
      <c r="K56" s="43">
        <v>34</v>
      </c>
      <c r="L56" s="43">
        <v>77</v>
      </c>
      <c r="M56" s="43">
        <v>8</v>
      </c>
      <c r="N56" s="31" t="s">
        <v>664</v>
      </c>
      <c r="O56" s="30" t="s">
        <v>614</v>
      </c>
      <c r="P56" s="40">
        <v>33</v>
      </c>
      <c r="Q56" s="43">
        <v>27</v>
      </c>
      <c r="R56" s="43">
        <v>60</v>
      </c>
      <c r="S56" s="43">
        <v>7</v>
      </c>
      <c r="T56" s="31" t="s">
        <v>72</v>
      </c>
      <c r="U56" s="30" t="s">
        <v>614</v>
      </c>
      <c r="V56" s="40">
        <v>44</v>
      </c>
      <c r="W56" s="43">
        <v>28</v>
      </c>
      <c r="X56" s="43">
        <v>72</v>
      </c>
      <c r="Y56" s="43">
        <v>8</v>
      </c>
      <c r="Z56" s="31" t="s">
        <v>664</v>
      </c>
      <c r="AA56" s="30" t="s">
        <v>614</v>
      </c>
      <c r="AB56" s="40">
        <v>46</v>
      </c>
      <c r="AC56" s="43">
        <v>28</v>
      </c>
      <c r="AD56" s="43">
        <v>74</v>
      </c>
      <c r="AE56" s="43">
        <v>8</v>
      </c>
      <c r="AF56" s="31" t="s">
        <v>664</v>
      </c>
      <c r="AG56" s="30" t="s">
        <v>614</v>
      </c>
      <c r="AH56" s="40">
        <v>37</v>
      </c>
      <c r="AI56" s="43">
        <v>47</v>
      </c>
      <c r="AJ56" s="43">
        <v>84</v>
      </c>
      <c r="AK56" s="43">
        <v>9</v>
      </c>
      <c r="AL56" s="31" t="s">
        <v>42</v>
      </c>
      <c r="AM56" s="30" t="s">
        <v>614</v>
      </c>
      <c r="AN56" s="40">
        <v>42</v>
      </c>
      <c r="AO56" s="43">
        <v>41</v>
      </c>
      <c r="AP56" s="43">
        <v>83</v>
      </c>
      <c r="AQ56" s="43">
        <v>9</v>
      </c>
      <c r="AR56" s="31" t="s">
        <v>42</v>
      </c>
      <c r="AS56" s="30" t="s">
        <v>614</v>
      </c>
      <c r="AT56" s="40">
        <v>43</v>
      </c>
      <c r="AU56" s="43">
        <v>42</v>
      </c>
      <c r="AV56" s="43">
        <v>85</v>
      </c>
      <c r="AW56" s="43">
        <v>9</v>
      </c>
      <c r="AX56" s="31" t="str">
        <f t="shared" si="23"/>
        <v>A+</v>
      </c>
      <c r="AY56" s="30" t="s">
        <v>614</v>
      </c>
      <c r="AZ56" s="40">
        <v>44</v>
      </c>
      <c r="BA56" s="43">
        <v>34</v>
      </c>
      <c r="BB56" s="43">
        <v>78</v>
      </c>
      <c r="BC56" s="43">
        <v>8</v>
      </c>
      <c r="BD56" s="31" t="str">
        <f t="shared" si="26"/>
        <v>A</v>
      </c>
      <c r="BE56" s="32" t="s">
        <v>614</v>
      </c>
      <c r="BF56" s="44">
        <f t="shared" si="27"/>
        <v>7.9</v>
      </c>
      <c r="BG56" s="45">
        <v>79</v>
      </c>
      <c r="BH56" s="46" t="str">
        <f>IF(IF(OR(H56="F",N56="F",T56="F",Z56="F",AF56="F",AL56="F",AR56="F",AX56="F",BD56="F",H56="NE",N56="NE",T56="NE",Z56="NE",AF56="NE",AL56="NE",AR56="NE",AX56="NE",BD56="NE"),"Fail","Pass")="Pass",IF(BG56&gt;=70,"FCD",IF(BG56&gt;=60,"FC",IF(BG56&gt;=40,"SC"))),"Fail")</f>
        <v>FCD</v>
      </c>
      <c r="BI56" s="45" t="str">
        <f t="shared" si="29"/>
        <v/>
      </c>
      <c r="BJ56" s="36" t="str">
        <f>IF(I56="I","",BK56&amp;",") &amp; IF(O56="I","",BL56&amp;",") &amp; IF(U56="I","",BM56&amp;",")&amp; IF(AA56="I","",BN56&amp;",")&amp; IF(AG56="I","",BO56&amp;",")&amp; IF(AM56="I","",BP56&amp;",")&amp; IF(AS56="I","",BQ56&amp;",")&amp; IF(AY56="I","",BR56&amp;",")&amp; IF(BE56="I","",BS56&amp;",")</f>
        <v/>
      </c>
      <c r="BK56" s="30" t="s">
        <v>615</v>
      </c>
      <c r="BL56" s="30" t="s">
        <v>616</v>
      </c>
      <c r="BM56" s="30" t="s">
        <v>617</v>
      </c>
      <c r="BN56" s="37" t="s">
        <v>618</v>
      </c>
      <c r="BO56" s="38" t="s">
        <v>619</v>
      </c>
      <c r="BP56" s="30" t="s">
        <v>620</v>
      </c>
      <c r="BQ56" s="30" t="s">
        <v>621</v>
      </c>
      <c r="BR56" s="30" t="s">
        <v>622</v>
      </c>
      <c r="BS56" s="39" t="s">
        <v>623</v>
      </c>
    </row>
    <row r="57" spans="1:71" ht="16">
      <c r="A57" s="40" t="s">
        <v>686</v>
      </c>
      <c r="B57" s="41" t="s">
        <v>506</v>
      </c>
      <c r="C57" s="42" t="s">
        <v>507</v>
      </c>
      <c r="D57" s="40">
        <v>39</v>
      </c>
      <c r="E57" s="43">
        <v>34</v>
      </c>
      <c r="F57" s="43">
        <v>73</v>
      </c>
      <c r="G57" s="43">
        <v>8</v>
      </c>
      <c r="H57" s="31" t="s">
        <v>664</v>
      </c>
      <c r="I57" s="30" t="s">
        <v>614</v>
      </c>
      <c r="J57" s="40">
        <v>41</v>
      </c>
      <c r="K57" s="43">
        <v>43</v>
      </c>
      <c r="L57" s="43">
        <v>84</v>
      </c>
      <c r="M57" s="43">
        <v>9</v>
      </c>
      <c r="N57" s="31" t="s">
        <v>42</v>
      </c>
      <c r="O57" s="30" t="s">
        <v>614</v>
      </c>
      <c r="P57" s="40">
        <v>41</v>
      </c>
      <c r="Q57" s="43">
        <v>27</v>
      </c>
      <c r="R57" s="43">
        <v>68</v>
      </c>
      <c r="S57" s="43">
        <v>7</v>
      </c>
      <c r="T57" s="31" t="s">
        <v>72</v>
      </c>
      <c r="U57" s="30" t="s">
        <v>614</v>
      </c>
      <c r="V57" s="40">
        <v>44</v>
      </c>
      <c r="W57" s="43">
        <v>25</v>
      </c>
      <c r="X57" s="43">
        <v>69</v>
      </c>
      <c r="Y57" s="43">
        <v>7</v>
      </c>
      <c r="Z57" s="31" t="s">
        <v>72</v>
      </c>
      <c r="AA57" s="30" t="s">
        <v>614</v>
      </c>
      <c r="AB57" s="40">
        <v>48</v>
      </c>
      <c r="AC57" s="43">
        <v>24</v>
      </c>
      <c r="AD57" s="43">
        <v>72</v>
      </c>
      <c r="AE57" s="43">
        <v>8</v>
      </c>
      <c r="AF57" s="31" t="s">
        <v>664</v>
      </c>
      <c r="AG57" s="30" t="s">
        <v>614</v>
      </c>
      <c r="AH57" s="40">
        <v>46</v>
      </c>
      <c r="AI57" s="43">
        <v>45</v>
      </c>
      <c r="AJ57" s="43">
        <v>91</v>
      </c>
      <c r="AK57" s="43">
        <v>10</v>
      </c>
      <c r="AL57" s="31" t="s">
        <v>665</v>
      </c>
      <c r="AM57" s="30" t="s">
        <v>614</v>
      </c>
      <c r="AN57" s="40">
        <v>46</v>
      </c>
      <c r="AO57" s="43">
        <v>47</v>
      </c>
      <c r="AP57" s="43">
        <v>93</v>
      </c>
      <c r="AQ57" s="43">
        <v>10</v>
      </c>
      <c r="AR57" s="31" t="s">
        <v>665</v>
      </c>
      <c r="AS57" s="30" t="s">
        <v>614</v>
      </c>
      <c r="AT57" s="40">
        <v>44</v>
      </c>
      <c r="AU57" s="43">
        <v>37</v>
      </c>
      <c r="AV57" s="43">
        <v>81</v>
      </c>
      <c r="AW57" s="43">
        <v>9</v>
      </c>
      <c r="AX57" s="31" t="str">
        <f t="shared" si="23"/>
        <v>A+</v>
      </c>
      <c r="AY57" s="30" t="s">
        <v>614</v>
      </c>
      <c r="AZ57" s="40">
        <v>34</v>
      </c>
      <c r="BA57" s="43">
        <v>30</v>
      </c>
      <c r="BB57" s="43">
        <v>64</v>
      </c>
      <c r="BC57" s="43">
        <v>7</v>
      </c>
      <c r="BD57" s="31" t="str">
        <f t="shared" si="26"/>
        <v>B+</v>
      </c>
      <c r="BE57" s="32" t="s">
        <v>614</v>
      </c>
      <c r="BF57" s="44">
        <f t="shared" si="27"/>
        <v>8.1</v>
      </c>
      <c r="BG57" s="45">
        <v>81</v>
      </c>
      <c r="BH57" s="46" t="str">
        <f>IF(IF(OR(H57="F",N57="F",T57="F",Z57="F",AF57="F",AL57="F",AR57="F",AX57="F",BD57="F",H57="NE",N57="NE",T57="NE",Z57="NE",AF57="NE",AL57="NE",AR57="NE",AX57="NE",BD57="NE"),"Fail","Pass")="Pass",IF(BG57&gt;=70,"FCD",IF(BG57&gt;=60,"FC",IF(BG57&gt;=40,"SC"))),"Fail")</f>
        <v>FCD</v>
      </c>
      <c r="BI57" s="45" t="str">
        <f t="shared" si="29"/>
        <v/>
      </c>
      <c r="BJ57" s="36" t="str">
        <f>IF(I57="I","",BK57&amp;",") &amp; IF(O57="I","",BL57&amp;",") &amp; IF(U57="I","",BM57&amp;",")&amp; IF(AA57="I","",BN57&amp;",")&amp; IF(AG57="I","",BO57&amp;",")&amp; IF(AM57="I","",BP57&amp;",")&amp; IF(AS57="I","",BQ57&amp;",")&amp; IF(AY57="I","",BR57&amp;",")&amp; IF(BE57="I","",BS57&amp;",")</f>
        <v/>
      </c>
      <c r="BK57" s="30" t="s">
        <v>615</v>
      </c>
      <c r="BL57" s="30" t="s">
        <v>616</v>
      </c>
      <c r="BM57" s="30" t="s">
        <v>617</v>
      </c>
      <c r="BN57" s="37" t="s">
        <v>618</v>
      </c>
      <c r="BO57" s="38" t="s">
        <v>619</v>
      </c>
      <c r="BP57" s="30" t="s">
        <v>620</v>
      </c>
      <c r="BQ57" s="30" t="s">
        <v>621</v>
      </c>
      <c r="BR57" s="30" t="s">
        <v>622</v>
      </c>
      <c r="BS57" s="39" t="s">
        <v>623</v>
      </c>
    </row>
    <row r="58" spans="1:71" ht="16">
      <c r="A58" s="53"/>
      <c r="B58" s="54"/>
      <c r="C58" s="55"/>
      <c r="D58" s="56"/>
      <c r="E58" s="57"/>
      <c r="F58" s="57"/>
      <c r="G58" s="57"/>
      <c r="H58" s="58"/>
      <c r="I58" s="59"/>
      <c r="J58" s="53"/>
      <c r="K58" s="60"/>
      <c r="L58" s="60"/>
      <c r="M58" s="60"/>
      <c r="N58" s="61"/>
      <c r="O58" s="59"/>
      <c r="P58" s="53"/>
      <c r="Q58" s="60"/>
      <c r="R58" s="60"/>
      <c r="S58" s="60"/>
      <c r="T58" s="61"/>
      <c r="U58" s="59"/>
      <c r="V58" s="53"/>
      <c r="W58" s="60"/>
      <c r="X58" s="60"/>
      <c r="Y58" s="60"/>
      <c r="Z58" s="61"/>
      <c r="AA58" s="59"/>
      <c r="AB58" s="53"/>
      <c r="AC58" s="60"/>
      <c r="AD58" s="60"/>
      <c r="AE58" s="60"/>
      <c r="AF58" s="61"/>
      <c r="AG58" s="59"/>
      <c r="AH58" s="53"/>
      <c r="AI58" s="60"/>
      <c r="AJ58" s="60"/>
      <c r="AK58" s="60"/>
      <c r="AL58" s="61"/>
      <c r="AM58" s="59"/>
      <c r="AN58" s="53"/>
      <c r="AO58" s="60"/>
      <c r="AP58" s="60"/>
      <c r="AQ58" s="60"/>
      <c r="AR58" s="61"/>
      <c r="AS58" s="59"/>
      <c r="AT58" s="53"/>
      <c r="AU58" s="60"/>
      <c r="AV58" s="60"/>
      <c r="AW58" s="60"/>
      <c r="AX58" s="62"/>
      <c r="AY58" s="59"/>
      <c r="AZ58" s="53"/>
      <c r="BA58" s="60"/>
      <c r="BB58" s="60"/>
      <c r="BC58" s="60"/>
      <c r="BD58" s="62"/>
      <c r="BE58" s="63"/>
      <c r="BF58" s="64"/>
      <c r="BG58" s="65"/>
      <c r="BH58" s="66"/>
      <c r="BI58" s="45" t="str">
        <f t="shared" si="29"/>
        <v/>
      </c>
      <c r="BJ58" s="67"/>
      <c r="BK58" s="59"/>
      <c r="BL58" s="59"/>
      <c r="BM58" s="59"/>
      <c r="BN58" s="68"/>
      <c r="BO58" s="69"/>
      <c r="BP58" s="59"/>
      <c r="BQ58" s="59"/>
      <c r="BR58" s="59"/>
      <c r="BS58" s="59"/>
    </row>
    <row r="59" spans="1:71" ht="16">
      <c r="A59" s="70"/>
      <c r="B59" s="70"/>
      <c r="C59" s="71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2"/>
      <c r="BA59" s="72"/>
      <c r="BB59" s="72"/>
      <c r="BC59" s="72"/>
      <c r="BD59" s="72"/>
      <c r="BE59" s="72"/>
      <c r="BF59" s="70"/>
      <c r="BG59" s="70"/>
      <c r="BH59" s="70"/>
      <c r="BI59" s="70"/>
      <c r="BJ59" s="70"/>
      <c r="BK59" s="70"/>
      <c r="BL59" s="70"/>
      <c r="BM59" s="70"/>
      <c r="BN59" s="73"/>
      <c r="BO59" s="73"/>
      <c r="BP59" s="70"/>
      <c r="BQ59" s="70"/>
      <c r="BR59" s="70"/>
      <c r="BS59" s="70"/>
    </row>
    <row r="60" spans="1:71" ht="16">
      <c r="A60" s="70"/>
      <c r="B60" s="70"/>
      <c r="C60" s="71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2"/>
      <c r="BA60" s="72"/>
      <c r="BB60" s="72"/>
      <c r="BC60" s="72"/>
      <c r="BD60" s="72"/>
      <c r="BE60" s="72"/>
      <c r="BF60" s="70"/>
      <c r="BG60" s="70"/>
      <c r="BH60" s="70"/>
      <c r="BI60" s="70"/>
      <c r="BJ60" s="70"/>
      <c r="BK60" s="70"/>
      <c r="BL60" s="70"/>
      <c r="BM60" s="70"/>
      <c r="BN60" s="73"/>
      <c r="BO60" s="73"/>
      <c r="BP60" s="70"/>
      <c r="BQ60" s="70"/>
      <c r="BR60" s="70"/>
      <c r="BS60" s="70"/>
    </row>
    <row r="61" spans="1:71" ht="16">
      <c r="A61" s="70"/>
      <c r="B61" s="70"/>
      <c r="C61" s="71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2"/>
      <c r="BA61" s="72"/>
      <c r="BB61" s="72"/>
      <c r="BC61" s="72"/>
      <c r="BD61" s="72"/>
      <c r="BE61" s="72"/>
      <c r="BF61" s="70"/>
      <c r="BG61" s="70"/>
      <c r="BH61" s="70"/>
      <c r="BI61" s="70"/>
      <c r="BJ61" s="70"/>
      <c r="BK61" s="70"/>
      <c r="BL61" s="70"/>
      <c r="BM61" s="70"/>
      <c r="BN61" s="73"/>
      <c r="BO61" s="73"/>
      <c r="BP61" s="70"/>
      <c r="BQ61" s="70"/>
      <c r="BR61" s="70"/>
      <c r="BS61" s="70"/>
    </row>
    <row r="62" spans="1:71" ht="16">
      <c r="A62" s="70"/>
      <c r="B62" s="70"/>
      <c r="C62" s="71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2"/>
      <c r="BA62" s="72"/>
      <c r="BB62" s="72"/>
      <c r="BC62" s="72"/>
      <c r="BD62" s="72"/>
      <c r="BE62" s="72"/>
      <c r="BF62" s="70"/>
      <c r="BG62" s="70"/>
      <c r="BH62" s="70"/>
      <c r="BI62" s="70"/>
      <c r="BJ62" s="70"/>
      <c r="BK62" s="74"/>
      <c r="BL62" s="74"/>
      <c r="BM62" s="74"/>
      <c r="BN62" s="74"/>
      <c r="BO62" s="74"/>
      <c r="BP62" s="74"/>
      <c r="BQ62" s="74"/>
      <c r="BR62" s="74"/>
      <c r="BS62" s="74"/>
    </row>
    <row r="63" spans="1:71" ht="16">
      <c r="A63" s="70"/>
      <c r="B63" s="70"/>
      <c r="C63" s="71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2"/>
      <c r="BA63" s="72"/>
      <c r="BB63" s="72"/>
      <c r="BC63" s="72"/>
      <c r="BD63" s="72"/>
      <c r="BE63" s="72"/>
      <c r="BF63" s="74"/>
      <c r="BG63" s="74"/>
      <c r="BH63" s="70"/>
      <c r="BI63" s="70"/>
      <c r="BJ63" s="74"/>
      <c r="BK63" s="74"/>
      <c r="BL63" s="74"/>
      <c r="BM63" s="74"/>
      <c r="BN63" s="74"/>
      <c r="BO63" s="74"/>
      <c r="BP63" s="74"/>
      <c r="BQ63" s="74"/>
      <c r="BR63" s="74"/>
      <c r="BS63" s="74"/>
    </row>
    <row r="64" spans="1:71" ht="16">
      <c r="A64" s="70"/>
      <c r="B64" s="70"/>
      <c r="C64" s="71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2"/>
      <c r="BA64" s="72"/>
      <c r="BB64" s="72"/>
      <c r="BC64" s="72"/>
      <c r="BD64" s="72"/>
      <c r="BE64" s="72"/>
      <c r="BF64" s="74"/>
      <c r="BG64" s="74"/>
      <c r="BH64" s="70"/>
      <c r="BI64" s="70"/>
      <c r="BJ64" s="74"/>
      <c r="BK64" s="74"/>
      <c r="BL64" s="74"/>
      <c r="BM64" s="74"/>
      <c r="BN64" s="74"/>
      <c r="BO64" s="74"/>
      <c r="BP64" s="74"/>
      <c r="BQ64" s="74"/>
      <c r="BR64" s="74"/>
      <c r="BS64" s="74"/>
    </row>
    <row r="65" spans="1:71" ht="16">
      <c r="A65" s="70"/>
      <c r="B65" s="70"/>
      <c r="C65" s="71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2"/>
      <c r="BA65" s="72"/>
      <c r="BB65" s="72"/>
      <c r="BC65" s="72"/>
      <c r="BD65" s="72"/>
      <c r="BE65" s="72"/>
      <c r="BF65" s="74"/>
      <c r="BG65" s="74"/>
      <c r="BH65" s="70"/>
      <c r="BI65" s="70"/>
      <c r="BJ65" s="74"/>
      <c r="BK65" s="74"/>
      <c r="BL65" s="74"/>
      <c r="BM65" s="74"/>
      <c r="BN65" s="74"/>
      <c r="BO65" s="74"/>
      <c r="BP65" s="74"/>
      <c r="BQ65" s="74"/>
      <c r="BR65" s="74"/>
      <c r="BS65" s="74"/>
    </row>
    <row r="66" spans="1:71" ht="16">
      <c r="A66" s="70"/>
      <c r="B66" s="70"/>
      <c r="C66" s="71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2"/>
      <c r="BA66" s="72"/>
      <c r="BB66" s="72"/>
      <c r="BC66" s="72"/>
      <c r="BD66" s="72"/>
      <c r="BE66" s="72"/>
      <c r="BF66" s="74"/>
      <c r="BG66" s="74"/>
      <c r="BH66" s="70"/>
      <c r="BI66" s="70"/>
      <c r="BJ66" s="74"/>
      <c r="BK66" s="74"/>
      <c r="BL66" s="74"/>
      <c r="BM66" s="74"/>
      <c r="BN66" s="74"/>
      <c r="BO66" s="74"/>
      <c r="BP66" s="74"/>
      <c r="BQ66" s="74"/>
      <c r="BR66" s="74"/>
      <c r="BS66" s="74"/>
    </row>
    <row r="67" spans="1:71" ht="15.7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 t="s">
        <v>614</v>
      </c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2"/>
      <c r="BA67" s="72"/>
      <c r="BB67" s="72"/>
      <c r="BC67" s="72"/>
      <c r="BD67" s="72"/>
      <c r="BE67" s="72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</row>
    <row r="68" spans="1:71" ht="15.7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2"/>
      <c r="BA68" s="72"/>
      <c r="BB68" s="72"/>
      <c r="BC68" s="72"/>
      <c r="BD68" s="72"/>
      <c r="BE68" s="72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</row>
    <row r="69" spans="1:71" ht="15.7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2"/>
      <c r="BA69" s="72"/>
      <c r="BB69" s="72"/>
      <c r="BC69" s="72"/>
      <c r="BD69" s="72"/>
      <c r="BE69" s="72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</row>
    <row r="70" spans="1:71" ht="15.7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2"/>
      <c r="BA70" s="72"/>
      <c r="BB70" s="72"/>
      <c r="BC70" s="72"/>
      <c r="BD70" s="72"/>
      <c r="BE70" s="72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</row>
    <row r="71" spans="1:71" ht="15.7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2"/>
      <c r="BA71" s="72"/>
      <c r="BB71" s="72"/>
      <c r="BC71" s="72"/>
      <c r="BD71" s="72"/>
      <c r="BE71" s="72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</row>
    <row r="72" spans="1:71" ht="15.7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2"/>
      <c r="BA72" s="72"/>
      <c r="BB72" s="72"/>
      <c r="BC72" s="72"/>
      <c r="BD72" s="72"/>
      <c r="BE72" s="72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</row>
    <row r="73" spans="1:71" ht="15.7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2"/>
      <c r="BA73" s="72"/>
      <c r="BB73" s="72"/>
      <c r="BC73" s="72"/>
      <c r="BD73" s="72"/>
      <c r="BE73" s="72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</row>
    <row r="74" spans="1:71" ht="15.7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2"/>
      <c r="BA74" s="72"/>
      <c r="BB74" s="72"/>
      <c r="BC74" s="72"/>
      <c r="BD74" s="72"/>
      <c r="BE74" s="72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</row>
    <row r="75" spans="1:71" ht="15.7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2"/>
      <c r="BA75" s="72"/>
      <c r="BB75" s="72"/>
      <c r="BC75" s="72"/>
      <c r="BD75" s="72"/>
      <c r="BE75" s="72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</row>
    <row r="76" spans="1:71" ht="15.7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2"/>
      <c r="BA76" s="72"/>
      <c r="BB76" s="72"/>
      <c r="BC76" s="72"/>
      <c r="BD76" s="72"/>
      <c r="BE76" s="72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</row>
    <row r="77" spans="1:71" ht="15.7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2"/>
      <c r="BA77" s="72"/>
      <c r="BB77" s="72"/>
      <c r="BC77" s="72"/>
      <c r="BD77" s="72"/>
      <c r="BE77" s="72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</row>
    <row r="78" spans="1:71" ht="15.7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2"/>
      <c r="BA78" s="72"/>
      <c r="BB78" s="72"/>
      <c r="BC78" s="72"/>
      <c r="BD78" s="72"/>
      <c r="BE78" s="72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</row>
    <row r="79" spans="1:71" ht="15.7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2"/>
      <c r="BA79" s="72"/>
      <c r="BB79" s="72"/>
      <c r="BC79" s="72"/>
      <c r="BD79" s="72"/>
      <c r="BE79" s="72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</row>
    <row r="80" spans="1:71" ht="15.7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2"/>
      <c r="BA80" s="72"/>
      <c r="BB80" s="72"/>
      <c r="BC80" s="72"/>
      <c r="BD80" s="72"/>
      <c r="BE80" s="72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</row>
    <row r="81" spans="1:71" ht="15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2"/>
      <c r="BA81" s="72"/>
      <c r="BB81" s="72"/>
      <c r="BC81" s="72"/>
      <c r="BD81" s="72"/>
      <c r="BE81" s="72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</row>
    <row r="82" spans="1:71" ht="15.7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2"/>
      <c r="BA82" s="72"/>
      <c r="BB82" s="72"/>
      <c r="BC82" s="72"/>
      <c r="BD82" s="72"/>
      <c r="BE82" s="72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</row>
    <row r="83" spans="1:71" ht="15.7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2"/>
      <c r="BA83" s="72"/>
      <c r="BB83" s="72"/>
      <c r="BC83" s="72"/>
      <c r="BD83" s="72"/>
      <c r="BE83" s="72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</row>
    <row r="84" spans="1:71" ht="15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2"/>
      <c r="BA84" s="72"/>
      <c r="BB84" s="72"/>
      <c r="BC84" s="72"/>
      <c r="BD84" s="72"/>
      <c r="BE84" s="72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</row>
    <row r="85" spans="1:71" ht="15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2"/>
      <c r="BA85" s="72"/>
      <c r="BB85" s="72"/>
      <c r="BC85" s="72"/>
      <c r="BD85" s="72"/>
      <c r="BE85" s="72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</row>
    <row r="86" spans="1:71" ht="15.7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2"/>
      <c r="BA86" s="72"/>
      <c r="BB86" s="72"/>
      <c r="BC86" s="72"/>
      <c r="BD86" s="72"/>
      <c r="BE86" s="72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</row>
    <row r="87" spans="1:71" ht="15.7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2"/>
      <c r="BA87" s="72"/>
      <c r="BB87" s="72"/>
      <c r="BC87" s="72"/>
      <c r="BD87" s="72"/>
      <c r="BE87" s="72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</row>
    <row r="88" spans="1:71" ht="15.7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2"/>
      <c r="BA88" s="72"/>
      <c r="BB88" s="72"/>
      <c r="BC88" s="72"/>
      <c r="BD88" s="72"/>
      <c r="BE88" s="72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</row>
    <row r="89" spans="1:71" ht="15.7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2"/>
      <c r="BA89" s="72"/>
      <c r="BB89" s="72"/>
      <c r="BC89" s="72"/>
      <c r="BD89" s="72"/>
      <c r="BE89" s="72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</row>
    <row r="90" spans="1:71" ht="15.75" customHeight="1">
      <c r="AZ90" s="76"/>
      <c r="BA90" s="76"/>
      <c r="BB90" s="76"/>
      <c r="BC90" s="76"/>
      <c r="BD90" s="76"/>
      <c r="BE90" s="76"/>
      <c r="BH90" s="77"/>
      <c r="BI90" s="77"/>
    </row>
    <row r="91" spans="1:71" ht="15.75" customHeight="1">
      <c r="AZ91" s="76"/>
      <c r="BA91" s="76"/>
      <c r="BB91" s="76"/>
      <c r="BC91" s="76"/>
      <c r="BD91" s="76"/>
      <c r="BE91" s="76"/>
      <c r="BH91" s="77"/>
      <c r="BI91" s="77"/>
    </row>
    <row r="92" spans="1:71" ht="15.75" customHeight="1">
      <c r="AZ92" s="76"/>
      <c r="BA92" s="76"/>
      <c r="BB92" s="76"/>
      <c r="BC92" s="76"/>
      <c r="BD92" s="76"/>
      <c r="BE92" s="76"/>
      <c r="BH92" s="77"/>
      <c r="BI92" s="77"/>
    </row>
    <row r="93" spans="1:71" ht="15.75" customHeight="1">
      <c r="AZ93" s="76"/>
      <c r="BA93" s="76"/>
      <c r="BB93" s="76"/>
      <c r="BC93" s="76"/>
      <c r="BD93" s="76"/>
      <c r="BE93" s="76"/>
      <c r="BH93" s="77"/>
      <c r="BI93" s="77"/>
    </row>
    <row r="94" spans="1:71" ht="15.75" customHeight="1">
      <c r="AZ94" s="76"/>
      <c r="BA94" s="76"/>
      <c r="BB94" s="76"/>
      <c r="BC94" s="76"/>
      <c r="BD94" s="76"/>
      <c r="BE94" s="76"/>
      <c r="BH94" s="77"/>
      <c r="BI94" s="77"/>
    </row>
    <row r="95" spans="1:71" ht="15.75" customHeight="1">
      <c r="AZ95" s="76"/>
      <c r="BA95" s="76"/>
      <c r="BB95" s="76"/>
      <c r="BC95" s="76"/>
      <c r="BD95" s="76"/>
      <c r="BE95" s="76"/>
      <c r="BH95" s="77"/>
      <c r="BI95" s="77"/>
    </row>
    <row r="96" spans="1:71" ht="15.75" customHeight="1">
      <c r="AZ96" s="76"/>
      <c r="BA96" s="76"/>
      <c r="BB96" s="76"/>
      <c r="BC96" s="76"/>
      <c r="BD96" s="76"/>
      <c r="BE96" s="76"/>
      <c r="BH96" s="77"/>
      <c r="BI96" s="77"/>
    </row>
    <row r="97" spans="52:61" ht="15.75" customHeight="1">
      <c r="AZ97" s="76"/>
      <c r="BA97" s="76"/>
      <c r="BB97" s="76"/>
      <c r="BC97" s="76"/>
      <c r="BD97" s="76"/>
      <c r="BE97" s="76"/>
      <c r="BH97" s="77"/>
      <c r="BI97" s="77"/>
    </row>
    <row r="98" spans="52:61" ht="15.75" customHeight="1">
      <c r="AZ98" s="76"/>
      <c r="BA98" s="76"/>
      <c r="BB98" s="76"/>
      <c r="BC98" s="76"/>
      <c r="BD98" s="76"/>
      <c r="BE98" s="76"/>
      <c r="BH98" s="77"/>
      <c r="BI98" s="77"/>
    </row>
    <row r="99" spans="52:61" ht="15.75" customHeight="1">
      <c r="AZ99" s="76"/>
      <c r="BA99" s="76"/>
      <c r="BB99" s="76"/>
      <c r="BC99" s="76"/>
      <c r="BD99" s="76"/>
      <c r="BE99" s="76"/>
      <c r="BH99" s="77"/>
      <c r="BI99" s="77"/>
    </row>
    <row r="100" spans="52:61" ht="15.75" customHeight="1">
      <c r="AZ100" s="76"/>
      <c r="BA100" s="76"/>
      <c r="BB100" s="76"/>
      <c r="BC100" s="76"/>
      <c r="BD100" s="76"/>
      <c r="BE100" s="76"/>
      <c r="BH100" s="77"/>
      <c r="BI100" s="77"/>
    </row>
    <row r="101" spans="52:61" ht="15.75" customHeight="1">
      <c r="AZ101" s="76"/>
      <c r="BA101" s="76"/>
      <c r="BB101" s="76"/>
      <c r="BC101" s="76"/>
      <c r="BD101" s="76"/>
      <c r="BE101" s="76"/>
      <c r="BH101" s="77"/>
      <c r="BI101" s="77"/>
    </row>
    <row r="102" spans="52:61" ht="15.75" customHeight="1">
      <c r="AZ102" s="76"/>
      <c r="BA102" s="76"/>
      <c r="BB102" s="76"/>
      <c r="BC102" s="76"/>
      <c r="BD102" s="76"/>
      <c r="BE102" s="76"/>
      <c r="BH102" s="77"/>
      <c r="BI102" s="77"/>
    </row>
    <row r="103" spans="52:61" ht="15.75" customHeight="1">
      <c r="AZ103" s="76"/>
      <c r="BA103" s="76"/>
      <c r="BB103" s="76"/>
      <c r="BC103" s="76"/>
      <c r="BD103" s="76"/>
      <c r="BE103" s="76"/>
      <c r="BH103" s="77"/>
      <c r="BI103" s="77"/>
    </row>
    <row r="104" spans="52:61" ht="15.75" customHeight="1">
      <c r="AZ104" s="76"/>
      <c r="BA104" s="76"/>
      <c r="BB104" s="76"/>
      <c r="BC104" s="76"/>
      <c r="BD104" s="76"/>
      <c r="BE104" s="76"/>
      <c r="BH104" s="77"/>
      <c r="BI104" s="77"/>
    </row>
    <row r="105" spans="52:61" ht="15.75" customHeight="1">
      <c r="AZ105" s="76"/>
      <c r="BA105" s="76"/>
      <c r="BB105" s="76"/>
      <c r="BC105" s="76"/>
      <c r="BD105" s="76"/>
      <c r="BE105" s="76"/>
      <c r="BH105" s="77"/>
      <c r="BI105" s="77"/>
    </row>
    <row r="106" spans="52:61" ht="15.75" customHeight="1">
      <c r="AZ106" s="76"/>
      <c r="BA106" s="76"/>
      <c r="BB106" s="76"/>
      <c r="BC106" s="76"/>
      <c r="BD106" s="76"/>
      <c r="BE106" s="76"/>
      <c r="BH106" s="77"/>
      <c r="BI106" s="77"/>
    </row>
    <row r="107" spans="52:61" ht="15.75" customHeight="1">
      <c r="AZ107" s="76"/>
      <c r="BA107" s="76"/>
      <c r="BB107" s="76"/>
      <c r="BC107" s="76"/>
      <c r="BD107" s="76"/>
      <c r="BE107" s="76"/>
      <c r="BH107" s="77"/>
      <c r="BI107" s="77"/>
    </row>
    <row r="108" spans="52:61" ht="15.75" customHeight="1">
      <c r="AZ108" s="76"/>
      <c r="BA108" s="76"/>
      <c r="BB108" s="76"/>
      <c r="BC108" s="76"/>
      <c r="BD108" s="76"/>
      <c r="BE108" s="76"/>
      <c r="BH108" s="77"/>
      <c r="BI108" s="77"/>
    </row>
    <row r="109" spans="52:61" ht="15.75" customHeight="1">
      <c r="AZ109" s="76"/>
      <c r="BA109" s="76"/>
      <c r="BB109" s="76"/>
      <c r="BC109" s="76"/>
      <c r="BD109" s="76"/>
      <c r="BE109" s="76"/>
      <c r="BH109" s="77"/>
      <c r="BI109" s="77"/>
    </row>
    <row r="110" spans="52:61" ht="15.75" customHeight="1">
      <c r="AZ110" s="76"/>
      <c r="BA110" s="76"/>
      <c r="BB110" s="76"/>
      <c r="BC110" s="76"/>
      <c r="BD110" s="76"/>
      <c r="BE110" s="76"/>
      <c r="BH110" s="77"/>
      <c r="BI110" s="77"/>
    </row>
    <row r="111" spans="52:61" ht="15.75" customHeight="1">
      <c r="AZ111" s="76"/>
      <c r="BA111" s="76"/>
      <c r="BB111" s="76"/>
      <c r="BC111" s="76"/>
      <c r="BD111" s="76"/>
      <c r="BE111" s="76"/>
      <c r="BH111" s="77"/>
      <c r="BI111" s="77"/>
    </row>
    <row r="112" spans="52:61" ht="15.75" customHeight="1">
      <c r="AZ112" s="76"/>
      <c r="BA112" s="76"/>
      <c r="BB112" s="76"/>
      <c r="BC112" s="76"/>
      <c r="BD112" s="76"/>
      <c r="BE112" s="76"/>
      <c r="BH112" s="77"/>
      <c r="BI112" s="77"/>
    </row>
    <row r="113" spans="52:61" ht="15.75" customHeight="1">
      <c r="AZ113" s="76"/>
      <c r="BA113" s="76"/>
      <c r="BB113" s="76"/>
      <c r="BC113" s="76"/>
      <c r="BD113" s="76"/>
      <c r="BE113" s="76"/>
      <c r="BH113" s="77"/>
      <c r="BI113" s="77"/>
    </row>
    <row r="114" spans="52:61" ht="15.75" customHeight="1">
      <c r="AZ114" s="76"/>
      <c r="BA114" s="76"/>
      <c r="BB114" s="76"/>
      <c r="BC114" s="76"/>
      <c r="BD114" s="76"/>
      <c r="BE114" s="76"/>
      <c r="BH114" s="77"/>
      <c r="BI114" s="77"/>
    </row>
    <row r="115" spans="52:61" ht="15.75" customHeight="1">
      <c r="AZ115" s="76"/>
      <c r="BA115" s="76"/>
      <c r="BB115" s="76"/>
      <c r="BC115" s="76"/>
      <c r="BD115" s="76"/>
      <c r="BE115" s="76"/>
      <c r="BH115" s="77"/>
      <c r="BI115" s="77"/>
    </row>
    <row r="116" spans="52:61" ht="15.75" customHeight="1">
      <c r="AZ116" s="76"/>
      <c r="BA116" s="76"/>
      <c r="BB116" s="76"/>
      <c r="BC116" s="76"/>
      <c r="BD116" s="76"/>
      <c r="BE116" s="76"/>
      <c r="BH116" s="77"/>
      <c r="BI116" s="77"/>
    </row>
    <row r="117" spans="52:61" ht="15.75" customHeight="1">
      <c r="AZ117" s="76"/>
      <c r="BA117" s="76"/>
      <c r="BB117" s="76"/>
      <c r="BC117" s="76"/>
      <c r="BD117" s="76"/>
      <c r="BE117" s="76"/>
      <c r="BH117" s="77"/>
      <c r="BI117" s="77"/>
    </row>
    <row r="118" spans="52:61" ht="15.75" customHeight="1">
      <c r="AZ118" s="76"/>
      <c r="BA118" s="76"/>
      <c r="BB118" s="76"/>
      <c r="BC118" s="76"/>
      <c r="BD118" s="76"/>
      <c r="BE118" s="76"/>
      <c r="BH118" s="77"/>
      <c r="BI118" s="77"/>
    </row>
    <row r="119" spans="52:61" ht="15.75" customHeight="1">
      <c r="AZ119" s="76"/>
      <c r="BA119" s="76"/>
      <c r="BB119" s="76"/>
      <c r="BC119" s="76"/>
      <c r="BD119" s="76"/>
      <c r="BE119" s="76"/>
      <c r="BH119" s="77"/>
      <c r="BI119" s="77"/>
    </row>
    <row r="120" spans="52:61" ht="15.75" customHeight="1">
      <c r="AZ120" s="76"/>
      <c r="BA120" s="76"/>
      <c r="BB120" s="76"/>
      <c r="BC120" s="76"/>
      <c r="BD120" s="76"/>
      <c r="BE120" s="76"/>
      <c r="BH120" s="77"/>
      <c r="BI120" s="77"/>
    </row>
    <row r="121" spans="52:61" ht="15.75" customHeight="1">
      <c r="AZ121" s="76"/>
      <c r="BA121" s="76"/>
      <c r="BB121" s="76"/>
      <c r="BC121" s="76"/>
      <c r="BD121" s="76"/>
      <c r="BE121" s="76"/>
      <c r="BH121" s="77"/>
      <c r="BI121" s="77"/>
    </row>
    <row r="122" spans="52:61" ht="15.75" customHeight="1">
      <c r="AZ122" s="76"/>
      <c r="BA122" s="76"/>
      <c r="BB122" s="76"/>
      <c r="BC122" s="76"/>
      <c r="BD122" s="76"/>
      <c r="BE122" s="76"/>
      <c r="BH122" s="77"/>
      <c r="BI122" s="77"/>
    </row>
    <row r="123" spans="52:61" ht="15.75" customHeight="1">
      <c r="AZ123" s="76"/>
      <c r="BA123" s="76"/>
      <c r="BB123" s="76"/>
      <c r="BC123" s="76"/>
      <c r="BD123" s="76"/>
      <c r="BE123" s="76"/>
      <c r="BH123" s="77"/>
      <c r="BI123" s="77"/>
    </row>
    <row r="124" spans="52:61" ht="15.75" customHeight="1">
      <c r="AZ124" s="76"/>
      <c r="BA124" s="76"/>
      <c r="BB124" s="76"/>
      <c r="BC124" s="76"/>
      <c r="BD124" s="76"/>
      <c r="BE124" s="76"/>
      <c r="BH124" s="77"/>
      <c r="BI124" s="77"/>
    </row>
    <row r="125" spans="52:61" ht="15.75" customHeight="1">
      <c r="AZ125" s="76"/>
      <c r="BA125" s="76"/>
      <c r="BB125" s="76"/>
      <c r="BC125" s="76"/>
      <c r="BD125" s="76"/>
      <c r="BE125" s="76"/>
      <c r="BH125" s="77"/>
      <c r="BI125" s="77"/>
    </row>
    <row r="126" spans="52:61" ht="15.75" customHeight="1">
      <c r="AZ126" s="76"/>
      <c r="BA126" s="76"/>
      <c r="BB126" s="76"/>
      <c r="BC126" s="76"/>
      <c r="BD126" s="76"/>
      <c r="BE126" s="76"/>
      <c r="BH126" s="77"/>
      <c r="BI126" s="77"/>
    </row>
    <row r="127" spans="52:61" ht="15.75" customHeight="1">
      <c r="AZ127" s="76"/>
      <c r="BA127" s="76"/>
      <c r="BB127" s="76"/>
      <c r="BC127" s="76"/>
      <c r="BD127" s="76"/>
      <c r="BE127" s="76"/>
      <c r="BH127" s="77"/>
      <c r="BI127" s="77"/>
    </row>
    <row r="128" spans="52:61" ht="15.75" customHeight="1">
      <c r="AZ128" s="76"/>
      <c r="BA128" s="76"/>
      <c r="BB128" s="76"/>
      <c r="BC128" s="76"/>
      <c r="BD128" s="76"/>
      <c r="BE128" s="76"/>
      <c r="BH128" s="77"/>
      <c r="BI128" s="77"/>
    </row>
    <row r="129" spans="52:61" ht="15.75" customHeight="1">
      <c r="AZ129" s="76"/>
      <c r="BA129" s="76"/>
      <c r="BB129" s="76"/>
      <c r="BC129" s="76"/>
      <c r="BD129" s="76"/>
      <c r="BE129" s="76"/>
      <c r="BH129" s="77"/>
      <c r="BI129" s="77"/>
    </row>
    <row r="130" spans="52:61" ht="15.75" customHeight="1">
      <c r="AZ130" s="76"/>
      <c r="BA130" s="76"/>
      <c r="BB130" s="76"/>
      <c r="BC130" s="76"/>
      <c r="BD130" s="76"/>
      <c r="BE130" s="76"/>
      <c r="BH130" s="77"/>
      <c r="BI130" s="77"/>
    </row>
    <row r="131" spans="52:61" ht="15.75" customHeight="1">
      <c r="AZ131" s="76"/>
      <c r="BA131" s="76"/>
      <c r="BB131" s="76"/>
      <c r="BC131" s="76"/>
      <c r="BD131" s="76"/>
      <c r="BE131" s="76"/>
      <c r="BH131" s="77"/>
      <c r="BI131" s="77"/>
    </row>
    <row r="132" spans="52:61" ht="15.75" customHeight="1">
      <c r="AZ132" s="76"/>
      <c r="BA132" s="76"/>
      <c r="BB132" s="76"/>
      <c r="BC132" s="76"/>
      <c r="BD132" s="76"/>
      <c r="BE132" s="76"/>
      <c r="BH132" s="77"/>
      <c r="BI132" s="77"/>
    </row>
    <row r="133" spans="52:61" ht="15.75" customHeight="1">
      <c r="AZ133" s="76"/>
      <c r="BA133" s="76"/>
      <c r="BB133" s="76"/>
      <c r="BC133" s="76"/>
      <c r="BD133" s="76"/>
      <c r="BE133" s="76"/>
      <c r="BH133" s="77"/>
      <c r="BI133" s="77"/>
    </row>
    <row r="134" spans="52:61" ht="15.75" customHeight="1">
      <c r="AZ134" s="76"/>
      <c r="BA134" s="76"/>
      <c r="BB134" s="76"/>
      <c r="BC134" s="76"/>
      <c r="BD134" s="76"/>
      <c r="BE134" s="76"/>
      <c r="BH134" s="77"/>
      <c r="BI134" s="77"/>
    </row>
    <row r="135" spans="52:61" ht="15.75" customHeight="1">
      <c r="AZ135" s="76"/>
      <c r="BA135" s="76"/>
      <c r="BB135" s="76"/>
      <c r="BC135" s="76"/>
      <c r="BD135" s="76"/>
      <c r="BE135" s="76"/>
      <c r="BH135" s="77"/>
      <c r="BI135" s="77"/>
    </row>
    <row r="136" spans="52:61" ht="15.75" customHeight="1">
      <c r="AZ136" s="76"/>
      <c r="BA136" s="76"/>
      <c r="BB136" s="76"/>
      <c r="BC136" s="76"/>
      <c r="BD136" s="76"/>
      <c r="BE136" s="76"/>
      <c r="BH136" s="77"/>
      <c r="BI136" s="77"/>
    </row>
    <row r="137" spans="52:61" ht="15.75" customHeight="1">
      <c r="AZ137" s="76"/>
      <c r="BA137" s="76"/>
      <c r="BB137" s="76"/>
      <c r="BC137" s="76"/>
      <c r="BD137" s="76"/>
      <c r="BE137" s="76"/>
      <c r="BH137" s="77"/>
      <c r="BI137" s="77"/>
    </row>
    <row r="138" spans="52:61" ht="15.75" customHeight="1">
      <c r="AZ138" s="76"/>
      <c r="BA138" s="76"/>
      <c r="BB138" s="76"/>
      <c r="BC138" s="76"/>
      <c r="BD138" s="76"/>
      <c r="BE138" s="76"/>
      <c r="BH138" s="77"/>
      <c r="BI138" s="77"/>
    </row>
    <row r="139" spans="52:61" ht="15.75" customHeight="1">
      <c r="AZ139" s="76"/>
      <c r="BA139" s="76"/>
      <c r="BB139" s="76"/>
      <c r="BC139" s="76"/>
      <c r="BD139" s="76"/>
      <c r="BE139" s="76"/>
      <c r="BH139" s="77"/>
      <c r="BI139" s="77"/>
    </row>
    <row r="140" spans="52:61" ht="15.75" customHeight="1">
      <c r="AZ140" s="76"/>
      <c r="BA140" s="76"/>
      <c r="BB140" s="76"/>
      <c r="BC140" s="76"/>
      <c r="BD140" s="76"/>
      <c r="BE140" s="76"/>
      <c r="BH140" s="77"/>
      <c r="BI140" s="77"/>
    </row>
    <row r="141" spans="52:61" ht="15.75" customHeight="1">
      <c r="AZ141" s="76"/>
      <c r="BA141" s="76"/>
      <c r="BB141" s="76"/>
      <c r="BC141" s="76"/>
      <c r="BD141" s="76"/>
      <c r="BE141" s="76"/>
      <c r="BH141" s="77"/>
      <c r="BI141" s="77"/>
    </row>
    <row r="142" spans="52:61" ht="15.75" customHeight="1">
      <c r="AZ142" s="76"/>
      <c r="BA142" s="76"/>
      <c r="BB142" s="76"/>
      <c r="BC142" s="76"/>
      <c r="BD142" s="76"/>
      <c r="BE142" s="76"/>
      <c r="BH142" s="77"/>
      <c r="BI142" s="77"/>
    </row>
    <row r="143" spans="52:61" ht="15.75" customHeight="1">
      <c r="AZ143" s="76"/>
      <c r="BA143" s="76"/>
      <c r="BB143" s="76"/>
      <c r="BC143" s="76"/>
      <c r="BD143" s="76"/>
      <c r="BE143" s="76"/>
      <c r="BH143" s="77"/>
      <c r="BI143" s="77"/>
    </row>
    <row r="144" spans="52:61" ht="15.75" customHeight="1">
      <c r="AZ144" s="76"/>
      <c r="BA144" s="76"/>
      <c r="BB144" s="76"/>
      <c r="BC144" s="76"/>
      <c r="BD144" s="76"/>
      <c r="BE144" s="76"/>
      <c r="BH144" s="77"/>
      <c r="BI144" s="77"/>
    </row>
    <row r="145" spans="52:61" ht="15.75" customHeight="1">
      <c r="AZ145" s="76"/>
      <c r="BA145" s="76"/>
      <c r="BB145" s="76"/>
      <c r="BC145" s="76"/>
      <c r="BD145" s="76"/>
      <c r="BE145" s="76"/>
      <c r="BH145" s="77"/>
      <c r="BI145" s="77"/>
    </row>
    <row r="146" spans="52:61" ht="15.75" customHeight="1">
      <c r="AZ146" s="76"/>
      <c r="BA146" s="76"/>
      <c r="BB146" s="76"/>
      <c r="BC146" s="76"/>
      <c r="BD146" s="76"/>
      <c r="BE146" s="76"/>
      <c r="BH146" s="77"/>
      <c r="BI146" s="77"/>
    </row>
    <row r="147" spans="52:61" ht="15.75" customHeight="1">
      <c r="AZ147" s="76"/>
      <c r="BA147" s="76"/>
      <c r="BB147" s="76"/>
      <c r="BC147" s="76"/>
      <c r="BD147" s="76"/>
      <c r="BE147" s="76"/>
      <c r="BH147" s="77"/>
      <c r="BI147" s="77"/>
    </row>
    <row r="148" spans="52:61" ht="15.75" customHeight="1">
      <c r="AZ148" s="76"/>
      <c r="BA148" s="76"/>
      <c r="BB148" s="76"/>
      <c r="BC148" s="76"/>
      <c r="BD148" s="76"/>
      <c r="BE148" s="76"/>
      <c r="BH148" s="77"/>
      <c r="BI148" s="77"/>
    </row>
    <row r="149" spans="52:61" ht="15.75" customHeight="1">
      <c r="AZ149" s="76"/>
      <c r="BA149" s="76"/>
      <c r="BB149" s="76"/>
      <c r="BC149" s="76"/>
      <c r="BD149" s="76"/>
      <c r="BE149" s="76"/>
      <c r="BH149" s="77"/>
      <c r="BI149" s="77"/>
    </row>
    <row r="150" spans="52:61" ht="15.75" customHeight="1">
      <c r="AZ150" s="76"/>
      <c r="BA150" s="76"/>
      <c r="BB150" s="76"/>
      <c r="BC150" s="76"/>
      <c r="BD150" s="76"/>
      <c r="BE150" s="76"/>
      <c r="BH150" s="77"/>
      <c r="BI150" s="77"/>
    </row>
    <row r="151" spans="52:61" ht="15.75" customHeight="1">
      <c r="AZ151" s="76"/>
      <c r="BA151" s="76"/>
      <c r="BB151" s="76"/>
      <c r="BC151" s="76"/>
      <c r="BD151" s="76"/>
      <c r="BE151" s="76"/>
      <c r="BH151" s="77"/>
      <c r="BI151" s="77"/>
    </row>
    <row r="152" spans="52:61" ht="15.75" customHeight="1">
      <c r="AZ152" s="76"/>
      <c r="BA152" s="76"/>
      <c r="BB152" s="76"/>
      <c r="BC152" s="76"/>
      <c r="BD152" s="76"/>
      <c r="BE152" s="76"/>
      <c r="BH152" s="77"/>
      <c r="BI152" s="77"/>
    </row>
    <row r="153" spans="52:61" ht="15.75" customHeight="1">
      <c r="AZ153" s="76"/>
      <c r="BA153" s="76"/>
      <c r="BB153" s="76"/>
      <c r="BC153" s="76"/>
      <c r="BD153" s="76"/>
      <c r="BE153" s="76"/>
      <c r="BH153" s="77"/>
      <c r="BI153" s="77"/>
    </row>
    <row r="154" spans="52:61" ht="15.75" customHeight="1">
      <c r="AZ154" s="76"/>
      <c r="BA154" s="76"/>
      <c r="BB154" s="76"/>
      <c r="BC154" s="76"/>
      <c r="BD154" s="76"/>
      <c r="BE154" s="76"/>
      <c r="BH154" s="77"/>
      <c r="BI154" s="77"/>
    </row>
    <row r="155" spans="52:61" ht="15.75" customHeight="1">
      <c r="AZ155" s="76"/>
      <c r="BA155" s="76"/>
      <c r="BB155" s="76"/>
      <c r="BC155" s="76"/>
      <c r="BD155" s="76"/>
      <c r="BE155" s="76"/>
      <c r="BH155" s="77"/>
      <c r="BI155" s="77"/>
    </row>
    <row r="156" spans="52:61" ht="15.75" customHeight="1">
      <c r="AZ156" s="76"/>
      <c r="BA156" s="76"/>
      <c r="BB156" s="76"/>
      <c r="BC156" s="76"/>
      <c r="BD156" s="76"/>
      <c r="BE156" s="76"/>
      <c r="BH156" s="77"/>
      <c r="BI156" s="77"/>
    </row>
    <row r="157" spans="52:61" ht="15.75" customHeight="1">
      <c r="AZ157" s="76"/>
      <c r="BA157" s="76"/>
      <c r="BB157" s="76"/>
      <c r="BC157" s="76"/>
      <c r="BD157" s="76"/>
      <c r="BE157" s="76"/>
      <c r="BH157" s="77"/>
      <c r="BI157" s="77"/>
    </row>
    <row r="158" spans="52:61" ht="15.75" customHeight="1">
      <c r="AZ158" s="76"/>
      <c r="BA158" s="76"/>
      <c r="BB158" s="76"/>
      <c r="BC158" s="76"/>
      <c r="BD158" s="76"/>
      <c r="BE158" s="76"/>
      <c r="BH158" s="77"/>
      <c r="BI158" s="77"/>
    </row>
    <row r="159" spans="52:61" ht="15.75" customHeight="1">
      <c r="AZ159" s="76"/>
      <c r="BA159" s="76"/>
      <c r="BB159" s="76"/>
      <c r="BC159" s="76"/>
      <c r="BD159" s="76"/>
      <c r="BE159" s="76"/>
      <c r="BH159" s="77"/>
      <c r="BI159" s="77"/>
    </row>
    <row r="160" spans="52:61" ht="15.75" customHeight="1">
      <c r="AZ160" s="76"/>
      <c r="BA160" s="76"/>
      <c r="BB160" s="76"/>
      <c r="BC160" s="76"/>
      <c r="BD160" s="76"/>
      <c r="BE160" s="76"/>
      <c r="BH160" s="77"/>
      <c r="BI160" s="77"/>
    </row>
    <row r="161" spans="52:61" ht="15.75" customHeight="1">
      <c r="AZ161" s="76"/>
      <c r="BA161" s="76"/>
      <c r="BB161" s="76"/>
      <c r="BC161" s="76"/>
      <c r="BD161" s="76"/>
      <c r="BE161" s="76"/>
      <c r="BH161" s="77"/>
      <c r="BI161" s="77"/>
    </row>
    <row r="162" spans="52:61" ht="15.75" customHeight="1">
      <c r="AZ162" s="76"/>
      <c r="BA162" s="76"/>
      <c r="BB162" s="76"/>
      <c r="BC162" s="76"/>
      <c r="BD162" s="76"/>
      <c r="BE162" s="76"/>
      <c r="BH162" s="77"/>
      <c r="BI162" s="77"/>
    </row>
    <row r="163" spans="52:61" ht="15.75" customHeight="1">
      <c r="AZ163" s="76"/>
      <c r="BA163" s="76"/>
      <c r="BB163" s="76"/>
      <c r="BC163" s="76"/>
      <c r="BD163" s="76"/>
      <c r="BE163" s="76"/>
      <c r="BH163" s="77"/>
      <c r="BI163" s="77"/>
    </row>
    <row r="164" spans="52:61" ht="15.75" customHeight="1">
      <c r="AZ164" s="76"/>
      <c r="BA164" s="76"/>
      <c r="BB164" s="76"/>
      <c r="BC164" s="76"/>
      <c r="BD164" s="76"/>
      <c r="BE164" s="76"/>
      <c r="BH164" s="77"/>
      <c r="BI164" s="77"/>
    </row>
    <row r="165" spans="52:61" ht="15.75" customHeight="1">
      <c r="AZ165" s="76"/>
      <c r="BA165" s="76"/>
      <c r="BB165" s="76"/>
      <c r="BC165" s="76"/>
      <c r="BD165" s="76"/>
      <c r="BE165" s="76"/>
      <c r="BH165" s="77"/>
      <c r="BI165" s="77"/>
    </row>
    <row r="166" spans="52:61" ht="15.75" customHeight="1">
      <c r="AZ166" s="76"/>
      <c r="BA166" s="76"/>
      <c r="BB166" s="76"/>
      <c r="BC166" s="76"/>
      <c r="BD166" s="76"/>
      <c r="BE166" s="76"/>
      <c r="BH166" s="77"/>
      <c r="BI166" s="77"/>
    </row>
    <row r="167" spans="52:61" ht="15.75" customHeight="1">
      <c r="AZ167" s="76"/>
      <c r="BA167" s="76"/>
      <c r="BB167" s="76"/>
      <c r="BC167" s="76"/>
      <c r="BD167" s="76"/>
      <c r="BE167" s="76"/>
      <c r="BH167" s="77"/>
      <c r="BI167" s="77"/>
    </row>
    <row r="168" spans="52:61" ht="15.75" customHeight="1">
      <c r="AZ168" s="76"/>
      <c r="BA168" s="76"/>
      <c r="BB168" s="76"/>
      <c r="BC168" s="76"/>
      <c r="BD168" s="76"/>
      <c r="BE168" s="76"/>
      <c r="BH168" s="77"/>
      <c r="BI168" s="77"/>
    </row>
    <row r="169" spans="52:61" ht="15.75" customHeight="1">
      <c r="AZ169" s="76"/>
      <c r="BA169" s="76"/>
      <c r="BB169" s="76"/>
      <c r="BC169" s="76"/>
      <c r="BD169" s="76"/>
      <c r="BE169" s="76"/>
      <c r="BH169" s="77"/>
      <c r="BI169" s="77"/>
    </row>
    <row r="170" spans="52:61" ht="15.75" customHeight="1">
      <c r="AZ170" s="76"/>
      <c r="BA170" s="76"/>
      <c r="BB170" s="76"/>
      <c r="BC170" s="76"/>
      <c r="BD170" s="76"/>
      <c r="BE170" s="76"/>
      <c r="BH170" s="77"/>
      <c r="BI170" s="77"/>
    </row>
    <row r="171" spans="52:61" ht="15.75" customHeight="1">
      <c r="AZ171" s="76"/>
      <c r="BA171" s="76"/>
      <c r="BB171" s="76"/>
      <c r="BC171" s="76"/>
      <c r="BD171" s="76"/>
      <c r="BE171" s="76"/>
      <c r="BH171" s="77"/>
      <c r="BI171" s="77"/>
    </row>
    <row r="172" spans="52:61" ht="15.75" customHeight="1">
      <c r="AZ172" s="76"/>
      <c r="BA172" s="76"/>
      <c r="BB172" s="76"/>
      <c r="BC172" s="76"/>
      <c r="BD172" s="76"/>
      <c r="BE172" s="76"/>
      <c r="BH172" s="77"/>
      <c r="BI172" s="77"/>
    </row>
    <row r="173" spans="52:61" ht="15.75" customHeight="1">
      <c r="AZ173" s="76"/>
      <c r="BA173" s="76"/>
      <c r="BB173" s="76"/>
      <c r="BC173" s="76"/>
      <c r="BD173" s="76"/>
      <c r="BE173" s="76"/>
      <c r="BH173" s="77"/>
      <c r="BI173" s="77"/>
    </row>
    <row r="174" spans="52:61" ht="15.75" customHeight="1">
      <c r="AZ174" s="76"/>
      <c r="BA174" s="76"/>
      <c r="BB174" s="76"/>
      <c r="BC174" s="76"/>
      <c r="BD174" s="76"/>
      <c r="BE174" s="76"/>
      <c r="BH174" s="77"/>
      <c r="BI174" s="77"/>
    </row>
    <row r="175" spans="52:61" ht="15.75" customHeight="1">
      <c r="AZ175" s="76"/>
      <c r="BA175" s="76"/>
      <c r="BB175" s="76"/>
      <c r="BC175" s="76"/>
      <c r="BD175" s="76"/>
      <c r="BE175" s="76"/>
      <c r="BH175" s="77"/>
      <c r="BI175" s="77"/>
    </row>
    <row r="176" spans="52:61" ht="15.75" customHeight="1">
      <c r="AZ176" s="76"/>
      <c r="BA176" s="76"/>
      <c r="BB176" s="76"/>
      <c r="BC176" s="76"/>
      <c r="BD176" s="76"/>
      <c r="BE176" s="76"/>
      <c r="BH176" s="77"/>
      <c r="BI176" s="77"/>
    </row>
    <row r="177" spans="52:61" ht="15.75" customHeight="1">
      <c r="AZ177" s="76"/>
      <c r="BA177" s="76"/>
      <c r="BB177" s="76"/>
      <c r="BC177" s="76"/>
      <c r="BD177" s="76"/>
      <c r="BE177" s="76"/>
      <c r="BH177" s="77"/>
      <c r="BI177" s="77"/>
    </row>
    <row r="178" spans="52:61" ht="15.75" customHeight="1">
      <c r="AZ178" s="76"/>
      <c r="BA178" s="76"/>
      <c r="BB178" s="76"/>
      <c r="BC178" s="76"/>
      <c r="BD178" s="76"/>
      <c r="BE178" s="76"/>
      <c r="BH178" s="77"/>
      <c r="BI178" s="77"/>
    </row>
    <row r="179" spans="52:61" ht="15.75" customHeight="1">
      <c r="AZ179" s="76"/>
      <c r="BA179" s="76"/>
      <c r="BB179" s="76"/>
      <c r="BC179" s="76"/>
      <c r="BD179" s="76"/>
      <c r="BE179" s="76"/>
      <c r="BH179" s="77"/>
      <c r="BI179" s="77"/>
    </row>
    <row r="180" spans="52:61" ht="15.75" customHeight="1">
      <c r="AZ180" s="76"/>
      <c r="BA180" s="76"/>
      <c r="BB180" s="76"/>
      <c r="BC180" s="76"/>
      <c r="BD180" s="76"/>
      <c r="BE180" s="76"/>
      <c r="BH180" s="77"/>
      <c r="BI180" s="77"/>
    </row>
    <row r="181" spans="52:61" ht="15.75" customHeight="1">
      <c r="AZ181" s="76"/>
      <c r="BA181" s="76"/>
      <c r="BB181" s="76"/>
      <c r="BC181" s="76"/>
      <c r="BD181" s="76"/>
      <c r="BE181" s="76"/>
      <c r="BH181" s="77"/>
      <c r="BI181" s="77"/>
    </row>
    <row r="182" spans="52:61" ht="15.75" customHeight="1">
      <c r="AZ182" s="76"/>
      <c r="BA182" s="76"/>
      <c r="BB182" s="76"/>
      <c r="BC182" s="76"/>
      <c r="BD182" s="76"/>
      <c r="BE182" s="76"/>
      <c r="BH182" s="77"/>
      <c r="BI182" s="77"/>
    </row>
    <row r="183" spans="52:61" ht="15.75" customHeight="1">
      <c r="AZ183" s="76"/>
      <c r="BA183" s="76"/>
      <c r="BB183" s="76"/>
      <c r="BC183" s="76"/>
      <c r="BD183" s="76"/>
      <c r="BE183" s="76"/>
      <c r="BH183" s="77"/>
      <c r="BI183" s="77"/>
    </row>
    <row r="184" spans="52:61" ht="15.75" customHeight="1">
      <c r="AZ184" s="76"/>
      <c r="BA184" s="76"/>
      <c r="BB184" s="76"/>
      <c r="BC184" s="76"/>
      <c r="BD184" s="76"/>
      <c r="BE184" s="76"/>
      <c r="BH184" s="77"/>
      <c r="BI184" s="77"/>
    </row>
    <row r="185" spans="52:61" ht="15.75" customHeight="1">
      <c r="AZ185" s="76"/>
      <c r="BA185" s="76"/>
      <c r="BB185" s="76"/>
      <c r="BC185" s="76"/>
      <c r="BD185" s="76"/>
      <c r="BE185" s="76"/>
      <c r="BH185" s="77"/>
      <c r="BI185" s="77"/>
    </row>
    <row r="186" spans="52:61" ht="15.75" customHeight="1">
      <c r="AZ186" s="76"/>
      <c r="BA186" s="76"/>
      <c r="BB186" s="76"/>
      <c r="BC186" s="76"/>
      <c r="BD186" s="76"/>
      <c r="BE186" s="76"/>
      <c r="BH186" s="77"/>
      <c r="BI186" s="77"/>
    </row>
    <row r="187" spans="52:61" ht="15.75" customHeight="1">
      <c r="AZ187" s="76"/>
      <c r="BA187" s="76"/>
      <c r="BB187" s="76"/>
      <c r="BC187" s="76"/>
      <c r="BD187" s="76"/>
      <c r="BE187" s="76"/>
      <c r="BH187" s="77"/>
      <c r="BI187" s="77"/>
    </row>
    <row r="188" spans="52:61" ht="15.75" customHeight="1">
      <c r="AZ188" s="76"/>
      <c r="BA188" s="76"/>
      <c r="BB188" s="76"/>
      <c r="BC188" s="76"/>
      <c r="BD188" s="76"/>
      <c r="BE188" s="76"/>
      <c r="BH188" s="77"/>
      <c r="BI188" s="77"/>
    </row>
    <row r="189" spans="52:61" ht="15.75" customHeight="1">
      <c r="AZ189" s="76"/>
      <c r="BA189" s="76"/>
      <c r="BB189" s="76"/>
      <c r="BC189" s="76"/>
      <c r="BD189" s="76"/>
      <c r="BE189" s="76"/>
      <c r="BH189" s="77"/>
      <c r="BI189" s="77"/>
    </row>
    <row r="190" spans="52:61" ht="15.75" customHeight="1">
      <c r="AZ190" s="76"/>
      <c r="BA190" s="76"/>
      <c r="BB190" s="76"/>
      <c r="BC190" s="76"/>
      <c r="BD190" s="76"/>
      <c r="BE190" s="76"/>
      <c r="BH190" s="77"/>
      <c r="BI190" s="77"/>
    </row>
    <row r="191" spans="52:61" ht="15.75" customHeight="1">
      <c r="AZ191" s="76"/>
      <c r="BA191" s="76"/>
      <c r="BB191" s="76"/>
      <c r="BC191" s="76"/>
      <c r="BD191" s="76"/>
      <c r="BE191" s="76"/>
      <c r="BH191" s="77"/>
      <c r="BI191" s="77"/>
    </row>
    <row r="192" spans="52:61" ht="15.75" customHeight="1">
      <c r="AZ192" s="76"/>
      <c r="BA192" s="76"/>
      <c r="BB192" s="76"/>
      <c r="BC192" s="76"/>
      <c r="BD192" s="76"/>
      <c r="BE192" s="76"/>
      <c r="BH192" s="77"/>
      <c r="BI192" s="77"/>
    </row>
    <row r="193" spans="52:61" ht="15.75" customHeight="1">
      <c r="AZ193" s="76"/>
      <c r="BA193" s="76"/>
      <c r="BB193" s="76"/>
      <c r="BC193" s="76"/>
      <c r="BD193" s="76"/>
      <c r="BE193" s="76"/>
      <c r="BH193" s="77"/>
      <c r="BI193" s="77"/>
    </row>
    <row r="194" spans="52:61" ht="15.75" customHeight="1">
      <c r="AZ194" s="76"/>
      <c r="BA194" s="76"/>
      <c r="BB194" s="76"/>
      <c r="BC194" s="76"/>
      <c r="BD194" s="76"/>
      <c r="BE194" s="76"/>
      <c r="BH194" s="77"/>
      <c r="BI194" s="77"/>
    </row>
    <row r="195" spans="52:61" ht="15.75" customHeight="1">
      <c r="AZ195" s="76"/>
      <c r="BA195" s="76"/>
      <c r="BB195" s="76"/>
      <c r="BC195" s="76"/>
      <c r="BD195" s="76"/>
      <c r="BE195" s="76"/>
      <c r="BH195" s="77"/>
      <c r="BI195" s="77"/>
    </row>
    <row r="196" spans="52:61" ht="15.75" customHeight="1">
      <c r="AZ196" s="76"/>
      <c r="BA196" s="76"/>
      <c r="BB196" s="76"/>
      <c r="BC196" s="76"/>
      <c r="BD196" s="76"/>
      <c r="BE196" s="76"/>
      <c r="BH196" s="77"/>
      <c r="BI196" s="77"/>
    </row>
    <row r="197" spans="52:61" ht="15.75" customHeight="1">
      <c r="AZ197" s="76"/>
      <c r="BA197" s="76"/>
      <c r="BB197" s="76"/>
      <c r="BC197" s="76"/>
      <c r="BD197" s="76"/>
      <c r="BE197" s="76"/>
      <c r="BH197" s="77"/>
      <c r="BI197" s="77"/>
    </row>
    <row r="198" spans="52:61" ht="15.75" customHeight="1">
      <c r="AZ198" s="76"/>
      <c r="BA198" s="76"/>
      <c r="BB198" s="76"/>
      <c r="BC198" s="76"/>
      <c r="BD198" s="76"/>
      <c r="BE198" s="76"/>
      <c r="BH198" s="77"/>
      <c r="BI198" s="77"/>
    </row>
    <row r="199" spans="52:61" ht="15.75" customHeight="1">
      <c r="AZ199" s="76"/>
      <c r="BA199" s="76"/>
      <c r="BB199" s="76"/>
      <c r="BC199" s="76"/>
      <c r="BD199" s="76"/>
      <c r="BE199" s="76"/>
      <c r="BH199" s="77"/>
      <c r="BI199" s="77"/>
    </row>
    <row r="200" spans="52:61" ht="15.75" customHeight="1">
      <c r="AZ200" s="76"/>
      <c r="BA200" s="76"/>
      <c r="BB200" s="76"/>
      <c r="BC200" s="76"/>
      <c r="BD200" s="76"/>
      <c r="BE200" s="76"/>
      <c r="BH200" s="77"/>
      <c r="BI200" s="77"/>
    </row>
    <row r="201" spans="52:61" ht="15.75" customHeight="1">
      <c r="AZ201" s="76"/>
      <c r="BA201" s="76"/>
      <c r="BB201" s="76"/>
      <c r="BC201" s="76"/>
      <c r="BD201" s="76"/>
      <c r="BE201" s="76"/>
      <c r="BH201" s="77"/>
      <c r="BI201" s="77"/>
    </row>
    <row r="202" spans="52:61" ht="15.75" customHeight="1">
      <c r="AZ202" s="76"/>
      <c r="BA202" s="76"/>
      <c r="BB202" s="76"/>
      <c r="BC202" s="76"/>
      <c r="BD202" s="76"/>
      <c r="BE202" s="76"/>
      <c r="BH202" s="77"/>
      <c r="BI202" s="77"/>
    </row>
    <row r="203" spans="52:61" ht="15.75" customHeight="1">
      <c r="AZ203" s="76"/>
      <c r="BA203" s="76"/>
      <c r="BB203" s="76"/>
      <c r="BC203" s="76"/>
      <c r="BD203" s="76"/>
      <c r="BE203" s="76"/>
      <c r="BH203" s="77"/>
      <c r="BI203" s="77"/>
    </row>
    <row r="204" spans="52:61" ht="15.75" customHeight="1">
      <c r="AZ204" s="76"/>
      <c r="BA204" s="76"/>
      <c r="BB204" s="76"/>
      <c r="BC204" s="76"/>
      <c r="BD204" s="76"/>
      <c r="BE204" s="76"/>
      <c r="BH204" s="77"/>
      <c r="BI204" s="77"/>
    </row>
    <row r="205" spans="52:61" ht="15.75" customHeight="1">
      <c r="AZ205" s="76"/>
      <c r="BA205" s="76"/>
      <c r="BB205" s="76"/>
      <c r="BC205" s="76"/>
      <c r="BD205" s="76"/>
      <c r="BE205" s="76"/>
      <c r="BH205" s="77"/>
      <c r="BI205" s="77"/>
    </row>
    <row r="206" spans="52:61" ht="15.75" customHeight="1">
      <c r="AZ206" s="76"/>
      <c r="BA206" s="76"/>
      <c r="BB206" s="76"/>
      <c r="BC206" s="76"/>
      <c r="BD206" s="76"/>
      <c r="BE206" s="76"/>
      <c r="BH206" s="77"/>
      <c r="BI206" s="77"/>
    </row>
    <row r="207" spans="52:61" ht="15.75" customHeight="1">
      <c r="AZ207" s="76"/>
      <c r="BA207" s="76"/>
      <c r="BB207" s="76"/>
      <c r="BC207" s="76"/>
      <c r="BD207" s="76"/>
      <c r="BE207" s="76"/>
      <c r="BH207" s="77"/>
      <c r="BI207" s="77"/>
    </row>
    <row r="208" spans="52:61" ht="15.75" customHeight="1">
      <c r="AZ208" s="76"/>
      <c r="BA208" s="76"/>
      <c r="BB208" s="76"/>
      <c r="BC208" s="76"/>
      <c r="BD208" s="76"/>
      <c r="BE208" s="76"/>
      <c r="BH208" s="77"/>
      <c r="BI208" s="77"/>
    </row>
    <row r="209" spans="52:61" ht="15.75" customHeight="1">
      <c r="AZ209" s="76"/>
      <c r="BA209" s="76"/>
      <c r="BB209" s="76"/>
      <c r="BC209" s="76"/>
      <c r="BD209" s="76"/>
      <c r="BE209" s="76"/>
      <c r="BH209" s="77"/>
      <c r="BI209" s="77"/>
    </row>
    <row r="210" spans="52:61" ht="15.75" customHeight="1">
      <c r="AZ210" s="76"/>
      <c r="BA210" s="76"/>
      <c r="BB210" s="76"/>
      <c r="BC210" s="76"/>
      <c r="BD210" s="76"/>
      <c r="BE210" s="76"/>
      <c r="BH210" s="77"/>
      <c r="BI210" s="77"/>
    </row>
    <row r="211" spans="52:61" ht="15.75" customHeight="1">
      <c r="AZ211" s="76"/>
      <c r="BA211" s="76"/>
      <c r="BB211" s="76"/>
      <c r="BC211" s="76"/>
      <c r="BD211" s="76"/>
      <c r="BE211" s="76"/>
      <c r="BH211" s="77"/>
      <c r="BI211" s="77"/>
    </row>
    <row r="212" spans="52:61" ht="15.75" customHeight="1">
      <c r="AZ212" s="76"/>
      <c r="BA212" s="76"/>
      <c r="BB212" s="76"/>
      <c r="BC212" s="76"/>
      <c r="BD212" s="76"/>
      <c r="BE212" s="76"/>
      <c r="BH212" s="77"/>
      <c r="BI212" s="77"/>
    </row>
    <row r="213" spans="52:61" ht="15.75" customHeight="1">
      <c r="AZ213" s="76"/>
      <c r="BA213" s="76"/>
      <c r="BB213" s="76"/>
      <c r="BC213" s="76"/>
      <c r="BD213" s="76"/>
      <c r="BE213" s="76"/>
      <c r="BH213" s="77"/>
      <c r="BI213" s="77"/>
    </row>
    <row r="214" spans="52:61" ht="15.75" customHeight="1">
      <c r="AZ214" s="76"/>
      <c r="BA214" s="76"/>
      <c r="BB214" s="76"/>
      <c r="BC214" s="76"/>
      <c r="BD214" s="76"/>
      <c r="BE214" s="76"/>
      <c r="BH214" s="77"/>
      <c r="BI214" s="77"/>
    </row>
    <row r="215" spans="52:61" ht="15.75" customHeight="1">
      <c r="AZ215" s="76"/>
      <c r="BA215" s="76"/>
      <c r="BB215" s="76"/>
      <c r="BC215" s="76"/>
      <c r="BD215" s="76"/>
      <c r="BE215" s="76"/>
      <c r="BH215" s="77"/>
      <c r="BI215" s="77"/>
    </row>
    <row r="216" spans="52:61" ht="15.75" customHeight="1">
      <c r="AZ216" s="76"/>
      <c r="BA216" s="76"/>
      <c r="BB216" s="76"/>
      <c r="BC216" s="76"/>
      <c r="BD216" s="76"/>
      <c r="BE216" s="76"/>
      <c r="BH216" s="77"/>
      <c r="BI216" s="77"/>
    </row>
    <row r="217" spans="52:61" ht="15.75" customHeight="1">
      <c r="AZ217" s="76"/>
      <c r="BA217" s="76"/>
      <c r="BB217" s="76"/>
      <c r="BC217" s="76"/>
      <c r="BD217" s="76"/>
      <c r="BE217" s="76"/>
      <c r="BH217" s="77"/>
      <c r="BI217" s="77"/>
    </row>
    <row r="218" spans="52:61" ht="15.75" customHeight="1">
      <c r="AZ218" s="76"/>
      <c r="BA218" s="76"/>
      <c r="BB218" s="76"/>
      <c r="BC218" s="76"/>
      <c r="BD218" s="76"/>
      <c r="BE218" s="76"/>
      <c r="BH218" s="77"/>
      <c r="BI218" s="77"/>
    </row>
    <row r="219" spans="52:61" ht="15.75" customHeight="1">
      <c r="AZ219" s="76"/>
      <c r="BA219" s="76"/>
      <c r="BB219" s="76"/>
      <c r="BC219" s="76"/>
      <c r="BD219" s="76"/>
      <c r="BE219" s="76"/>
      <c r="BH219" s="77"/>
      <c r="BI219" s="77"/>
    </row>
    <row r="220" spans="52:61" ht="15.75" customHeight="1">
      <c r="AZ220" s="76"/>
      <c r="BA220" s="76"/>
      <c r="BB220" s="76"/>
      <c r="BC220" s="76"/>
      <c r="BD220" s="76"/>
      <c r="BE220" s="76"/>
      <c r="BH220" s="77"/>
      <c r="BI220" s="77"/>
    </row>
    <row r="221" spans="52:61" ht="15.75" customHeight="1">
      <c r="AZ221" s="76"/>
      <c r="BA221" s="76"/>
      <c r="BB221" s="76"/>
      <c r="BC221" s="76"/>
      <c r="BD221" s="76"/>
      <c r="BE221" s="76"/>
      <c r="BH221" s="77"/>
      <c r="BI221" s="77"/>
    </row>
    <row r="222" spans="52:61" ht="15.75" customHeight="1">
      <c r="AZ222" s="76"/>
      <c r="BA222" s="76"/>
      <c r="BB222" s="76"/>
      <c r="BC222" s="76"/>
      <c r="BD222" s="76"/>
      <c r="BE222" s="76"/>
      <c r="BH222" s="77"/>
      <c r="BI222" s="77"/>
    </row>
    <row r="223" spans="52:61" ht="15.75" customHeight="1">
      <c r="AZ223" s="76"/>
      <c r="BA223" s="76"/>
      <c r="BB223" s="76"/>
      <c r="BC223" s="76"/>
      <c r="BD223" s="76"/>
      <c r="BE223" s="76"/>
      <c r="BH223" s="77"/>
      <c r="BI223" s="77"/>
    </row>
    <row r="224" spans="52:61" ht="15.75" customHeight="1">
      <c r="AZ224" s="76"/>
      <c r="BA224" s="76"/>
      <c r="BB224" s="76"/>
      <c r="BC224" s="76"/>
      <c r="BD224" s="76"/>
      <c r="BE224" s="76"/>
      <c r="BH224" s="77"/>
      <c r="BI224" s="77"/>
    </row>
    <row r="225" spans="52:61" ht="15.75" customHeight="1">
      <c r="AZ225" s="76"/>
      <c r="BA225" s="76"/>
      <c r="BB225" s="76"/>
      <c r="BC225" s="76"/>
      <c r="BD225" s="76"/>
      <c r="BE225" s="76"/>
      <c r="BH225" s="77"/>
      <c r="BI225" s="77"/>
    </row>
    <row r="226" spans="52:61" ht="15.75" customHeight="1">
      <c r="AZ226" s="76"/>
      <c r="BA226" s="76"/>
      <c r="BB226" s="76"/>
      <c r="BC226" s="76"/>
      <c r="BD226" s="76"/>
      <c r="BE226" s="76"/>
      <c r="BH226" s="77"/>
      <c r="BI226" s="77"/>
    </row>
    <row r="227" spans="52:61" ht="15.75" customHeight="1">
      <c r="AZ227" s="76"/>
      <c r="BA227" s="76"/>
      <c r="BB227" s="76"/>
      <c r="BC227" s="76"/>
      <c r="BD227" s="76"/>
      <c r="BE227" s="76"/>
      <c r="BH227" s="77"/>
      <c r="BI227" s="77"/>
    </row>
    <row r="228" spans="52:61" ht="15.75" customHeight="1">
      <c r="AZ228" s="76"/>
      <c r="BA228" s="76"/>
      <c r="BB228" s="76"/>
      <c r="BC228" s="76"/>
      <c r="BD228" s="76"/>
      <c r="BE228" s="76"/>
      <c r="BH228" s="77"/>
      <c r="BI228" s="77"/>
    </row>
    <row r="229" spans="52:61" ht="15.75" customHeight="1">
      <c r="AZ229" s="76"/>
      <c r="BA229" s="76"/>
      <c r="BB229" s="76"/>
      <c r="BC229" s="76"/>
      <c r="BD229" s="76"/>
      <c r="BE229" s="76"/>
      <c r="BH229" s="77"/>
      <c r="BI229" s="77"/>
    </row>
    <row r="230" spans="52:61" ht="15.75" customHeight="1">
      <c r="AZ230" s="76"/>
      <c r="BA230" s="76"/>
      <c r="BB230" s="76"/>
      <c r="BC230" s="76"/>
      <c r="BD230" s="76"/>
      <c r="BE230" s="76"/>
      <c r="BH230" s="77"/>
      <c r="BI230" s="77"/>
    </row>
    <row r="231" spans="52:61" ht="15.75" customHeight="1">
      <c r="AZ231" s="76"/>
      <c r="BA231" s="76"/>
      <c r="BB231" s="76"/>
      <c r="BC231" s="76"/>
      <c r="BD231" s="76"/>
      <c r="BE231" s="76"/>
      <c r="BH231" s="77"/>
      <c r="BI231" s="77"/>
    </row>
    <row r="232" spans="52:61" ht="15.75" customHeight="1">
      <c r="AZ232" s="76"/>
      <c r="BA232" s="76"/>
      <c r="BB232" s="76"/>
      <c r="BC232" s="76"/>
      <c r="BD232" s="76"/>
      <c r="BE232" s="76"/>
      <c r="BH232" s="77"/>
      <c r="BI232" s="77"/>
    </row>
    <row r="233" spans="52:61" ht="15.75" customHeight="1">
      <c r="AZ233" s="76"/>
      <c r="BA233" s="76"/>
      <c r="BB233" s="76"/>
      <c r="BC233" s="76"/>
      <c r="BD233" s="76"/>
      <c r="BE233" s="76"/>
      <c r="BH233" s="77"/>
      <c r="BI233" s="77"/>
    </row>
    <row r="234" spans="52:61" ht="15.75" customHeight="1">
      <c r="AZ234" s="76"/>
      <c r="BA234" s="76"/>
      <c r="BB234" s="76"/>
      <c r="BC234" s="76"/>
      <c r="BD234" s="76"/>
      <c r="BE234" s="76"/>
      <c r="BH234" s="77"/>
      <c r="BI234" s="77"/>
    </row>
    <row r="235" spans="52:61" ht="15.75" customHeight="1">
      <c r="AZ235" s="76"/>
      <c r="BA235" s="76"/>
      <c r="BB235" s="76"/>
      <c r="BC235" s="76"/>
      <c r="BD235" s="76"/>
      <c r="BE235" s="76"/>
      <c r="BH235" s="77"/>
      <c r="BI235" s="77"/>
    </row>
    <row r="236" spans="52:61" ht="15.75" customHeight="1">
      <c r="AZ236" s="76"/>
      <c r="BA236" s="76"/>
      <c r="BB236" s="76"/>
      <c r="BC236" s="76"/>
      <c r="BD236" s="76"/>
      <c r="BE236" s="76"/>
      <c r="BH236" s="77"/>
      <c r="BI236" s="77"/>
    </row>
    <row r="237" spans="52:61" ht="15.75" customHeight="1">
      <c r="AZ237" s="76"/>
      <c r="BA237" s="76"/>
      <c r="BB237" s="76"/>
      <c r="BC237" s="76"/>
      <c r="BD237" s="76"/>
      <c r="BE237" s="76"/>
      <c r="BH237" s="77"/>
      <c r="BI237" s="77"/>
    </row>
    <row r="238" spans="52:61" ht="15.75" customHeight="1">
      <c r="AZ238" s="76"/>
      <c r="BA238" s="76"/>
      <c r="BB238" s="76"/>
      <c r="BC238" s="76"/>
      <c r="BD238" s="76"/>
      <c r="BE238" s="76"/>
      <c r="BH238" s="77"/>
      <c r="BI238" s="77"/>
    </row>
    <row r="239" spans="52:61" ht="15.75" customHeight="1">
      <c r="AZ239" s="76"/>
      <c r="BA239" s="76"/>
      <c r="BB239" s="76"/>
      <c r="BC239" s="76"/>
      <c r="BD239" s="76"/>
      <c r="BE239" s="76"/>
      <c r="BH239" s="77"/>
      <c r="BI239" s="77"/>
    </row>
    <row r="240" spans="52:61" ht="15.75" customHeight="1">
      <c r="AZ240" s="76"/>
      <c r="BA240" s="76"/>
      <c r="BB240" s="76"/>
      <c r="BC240" s="76"/>
      <c r="BD240" s="76"/>
      <c r="BE240" s="76"/>
      <c r="BH240" s="77"/>
      <c r="BI240" s="77"/>
    </row>
    <row r="241" spans="52:61" ht="15.75" customHeight="1">
      <c r="AZ241" s="76"/>
      <c r="BA241" s="76"/>
      <c r="BB241" s="76"/>
      <c r="BC241" s="76"/>
      <c r="BD241" s="76"/>
      <c r="BE241" s="76"/>
      <c r="BH241" s="77"/>
      <c r="BI241" s="77"/>
    </row>
    <row r="242" spans="52:61" ht="15.75" customHeight="1">
      <c r="AZ242" s="76"/>
      <c r="BA242" s="76"/>
      <c r="BB242" s="76"/>
      <c r="BC242" s="76"/>
      <c r="BD242" s="76"/>
      <c r="BE242" s="76"/>
      <c r="BH242" s="77"/>
      <c r="BI242" s="77"/>
    </row>
    <row r="243" spans="52:61" ht="15.75" customHeight="1">
      <c r="AZ243" s="76"/>
      <c r="BA243" s="76"/>
      <c r="BB243" s="76"/>
      <c r="BC243" s="76"/>
      <c r="BD243" s="76"/>
      <c r="BE243" s="76"/>
      <c r="BH243" s="77"/>
      <c r="BI243" s="77"/>
    </row>
    <row r="244" spans="52:61" ht="15.75" customHeight="1">
      <c r="AZ244" s="76"/>
      <c r="BA244" s="76"/>
      <c r="BB244" s="76"/>
      <c r="BC244" s="76"/>
      <c r="BD244" s="76"/>
      <c r="BE244" s="76"/>
      <c r="BH244" s="77"/>
      <c r="BI244" s="77"/>
    </row>
    <row r="245" spans="52:61" ht="15.75" customHeight="1">
      <c r="AZ245" s="76"/>
      <c r="BA245" s="76"/>
      <c r="BB245" s="76"/>
      <c r="BC245" s="76"/>
      <c r="BD245" s="76"/>
      <c r="BE245" s="76"/>
      <c r="BH245" s="77"/>
      <c r="BI245" s="77"/>
    </row>
    <row r="246" spans="52:61" ht="15.75" customHeight="1">
      <c r="AZ246" s="76"/>
      <c r="BA246" s="76"/>
      <c r="BB246" s="76"/>
      <c r="BC246" s="76"/>
      <c r="BD246" s="76"/>
      <c r="BE246" s="76"/>
      <c r="BH246" s="77"/>
      <c r="BI246" s="77"/>
    </row>
    <row r="247" spans="52:61" ht="15.75" customHeight="1">
      <c r="AZ247" s="76"/>
      <c r="BA247" s="76"/>
      <c r="BB247" s="76"/>
      <c r="BC247" s="76"/>
      <c r="BD247" s="76"/>
      <c r="BE247" s="76"/>
      <c r="BH247" s="77"/>
      <c r="BI247" s="77"/>
    </row>
    <row r="248" spans="52:61" ht="15.75" customHeight="1">
      <c r="AZ248" s="76"/>
      <c r="BA248" s="76"/>
      <c r="BB248" s="76"/>
      <c r="BC248" s="76"/>
      <c r="BD248" s="76"/>
      <c r="BE248" s="76"/>
      <c r="BH248" s="77"/>
      <c r="BI248" s="77"/>
    </row>
    <row r="249" spans="52:61" ht="15.75" customHeight="1">
      <c r="AZ249" s="76"/>
      <c r="BA249" s="76"/>
      <c r="BB249" s="76"/>
      <c r="BC249" s="76"/>
      <c r="BD249" s="76"/>
      <c r="BE249" s="76"/>
      <c r="BH249" s="77"/>
      <c r="BI249" s="77"/>
    </row>
    <row r="250" spans="52:61" ht="15.75" customHeight="1">
      <c r="AZ250" s="76"/>
      <c r="BA250" s="76"/>
      <c r="BB250" s="76"/>
      <c r="BC250" s="76"/>
      <c r="BD250" s="76"/>
      <c r="BE250" s="76"/>
      <c r="BH250" s="77"/>
      <c r="BI250" s="77"/>
    </row>
    <row r="251" spans="52:61" ht="15.75" customHeight="1">
      <c r="AZ251" s="76"/>
      <c r="BA251" s="76"/>
      <c r="BB251" s="76"/>
      <c r="BC251" s="76"/>
      <c r="BD251" s="76"/>
      <c r="BE251" s="76"/>
      <c r="BH251" s="77"/>
      <c r="BI251" s="77"/>
    </row>
    <row r="252" spans="52:61" ht="15.75" customHeight="1">
      <c r="AZ252" s="76"/>
      <c r="BA252" s="76"/>
      <c r="BB252" s="76"/>
      <c r="BC252" s="76"/>
      <c r="BD252" s="76"/>
      <c r="BE252" s="76"/>
      <c r="BH252" s="77"/>
      <c r="BI252" s="77"/>
    </row>
    <row r="253" spans="52:61" ht="15.75" customHeight="1">
      <c r="AZ253" s="76"/>
      <c r="BA253" s="76"/>
      <c r="BB253" s="76"/>
      <c r="BC253" s="76"/>
      <c r="BD253" s="76"/>
      <c r="BE253" s="76"/>
      <c r="BH253" s="77"/>
      <c r="BI253" s="77"/>
    </row>
    <row r="254" spans="52:61" ht="15.75" customHeight="1">
      <c r="AZ254" s="76"/>
      <c r="BA254" s="76"/>
      <c r="BB254" s="76"/>
      <c r="BC254" s="76"/>
      <c r="BD254" s="76"/>
      <c r="BE254" s="76"/>
      <c r="BH254" s="77"/>
      <c r="BI254" s="77"/>
    </row>
    <row r="255" spans="52:61" ht="15.75" customHeight="1">
      <c r="AZ255" s="76"/>
      <c r="BA255" s="76"/>
      <c r="BB255" s="76"/>
      <c r="BC255" s="76"/>
      <c r="BD255" s="76"/>
      <c r="BE255" s="76"/>
      <c r="BH255" s="77"/>
      <c r="BI255" s="77"/>
    </row>
    <row r="256" spans="52:61" ht="15.75" customHeight="1">
      <c r="AZ256" s="76"/>
      <c r="BA256" s="76"/>
      <c r="BB256" s="76"/>
      <c r="BC256" s="76"/>
      <c r="BD256" s="76"/>
      <c r="BE256" s="76"/>
      <c r="BH256" s="77"/>
      <c r="BI256" s="77"/>
    </row>
    <row r="257" spans="52:61" ht="15.75" customHeight="1">
      <c r="AZ257" s="76"/>
      <c r="BA257" s="76"/>
      <c r="BB257" s="76"/>
      <c r="BC257" s="76"/>
      <c r="BD257" s="76"/>
      <c r="BE257" s="76"/>
      <c r="BH257" s="77"/>
      <c r="BI257" s="77"/>
    </row>
    <row r="258" spans="52:61" ht="15.75" customHeight="1">
      <c r="AZ258" s="76"/>
      <c r="BA258" s="76"/>
      <c r="BB258" s="76"/>
      <c r="BC258" s="76"/>
      <c r="BD258" s="76"/>
      <c r="BE258" s="76"/>
      <c r="BH258" s="77"/>
      <c r="BI258" s="77"/>
    </row>
    <row r="259" spans="52:61" ht="15.75" customHeight="1">
      <c r="AZ259" s="76"/>
      <c r="BA259" s="76"/>
      <c r="BB259" s="76"/>
      <c r="BC259" s="76"/>
      <c r="BD259" s="76"/>
      <c r="BE259" s="76"/>
      <c r="BH259" s="77"/>
      <c r="BI259" s="77"/>
    </row>
    <row r="260" spans="52:61" ht="15.75" customHeight="1">
      <c r="AZ260" s="76"/>
      <c r="BA260" s="76"/>
      <c r="BB260" s="76"/>
      <c r="BC260" s="76"/>
      <c r="BD260" s="76"/>
      <c r="BE260" s="76"/>
      <c r="BH260" s="77"/>
      <c r="BI260" s="77"/>
    </row>
    <row r="261" spans="52:61" ht="15.75" customHeight="1">
      <c r="AZ261" s="76"/>
      <c r="BA261" s="76"/>
      <c r="BB261" s="76"/>
      <c r="BC261" s="76"/>
      <c r="BD261" s="76"/>
      <c r="BE261" s="76"/>
      <c r="BH261" s="77"/>
      <c r="BI261" s="77"/>
    </row>
    <row r="262" spans="52:61" ht="15.75" customHeight="1">
      <c r="AZ262" s="76"/>
      <c r="BA262" s="76"/>
      <c r="BB262" s="76"/>
      <c r="BC262" s="76"/>
      <c r="BD262" s="76"/>
      <c r="BE262" s="76"/>
      <c r="BH262" s="77"/>
      <c r="BI262" s="77"/>
    </row>
    <row r="263" spans="52:61" ht="15.75" customHeight="1">
      <c r="AZ263" s="76"/>
      <c r="BA263" s="76"/>
      <c r="BB263" s="76"/>
      <c r="BC263" s="76"/>
      <c r="BD263" s="76"/>
      <c r="BE263" s="76"/>
      <c r="BH263" s="77"/>
      <c r="BI263" s="77"/>
    </row>
    <row r="264" spans="52:61" ht="15.75" customHeight="1">
      <c r="AZ264" s="76"/>
      <c r="BA264" s="76"/>
      <c r="BB264" s="76"/>
      <c r="BC264" s="76"/>
      <c r="BD264" s="76"/>
      <c r="BE264" s="76"/>
      <c r="BH264" s="77"/>
      <c r="BI264" s="77"/>
    </row>
    <row r="265" spans="52:61" ht="15.75" customHeight="1">
      <c r="AZ265" s="76"/>
      <c r="BA265" s="76"/>
      <c r="BB265" s="76"/>
      <c r="BC265" s="76"/>
      <c r="BD265" s="76"/>
      <c r="BE265" s="76"/>
      <c r="BH265" s="77"/>
      <c r="BI265" s="77"/>
    </row>
    <row r="266" spans="52:61" ht="15.75" customHeight="1">
      <c r="AZ266" s="76"/>
      <c r="BA266" s="76"/>
      <c r="BB266" s="76"/>
      <c r="BC266" s="76"/>
      <c r="BD266" s="76"/>
      <c r="BE266" s="76"/>
      <c r="BH266" s="77"/>
      <c r="BI266" s="77"/>
    </row>
    <row r="267" spans="52:61" ht="15.75" customHeight="1">
      <c r="AZ267" s="76"/>
      <c r="BA267" s="76"/>
      <c r="BB267" s="76"/>
      <c r="BC267" s="76"/>
      <c r="BD267" s="76"/>
      <c r="BE267" s="76"/>
      <c r="BH267" s="77"/>
      <c r="BI267" s="77"/>
    </row>
    <row r="268" spans="52:61" ht="15.75" customHeight="1">
      <c r="AZ268" s="76"/>
      <c r="BA268" s="76"/>
      <c r="BB268" s="76"/>
      <c r="BC268" s="76"/>
      <c r="BD268" s="76"/>
      <c r="BE268" s="76"/>
      <c r="BH268" s="77"/>
      <c r="BI268" s="77"/>
    </row>
    <row r="269" spans="52:61" ht="15.75" customHeight="1">
      <c r="AZ269" s="76"/>
      <c r="BA269" s="76"/>
      <c r="BB269" s="76"/>
      <c r="BC269" s="76"/>
      <c r="BD269" s="76"/>
      <c r="BE269" s="76"/>
      <c r="BH269" s="77"/>
      <c r="BI269" s="77"/>
    </row>
    <row r="270" spans="52:61" ht="15.75" customHeight="1">
      <c r="AZ270" s="76"/>
      <c r="BA270" s="76"/>
      <c r="BB270" s="76"/>
      <c r="BC270" s="76"/>
      <c r="BD270" s="76"/>
      <c r="BE270" s="76"/>
      <c r="BH270" s="77"/>
      <c r="BI270" s="77"/>
    </row>
    <row r="271" spans="52:61" ht="15.75" customHeight="1">
      <c r="AZ271" s="76"/>
      <c r="BA271" s="76"/>
      <c r="BB271" s="76"/>
      <c r="BC271" s="76"/>
      <c r="BD271" s="76"/>
      <c r="BE271" s="76"/>
      <c r="BH271" s="77"/>
      <c r="BI271" s="77"/>
    </row>
    <row r="272" spans="52:61" ht="15.75" customHeight="1">
      <c r="AZ272" s="76"/>
      <c r="BA272" s="76"/>
      <c r="BB272" s="76"/>
      <c r="BC272" s="76"/>
      <c r="BD272" s="76"/>
      <c r="BE272" s="76"/>
      <c r="BH272" s="77"/>
      <c r="BI272" s="77"/>
    </row>
    <row r="273" spans="52:61" ht="15.75" customHeight="1">
      <c r="AZ273" s="76"/>
      <c r="BA273" s="76"/>
      <c r="BB273" s="76"/>
      <c r="BC273" s="76"/>
      <c r="BD273" s="76"/>
      <c r="BE273" s="76"/>
      <c r="BH273" s="77"/>
      <c r="BI273" s="77"/>
    </row>
    <row r="274" spans="52:61" ht="15.75" customHeight="1">
      <c r="AZ274" s="76"/>
      <c r="BA274" s="76"/>
      <c r="BB274" s="76"/>
      <c r="BC274" s="76"/>
      <c r="BD274" s="76"/>
      <c r="BE274" s="76"/>
      <c r="BH274" s="77"/>
      <c r="BI274" s="77"/>
    </row>
    <row r="275" spans="52:61" ht="15.75" customHeight="1">
      <c r="AZ275" s="76"/>
      <c r="BA275" s="76"/>
      <c r="BB275" s="76"/>
      <c r="BC275" s="76"/>
      <c r="BD275" s="76"/>
      <c r="BE275" s="76"/>
      <c r="BH275" s="77"/>
      <c r="BI275" s="77"/>
    </row>
    <row r="276" spans="52:61" ht="15.75" customHeight="1">
      <c r="AZ276" s="76"/>
      <c r="BA276" s="76"/>
      <c r="BB276" s="76"/>
      <c r="BC276" s="76"/>
      <c r="BD276" s="76"/>
      <c r="BE276" s="76"/>
      <c r="BH276" s="77"/>
      <c r="BI276" s="77"/>
    </row>
    <row r="277" spans="52:61" ht="15.75" customHeight="1">
      <c r="AZ277" s="76"/>
      <c r="BA277" s="76"/>
      <c r="BB277" s="76"/>
      <c r="BC277" s="76"/>
      <c r="BD277" s="76"/>
      <c r="BE277" s="76"/>
      <c r="BH277" s="77"/>
      <c r="BI277" s="77"/>
    </row>
    <row r="278" spans="52:61" ht="15.75" customHeight="1">
      <c r="AZ278" s="76"/>
      <c r="BA278" s="76"/>
      <c r="BB278" s="76"/>
      <c r="BC278" s="76"/>
      <c r="BD278" s="76"/>
      <c r="BE278" s="76"/>
      <c r="BH278" s="77"/>
      <c r="BI278" s="77"/>
    </row>
    <row r="279" spans="52:61" ht="15.75" customHeight="1">
      <c r="AZ279" s="76"/>
      <c r="BA279" s="76"/>
      <c r="BB279" s="76"/>
      <c r="BC279" s="76"/>
      <c r="BD279" s="76"/>
      <c r="BE279" s="76"/>
      <c r="BH279" s="77"/>
      <c r="BI279" s="77"/>
    </row>
    <row r="280" spans="52:61" ht="15.75" customHeight="1">
      <c r="AZ280" s="76"/>
      <c r="BA280" s="76"/>
      <c r="BB280" s="76"/>
      <c r="BC280" s="76"/>
      <c r="BD280" s="76"/>
      <c r="BE280" s="76"/>
      <c r="BH280" s="77"/>
      <c r="BI280" s="77"/>
    </row>
    <row r="281" spans="52:61" ht="15.75" customHeight="1">
      <c r="AZ281" s="76"/>
      <c r="BA281" s="76"/>
      <c r="BB281" s="76"/>
      <c r="BC281" s="76"/>
      <c r="BD281" s="76"/>
      <c r="BE281" s="76"/>
      <c r="BH281" s="77"/>
      <c r="BI281" s="77"/>
    </row>
    <row r="282" spans="52:61" ht="15.75" customHeight="1">
      <c r="AZ282" s="76"/>
      <c r="BA282" s="76"/>
      <c r="BB282" s="76"/>
      <c r="BC282" s="76"/>
      <c r="BD282" s="76"/>
      <c r="BE282" s="76"/>
      <c r="BH282" s="77"/>
      <c r="BI282" s="77"/>
    </row>
    <row r="283" spans="52:61" ht="15.75" customHeight="1">
      <c r="AZ283" s="76"/>
      <c r="BA283" s="76"/>
      <c r="BB283" s="76"/>
      <c r="BC283" s="76"/>
      <c r="BD283" s="76"/>
      <c r="BE283" s="76"/>
      <c r="BH283" s="77"/>
      <c r="BI283" s="77"/>
    </row>
    <row r="284" spans="52:61" ht="15.75" customHeight="1">
      <c r="AZ284" s="76"/>
      <c r="BA284" s="76"/>
      <c r="BB284" s="76"/>
      <c r="BC284" s="76"/>
      <c r="BD284" s="76"/>
      <c r="BE284" s="76"/>
      <c r="BH284" s="77"/>
      <c r="BI284" s="77"/>
    </row>
    <row r="285" spans="52:61" ht="15.75" customHeight="1">
      <c r="AZ285" s="76"/>
      <c r="BA285" s="76"/>
      <c r="BB285" s="76"/>
      <c r="BC285" s="76"/>
      <c r="BD285" s="76"/>
      <c r="BE285" s="76"/>
      <c r="BH285" s="77"/>
      <c r="BI285" s="77"/>
    </row>
    <row r="286" spans="52:61" ht="15.75" customHeight="1">
      <c r="AZ286" s="76"/>
      <c r="BA286" s="76"/>
      <c r="BB286" s="76"/>
      <c r="BC286" s="76"/>
      <c r="BD286" s="76"/>
      <c r="BE286" s="76"/>
      <c r="BH286" s="77"/>
      <c r="BI286" s="77"/>
    </row>
    <row r="287" spans="52:61" ht="15.75" customHeight="1">
      <c r="AZ287" s="76"/>
      <c r="BA287" s="76"/>
      <c r="BB287" s="76"/>
      <c r="BC287" s="76"/>
      <c r="BD287" s="76"/>
      <c r="BE287" s="76"/>
      <c r="BH287" s="77"/>
      <c r="BI287" s="77"/>
    </row>
    <row r="288" spans="52:61" ht="15.75" customHeight="1">
      <c r="AZ288" s="76"/>
      <c r="BA288" s="76"/>
      <c r="BB288" s="76"/>
      <c r="BC288" s="76"/>
      <c r="BD288" s="76"/>
      <c r="BE288" s="76"/>
      <c r="BH288" s="77"/>
      <c r="BI288" s="77"/>
    </row>
    <row r="289" spans="52:61" ht="15.75" customHeight="1">
      <c r="AZ289" s="76"/>
      <c r="BA289" s="76"/>
      <c r="BB289" s="76"/>
      <c r="BC289" s="76"/>
      <c r="BD289" s="76"/>
      <c r="BE289" s="76"/>
      <c r="BH289" s="77"/>
      <c r="BI289" s="77"/>
    </row>
    <row r="290" spans="52:61" ht="15.75" customHeight="1">
      <c r="AZ290" s="76"/>
      <c r="BA290" s="76"/>
      <c r="BB290" s="76"/>
      <c r="BC290" s="76"/>
      <c r="BD290" s="76"/>
      <c r="BE290" s="76"/>
      <c r="BH290" s="77"/>
      <c r="BI290" s="77"/>
    </row>
    <row r="291" spans="52:61" ht="15.75" customHeight="1">
      <c r="AZ291" s="76"/>
      <c r="BA291" s="76"/>
      <c r="BB291" s="76"/>
      <c r="BC291" s="76"/>
      <c r="BD291" s="76"/>
      <c r="BE291" s="76"/>
      <c r="BH291" s="77"/>
      <c r="BI291" s="77"/>
    </row>
    <row r="292" spans="52:61" ht="15.75" customHeight="1">
      <c r="AZ292" s="76"/>
      <c r="BA292" s="76"/>
      <c r="BB292" s="76"/>
      <c r="BC292" s="76"/>
      <c r="BD292" s="76"/>
      <c r="BE292" s="76"/>
      <c r="BH292" s="77"/>
      <c r="BI292" s="77"/>
    </row>
    <row r="293" spans="52:61" ht="15.75" customHeight="1">
      <c r="AZ293" s="76"/>
      <c r="BA293" s="76"/>
      <c r="BB293" s="76"/>
      <c r="BC293" s="76"/>
      <c r="BD293" s="76"/>
      <c r="BE293" s="76"/>
      <c r="BH293" s="77"/>
      <c r="BI293" s="77"/>
    </row>
    <row r="294" spans="52:61" ht="15.75" customHeight="1">
      <c r="AZ294" s="76"/>
      <c r="BA294" s="76"/>
      <c r="BB294" s="76"/>
      <c r="BC294" s="76"/>
      <c r="BD294" s="76"/>
      <c r="BE294" s="76"/>
      <c r="BH294" s="77"/>
      <c r="BI294" s="77"/>
    </row>
    <row r="295" spans="52:61" ht="15.75" customHeight="1">
      <c r="AZ295" s="76"/>
      <c r="BA295" s="76"/>
      <c r="BB295" s="76"/>
      <c r="BC295" s="76"/>
      <c r="BD295" s="76"/>
      <c r="BE295" s="76"/>
      <c r="BH295" s="77"/>
      <c r="BI295" s="77"/>
    </row>
    <row r="296" spans="52:61" ht="15.75" customHeight="1">
      <c r="AZ296" s="76"/>
      <c r="BA296" s="76"/>
      <c r="BB296" s="76"/>
      <c r="BC296" s="76"/>
      <c r="BD296" s="76"/>
      <c r="BE296" s="76"/>
      <c r="BH296" s="77"/>
      <c r="BI296" s="77"/>
    </row>
    <row r="297" spans="52:61" ht="15.75" customHeight="1">
      <c r="AZ297" s="76"/>
      <c r="BA297" s="76"/>
      <c r="BB297" s="76"/>
      <c r="BC297" s="76"/>
      <c r="BD297" s="76"/>
      <c r="BE297" s="76"/>
      <c r="BH297" s="77"/>
      <c r="BI297" s="77"/>
    </row>
    <row r="298" spans="52:61" ht="15.75" customHeight="1">
      <c r="AZ298" s="76"/>
      <c r="BA298" s="76"/>
      <c r="BB298" s="76"/>
      <c r="BC298" s="76"/>
      <c r="BD298" s="76"/>
      <c r="BE298" s="76"/>
      <c r="BH298" s="77"/>
      <c r="BI298" s="77"/>
    </row>
    <row r="299" spans="52:61" ht="15.75" customHeight="1">
      <c r="AZ299" s="76"/>
      <c r="BA299" s="76"/>
      <c r="BB299" s="76"/>
      <c r="BC299" s="76"/>
      <c r="BD299" s="76"/>
      <c r="BE299" s="76"/>
      <c r="BH299" s="77"/>
      <c r="BI299" s="77"/>
    </row>
    <row r="300" spans="52:61" ht="15.75" customHeight="1">
      <c r="AZ300" s="76"/>
      <c r="BA300" s="76"/>
      <c r="BB300" s="76"/>
      <c r="BC300" s="76"/>
      <c r="BD300" s="76"/>
      <c r="BE300" s="76"/>
      <c r="BH300" s="77"/>
      <c r="BI300" s="77"/>
    </row>
    <row r="301" spans="52:61" ht="15.75" customHeight="1">
      <c r="AZ301" s="76"/>
      <c r="BA301" s="76"/>
      <c r="BB301" s="76"/>
      <c r="BC301" s="76"/>
      <c r="BD301" s="76"/>
      <c r="BE301" s="76"/>
      <c r="BH301" s="77"/>
      <c r="BI301" s="77"/>
    </row>
    <row r="302" spans="52:61" ht="15.75" customHeight="1">
      <c r="AZ302" s="76"/>
      <c r="BA302" s="76"/>
      <c r="BB302" s="76"/>
      <c r="BC302" s="76"/>
      <c r="BD302" s="76"/>
      <c r="BE302" s="76"/>
      <c r="BH302" s="77"/>
      <c r="BI302" s="77"/>
    </row>
    <row r="303" spans="52:61" ht="15.75" customHeight="1">
      <c r="AZ303" s="76"/>
      <c r="BA303" s="76"/>
      <c r="BB303" s="76"/>
      <c r="BC303" s="76"/>
      <c r="BD303" s="76"/>
      <c r="BE303" s="76"/>
      <c r="BH303" s="77"/>
      <c r="BI303" s="77"/>
    </row>
    <row r="304" spans="52:61" ht="15.75" customHeight="1">
      <c r="AZ304" s="76"/>
      <c r="BA304" s="76"/>
      <c r="BB304" s="76"/>
      <c r="BC304" s="76"/>
      <c r="BD304" s="76"/>
      <c r="BE304" s="76"/>
      <c r="BH304" s="77"/>
      <c r="BI304" s="77"/>
    </row>
    <row r="305" spans="52:61" ht="15.75" customHeight="1">
      <c r="AZ305" s="76"/>
      <c r="BA305" s="76"/>
      <c r="BB305" s="76"/>
      <c r="BC305" s="76"/>
      <c r="BD305" s="76"/>
      <c r="BE305" s="76"/>
      <c r="BH305" s="77"/>
      <c r="BI305" s="77"/>
    </row>
    <row r="306" spans="52:61" ht="15.75" customHeight="1">
      <c r="AZ306" s="76"/>
      <c r="BA306" s="76"/>
      <c r="BB306" s="76"/>
      <c r="BC306" s="76"/>
      <c r="BD306" s="76"/>
      <c r="BE306" s="76"/>
      <c r="BH306" s="77"/>
      <c r="BI306" s="77"/>
    </row>
    <row r="307" spans="52:61" ht="15.75" customHeight="1">
      <c r="AZ307" s="76"/>
      <c r="BA307" s="76"/>
      <c r="BB307" s="76"/>
      <c r="BC307" s="76"/>
      <c r="BD307" s="76"/>
      <c r="BE307" s="76"/>
      <c r="BH307" s="77"/>
      <c r="BI307" s="77"/>
    </row>
    <row r="308" spans="52:61" ht="15.75" customHeight="1">
      <c r="AZ308" s="76"/>
      <c r="BA308" s="76"/>
      <c r="BB308" s="76"/>
      <c r="BC308" s="76"/>
      <c r="BD308" s="76"/>
      <c r="BE308" s="76"/>
      <c r="BH308" s="77"/>
      <c r="BI308" s="77"/>
    </row>
    <row r="309" spans="52:61" ht="15.75" customHeight="1">
      <c r="AZ309" s="76"/>
      <c r="BA309" s="76"/>
      <c r="BB309" s="76"/>
      <c r="BC309" s="76"/>
      <c r="BD309" s="76"/>
      <c r="BE309" s="76"/>
      <c r="BH309" s="77"/>
      <c r="BI309" s="77"/>
    </row>
    <row r="310" spans="52:61" ht="15.75" customHeight="1">
      <c r="AZ310" s="76"/>
      <c r="BA310" s="76"/>
      <c r="BB310" s="76"/>
      <c r="BC310" s="76"/>
      <c r="BD310" s="76"/>
      <c r="BE310" s="76"/>
      <c r="BH310" s="77"/>
      <c r="BI310" s="77"/>
    </row>
    <row r="311" spans="52:61" ht="15.75" customHeight="1">
      <c r="AZ311" s="76"/>
      <c r="BA311" s="76"/>
      <c r="BB311" s="76"/>
      <c r="BC311" s="76"/>
      <c r="BD311" s="76"/>
      <c r="BE311" s="76"/>
      <c r="BH311" s="77"/>
      <c r="BI311" s="77"/>
    </row>
    <row r="312" spans="52:61" ht="15.75" customHeight="1">
      <c r="AZ312" s="76"/>
      <c r="BA312" s="76"/>
      <c r="BB312" s="76"/>
      <c r="BC312" s="76"/>
      <c r="BD312" s="76"/>
      <c r="BE312" s="76"/>
      <c r="BH312" s="77"/>
      <c r="BI312" s="77"/>
    </row>
    <row r="313" spans="52:61" ht="15.75" customHeight="1">
      <c r="AZ313" s="76"/>
      <c r="BA313" s="76"/>
      <c r="BB313" s="76"/>
      <c r="BC313" s="76"/>
      <c r="BD313" s="76"/>
      <c r="BE313" s="76"/>
      <c r="BH313" s="77"/>
      <c r="BI313" s="77"/>
    </row>
    <row r="314" spans="52:61" ht="15.75" customHeight="1">
      <c r="AZ314" s="76"/>
      <c r="BA314" s="76"/>
      <c r="BB314" s="76"/>
      <c r="BC314" s="76"/>
      <c r="BD314" s="76"/>
      <c r="BE314" s="76"/>
      <c r="BH314" s="77"/>
      <c r="BI314" s="77"/>
    </row>
    <row r="315" spans="52:61" ht="15.75" customHeight="1">
      <c r="AZ315" s="76"/>
      <c r="BA315" s="76"/>
      <c r="BB315" s="76"/>
      <c r="BC315" s="76"/>
      <c r="BD315" s="76"/>
      <c r="BE315" s="76"/>
      <c r="BH315" s="77"/>
      <c r="BI315" s="77"/>
    </row>
    <row r="316" spans="52:61" ht="15.75" customHeight="1">
      <c r="AZ316" s="76"/>
      <c r="BA316" s="76"/>
      <c r="BB316" s="76"/>
      <c r="BC316" s="76"/>
      <c r="BD316" s="76"/>
      <c r="BE316" s="76"/>
      <c r="BH316" s="77"/>
      <c r="BI316" s="77"/>
    </row>
    <row r="317" spans="52:61" ht="15.75" customHeight="1">
      <c r="AZ317" s="76"/>
      <c r="BA317" s="76"/>
      <c r="BB317" s="76"/>
      <c r="BC317" s="76"/>
      <c r="BD317" s="76"/>
      <c r="BE317" s="76"/>
      <c r="BH317" s="77"/>
      <c r="BI317" s="77"/>
    </row>
    <row r="318" spans="52:61" ht="15.75" customHeight="1">
      <c r="AZ318" s="76"/>
      <c r="BA318" s="76"/>
      <c r="BB318" s="76"/>
      <c r="BC318" s="76"/>
      <c r="BD318" s="76"/>
      <c r="BE318" s="76"/>
      <c r="BH318" s="77"/>
      <c r="BI318" s="77"/>
    </row>
    <row r="319" spans="52:61" ht="15.75" customHeight="1">
      <c r="AZ319" s="76"/>
      <c r="BA319" s="76"/>
      <c r="BB319" s="76"/>
      <c r="BC319" s="76"/>
      <c r="BD319" s="76"/>
      <c r="BE319" s="76"/>
      <c r="BH319" s="77"/>
      <c r="BI319" s="77"/>
    </row>
    <row r="320" spans="52:61" ht="15.75" customHeight="1">
      <c r="AZ320" s="76"/>
      <c r="BA320" s="76"/>
      <c r="BB320" s="76"/>
      <c r="BC320" s="76"/>
      <c r="BD320" s="76"/>
      <c r="BE320" s="76"/>
      <c r="BH320" s="77"/>
      <c r="BI320" s="77"/>
    </row>
    <row r="321" spans="52:61" ht="15.75" customHeight="1">
      <c r="AZ321" s="76"/>
      <c r="BA321" s="76"/>
      <c r="BB321" s="76"/>
      <c r="BC321" s="76"/>
      <c r="BD321" s="76"/>
      <c r="BE321" s="76"/>
      <c r="BH321" s="77"/>
      <c r="BI321" s="77"/>
    </row>
    <row r="322" spans="52:61" ht="15.75" customHeight="1">
      <c r="AZ322" s="76"/>
      <c r="BA322" s="76"/>
      <c r="BB322" s="76"/>
      <c r="BC322" s="76"/>
      <c r="BD322" s="76"/>
      <c r="BE322" s="76"/>
      <c r="BH322" s="77"/>
      <c r="BI322" s="77"/>
    </row>
    <row r="323" spans="52:61" ht="15.75" customHeight="1">
      <c r="AZ323" s="76"/>
      <c r="BA323" s="76"/>
      <c r="BB323" s="76"/>
      <c r="BC323" s="76"/>
      <c r="BD323" s="76"/>
      <c r="BE323" s="76"/>
      <c r="BH323" s="77"/>
      <c r="BI323" s="77"/>
    </row>
    <row r="324" spans="52:61" ht="15.75" customHeight="1">
      <c r="AZ324" s="76"/>
      <c r="BA324" s="76"/>
      <c r="BB324" s="76"/>
      <c r="BC324" s="76"/>
      <c r="BD324" s="76"/>
      <c r="BE324" s="76"/>
      <c r="BH324" s="77"/>
      <c r="BI324" s="77"/>
    </row>
    <row r="325" spans="52:61" ht="15.75" customHeight="1">
      <c r="AZ325" s="76"/>
      <c r="BA325" s="76"/>
      <c r="BB325" s="76"/>
      <c r="BC325" s="76"/>
      <c r="BD325" s="76"/>
      <c r="BE325" s="76"/>
      <c r="BH325" s="77"/>
      <c r="BI325" s="77"/>
    </row>
    <row r="326" spans="52:61" ht="15.75" customHeight="1">
      <c r="AZ326" s="76"/>
      <c r="BA326" s="76"/>
      <c r="BB326" s="76"/>
      <c r="BC326" s="76"/>
      <c r="BD326" s="76"/>
      <c r="BE326" s="76"/>
      <c r="BH326" s="77"/>
      <c r="BI326" s="77"/>
    </row>
    <row r="327" spans="52:61" ht="15.75" customHeight="1">
      <c r="AZ327" s="76"/>
      <c r="BA327" s="76"/>
      <c r="BB327" s="76"/>
      <c r="BC327" s="76"/>
      <c r="BD327" s="76"/>
      <c r="BE327" s="76"/>
      <c r="BH327" s="77"/>
      <c r="BI327" s="77"/>
    </row>
    <row r="328" spans="52:61" ht="15.75" customHeight="1">
      <c r="AZ328" s="76"/>
      <c r="BA328" s="76"/>
      <c r="BB328" s="76"/>
      <c r="BC328" s="76"/>
      <c r="BD328" s="76"/>
      <c r="BE328" s="76"/>
      <c r="BH328" s="77"/>
      <c r="BI328" s="77"/>
    </row>
    <row r="329" spans="52:61" ht="15.75" customHeight="1">
      <c r="AZ329" s="76"/>
      <c r="BA329" s="76"/>
      <c r="BB329" s="76"/>
      <c r="BC329" s="76"/>
      <c r="BD329" s="76"/>
      <c r="BE329" s="76"/>
      <c r="BH329" s="77"/>
      <c r="BI329" s="77"/>
    </row>
    <row r="330" spans="52:61" ht="15.75" customHeight="1">
      <c r="AZ330" s="76"/>
      <c r="BA330" s="76"/>
      <c r="BB330" s="76"/>
      <c r="BC330" s="76"/>
      <c r="BD330" s="76"/>
      <c r="BE330" s="76"/>
      <c r="BH330" s="77"/>
      <c r="BI330" s="77"/>
    </row>
    <row r="331" spans="52:61" ht="15.75" customHeight="1">
      <c r="AZ331" s="76"/>
      <c r="BA331" s="76"/>
      <c r="BB331" s="76"/>
      <c r="BC331" s="76"/>
      <c r="BD331" s="76"/>
      <c r="BE331" s="76"/>
      <c r="BH331" s="77"/>
      <c r="BI331" s="77"/>
    </row>
    <row r="332" spans="52:61" ht="15.75" customHeight="1">
      <c r="AZ332" s="76"/>
      <c r="BA332" s="76"/>
      <c r="BB332" s="76"/>
      <c r="BC332" s="76"/>
      <c r="BD332" s="76"/>
      <c r="BE332" s="76"/>
      <c r="BH332" s="77"/>
      <c r="BI332" s="77"/>
    </row>
    <row r="333" spans="52:61" ht="15.75" customHeight="1">
      <c r="AZ333" s="76"/>
      <c r="BA333" s="76"/>
      <c r="BB333" s="76"/>
      <c r="BC333" s="76"/>
      <c r="BD333" s="76"/>
      <c r="BE333" s="76"/>
      <c r="BH333" s="77"/>
      <c r="BI333" s="77"/>
    </row>
    <row r="334" spans="52:61" ht="15.75" customHeight="1">
      <c r="AZ334" s="76"/>
      <c r="BA334" s="76"/>
      <c r="BB334" s="76"/>
      <c r="BC334" s="76"/>
      <c r="BD334" s="76"/>
      <c r="BE334" s="76"/>
      <c r="BH334" s="77"/>
      <c r="BI334" s="77"/>
    </row>
    <row r="335" spans="52:61" ht="15.75" customHeight="1">
      <c r="AZ335" s="76"/>
      <c r="BA335" s="76"/>
      <c r="BB335" s="76"/>
      <c r="BC335" s="76"/>
      <c r="BD335" s="76"/>
      <c r="BE335" s="76"/>
      <c r="BH335" s="77"/>
      <c r="BI335" s="77"/>
    </row>
    <row r="336" spans="52:61" ht="15.75" customHeight="1">
      <c r="AZ336" s="76"/>
      <c r="BA336" s="76"/>
      <c r="BB336" s="76"/>
      <c r="BC336" s="76"/>
      <c r="BD336" s="76"/>
      <c r="BE336" s="76"/>
      <c r="BH336" s="77"/>
      <c r="BI336" s="77"/>
    </row>
    <row r="337" spans="52:61" ht="15.75" customHeight="1">
      <c r="AZ337" s="76"/>
      <c r="BA337" s="76"/>
      <c r="BB337" s="76"/>
      <c r="BC337" s="76"/>
      <c r="BD337" s="76"/>
      <c r="BE337" s="76"/>
      <c r="BH337" s="77"/>
      <c r="BI337" s="77"/>
    </row>
    <row r="338" spans="52:61" ht="15.75" customHeight="1">
      <c r="AZ338" s="76"/>
      <c r="BA338" s="76"/>
      <c r="BB338" s="76"/>
      <c r="BC338" s="76"/>
      <c r="BD338" s="76"/>
      <c r="BE338" s="76"/>
      <c r="BH338" s="77"/>
      <c r="BI338" s="77"/>
    </row>
    <row r="339" spans="52:61" ht="15.75" customHeight="1">
      <c r="AZ339" s="76"/>
      <c r="BA339" s="76"/>
      <c r="BB339" s="76"/>
      <c r="BC339" s="76"/>
      <c r="BD339" s="76"/>
      <c r="BE339" s="76"/>
      <c r="BH339" s="77"/>
      <c r="BI339" s="77"/>
    </row>
    <row r="340" spans="52:61" ht="15.75" customHeight="1">
      <c r="AZ340" s="76"/>
      <c r="BA340" s="76"/>
      <c r="BB340" s="76"/>
      <c r="BC340" s="76"/>
      <c r="BD340" s="76"/>
      <c r="BE340" s="76"/>
      <c r="BH340" s="77"/>
      <c r="BI340" s="77"/>
    </row>
    <row r="341" spans="52:61" ht="15.75" customHeight="1">
      <c r="AZ341" s="76"/>
      <c r="BA341" s="76"/>
      <c r="BB341" s="76"/>
      <c r="BC341" s="76"/>
      <c r="BD341" s="76"/>
      <c r="BE341" s="76"/>
      <c r="BH341" s="77"/>
      <c r="BI341" s="77"/>
    </row>
    <row r="342" spans="52:61" ht="15.75" customHeight="1">
      <c r="AZ342" s="76"/>
      <c r="BA342" s="76"/>
      <c r="BB342" s="76"/>
      <c r="BC342" s="76"/>
      <c r="BD342" s="76"/>
      <c r="BE342" s="76"/>
      <c r="BH342" s="77"/>
      <c r="BI342" s="77"/>
    </row>
    <row r="343" spans="52:61" ht="15.75" customHeight="1">
      <c r="AZ343" s="76"/>
      <c r="BA343" s="76"/>
      <c r="BB343" s="76"/>
      <c r="BC343" s="76"/>
      <c r="BD343" s="76"/>
      <c r="BE343" s="76"/>
      <c r="BH343" s="77"/>
      <c r="BI343" s="77"/>
    </row>
    <row r="344" spans="52:61" ht="15.75" customHeight="1">
      <c r="AZ344" s="76"/>
      <c r="BA344" s="76"/>
      <c r="BB344" s="76"/>
      <c r="BC344" s="76"/>
      <c r="BD344" s="76"/>
      <c r="BE344" s="76"/>
      <c r="BH344" s="77"/>
      <c r="BI344" s="77"/>
    </row>
    <row r="345" spans="52:61" ht="15.75" customHeight="1">
      <c r="AZ345" s="76"/>
      <c r="BA345" s="76"/>
      <c r="BB345" s="76"/>
      <c r="BC345" s="76"/>
      <c r="BD345" s="76"/>
      <c r="BE345" s="76"/>
      <c r="BH345" s="77"/>
      <c r="BI345" s="77"/>
    </row>
    <row r="346" spans="52:61" ht="15.75" customHeight="1">
      <c r="AZ346" s="76"/>
      <c r="BA346" s="76"/>
      <c r="BB346" s="76"/>
      <c r="BC346" s="76"/>
      <c r="BD346" s="76"/>
      <c r="BE346" s="76"/>
      <c r="BH346" s="77"/>
      <c r="BI346" s="77"/>
    </row>
    <row r="347" spans="52:61" ht="15.75" customHeight="1">
      <c r="AZ347" s="76"/>
      <c r="BA347" s="76"/>
      <c r="BB347" s="76"/>
      <c r="BC347" s="76"/>
      <c r="BD347" s="76"/>
      <c r="BE347" s="76"/>
      <c r="BH347" s="77"/>
      <c r="BI347" s="77"/>
    </row>
    <row r="348" spans="52:61" ht="15.75" customHeight="1">
      <c r="AZ348" s="76"/>
      <c r="BA348" s="76"/>
      <c r="BB348" s="76"/>
      <c r="BC348" s="76"/>
      <c r="BD348" s="76"/>
      <c r="BE348" s="76"/>
      <c r="BH348" s="77"/>
      <c r="BI348" s="77"/>
    </row>
    <row r="349" spans="52:61" ht="15.75" customHeight="1">
      <c r="AZ349" s="76"/>
      <c r="BA349" s="76"/>
      <c r="BB349" s="76"/>
      <c r="BC349" s="76"/>
      <c r="BD349" s="76"/>
      <c r="BE349" s="76"/>
      <c r="BH349" s="77"/>
      <c r="BI349" s="77"/>
    </row>
    <row r="350" spans="52:61" ht="15.75" customHeight="1">
      <c r="AZ350" s="76"/>
      <c r="BA350" s="76"/>
      <c r="BB350" s="76"/>
      <c r="BC350" s="76"/>
      <c r="BD350" s="76"/>
      <c r="BE350" s="76"/>
      <c r="BH350" s="77"/>
      <c r="BI350" s="77"/>
    </row>
    <row r="351" spans="52:61" ht="15.75" customHeight="1">
      <c r="AZ351" s="76"/>
      <c r="BA351" s="76"/>
      <c r="BB351" s="76"/>
      <c r="BC351" s="76"/>
      <c r="BD351" s="76"/>
      <c r="BE351" s="76"/>
      <c r="BH351" s="77"/>
      <c r="BI351" s="77"/>
    </row>
    <row r="352" spans="52:61" ht="15.75" customHeight="1">
      <c r="AZ352" s="76"/>
      <c r="BA352" s="76"/>
      <c r="BB352" s="76"/>
      <c r="BC352" s="76"/>
      <c r="BD352" s="76"/>
      <c r="BE352" s="76"/>
      <c r="BH352" s="77"/>
      <c r="BI352" s="77"/>
    </row>
    <row r="353" spans="52:61" ht="15.75" customHeight="1">
      <c r="AZ353" s="76"/>
      <c r="BA353" s="76"/>
      <c r="BB353" s="76"/>
      <c r="BC353" s="76"/>
      <c r="BD353" s="76"/>
      <c r="BE353" s="76"/>
      <c r="BH353" s="77"/>
      <c r="BI353" s="77"/>
    </row>
    <row r="354" spans="52:61" ht="15.75" customHeight="1">
      <c r="AZ354" s="76"/>
      <c r="BA354" s="76"/>
      <c r="BB354" s="76"/>
      <c r="BC354" s="76"/>
      <c r="BD354" s="76"/>
      <c r="BE354" s="76"/>
      <c r="BH354" s="77"/>
      <c r="BI354" s="77"/>
    </row>
    <row r="355" spans="52:61" ht="15.75" customHeight="1">
      <c r="AZ355" s="76"/>
      <c r="BA355" s="76"/>
      <c r="BB355" s="76"/>
      <c r="BC355" s="76"/>
      <c r="BD355" s="76"/>
      <c r="BE355" s="76"/>
      <c r="BH355" s="77"/>
      <c r="BI355" s="77"/>
    </row>
    <row r="356" spans="52:61" ht="15.75" customHeight="1">
      <c r="AZ356" s="76"/>
      <c r="BA356" s="76"/>
      <c r="BB356" s="76"/>
      <c r="BC356" s="76"/>
      <c r="BD356" s="76"/>
      <c r="BE356" s="76"/>
      <c r="BH356" s="77"/>
      <c r="BI356" s="77"/>
    </row>
    <row r="357" spans="52:61" ht="15.75" customHeight="1">
      <c r="AZ357" s="76"/>
      <c r="BA357" s="76"/>
      <c r="BB357" s="76"/>
      <c r="BC357" s="76"/>
      <c r="BD357" s="76"/>
      <c r="BE357" s="76"/>
      <c r="BH357" s="77"/>
      <c r="BI357" s="77"/>
    </row>
    <row r="358" spans="52:61" ht="15.75" customHeight="1">
      <c r="AZ358" s="76"/>
      <c r="BA358" s="76"/>
      <c r="BB358" s="76"/>
      <c r="BC358" s="76"/>
      <c r="BD358" s="76"/>
      <c r="BE358" s="76"/>
      <c r="BH358" s="77"/>
      <c r="BI358" s="77"/>
    </row>
    <row r="359" spans="52:61" ht="15.75" customHeight="1">
      <c r="AZ359" s="76"/>
      <c r="BA359" s="76"/>
      <c r="BB359" s="76"/>
      <c r="BC359" s="76"/>
      <c r="BD359" s="76"/>
      <c r="BE359" s="76"/>
      <c r="BH359" s="77"/>
      <c r="BI359" s="77"/>
    </row>
    <row r="360" spans="52:61" ht="15.75" customHeight="1">
      <c r="AZ360" s="76"/>
      <c r="BA360" s="76"/>
      <c r="BB360" s="76"/>
      <c r="BC360" s="76"/>
      <c r="BD360" s="76"/>
      <c r="BE360" s="76"/>
      <c r="BH360" s="77"/>
      <c r="BI360" s="77"/>
    </row>
    <row r="361" spans="52:61" ht="15.75" customHeight="1">
      <c r="AZ361" s="76"/>
      <c r="BA361" s="76"/>
      <c r="BB361" s="76"/>
      <c r="BC361" s="76"/>
      <c r="BD361" s="76"/>
      <c r="BE361" s="76"/>
      <c r="BH361" s="77"/>
      <c r="BI361" s="77"/>
    </row>
    <row r="362" spans="52:61" ht="15.75" customHeight="1">
      <c r="AZ362" s="76"/>
      <c r="BA362" s="76"/>
      <c r="BB362" s="76"/>
      <c r="BC362" s="76"/>
      <c r="BD362" s="76"/>
      <c r="BE362" s="76"/>
      <c r="BH362" s="77"/>
      <c r="BI362" s="77"/>
    </row>
    <row r="363" spans="52:61" ht="15.75" customHeight="1">
      <c r="AZ363" s="76"/>
      <c r="BA363" s="76"/>
      <c r="BB363" s="76"/>
      <c r="BC363" s="76"/>
      <c r="BD363" s="76"/>
      <c r="BE363" s="76"/>
      <c r="BH363" s="77"/>
      <c r="BI363" s="77"/>
    </row>
    <row r="364" spans="52:61" ht="15.75" customHeight="1">
      <c r="AZ364" s="76"/>
      <c r="BA364" s="76"/>
      <c r="BB364" s="76"/>
      <c r="BC364" s="76"/>
      <c r="BD364" s="76"/>
      <c r="BE364" s="76"/>
      <c r="BH364" s="77"/>
      <c r="BI364" s="77"/>
    </row>
    <row r="365" spans="52:61" ht="15.75" customHeight="1">
      <c r="AZ365" s="76"/>
      <c r="BA365" s="76"/>
      <c r="BB365" s="76"/>
      <c r="BC365" s="76"/>
      <c r="BD365" s="76"/>
      <c r="BE365" s="76"/>
      <c r="BH365" s="77"/>
      <c r="BI365" s="77"/>
    </row>
    <row r="366" spans="52:61" ht="15.75" customHeight="1">
      <c r="AZ366" s="76"/>
      <c r="BA366" s="76"/>
      <c r="BB366" s="76"/>
      <c r="BC366" s="76"/>
      <c r="BD366" s="76"/>
      <c r="BE366" s="76"/>
      <c r="BH366" s="77"/>
      <c r="BI366" s="77"/>
    </row>
    <row r="367" spans="52:61" ht="15.75" customHeight="1">
      <c r="AZ367" s="76"/>
      <c r="BA367" s="76"/>
      <c r="BB367" s="76"/>
      <c r="BC367" s="76"/>
      <c r="BD367" s="76"/>
      <c r="BE367" s="76"/>
      <c r="BH367" s="77"/>
      <c r="BI367" s="77"/>
    </row>
    <row r="368" spans="52:61" ht="15.75" customHeight="1">
      <c r="AZ368" s="76"/>
      <c r="BA368" s="76"/>
      <c r="BB368" s="76"/>
      <c r="BC368" s="76"/>
      <c r="BD368" s="76"/>
      <c r="BE368" s="76"/>
      <c r="BH368" s="77"/>
      <c r="BI368" s="77"/>
    </row>
    <row r="369" spans="52:61" ht="15.75" customHeight="1">
      <c r="AZ369" s="76"/>
      <c r="BA369" s="76"/>
      <c r="BB369" s="76"/>
      <c r="BC369" s="76"/>
      <c r="BD369" s="76"/>
      <c r="BE369" s="76"/>
      <c r="BH369" s="77"/>
      <c r="BI369" s="77"/>
    </row>
    <row r="370" spans="52:61" ht="15.75" customHeight="1">
      <c r="AZ370" s="76"/>
      <c r="BA370" s="76"/>
      <c r="BB370" s="76"/>
      <c r="BC370" s="76"/>
      <c r="BD370" s="76"/>
      <c r="BE370" s="76"/>
      <c r="BH370" s="77"/>
      <c r="BI370" s="77"/>
    </row>
    <row r="371" spans="52:61" ht="15.75" customHeight="1">
      <c r="AZ371" s="76"/>
      <c r="BA371" s="76"/>
      <c r="BB371" s="76"/>
      <c r="BC371" s="76"/>
      <c r="BD371" s="76"/>
      <c r="BE371" s="76"/>
      <c r="BH371" s="77"/>
      <c r="BI371" s="77"/>
    </row>
    <row r="372" spans="52:61" ht="15.75" customHeight="1">
      <c r="AZ372" s="76"/>
      <c r="BA372" s="76"/>
      <c r="BB372" s="76"/>
      <c r="BC372" s="76"/>
      <c r="BD372" s="76"/>
      <c r="BE372" s="76"/>
      <c r="BH372" s="77"/>
      <c r="BI372" s="77"/>
    </row>
    <row r="373" spans="52:61" ht="15.75" customHeight="1">
      <c r="AZ373" s="76"/>
      <c r="BA373" s="76"/>
      <c r="BB373" s="76"/>
      <c r="BC373" s="76"/>
      <c r="BD373" s="76"/>
      <c r="BE373" s="76"/>
      <c r="BH373" s="77"/>
      <c r="BI373" s="77"/>
    </row>
    <row r="374" spans="52:61" ht="15.75" customHeight="1">
      <c r="AZ374" s="76"/>
      <c r="BA374" s="76"/>
      <c r="BB374" s="76"/>
      <c r="BC374" s="76"/>
      <c r="BD374" s="76"/>
      <c r="BE374" s="76"/>
      <c r="BH374" s="77"/>
      <c r="BI374" s="77"/>
    </row>
    <row r="375" spans="52:61" ht="15.75" customHeight="1">
      <c r="AZ375" s="76"/>
      <c r="BA375" s="76"/>
      <c r="BB375" s="76"/>
      <c r="BC375" s="76"/>
      <c r="BD375" s="76"/>
      <c r="BE375" s="76"/>
      <c r="BH375" s="77"/>
      <c r="BI375" s="77"/>
    </row>
    <row r="376" spans="52:61" ht="15.75" customHeight="1">
      <c r="AZ376" s="76"/>
      <c r="BA376" s="76"/>
      <c r="BB376" s="76"/>
      <c r="BC376" s="76"/>
      <c r="BD376" s="76"/>
      <c r="BE376" s="76"/>
      <c r="BH376" s="77"/>
      <c r="BI376" s="77"/>
    </row>
    <row r="377" spans="52:61" ht="15.75" customHeight="1">
      <c r="AZ377" s="76"/>
      <c r="BA377" s="76"/>
      <c r="BB377" s="76"/>
      <c r="BC377" s="76"/>
      <c r="BD377" s="76"/>
      <c r="BE377" s="76"/>
      <c r="BH377" s="77"/>
      <c r="BI377" s="77"/>
    </row>
    <row r="378" spans="52:61" ht="15.75" customHeight="1">
      <c r="AZ378" s="76"/>
      <c r="BA378" s="76"/>
      <c r="BB378" s="76"/>
      <c r="BC378" s="76"/>
      <c r="BD378" s="76"/>
      <c r="BE378" s="76"/>
      <c r="BH378" s="77"/>
      <c r="BI378" s="77"/>
    </row>
    <row r="379" spans="52:61" ht="15.75" customHeight="1">
      <c r="AZ379" s="76"/>
      <c r="BA379" s="76"/>
      <c r="BB379" s="76"/>
      <c r="BC379" s="76"/>
      <c r="BD379" s="76"/>
      <c r="BE379" s="76"/>
      <c r="BH379" s="77"/>
      <c r="BI379" s="77"/>
    </row>
    <row r="380" spans="52:61" ht="15.75" customHeight="1">
      <c r="AZ380" s="76"/>
      <c r="BA380" s="76"/>
      <c r="BB380" s="76"/>
      <c r="BC380" s="76"/>
      <c r="BD380" s="76"/>
      <c r="BE380" s="76"/>
      <c r="BH380" s="77"/>
      <c r="BI380" s="77"/>
    </row>
    <row r="381" spans="52:61" ht="15.75" customHeight="1">
      <c r="AZ381" s="76"/>
      <c r="BA381" s="76"/>
      <c r="BB381" s="76"/>
      <c r="BC381" s="76"/>
      <c r="BD381" s="76"/>
      <c r="BE381" s="76"/>
      <c r="BH381" s="77"/>
      <c r="BI381" s="77"/>
    </row>
    <row r="382" spans="52:61" ht="15.75" customHeight="1">
      <c r="AZ382" s="76"/>
      <c r="BA382" s="76"/>
      <c r="BB382" s="76"/>
      <c r="BC382" s="76"/>
      <c r="BD382" s="76"/>
      <c r="BE382" s="76"/>
      <c r="BH382" s="77"/>
      <c r="BI382" s="77"/>
    </row>
    <row r="383" spans="52:61" ht="15.75" customHeight="1">
      <c r="AZ383" s="76"/>
      <c r="BA383" s="76"/>
      <c r="BB383" s="76"/>
      <c r="BC383" s="76"/>
      <c r="BD383" s="76"/>
      <c r="BE383" s="76"/>
      <c r="BH383" s="77"/>
      <c r="BI383" s="77"/>
    </row>
    <row r="384" spans="52:61" ht="15.75" customHeight="1">
      <c r="AZ384" s="76"/>
      <c r="BA384" s="76"/>
      <c r="BB384" s="76"/>
      <c r="BC384" s="76"/>
      <c r="BD384" s="76"/>
      <c r="BE384" s="76"/>
      <c r="BH384" s="77"/>
      <c r="BI384" s="77"/>
    </row>
    <row r="385" spans="52:61" ht="15.75" customHeight="1">
      <c r="AZ385" s="76"/>
      <c r="BA385" s="76"/>
      <c r="BB385" s="76"/>
      <c r="BC385" s="76"/>
      <c r="BD385" s="76"/>
      <c r="BE385" s="76"/>
      <c r="BH385" s="77"/>
      <c r="BI385" s="77"/>
    </row>
    <row r="386" spans="52:61" ht="15.75" customHeight="1">
      <c r="AZ386" s="76"/>
      <c r="BA386" s="76"/>
      <c r="BB386" s="76"/>
      <c r="BC386" s="76"/>
      <c r="BD386" s="76"/>
      <c r="BE386" s="76"/>
      <c r="BH386" s="77"/>
      <c r="BI386" s="77"/>
    </row>
    <row r="387" spans="52:61" ht="15.75" customHeight="1">
      <c r="AZ387" s="76"/>
      <c r="BA387" s="76"/>
      <c r="BB387" s="76"/>
      <c r="BC387" s="76"/>
      <c r="BD387" s="76"/>
      <c r="BE387" s="76"/>
      <c r="BH387" s="77"/>
      <c r="BI387" s="77"/>
    </row>
    <row r="388" spans="52:61" ht="15.75" customHeight="1">
      <c r="AZ388" s="76"/>
      <c r="BA388" s="76"/>
      <c r="BB388" s="76"/>
      <c r="BC388" s="76"/>
      <c r="BD388" s="76"/>
      <c r="BE388" s="76"/>
      <c r="BH388" s="77"/>
      <c r="BI388" s="77"/>
    </row>
    <row r="389" spans="52:61" ht="15.75" customHeight="1">
      <c r="AZ389" s="76"/>
      <c r="BA389" s="76"/>
      <c r="BB389" s="76"/>
      <c r="BC389" s="76"/>
      <c r="BD389" s="76"/>
      <c r="BE389" s="76"/>
      <c r="BH389" s="77"/>
      <c r="BI389" s="77"/>
    </row>
    <row r="390" spans="52:61" ht="15.75" customHeight="1">
      <c r="AZ390" s="76"/>
      <c r="BA390" s="76"/>
      <c r="BB390" s="76"/>
      <c r="BC390" s="76"/>
      <c r="BD390" s="76"/>
      <c r="BE390" s="76"/>
      <c r="BH390" s="77"/>
      <c r="BI390" s="77"/>
    </row>
    <row r="391" spans="52:61" ht="15.75" customHeight="1">
      <c r="AZ391" s="76"/>
      <c r="BA391" s="76"/>
      <c r="BB391" s="76"/>
      <c r="BC391" s="76"/>
      <c r="BD391" s="76"/>
      <c r="BE391" s="76"/>
      <c r="BH391" s="77"/>
      <c r="BI391" s="77"/>
    </row>
    <row r="392" spans="52:61" ht="15.75" customHeight="1">
      <c r="AZ392" s="76"/>
      <c r="BA392" s="76"/>
      <c r="BB392" s="76"/>
      <c r="BC392" s="76"/>
      <c r="BD392" s="76"/>
      <c r="BE392" s="76"/>
      <c r="BH392" s="77"/>
      <c r="BI392" s="77"/>
    </row>
    <row r="393" spans="52:61" ht="15.75" customHeight="1">
      <c r="AZ393" s="76"/>
      <c r="BA393" s="76"/>
      <c r="BB393" s="76"/>
      <c r="BC393" s="76"/>
      <c r="BD393" s="76"/>
      <c r="BE393" s="76"/>
      <c r="BH393" s="77"/>
      <c r="BI393" s="77"/>
    </row>
    <row r="394" spans="52:61" ht="15.75" customHeight="1">
      <c r="AZ394" s="76"/>
      <c r="BA394" s="76"/>
      <c r="BB394" s="76"/>
      <c r="BC394" s="76"/>
      <c r="BD394" s="76"/>
      <c r="BE394" s="76"/>
      <c r="BH394" s="77"/>
      <c r="BI394" s="77"/>
    </row>
    <row r="395" spans="52:61" ht="15.75" customHeight="1">
      <c r="AZ395" s="76"/>
      <c r="BA395" s="76"/>
      <c r="BB395" s="76"/>
      <c r="BC395" s="76"/>
      <c r="BD395" s="76"/>
      <c r="BE395" s="76"/>
      <c r="BH395" s="77"/>
      <c r="BI395" s="77"/>
    </row>
    <row r="396" spans="52:61" ht="15.75" customHeight="1">
      <c r="AZ396" s="76"/>
      <c r="BA396" s="76"/>
      <c r="BB396" s="76"/>
      <c r="BC396" s="76"/>
      <c r="BD396" s="76"/>
      <c r="BE396" s="76"/>
      <c r="BH396" s="77"/>
      <c r="BI396" s="77"/>
    </row>
    <row r="397" spans="52:61" ht="15.75" customHeight="1">
      <c r="AZ397" s="76"/>
      <c r="BA397" s="76"/>
      <c r="BB397" s="76"/>
      <c r="BC397" s="76"/>
      <c r="BD397" s="76"/>
      <c r="BE397" s="76"/>
      <c r="BH397" s="77"/>
      <c r="BI397" s="77"/>
    </row>
    <row r="398" spans="52:61" ht="15.75" customHeight="1">
      <c r="AZ398" s="76"/>
      <c r="BA398" s="76"/>
      <c r="BB398" s="76"/>
      <c r="BC398" s="76"/>
      <c r="BD398" s="76"/>
      <c r="BE398" s="76"/>
      <c r="BH398" s="77"/>
      <c r="BI398" s="77"/>
    </row>
    <row r="399" spans="52:61" ht="15.75" customHeight="1">
      <c r="AZ399" s="76"/>
      <c r="BA399" s="76"/>
      <c r="BB399" s="76"/>
      <c r="BC399" s="76"/>
      <c r="BD399" s="76"/>
      <c r="BE399" s="76"/>
      <c r="BH399" s="77"/>
      <c r="BI399" s="77"/>
    </row>
    <row r="400" spans="52:61" ht="15.75" customHeight="1">
      <c r="AZ400" s="76"/>
      <c r="BA400" s="76"/>
      <c r="BB400" s="76"/>
      <c r="BC400" s="76"/>
      <c r="BD400" s="76"/>
      <c r="BE400" s="76"/>
      <c r="BH400" s="77"/>
      <c r="BI400" s="77"/>
    </row>
    <row r="401" spans="52:61" ht="15.75" customHeight="1">
      <c r="AZ401" s="76"/>
      <c r="BA401" s="76"/>
      <c r="BB401" s="76"/>
      <c r="BC401" s="76"/>
      <c r="BD401" s="76"/>
      <c r="BE401" s="76"/>
      <c r="BH401" s="77"/>
      <c r="BI401" s="77"/>
    </row>
    <row r="402" spans="52:61" ht="15.75" customHeight="1">
      <c r="AZ402" s="76"/>
      <c r="BA402" s="76"/>
      <c r="BB402" s="76"/>
      <c r="BC402" s="76"/>
      <c r="BD402" s="76"/>
      <c r="BE402" s="76"/>
      <c r="BH402" s="77"/>
      <c r="BI402" s="77"/>
    </row>
    <row r="403" spans="52:61" ht="15.75" customHeight="1">
      <c r="AZ403" s="76"/>
      <c r="BA403" s="76"/>
      <c r="BB403" s="76"/>
      <c r="BC403" s="76"/>
      <c r="BD403" s="76"/>
      <c r="BE403" s="76"/>
      <c r="BH403" s="77"/>
      <c r="BI403" s="77"/>
    </row>
    <row r="404" spans="52:61" ht="15.75" customHeight="1">
      <c r="AZ404" s="76"/>
      <c r="BA404" s="76"/>
      <c r="BB404" s="76"/>
      <c r="BC404" s="76"/>
      <c r="BD404" s="76"/>
      <c r="BE404" s="76"/>
      <c r="BH404" s="77"/>
      <c r="BI404" s="77"/>
    </row>
    <row r="405" spans="52:61" ht="15.75" customHeight="1">
      <c r="AZ405" s="76"/>
      <c r="BA405" s="76"/>
      <c r="BB405" s="76"/>
      <c r="BC405" s="76"/>
      <c r="BD405" s="76"/>
      <c r="BE405" s="76"/>
      <c r="BH405" s="77"/>
      <c r="BI405" s="77"/>
    </row>
    <row r="406" spans="52:61" ht="15.75" customHeight="1">
      <c r="AZ406" s="76"/>
      <c r="BA406" s="76"/>
      <c r="BB406" s="76"/>
      <c r="BC406" s="76"/>
      <c r="BD406" s="76"/>
      <c r="BE406" s="76"/>
      <c r="BH406" s="77"/>
      <c r="BI406" s="77"/>
    </row>
    <row r="407" spans="52:61" ht="15.75" customHeight="1">
      <c r="AZ407" s="76"/>
      <c r="BA407" s="76"/>
      <c r="BB407" s="76"/>
      <c r="BC407" s="76"/>
      <c r="BD407" s="76"/>
      <c r="BE407" s="76"/>
      <c r="BH407" s="77"/>
      <c r="BI407" s="77"/>
    </row>
    <row r="408" spans="52:61" ht="15.75" customHeight="1">
      <c r="AZ408" s="76"/>
      <c r="BA408" s="76"/>
      <c r="BB408" s="76"/>
      <c r="BC408" s="76"/>
      <c r="BD408" s="76"/>
      <c r="BE408" s="76"/>
      <c r="BH408" s="77"/>
      <c r="BI408" s="77"/>
    </row>
    <row r="409" spans="52:61" ht="15.75" customHeight="1">
      <c r="AZ409" s="76"/>
      <c r="BA409" s="76"/>
      <c r="BB409" s="76"/>
      <c r="BC409" s="76"/>
      <c r="BD409" s="76"/>
      <c r="BE409" s="76"/>
      <c r="BH409" s="77"/>
      <c r="BI409" s="77"/>
    </row>
    <row r="410" spans="52:61" ht="15.75" customHeight="1">
      <c r="AZ410" s="76"/>
      <c r="BA410" s="76"/>
      <c r="BB410" s="76"/>
      <c r="BC410" s="76"/>
      <c r="BD410" s="76"/>
      <c r="BE410" s="76"/>
      <c r="BH410" s="77"/>
      <c r="BI410" s="77"/>
    </row>
    <row r="411" spans="52:61" ht="15.75" customHeight="1">
      <c r="AZ411" s="76"/>
      <c r="BA411" s="76"/>
      <c r="BB411" s="76"/>
      <c r="BC411" s="76"/>
      <c r="BD411" s="76"/>
      <c r="BE411" s="76"/>
      <c r="BH411" s="77"/>
      <c r="BI411" s="77"/>
    </row>
    <row r="412" spans="52:61" ht="15.75" customHeight="1">
      <c r="AZ412" s="76"/>
      <c r="BA412" s="76"/>
      <c r="BB412" s="76"/>
      <c r="BC412" s="76"/>
      <c r="BD412" s="76"/>
      <c r="BE412" s="76"/>
      <c r="BH412" s="77"/>
      <c r="BI412" s="77"/>
    </row>
    <row r="413" spans="52:61" ht="15.75" customHeight="1">
      <c r="AZ413" s="76"/>
      <c r="BA413" s="76"/>
      <c r="BB413" s="76"/>
      <c r="BC413" s="76"/>
      <c r="BD413" s="76"/>
      <c r="BE413" s="76"/>
      <c r="BH413" s="77"/>
      <c r="BI413" s="77"/>
    </row>
    <row r="414" spans="52:61" ht="15.75" customHeight="1">
      <c r="AZ414" s="76"/>
      <c r="BA414" s="76"/>
      <c r="BB414" s="76"/>
      <c r="BC414" s="76"/>
      <c r="BD414" s="76"/>
      <c r="BE414" s="76"/>
      <c r="BH414" s="77"/>
      <c r="BI414" s="77"/>
    </row>
    <row r="415" spans="52:61" ht="15.75" customHeight="1">
      <c r="AZ415" s="76"/>
      <c r="BA415" s="76"/>
      <c r="BB415" s="76"/>
      <c r="BC415" s="76"/>
      <c r="BD415" s="76"/>
      <c r="BE415" s="76"/>
      <c r="BH415" s="77"/>
      <c r="BI415" s="77"/>
    </row>
    <row r="416" spans="52:61" ht="15.75" customHeight="1">
      <c r="AZ416" s="76"/>
      <c r="BA416" s="76"/>
      <c r="BB416" s="76"/>
      <c r="BC416" s="76"/>
      <c r="BD416" s="76"/>
      <c r="BE416" s="76"/>
      <c r="BH416" s="77"/>
      <c r="BI416" s="77"/>
    </row>
    <row r="417" spans="52:61" ht="15.75" customHeight="1">
      <c r="AZ417" s="76"/>
      <c r="BA417" s="76"/>
      <c r="BB417" s="76"/>
      <c r="BC417" s="76"/>
      <c r="BD417" s="76"/>
      <c r="BE417" s="76"/>
      <c r="BH417" s="77"/>
      <c r="BI417" s="77"/>
    </row>
    <row r="418" spans="52:61" ht="15.75" customHeight="1">
      <c r="AZ418" s="76"/>
      <c r="BA418" s="76"/>
      <c r="BB418" s="76"/>
      <c r="BC418" s="76"/>
      <c r="BD418" s="76"/>
      <c r="BE418" s="76"/>
      <c r="BH418" s="77"/>
      <c r="BI418" s="77"/>
    </row>
    <row r="419" spans="52:61" ht="15.75" customHeight="1">
      <c r="AZ419" s="76"/>
      <c r="BA419" s="76"/>
      <c r="BB419" s="76"/>
      <c r="BC419" s="76"/>
      <c r="BD419" s="76"/>
      <c r="BE419" s="76"/>
      <c r="BH419" s="77"/>
      <c r="BI419" s="77"/>
    </row>
    <row r="420" spans="52:61" ht="15.75" customHeight="1">
      <c r="AZ420" s="76"/>
      <c r="BA420" s="76"/>
      <c r="BB420" s="76"/>
      <c r="BC420" s="76"/>
      <c r="BD420" s="76"/>
      <c r="BE420" s="76"/>
      <c r="BH420" s="77"/>
      <c r="BI420" s="77"/>
    </row>
    <row r="421" spans="52:61" ht="15.75" customHeight="1">
      <c r="AZ421" s="76"/>
      <c r="BA421" s="76"/>
      <c r="BB421" s="76"/>
      <c r="BC421" s="76"/>
      <c r="BD421" s="76"/>
      <c r="BE421" s="76"/>
      <c r="BH421" s="77"/>
      <c r="BI421" s="77"/>
    </row>
    <row r="422" spans="52:61" ht="15.75" customHeight="1">
      <c r="AZ422" s="76"/>
      <c r="BA422" s="76"/>
      <c r="BB422" s="76"/>
      <c r="BC422" s="76"/>
      <c r="BD422" s="76"/>
      <c r="BE422" s="76"/>
      <c r="BH422" s="77"/>
      <c r="BI422" s="77"/>
    </row>
    <row r="423" spans="52:61" ht="15.75" customHeight="1">
      <c r="AZ423" s="76"/>
      <c r="BA423" s="76"/>
      <c r="BB423" s="76"/>
      <c r="BC423" s="76"/>
      <c r="BD423" s="76"/>
      <c r="BE423" s="76"/>
      <c r="BH423" s="77"/>
      <c r="BI423" s="77"/>
    </row>
    <row r="424" spans="52:61" ht="15.75" customHeight="1">
      <c r="AZ424" s="76"/>
      <c r="BA424" s="76"/>
      <c r="BB424" s="76"/>
      <c r="BC424" s="76"/>
      <c r="BD424" s="76"/>
      <c r="BE424" s="76"/>
      <c r="BH424" s="77"/>
      <c r="BI424" s="77"/>
    </row>
    <row r="425" spans="52:61" ht="15.75" customHeight="1">
      <c r="AZ425" s="76"/>
      <c r="BA425" s="76"/>
      <c r="BB425" s="76"/>
      <c r="BC425" s="76"/>
      <c r="BD425" s="76"/>
      <c r="BE425" s="76"/>
      <c r="BH425" s="77"/>
      <c r="BI425" s="77"/>
    </row>
    <row r="426" spans="52:61" ht="15.75" customHeight="1">
      <c r="AZ426" s="76"/>
      <c r="BA426" s="76"/>
      <c r="BB426" s="76"/>
      <c r="BC426" s="76"/>
      <c r="BD426" s="76"/>
      <c r="BE426" s="76"/>
      <c r="BH426" s="77"/>
      <c r="BI426" s="77"/>
    </row>
    <row r="427" spans="52:61" ht="15.75" customHeight="1">
      <c r="AZ427" s="76"/>
      <c r="BA427" s="76"/>
      <c r="BB427" s="76"/>
      <c r="BC427" s="76"/>
      <c r="BD427" s="76"/>
      <c r="BE427" s="76"/>
      <c r="BH427" s="77"/>
      <c r="BI427" s="77"/>
    </row>
    <row r="428" spans="52:61" ht="15.75" customHeight="1">
      <c r="AZ428" s="76"/>
      <c r="BA428" s="76"/>
      <c r="BB428" s="76"/>
      <c r="BC428" s="76"/>
      <c r="BD428" s="76"/>
      <c r="BE428" s="76"/>
      <c r="BH428" s="77"/>
      <c r="BI428" s="77"/>
    </row>
    <row r="429" spans="52:61" ht="15.75" customHeight="1">
      <c r="AZ429" s="76"/>
      <c r="BA429" s="76"/>
      <c r="BB429" s="76"/>
      <c r="BC429" s="76"/>
      <c r="BD429" s="76"/>
      <c r="BE429" s="76"/>
      <c r="BH429" s="77"/>
      <c r="BI429" s="77"/>
    </row>
    <row r="430" spans="52:61" ht="15.75" customHeight="1">
      <c r="AZ430" s="76"/>
      <c r="BA430" s="76"/>
      <c r="BB430" s="76"/>
      <c r="BC430" s="76"/>
      <c r="BD430" s="76"/>
      <c r="BE430" s="76"/>
      <c r="BH430" s="77"/>
      <c r="BI430" s="77"/>
    </row>
    <row r="431" spans="52:61" ht="15.75" customHeight="1">
      <c r="AZ431" s="76"/>
      <c r="BA431" s="76"/>
      <c r="BB431" s="76"/>
      <c r="BC431" s="76"/>
      <c r="BD431" s="76"/>
      <c r="BE431" s="76"/>
      <c r="BH431" s="77"/>
      <c r="BI431" s="77"/>
    </row>
    <row r="432" spans="52:61" ht="15.75" customHeight="1">
      <c r="AZ432" s="76"/>
      <c r="BA432" s="76"/>
      <c r="BB432" s="76"/>
      <c r="BC432" s="76"/>
      <c r="BD432" s="76"/>
      <c r="BE432" s="76"/>
      <c r="BH432" s="77"/>
      <c r="BI432" s="77"/>
    </row>
    <row r="433" spans="52:61" ht="15.75" customHeight="1">
      <c r="AZ433" s="76"/>
      <c r="BA433" s="76"/>
      <c r="BB433" s="76"/>
      <c r="BC433" s="76"/>
      <c r="BD433" s="76"/>
      <c r="BE433" s="76"/>
      <c r="BH433" s="77"/>
      <c r="BI433" s="77"/>
    </row>
    <row r="434" spans="52:61" ht="15.75" customHeight="1">
      <c r="AZ434" s="76"/>
      <c r="BA434" s="76"/>
      <c r="BB434" s="76"/>
      <c r="BC434" s="76"/>
      <c r="BD434" s="76"/>
      <c r="BE434" s="76"/>
      <c r="BH434" s="77"/>
      <c r="BI434" s="77"/>
    </row>
    <row r="435" spans="52:61" ht="15.75" customHeight="1">
      <c r="AZ435" s="76"/>
      <c r="BA435" s="76"/>
      <c r="BB435" s="76"/>
      <c r="BC435" s="76"/>
      <c r="BD435" s="76"/>
      <c r="BE435" s="76"/>
      <c r="BH435" s="77"/>
      <c r="BI435" s="77"/>
    </row>
    <row r="436" spans="52:61" ht="15.75" customHeight="1">
      <c r="AZ436" s="76"/>
      <c r="BA436" s="76"/>
      <c r="BB436" s="76"/>
      <c r="BC436" s="76"/>
      <c r="BD436" s="76"/>
      <c r="BE436" s="76"/>
      <c r="BH436" s="77"/>
      <c r="BI436" s="77"/>
    </row>
    <row r="437" spans="52:61" ht="15.75" customHeight="1">
      <c r="AZ437" s="76"/>
      <c r="BA437" s="76"/>
      <c r="BB437" s="76"/>
      <c r="BC437" s="76"/>
      <c r="BD437" s="76"/>
      <c r="BE437" s="76"/>
      <c r="BH437" s="77"/>
      <c r="BI437" s="77"/>
    </row>
    <row r="438" spans="52:61" ht="15.75" customHeight="1">
      <c r="AZ438" s="76"/>
      <c r="BA438" s="76"/>
      <c r="BB438" s="76"/>
      <c r="BC438" s="76"/>
      <c r="BD438" s="76"/>
      <c r="BE438" s="76"/>
      <c r="BH438" s="77"/>
      <c r="BI438" s="77"/>
    </row>
    <row r="439" spans="52:61" ht="15.75" customHeight="1">
      <c r="AZ439" s="76"/>
      <c r="BA439" s="76"/>
      <c r="BB439" s="76"/>
      <c r="BC439" s="76"/>
      <c r="BD439" s="76"/>
      <c r="BE439" s="76"/>
      <c r="BH439" s="77"/>
      <c r="BI439" s="77"/>
    </row>
    <row r="440" spans="52:61" ht="15.75" customHeight="1">
      <c r="AZ440" s="76"/>
      <c r="BA440" s="76"/>
      <c r="BB440" s="76"/>
      <c r="BC440" s="76"/>
      <c r="BD440" s="76"/>
      <c r="BE440" s="76"/>
      <c r="BH440" s="77"/>
      <c r="BI440" s="77"/>
    </row>
    <row r="441" spans="52:61" ht="15.75" customHeight="1">
      <c r="AZ441" s="76"/>
      <c r="BA441" s="76"/>
      <c r="BB441" s="76"/>
      <c r="BC441" s="76"/>
      <c r="BD441" s="76"/>
      <c r="BE441" s="76"/>
      <c r="BH441" s="77"/>
      <c r="BI441" s="77"/>
    </row>
    <row r="442" spans="52:61" ht="15.75" customHeight="1">
      <c r="AZ442" s="76"/>
      <c r="BA442" s="76"/>
      <c r="BB442" s="76"/>
      <c r="BC442" s="76"/>
      <c r="BD442" s="76"/>
      <c r="BE442" s="76"/>
      <c r="BH442" s="77"/>
      <c r="BI442" s="77"/>
    </row>
    <row r="443" spans="52:61" ht="15.75" customHeight="1">
      <c r="AZ443" s="76"/>
      <c r="BA443" s="76"/>
      <c r="BB443" s="76"/>
      <c r="BC443" s="76"/>
      <c r="BD443" s="76"/>
      <c r="BE443" s="76"/>
      <c r="BH443" s="77"/>
      <c r="BI443" s="77"/>
    </row>
    <row r="444" spans="52:61" ht="15.75" customHeight="1">
      <c r="AZ444" s="76"/>
      <c r="BA444" s="76"/>
      <c r="BB444" s="76"/>
      <c r="BC444" s="76"/>
      <c r="BD444" s="76"/>
      <c r="BE444" s="76"/>
      <c r="BH444" s="77"/>
      <c r="BI444" s="77"/>
    </row>
    <row r="445" spans="52:61" ht="15.75" customHeight="1">
      <c r="AZ445" s="76"/>
      <c r="BA445" s="76"/>
      <c r="BB445" s="76"/>
      <c r="BC445" s="76"/>
      <c r="BD445" s="76"/>
      <c r="BE445" s="76"/>
      <c r="BH445" s="77"/>
      <c r="BI445" s="77"/>
    </row>
    <row r="446" spans="52:61" ht="15.75" customHeight="1">
      <c r="AZ446" s="76"/>
      <c r="BA446" s="76"/>
      <c r="BB446" s="76"/>
      <c r="BC446" s="76"/>
      <c r="BD446" s="76"/>
      <c r="BE446" s="76"/>
      <c r="BH446" s="77"/>
      <c r="BI446" s="77"/>
    </row>
    <row r="447" spans="52:61" ht="15.75" customHeight="1">
      <c r="AZ447" s="76"/>
      <c r="BA447" s="76"/>
      <c r="BB447" s="76"/>
      <c r="BC447" s="76"/>
      <c r="BD447" s="76"/>
      <c r="BE447" s="76"/>
      <c r="BH447" s="77"/>
      <c r="BI447" s="77"/>
    </row>
    <row r="448" spans="52:61" ht="15.75" customHeight="1">
      <c r="AZ448" s="76"/>
      <c r="BA448" s="76"/>
      <c r="BB448" s="76"/>
      <c r="BC448" s="76"/>
      <c r="BD448" s="76"/>
      <c r="BE448" s="76"/>
      <c r="BH448" s="77"/>
      <c r="BI448" s="77"/>
    </row>
    <row r="449" spans="52:61" ht="15.75" customHeight="1">
      <c r="AZ449" s="76"/>
      <c r="BA449" s="76"/>
      <c r="BB449" s="76"/>
      <c r="BC449" s="76"/>
      <c r="BD449" s="76"/>
      <c r="BE449" s="76"/>
      <c r="BH449" s="77"/>
      <c r="BI449" s="77"/>
    </row>
    <row r="450" spans="52:61" ht="15.75" customHeight="1">
      <c r="AZ450" s="76"/>
      <c r="BA450" s="76"/>
      <c r="BB450" s="76"/>
      <c r="BC450" s="76"/>
      <c r="BD450" s="76"/>
      <c r="BE450" s="76"/>
      <c r="BH450" s="77"/>
      <c r="BI450" s="77"/>
    </row>
    <row r="451" spans="52:61" ht="15.75" customHeight="1">
      <c r="AZ451" s="76"/>
      <c r="BA451" s="76"/>
      <c r="BB451" s="76"/>
      <c r="BC451" s="76"/>
      <c r="BD451" s="76"/>
      <c r="BE451" s="76"/>
      <c r="BH451" s="77"/>
      <c r="BI451" s="77"/>
    </row>
    <row r="452" spans="52:61" ht="15.75" customHeight="1">
      <c r="AZ452" s="76"/>
      <c r="BA452" s="76"/>
      <c r="BB452" s="76"/>
      <c r="BC452" s="76"/>
      <c r="BD452" s="76"/>
      <c r="BE452" s="76"/>
      <c r="BH452" s="77"/>
      <c r="BI452" s="77"/>
    </row>
    <row r="453" spans="52:61" ht="15.75" customHeight="1">
      <c r="AZ453" s="76"/>
      <c r="BA453" s="76"/>
      <c r="BB453" s="76"/>
      <c r="BC453" s="76"/>
      <c r="BD453" s="76"/>
      <c r="BE453" s="76"/>
      <c r="BH453" s="77"/>
      <c r="BI453" s="77"/>
    </row>
    <row r="454" spans="52:61" ht="15.75" customHeight="1">
      <c r="AZ454" s="76"/>
      <c r="BA454" s="76"/>
      <c r="BB454" s="76"/>
      <c r="BC454" s="76"/>
      <c r="BD454" s="76"/>
      <c r="BE454" s="76"/>
      <c r="BH454" s="77"/>
      <c r="BI454" s="77"/>
    </row>
    <row r="455" spans="52:61" ht="15.75" customHeight="1">
      <c r="AZ455" s="76"/>
      <c r="BA455" s="76"/>
      <c r="BB455" s="76"/>
      <c r="BC455" s="76"/>
      <c r="BD455" s="76"/>
      <c r="BE455" s="76"/>
      <c r="BH455" s="77"/>
      <c r="BI455" s="77"/>
    </row>
    <row r="456" spans="52:61" ht="15.75" customHeight="1">
      <c r="AZ456" s="76"/>
      <c r="BA456" s="76"/>
      <c r="BB456" s="76"/>
      <c r="BC456" s="76"/>
      <c r="BD456" s="76"/>
      <c r="BE456" s="76"/>
      <c r="BH456" s="77"/>
      <c r="BI456" s="77"/>
    </row>
    <row r="457" spans="52:61" ht="15.75" customHeight="1">
      <c r="AZ457" s="76"/>
      <c r="BA457" s="76"/>
      <c r="BB457" s="76"/>
      <c r="BC457" s="76"/>
      <c r="BD457" s="76"/>
      <c r="BE457" s="76"/>
      <c r="BH457" s="77"/>
      <c r="BI457" s="77"/>
    </row>
    <row r="458" spans="52:61" ht="15.75" customHeight="1">
      <c r="AZ458" s="76"/>
      <c r="BA458" s="76"/>
      <c r="BB458" s="76"/>
      <c r="BC458" s="76"/>
      <c r="BD458" s="76"/>
      <c r="BE458" s="76"/>
      <c r="BH458" s="77"/>
      <c r="BI458" s="77"/>
    </row>
    <row r="459" spans="52:61" ht="15.75" customHeight="1">
      <c r="AZ459" s="76"/>
      <c r="BA459" s="76"/>
      <c r="BB459" s="76"/>
      <c r="BC459" s="76"/>
      <c r="BD459" s="76"/>
      <c r="BE459" s="76"/>
      <c r="BH459" s="77"/>
      <c r="BI459" s="77"/>
    </row>
    <row r="460" spans="52:61" ht="15.75" customHeight="1">
      <c r="AZ460" s="76"/>
      <c r="BA460" s="76"/>
      <c r="BB460" s="76"/>
      <c r="BC460" s="76"/>
      <c r="BD460" s="76"/>
      <c r="BE460" s="76"/>
      <c r="BH460" s="77"/>
      <c r="BI460" s="77"/>
    </row>
    <row r="461" spans="52:61" ht="15.75" customHeight="1">
      <c r="AZ461" s="76"/>
      <c r="BA461" s="76"/>
      <c r="BB461" s="76"/>
      <c r="BC461" s="76"/>
      <c r="BD461" s="76"/>
      <c r="BE461" s="76"/>
      <c r="BH461" s="77"/>
      <c r="BI461" s="77"/>
    </row>
    <row r="462" spans="52:61" ht="15.75" customHeight="1">
      <c r="AZ462" s="76"/>
      <c r="BA462" s="76"/>
      <c r="BB462" s="76"/>
      <c r="BC462" s="76"/>
      <c r="BD462" s="76"/>
      <c r="BE462" s="76"/>
      <c r="BH462" s="77"/>
      <c r="BI462" s="77"/>
    </row>
    <row r="463" spans="52:61" ht="15.75" customHeight="1">
      <c r="AZ463" s="76"/>
      <c r="BA463" s="76"/>
      <c r="BB463" s="76"/>
      <c r="BC463" s="76"/>
      <c r="BD463" s="76"/>
      <c r="BE463" s="76"/>
      <c r="BH463" s="77"/>
      <c r="BI463" s="77"/>
    </row>
    <row r="464" spans="52:61" ht="15.75" customHeight="1">
      <c r="AZ464" s="76"/>
      <c r="BA464" s="76"/>
      <c r="BB464" s="76"/>
      <c r="BC464" s="76"/>
      <c r="BD464" s="76"/>
      <c r="BE464" s="76"/>
      <c r="BH464" s="77"/>
      <c r="BI464" s="77"/>
    </row>
    <row r="465" spans="52:61" ht="15.75" customHeight="1">
      <c r="AZ465" s="76"/>
      <c r="BA465" s="76"/>
      <c r="BB465" s="76"/>
      <c r="BC465" s="76"/>
      <c r="BD465" s="76"/>
      <c r="BE465" s="76"/>
      <c r="BH465" s="77"/>
      <c r="BI465" s="77"/>
    </row>
    <row r="466" spans="52:61" ht="15.75" customHeight="1">
      <c r="AZ466" s="76"/>
      <c r="BA466" s="76"/>
      <c r="BB466" s="76"/>
      <c r="BC466" s="76"/>
      <c r="BD466" s="76"/>
      <c r="BE466" s="76"/>
      <c r="BH466" s="77"/>
      <c r="BI466" s="77"/>
    </row>
    <row r="467" spans="52:61" ht="15.75" customHeight="1">
      <c r="AZ467" s="76"/>
      <c r="BA467" s="76"/>
      <c r="BB467" s="76"/>
      <c r="BC467" s="76"/>
      <c r="BD467" s="76"/>
      <c r="BE467" s="76"/>
      <c r="BH467" s="77"/>
      <c r="BI467" s="77"/>
    </row>
    <row r="468" spans="52:61" ht="15.75" customHeight="1">
      <c r="AZ468" s="76"/>
      <c r="BA468" s="76"/>
      <c r="BB468" s="76"/>
      <c r="BC468" s="76"/>
      <c r="BD468" s="76"/>
      <c r="BE468" s="76"/>
      <c r="BH468" s="77"/>
      <c r="BI468" s="77"/>
    </row>
    <row r="469" spans="52:61" ht="15.75" customHeight="1">
      <c r="AZ469" s="76"/>
      <c r="BA469" s="76"/>
      <c r="BB469" s="76"/>
      <c r="BC469" s="76"/>
      <c r="BD469" s="76"/>
      <c r="BE469" s="76"/>
      <c r="BH469" s="77"/>
      <c r="BI469" s="77"/>
    </row>
    <row r="470" spans="52:61" ht="15.75" customHeight="1">
      <c r="AZ470" s="76"/>
      <c r="BA470" s="76"/>
      <c r="BB470" s="76"/>
      <c r="BC470" s="76"/>
      <c r="BD470" s="76"/>
      <c r="BE470" s="76"/>
      <c r="BH470" s="77"/>
      <c r="BI470" s="77"/>
    </row>
    <row r="471" spans="52:61" ht="15.75" customHeight="1">
      <c r="AZ471" s="76"/>
      <c r="BA471" s="76"/>
      <c r="BB471" s="76"/>
      <c r="BC471" s="76"/>
      <c r="BD471" s="76"/>
      <c r="BE471" s="76"/>
      <c r="BH471" s="77"/>
      <c r="BI471" s="77"/>
    </row>
    <row r="472" spans="52:61" ht="15.75" customHeight="1">
      <c r="AZ472" s="76"/>
      <c r="BA472" s="76"/>
      <c r="BB472" s="76"/>
      <c r="BC472" s="76"/>
      <c r="BD472" s="76"/>
      <c r="BE472" s="76"/>
      <c r="BH472" s="77"/>
      <c r="BI472" s="77"/>
    </row>
    <row r="473" spans="52:61" ht="15.75" customHeight="1">
      <c r="AZ473" s="76"/>
      <c r="BA473" s="76"/>
      <c r="BB473" s="76"/>
      <c r="BC473" s="76"/>
      <c r="BD473" s="76"/>
      <c r="BE473" s="76"/>
      <c r="BH473" s="77"/>
      <c r="BI473" s="77"/>
    </row>
    <row r="474" spans="52:61" ht="15.75" customHeight="1">
      <c r="AZ474" s="76"/>
      <c r="BA474" s="76"/>
      <c r="BB474" s="76"/>
      <c r="BC474" s="76"/>
      <c r="BD474" s="76"/>
      <c r="BE474" s="76"/>
      <c r="BH474" s="77"/>
      <c r="BI474" s="77"/>
    </row>
    <row r="475" spans="52:61" ht="15.75" customHeight="1">
      <c r="AZ475" s="76"/>
      <c r="BA475" s="76"/>
      <c r="BB475" s="76"/>
      <c r="BC475" s="76"/>
      <c r="BD475" s="76"/>
      <c r="BE475" s="76"/>
      <c r="BH475" s="77"/>
      <c r="BI475" s="77"/>
    </row>
    <row r="476" spans="52:61" ht="15.75" customHeight="1">
      <c r="AZ476" s="76"/>
      <c r="BA476" s="76"/>
      <c r="BB476" s="76"/>
      <c r="BC476" s="76"/>
      <c r="BD476" s="76"/>
      <c r="BE476" s="76"/>
      <c r="BH476" s="77"/>
      <c r="BI476" s="77"/>
    </row>
    <row r="477" spans="52:61" ht="15.75" customHeight="1">
      <c r="AZ477" s="76"/>
      <c r="BA477" s="76"/>
      <c r="BB477" s="76"/>
      <c r="BC477" s="76"/>
      <c r="BD477" s="76"/>
      <c r="BE477" s="76"/>
      <c r="BH477" s="77"/>
      <c r="BI477" s="77"/>
    </row>
    <row r="478" spans="52:61" ht="15.75" customHeight="1">
      <c r="AZ478" s="76"/>
      <c r="BA478" s="76"/>
      <c r="BB478" s="76"/>
      <c r="BC478" s="76"/>
      <c r="BD478" s="76"/>
      <c r="BE478" s="76"/>
      <c r="BH478" s="77"/>
      <c r="BI478" s="77"/>
    </row>
    <row r="479" spans="52:61" ht="15.75" customHeight="1">
      <c r="AZ479" s="76"/>
      <c r="BA479" s="76"/>
      <c r="BB479" s="76"/>
      <c r="BC479" s="76"/>
      <c r="BD479" s="76"/>
      <c r="BE479" s="76"/>
      <c r="BH479" s="77"/>
      <c r="BI479" s="77"/>
    </row>
    <row r="480" spans="52:61" ht="15.75" customHeight="1">
      <c r="AZ480" s="76"/>
      <c r="BA480" s="76"/>
      <c r="BB480" s="76"/>
      <c r="BC480" s="76"/>
      <c r="BD480" s="76"/>
      <c r="BE480" s="76"/>
      <c r="BH480" s="77"/>
      <c r="BI480" s="77"/>
    </row>
    <row r="481" spans="52:61" ht="15.75" customHeight="1">
      <c r="AZ481" s="76"/>
      <c r="BA481" s="76"/>
      <c r="BB481" s="76"/>
      <c r="BC481" s="76"/>
      <c r="BD481" s="76"/>
      <c r="BE481" s="76"/>
      <c r="BH481" s="77"/>
      <c r="BI481" s="77"/>
    </row>
    <row r="482" spans="52:61" ht="15.75" customHeight="1">
      <c r="AZ482" s="76"/>
      <c r="BA482" s="76"/>
      <c r="BB482" s="76"/>
      <c r="BC482" s="76"/>
      <c r="BD482" s="76"/>
      <c r="BE482" s="76"/>
      <c r="BH482" s="77"/>
      <c r="BI482" s="77"/>
    </row>
    <row r="483" spans="52:61" ht="15.75" customHeight="1">
      <c r="AZ483" s="76"/>
      <c r="BA483" s="76"/>
      <c r="BB483" s="76"/>
      <c r="BC483" s="76"/>
      <c r="BD483" s="76"/>
      <c r="BE483" s="76"/>
      <c r="BH483" s="77"/>
      <c r="BI483" s="77"/>
    </row>
    <row r="484" spans="52:61" ht="15.75" customHeight="1">
      <c r="AZ484" s="76"/>
      <c r="BA484" s="76"/>
      <c r="BB484" s="76"/>
      <c r="BC484" s="76"/>
      <c r="BD484" s="76"/>
      <c r="BE484" s="76"/>
      <c r="BH484" s="77"/>
      <c r="BI484" s="77"/>
    </row>
    <row r="485" spans="52:61" ht="15.75" customHeight="1">
      <c r="AZ485" s="76"/>
      <c r="BA485" s="76"/>
      <c r="BB485" s="76"/>
      <c r="BC485" s="76"/>
      <c r="BD485" s="76"/>
      <c r="BE485" s="76"/>
      <c r="BH485" s="77"/>
      <c r="BI485" s="77"/>
    </row>
    <row r="486" spans="52:61" ht="15.75" customHeight="1">
      <c r="AZ486" s="76"/>
      <c r="BA486" s="76"/>
      <c r="BB486" s="76"/>
      <c r="BC486" s="76"/>
      <c r="BD486" s="76"/>
      <c r="BE486" s="76"/>
      <c r="BH486" s="77"/>
      <c r="BI486" s="77"/>
    </row>
    <row r="487" spans="52:61" ht="15.75" customHeight="1">
      <c r="AZ487" s="76"/>
      <c r="BA487" s="76"/>
      <c r="BB487" s="76"/>
      <c r="BC487" s="76"/>
      <c r="BD487" s="76"/>
      <c r="BE487" s="76"/>
      <c r="BH487" s="77"/>
      <c r="BI487" s="77"/>
    </row>
    <row r="488" spans="52:61" ht="15.75" customHeight="1">
      <c r="AZ488" s="76"/>
      <c r="BA488" s="76"/>
      <c r="BB488" s="76"/>
      <c r="BC488" s="76"/>
      <c r="BD488" s="76"/>
      <c r="BE488" s="76"/>
      <c r="BH488" s="77"/>
      <c r="BI488" s="77"/>
    </row>
    <row r="489" spans="52:61" ht="15.75" customHeight="1">
      <c r="AZ489" s="76"/>
      <c r="BA489" s="76"/>
      <c r="BB489" s="76"/>
      <c r="BC489" s="76"/>
      <c r="BD489" s="76"/>
      <c r="BE489" s="76"/>
      <c r="BH489" s="77"/>
      <c r="BI489" s="77"/>
    </row>
    <row r="490" spans="52:61" ht="15.75" customHeight="1">
      <c r="AZ490" s="76"/>
      <c r="BA490" s="76"/>
      <c r="BB490" s="76"/>
      <c r="BC490" s="76"/>
      <c r="BD490" s="76"/>
      <c r="BE490" s="76"/>
      <c r="BH490" s="77"/>
      <c r="BI490" s="77"/>
    </row>
    <row r="491" spans="52:61" ht="15.75" customHeight="1">
      <c r="AZ491" s="76"/>
      <c r="BA491" s="76"/>
      <c r="BB491" s="76"/>
      <c r="BC491" s="76"/>
      <c r="BD491" s="76"/>
      <c r="BE491" s="76"/>
      <c r="BH491" s="77"/>
      <c r="BI491" s="77"/>
    </row>
    <row r="492" spans="52:61" ht="15.75" customHeight="1">
      <c r="AZ492" s="76"/>
      <c r="BA492" s="76"/>
      <c r="BB492" s="76"/>
      <c r="BC492" s="76"/>
      <c r="BD492" s="76"/>
      <c r="BE492" s="76"/>
      <c r="BH492" s="77"/>
      <c r="BI492" s="77"/>
    </row>
    <row r="493" spans="52:61" ht="15.75" customHeight="1">
      <c r="AZ493" s="76"/>
      <c r="BA493" s="76"/>
      <c r="BB493" s="76"/>
      <c r="BC493" s="76"/>
      <c r="BD493" s="76"/>
      <c r="BE493" s="76"/>
      <c r="BH493" s="77"/>
      <c r="BI493" s="77"/>
    </row>
    <row r="494" spans="52:61" ht="15.75" customHeight="1">
      <c r="AZ494" s="76"/>
      <c r="BA494" s="76"/>
      <c r="BB494" s="76"/>
      <c r="BC494" s="76"/>
      <c r="BD494" s="76"/>
      <c r="BE494" s="76"/>
      <c r="BH494" s="77"/>
      <c r="BI494" s="77"/>
    </row>
    <row r="495" spans="52:61" ht="15.75" customHeight="1">
      <c r="AZ495" s="76"/>
      <c r="BA495" s="76"/>
      <c r="BB495" s="76"/>
      <c r="BC495" s="76"/>
      <c r="BD495" s="76"/>
      <c r="BE495" s="76"/>
      <c r="BH495" s="77"/>
      <c r="BI495" s="77"/>
    </row>
    <row r="496" spans="52:61" ht="15.75" customHeight="1">
      <c r="AZ496" s="76"/>
      <c r="BA496" s="76"/>
      <c r="BB496" s="76"/>
      <c r="BC496" s="76"/>
      <c r="BD496" s="76"/>
      <c r="BE496" s="76"/>
      <c r="BH496" s="77"/>
      <c r="BI496" s="77"/>
    </row>
    <row r="497" spans="52:61" ht="15.75" customHeight="1">
      <c r="AZ497" s="76"/>
      <c r="BA497" s="76"/>
      <c r="BB497" s="76"/>
      <c r="BC497" s="76"/>
      <c r="BD497" s="76"/>
      <c r="BE497" s="76"/>
      <c r="BH497" s="77"/>
      <c r="BI497" s="77"/>
    </row>
    <row r="498" spans="52:61" ht="15.75" customHeight="1">
      <c r="AZ498" s="76"/>
      <c r="BA498" s="76"/>
      <c r="BB498" s="76"/>
      <c r="BC498" s="76"/>
      <c r="BD498" s="76"/>
      <c r="BE498" s="76"/>
      <c r="BH498" s="77"/>
      <c r="BI498" s="77"/>
    </row>
    <row r="499" spans="52:61" ht="15.75" customHeight="1">
      <c r="AZ499" s="76"/>
      <c r="BA499" s="76"/>
      <c r="BB499" s="76"/>
      <c r="BC499" s="76"/>
      <c r="BD499" s="76"/>
      <c r="BE499" s="76"/>
      <c r="BH499" s="77"/>
      <c r="BI499" s="77"/>
    </row>
    <row r="500" spans="52:61" ht="15.75" customHeight="1">
      <c r="AZ500" s="76"/>
      <c r="BA500" s="76"/>
      <c r="BB500" s="76"/>
      <c r="BC500" s="76"/>
      <c r="BD500" s="76"/>
      <c r="BE500" s="76"/>
      <c r="BH500" s="77"/>
      <c r="BI500" s="77"/>
    </row>
    <row r="501" spans="52:61" ht="15.75" customHeight="1">
      <c r="AZ501" s="76"/>
      <c r="BA501" s="76"/>
      <c r="BB501" s="76"/>
      <c r="BC501" s="76"/>
      <c r="BD501" s="76"/>
      <c r="BE501" s="76"/>
      <c r="BH501" s="77"/>
      <c r="BI501" s="77"/>
    </row>
    <row r="502" spans="52:61" ht="15.75" customHeight="1">
      <c r="AZ502" s="76"/>
      <c r="BA502" s="76"/>
      <c r="BB502" s="76"/>
      <c r="BC502" s="76"/>
      <c r="BD502" s="76"/>
      <c r="BE502" s="76"/>
      <c r="BH502" s="77"/>
      <c r="BI502" s="77"/>
    </row>
    <row r="503" spans="52:61" ht="15.75" customHeight="1">
      <c r="AZ503" s="76"/>
      <c r="BA503" s="76"/>
      <c r="BB503" s="76"/>
      <c r="BC503" s="76"/>
      <c r="BD503" s="76"/>
      <c r="BE503" s="76"/>
      <c r="BH503" s="77"/>
      <c r="BI503" s="77"/>
    </row>
    <row r="504" spans="52:61" ht="15.75" customHeight="1">
      <c r="AZ504" s="76"/>
      <c r="BA504" s="76"/>
      <c r="BB504" s="76"/>
      <c r="BC504" s="76"/>
      <c r="BD504" s="76"/>
      <c r="BE504" s="76"/>
      <c r="BH504" s="77"/>
      <c r="BI504" s="77"/>
    </row>
    <row r="505" spans="52:61" ht="15.75" customHeight="1">
      <c r="AZ505" s="76"/>
      <c r="BA505" s="76"/>
      <c r="BB505" s="76"/>
      <c r="BC505" s="76"/>
      <c r="BD505" s="76"/>
      <c r="BE505" s="76"/>
      <c r="BH505" s="77"/>
      <c r="BI505" s="77"/>
    </row>
    <row r="506" spans="52:61" ht="15.75" customHeight="1">
      <c r="AZ506" s="76"/>
      <c r="BA506" s="76"/>
      <c r="BB506" s="76"/>
      <c r="BC506" s="76"/>
      <c r="BD506" s="76"/>
      <c r="BE506" s="76"/>
      <c r="BH506" s="77"/>
      <c r="BI506" s="77"/>
    </row>
    <row r="507" spans="52:61" ht="15.75" customHeight="1">
      <c r="AZ507" s="76"/>
      <c r="BA507" s="76"/>
      <c r="BB507" s="76"/>
      <c r="BC507" s="76"/>
      <c r="BD507" s="76"/>
      <c r="BE507" s="76"/>
      <c r="BH507" s="77"/>
      <c r="BI507" s="77"/>
    </row>
    <row r="508" spans="52:61" ht="15.75" customHeight="1">
      <c r="AZ508" s="76"/>
      <c r="BA508" s="76"/>
      <c r="BB508" s="76"/>
      <c r="BC508" s="76"/>
      <c r="BD508" s="76"/>
      <c r="BE508" s="76"/>
      <c r="BH508" s="77"/>
      <c r="BI508" s="77"/>
    </row>
    <row r="509" spans="52:61" ht="15.75" customHeight="1">
      <c r="AZ509" s="76"/>
      <c r="BA509" s="76"/>
      <c r="BB509" s="76"/>
      <c r="BC509" s="76"/>
      <c r="BD509" s="76"/>
      <c r="BE509" s="76"/>
      <c r="BH509" s="77"/>
      <c r="BI509" s="77"/>
    </row>
    <row r="510" spans="52:61" ht="15.75" customHeight="1">
      <c r="AZ510" s="76"/>
      <c r="BA510" s="76"/>
      <c r="BB510" s="76"/>
      <c r="BC510" s="76"/>
      <c r="BD510" s="76"/>
      <c r="BE510" s="76"/>
      <c r="BH510" s="77"/>
      <c r="BI510" s="77"/>
    </row>
    <row r="511" spans="52:61" ht="15.75" customHeight="1">
      <c r="AZ511" s="76"/>
      <c r="BA511" s="76"/>
      <c r="BB511" s="76"/>
      <c r="BC511" s="76"/>
      <c r="BD511" s="76"/>
      <c r="BE511" s="76"/>
      <c r="BH511" s="77"/>
      <c r="BI511" s="77"/>
    </row>
    <row r="512" spans="52:61" ht="15.75" customHeight="1">
      <c r="AZ512" s="76"/>
      <c r="BA512" s="76"/>
      <c r="BB512" s="76"/>
      <c r="BC512" s="76"/>
      <c r="BD512" s="76"/>
      <c r="BE512" s="76"/>
      <c r="BH512" s="77"/>
      <c r="BI512" s="77"/>
    </row>
    <row r="513" spans="52:61" ht="15.75" customHeight="1">
      <c r="AZ513" s="76"/>
      <c r="BA513" s="76"/>
      <c r="BB513" s="76"/>
      <c r="BC513" s="76"/>
      <c r="BD513" s="76"/>
      <c r="BE513" s="76"/>
      <c r="BH513" s="77"/>
      <c r="BI513" s="77"/>
    </row>
    <row r="514" spans="52:61" ht="15.75" customHeight="1">
      <c r="AZ514" s="76"/>
      <c r="BA514" s="76"/>
      <c r="BB514" s="76"/>
      <c r="BC514" s="76"/>
      <c r="BD514" s="76"/>
      <c r="BE514" s="76"/>
      <c r="BH514" s="77"/>
      <c r="BI514" s="77"/>
    </row>
    <row r="515" spans="52:61" ht="15.75" customHeight="1">
      <c r="AZ515" s="76"/>
      <c r="BA515" s="76"/>
      <c r="BB515" s="76"/>
      <c r="BC515" s="76"/>
      <c r="BD515" s="76"/>
      <c r="BE515" s="76"/>
      <c r="BH515" s="77"/>
      <c r="BI515" s="77"/>
    </row>
    <row r="516" spans="52:61" ht="15.75" customHeight="1">
      <c r="AZ516" s="76"/>
      <c r="BA516" s="76"/>
      <c r="BB516" s="76"/>
      <c r="BC516" s="76"/>
      <c r="BD516" s="76"/>
      <c r="BE516" s="76"/>
      <c r="BH516" s="77"/>
      <c r="BI516" s="77"/>
    </row>
    <row r="517" spans="52:61" ht="15.75" customHeight="1">
      <c r="AZ517" s="76"/>
      <c r="BA517" s="76"/>
      <c r="BB517" s="76"/>
      <c r="BC517" s="76"/>
      <c r="BD517" s="76"/>
      <c r="BE517" s="76"/>
      <c r="BH517" s="77"/>
      <c r="BI517" s="77"/>
    </row>
    <row r="518" spans="52:61" ht="15.75" customHeight="1">
      <c r="AZ518" s="76"/>
      <c r="BA518" s="76"/>
      <c r="BB518" s="76"/>
      <c r="BC518" s="76"/>
      <c r="BD518" s="76"/>
      <c r="BE518" s="76"/>
      <c r="BH518" s="77"/>
      <c r="BI518" s="77"/>
    </row>
    <row r="519" spans="52:61" ht="15.75" customHeight="1">
      <c r="AZ519" s="76"/>
      <c r="BA519" s="76"/>
      <c r="BB519" s="76"/>
      <c r="BC519" s="76"/>
      <c r="BD519" s="76"/>
      <c r="BE519" s="76"/>
      <c r="BH519" s="77"/>
      <c r="BI519" s="77"/>
    </row>
    <row r="520" spans="52:61" ht="15.75" customHeight="1">
      <c r="AZ520" s="76"/>
      <c r="BA520" s="76"/>
      <c r="BB520" s="76"/>
      <c r="BC520" s="76"/>
      <c r="BD520" s="76"/>
      <c r="BE520" s="76"/>
      <c r="BH520" s="77"/>
      <c r="BI520" s="77"/>
    </row>
    <row r="521" spans="52:61" ht="15.75" customHeight="1">
      <c r="AZ521" s="76"/>
      <c r="BA521" s="76"/>
      <c r="BB521" s="76"/>
      <c r="BC521" s="76"/>
      <c r="BD521" s="76"/>
      <c r="BE521" s="76"/>
      <c r="BH521" s="77"/>
      <c r="BI521" s="77"/>
    </row>
    <row r="522" spans="52:61" ht="15.75" customHeight="1">
      <c r="AZ522" s="76"/>
      <c r="BA522" s="76"/>
      <c r="BB522" s="76"/>
      <c r="BC522" s="76"/>
      <c r="BD522" s="76"/>
      <c r="BE522" s="76"/>
      <c r="BH522" s="77"/>
      <c r="BI522" s="77"/>
    </row>
    <row r="523" spans="52:61" ht="15.75" customHeight="1">
      <c r="AZ523" s="76"/>
      <c r="BA523" s="76"/>
      <c r="BB523" s="76"/>
      <c r="BC523" s="76"/>
      <c r="BD523" s="76"/>
      <c r="BE523" s="76"/>
      <c r="BH523" s="77"/>
      <c r="BI523" s="77"/>
    </row>
    <row r="524" spans="52:61" ht="15.75" customHeight="1">
      <c r="AZ524" s="76"/>
      <c r="BA524" s="76"/>
      <c r="BB524" s="76"/>
      <c r="BC524" s="76"/>
      <c r="BD524" s="76"/>
      <c r="BE524" s="76"/>
      <c r="BH524" s="77"/>
      <c r="BI524" s="77"/>
    </row>
    <row r="525" spans="52:61" ht="15.75" customHeight="1">
      <c r="AZ525" s="76"/>
      <c r="BA525" s="76"/>
      <c r="BB525" s="76"/>
      <c r="BC525" s="76"/>
      <c r="BD525" s="76"/>
      <c r="BE525" s="76"/>
      <c r="BH525" s="77"/>
      <c r="BI525" s="77"/>
    </row>
    <row r="526" spans="52:61" ht="15.75" customHeight="1">
      <c r="AZ526" s="76"/>
      <c r="BA526" s="76"/>
      <c r="BB526" s="76"/>
      <c r="BC526" s="76"/>
      <c r="BD526" s="76"/>
      <c r="BE526" s="76"/>
      <c r="BH526" s="77"/>
      <c r="BI526" s="77"/>
    </row>
    <row r="527" spans="52:61" ht="15.75" customHeight="1">
      <c r="AZ527" s="76"/>
      <c r="BA527" s="76"/>
      <c r="BB527" s="76"/>
      <c r="BC527" s="76"/>
      <c r="BD527" s="76"/>
      <c r="BE527" s="76"/>
      <c r="BH527" s="77"/>
      <c r="BI527" s="77"/>
    </row>
    <row r="528" spans="52:61" ht="15.75" customHeight="1">
      <c r="AZ528" s="76"/>
      <c r="BA528" s="76"/>
      <c r="BB528" s="76"/>
      <c r="BC528" s="76"/>
      <c r="BD528" s="76"/>
      <c r="BE528" s="76"/>
      <c r="BH528" s="77"/>
      <c r="BI528" s="77"/>
    </row>
    <row r="529" spans="52:61" ht="15.75" customHeight="1">
      <c r="AZ529" s="76"/>
      <c r="BA529" s="76"/>
      <c r="BB529" s="76"/>
      <c r="BC529" s="76"/>
      <c r="BD529" s="76"/>
      <c r="BE529" s="76"/>
      <c r="BH529" s="77"/>
      <c r="BI529" s="77"/>
    </row>
    <row r="530" spans="52:61" ht="15.75" customHeight="1">
      <c r="AZ530" s="76"/>
      <c r="BA530" s="76"/>
      <c r="BB530" s="76"/>
      <c r="BC530" s="76"/>
      <c r="BD530" s="76"/>
      <c r="BE530" s="76"/>
      <c r="BH530" s="77"/>
      <c r="BI530" s="77"/>
    </row>
    <row r="531" spans="52:61" ht="15.75" customHeight="1">
      <c r="AZ531" s="76"/>
      <c r="BA531" s="76"/>
      <c r="BB531" s="76"/>
      <c r="BC531" s="76"/>
      <c r="BD531" s="76"/>
      <c r="BE531" s="76"/>
      <c r="BH531" s="77"/>
      <c r="BI531" s="77"/>
    </row>
    <row r="532" spans="52:61" ht="15.75" customHeight="1">
      <c r="AZ532" s="76"/>
      <c r="BA532" s="76"/>
      <c r="BB532" s="76"/>
      <c r="BC532" s="76"/>
      <c r="BD532" s="76"/>
      <c r="BE532" s="76"/>
      <c r="BH532" s="77"/>
      <c r="BI532" s="77"/>
    </row>
    <row r="533" spans="52:61" ht="15.75" customHeight="1">
      <c r="AZ533" s="76"/>
      <c r="BA533" s="76"/>
      <c r="BB533" s="76"/>
      <c r="BC533" s="76"/>
      <c r="BD533" s="76"/>
      <c r="BE533" s="76"/>
      <c r="BH533" s="77"/>
      <c r="BI533" s="77"/>
    </row>
    <row r="534" spans="52:61" ht="15.75" customHeight="1">
      <c r="AZ534" s="76"/>
      <c r="BA534" s="76"/>
      <c r="BB534" s="76"/>
      <c r="BC534" s="76"/>
      <c r="BD534" s="76"/>
      <c r="BE534" s="76"/>
      <c r="BH534" s="77"/>
      <c r="BI534" s="77"/>
    </row>
    <row r="535" spans="52:61" ht="15.75" customHeight="1">
      <c r="AZ535" s="76"/>
      <c r="BA535" s="76"/>
      <c r="BB535" s="76"/>
      <c r="BC535" s="76"/>
      <c r="BD535" s="76"/>
      <c r="BE535" s="76"/>
      <c r="BH535" s="77"/>
      <c r="BI535" s="77"/>
    </row>
    <row r="536" spans="52:61" ht="15.75" customHeight="1">
      <c r="AZ536" s="76"/>
      <c r="BA536" s="76"/>
      <c r="BB536" s="76"/>
      <c r="BC536" s="76"/>
      <c r="BD536" s="76"/>
      <c r="BE536" s="76"/>
      <c r="BH536" s="77"/>
      <c r="BI536" s="77"/>
    </row>
    <row r="537" spans="52:61" ht="15.75" customHeight="1">
      <c r="AZ537" s="76"/>
      <c r="BA537" s="76"/>
      <c r="BB537" s="76"/>
      <c r="BC537" s="76"/>
      <c r="BD537" s="76"/>
      <c r="BE537" s="76"/>
      <c r="BH537" s="77"/>
      <c r="BI537" s="77"/>
    </row>
    <row r="538" spans="52:61" ht="15.75" customHeight="1">
      <c r="AZ538" s="76"/>
      <c r="BA538" s="76"/>
      <c r="BB538" s="76"/>
      <c r="BC538" s="76"/>
      <c r="BD538" s="76"/>
      <c r="BE538" s="76"/>
      <c r="BH538" s="77"/>
      <c r="BI538" s="77"/>
    </row>
    <row r="539" spans="52:61" ht="15.75" customHeight="1">
      <c r="AZ539" s="76"/>
      <c r="BA539" s="76"/>
      <c r="BB539" s="76"/>
      <c r="BC539" s="76"/>
      <c r="BD539" s="76"/>
      <c r="BE539" s="76"/>
      <c r="BH539" s="77"/>
      <c r="BI539" s="77"/>
    </row>
    <row r="540" spans="52:61" ht="15.75" customHeight="1">
      <c r="AZ540" s="76"/>
      <c r="BA540" s="76"/>
      <c r="BB540" s="76"/>
      <c r="BC540" s="76"/>
      <c r="BD540" s="76"/>
      <c r="BE540" s="76"/>
      <c r="BH540" s="77"/>
      <c r="BI540" s="77"/>
    </row>
    <row r="541" spans="52:61" ht="15.75" customHeight="1">
      <c r="AZ541" s="76"/>
      <c r="BA541" s="76"/>
      <c r="BB541" s="76"/>
      <c r="BC541" s="76"/>
      <c r="BD541" s="76"/>
      <c r="BE541" s="76"/>
      <c r="BH541" s="77"/>
      <c r="BI541" s="77"/>
    </row>
    <row r="542" spans="52:61" ht="15.75" customHeight="1">
      <c r="AZ542" s="76"/>
      <c r="BA542" s="76"/>
      <c r="BB542" s="76"/>
      <c r="BC542" s="76"/>
      <c r="BD542" s="76"/>
      <c r="BE542" s="76"/>
      <c r="BH542" s="77"/>
      <c r="BI542" s="77"/>
    </row>
    <row r="543" spans="52:61" ht="15.75" customHeight="1">
      <c r="AZ543" s="76"/>
      <c r="BA543" s="76"/>
      <c r="BB543" s="76"/>
      <c r="BC543" s="76"/>
      <c r="BD543" s="76"/>
      <c r="BE543" s="76"/>
      <c r="BH543" s="77"/>
      <c r="BI543" s="77"/>
    </row>
    <row r="544" spans="52:61" ht="15.75" customHeight="1">
      <c r="AZ544" s="76"/>
      <c r="BA544" s="76"/>
      <c r="BB544" s="76"/>
      <c r="BC544" s="76"/>
      <c r="BD544" s="76"/>
      <c r="BE544" s="76"/>
      <c r="BH544" s="77"/>
      <c r="BI544" s="77"/>
    </row>
    <row r="545" spans="52:61" ht="15.75" customHeight="1">
      <c r="AZ545" s="76"/>
      <c r="BA545" s="76"/>
      <c r="BB545" s="76"/>
      <c r="BC545" s="76"/>
      <c r="BD545" s="76"/>
      <c r="BE545" s="76"/>
      <c r="BH545" s="77"/>
      <c r="BI545" s="77"/>
    </row>
    <row r="546" spans="52:61" ht="15.75" customHeight="1">
      <c r="AZ546" s="76"/>
      <c r="BA546" s="76"/>
      <c r="BB546" s="76"/>
      <c r="BC546" s="76"/>
      <c r="BD546" s="76"/>
      <c r="BE546" s="76"/>
      <c r="BH546" s="77"/>
      <c r="BI546" s="77"/>
    </row>
    <row r="547" spans="52:61" ht="15.75" customHeight="1">
      <c r="AZ547" s="76"/>
      <c r="BA547" s="76"/>
      <c r="BB547" s="76"/>
      <c r="BC547" s="76"/>
      <c r="BD547" s="76"/>
      <c r="BE547" s="76"/>
      <c r="BH547" s="77"/>
      <c r="BI547" s="77"/>
    </row>
    <row r="548" spans="52:61" ht="15.75" customHeight="1">
      <c r="AZ548" s="76"/>
      <c r="BA548" s="76"/>
      <c r="BB548" s="76"/>
      <c r="BC548" s="76"/>
      <c r="BD548" s="76"/>
      <c r="BE548" s="76"/>
      <c r="BH548" s="77"/>
      <c r="BI548" s="77"/>
    </row>
    <row r="549" spans="52:61" ht="15.75" customHeight="1">
      <c r="AZ549" s="76"/>
      <c r="BA549" s="76"/>
      <c r="BB549" s="76"/>
      <c r="BC549" s="76"/>
      <c r="BD549" s="76"/>
      <c r="BE549" s="76"/>
      <c r="BH549" s="77"/>
      <c r="BI549" s="77"/>
    </row>
    <row r="550" spans="52:61" ht="15.75" customHeight="1">
      <c r="AZ550" s="76"/>
      <c r="BA550" s="76"/>
      <c r="BB550" s="76"/>
      <c r="BC550" s="76"/>
      <c r="BD550" s="76"/>
      <c r="BE550" s="76"/>
      <c r="BH550" s="77"/>
      <c r="BI550" s="77"/>
    </row>
    <row r="551" spans="52:61" ht="15.75" customHeight="1">
      <c r="AZ551" s="76"/>
      <c r="BA551" s="76"/>
      <c r="BB551" s="76"/>
      <c r="BC551" s="76"/>
      <c r="BD551" s="76"/>
      <c r="BE551" s="76"/>
      <c r="BH551" s="77"/>
      <c r="BI551" s="77"/>
    </row>
    <row r="552" spans="52:61" ht="15.75" customHeight="1">
      <c r="AZ552" s="76"/>
      <c r="BA552" s="76"/>
      <c r="BB552" s="76"/>
      <c r="BC552" s="76"/>
      <c r="BD552" s="76"/>
      <c r="BE552" s="76"/>
      <c r="BH552" s="77"/>
      <c r="BI552" s="77"/>
    </row>
    <row r="553" spans="52:61" ht="15.75" customHeight="1">
      <c r="AZ553" s="76"/>
      <c r="BA553" s="76"/>
      <c r="BB553" s="76"/>
      <c r="BC553" s="76"/>
      <c r="BD553" s="76"/>
      <c r="BE553" s="76"/>
      <c r="BH553" s="77"/>
      <c r="BI553" s="77"/>
    </row>
    <row r="554" spans="52:61" ht="15.75" customHeight="1">
      <c r="AZ554" s="76"/>
      <c r="BA554" s="76"/>
      <c r="BB554" s="76"/>
      <c r="BC554" s="76"/>
      <c r="BD554" s="76"/>
      <c r="BE554" s="76"/>
      <c r="BH554" s="77"/>
      <c r="BI554" s="77"/>
    </row>
    <row r="555" spans="52:61" ht="15.75" customHeight="1">
      <c r="AZ555" s="76"/>
      <c r="BA555" s="76"/>
      <c r="BB555" s="76"/>
      <c r="BC555" s="76"/>
      <c r="BD555" s="76"/>
      <c r="BE555" s="76"/>
      <c r="BH555" s="77"/>
      <c r="BI555" s="77"/>
    </row>
    <row r="556" spans="52:61" ht="15.75" customHeight="1">
      <c r="AZ556" s="76"/>
      <c r="BA556" s="76"/>
      <c r="BB556" s="76"/>
      <c r="BC556" s="76"/>
      <c r="BD556" s="76"/>
      <c r="BE556" s="76"/>
      <c r="BH556" s="77"/>
      <c r="BI556" s="77"/>
    </row>
    <row r="557" spans="52:61" ht="15.75" customHeight="1">
      <c r="AZ557" s="76"/>
      <c r="BA557" s="76"/>
      <c r="BB557" s="76"/>
      <c r="BC557" s="76"/>
      <c r="BD557" s="76"/>
      <c r="BE557" s="76"/>
      <c r="BH557" s="77"/>
      <c r="BI557" s="77"/>
    </row>
    <row r="558" spans="52:61" ht="15.75" customHeight="1">
      <c r="AZ558" s="76"/>
      <c r="BA558" s="76"/>
      <c r="BB558" s="76"/>
      <c r="BC558" s="76"/>
      <c r="BD558" s="76"/>
      <c r="BE558" s="76"/>
      <c r="BH558" s="77"/>
      <c r="BI558" s="77"/>
    </row>
    <row r="559" spans="52:61" ht="15.75" customHeight="1">
      <c r="AZ559" s="76"/>
      <c r="BA559" s="76"/>
      <c r="BB559" s="76"/>
      <c r="BC559" s="76"/>
      <c r="BD559" s="76"/>
      <c r="BE559" s="76"/>
      <c r="BH559" s="77"/>
      <c r="BI559" s="77"/>
    </row>
    <row r="560" spans="52:61" ht="15.75" customHeight="1">
      <c r="AZ560" s="76"/>
      <c r="BA560" s="76"/>
      <c r="BB560" s="76"/>
      <c r="BC560" s="76"/>
      <c r="BD560" s="76"/>
      <c r="BE560" s="76"/>
      <c r="BH560" s="77"/>
      <c r="BI560" s="77"/>
    </row>
    <row r="561" spans="52:61" ht="15.75" customHeight="1">
      <c r="AZ561" s="76"/>
      <c r="BA561" s="76"/>
      <c r="BB561" s="76"/>
      <c r="BC561" s="76"/>
      <c r="BD561" s="76"/>
      <c r="BE561" s="76"/>
      <c r="BH561" s="77"/>
      <c r="BI561" s="77"/>
    </row>
    <row r="562" spans="52:61" ht="15.75" customHeight="1">
      <c r="AZ562" s="76"/>
      <c r="BA562" s="76"/>
      <c r="BB562" s="76"/>
      <c r="BC562" s="76"/>
      <c r="BD562" s="76"/>
      <c r="BE562" s="76"/>
      <c r="BH562" s="77"/>
      <c r="BI562" s="77"/>
    </row>
    <row r="563" spans="52:61" ht="15.75" customHeight="1">
      <c r="AZ563" s="76"/>
      <c r="BA563" s="76"/>
      <c r="BB563" s="76"/>
      <c r="BC563" s="76"/>
      <c r="BD563" s="76"/>
      <c r="BE563" s="76"/>
      <c r="BH563" s="77"/>
      <c r="BI563" s="77"/>
    </row>
    <row r="564" spans="52:61" ht="15.75" customHeight="1">
      <c r="AZ564" s="76"/>
      <c r="BA564" s="76"/>
      <c r="BB564" s="76"/>
      <c r="BC564" s="76"/>
      <c r="BD564" s="76"/>
      <c r="BE564" s="76"/>
      <c r="BH564" s="77"/>
      <c r="BI564" s="77"/>
    </row>
    <row r="565" spans="52:61" ht="15.75" customHeight="1">
      <c r="AZ565" s="76"/>
      <c r="BA565" s="76"/>
      <c r="BB565" s="76"/>
      <c r="BC565" s="76"/>
      <c r="BD565" s="76"/>
      <c r="BE565" s="76"/>
      <c r="BH565" s="77"/>
      <c r="BI565" s="77"/>
    </row>
    <row r="566" spans="52:61" ht="15.75" customHeight="1">
      <c r="AZ566" s="76"/>
      <c r="BA566" s="76"/>
      <c r="BB566" s="76"/>
      <c r="BC566" s="76"/>
      <c r="BD566" s="76"/>
      <c r="BE566" s="76"/>
      <c r="BH566" s="77"/>
      <c r="BI566" s="77"/>
    </row>
    <row r="567" spans="52:61" ht="15.75" customHeight="1">
      <c r="AZ567" s="76"/>
      <c r="BA567" s="76"/>
      <c r="BB567" s="76"/>
      <c r="BC567" s="76"/>
      <c r="BD567" s="76"/>
      <c r="BE567" s="76"/>
      <c r="BH567" s="77"/>
      <c r="BI567" s="77"/>
    </row>
    <row r="568" spans="52:61" ht="15.75" customHeight="1">
      <c r="AZ568" s="76"/>
      <c r="BA568" s="76"/>
      <c r="BB568" s="76"/>
      <c r="BC568" s="76"/>
      <c r="BD568" s="76"/>
      <c r="BE568" s="76"/>
      <c r="BH568" s="77"/>
      <c r="BI568" s="77"/>
    </row>
    <row r="569" spans="52:61" ht="15.75" customHeight="1">
      <c r="AZ569" s="76"/>
      <c r="BA569" s="76"/>
      <c r="BB569" s="76"/>
      <c r="BC569" s="76"/>
      <c r="BD569" s="76"/>
      <c r="BE569" s="76"/>
      <c r="BH569" s="77"/>
      <c r="BI569" s="77"/>
    </row>
    <row r="570" spans="52:61" ht="15.75" customHeight="1">
      <c r="AZ570" s="76"/>
      <c r="BA570" s="76"/>
      <c r="BB570" s="76"/>
      <c r="BC570" s="76"/>
      <c r="BD570" s="76"/>
      <c r="BE570" s="76"/>
      <c r="BH570" s="77"/>
      <c r="BI570" s="77"/>
    </row>
    <row r="571" spans="52:61" ht="15.75" customHeight="1">
      <c r="AZ571" s="76"/>
      <c r="BA571" s="76"/>
      <c r="BB571" s="76"/>
      <c r="BC571" s="76"/>
      <c r="BD571" s="76"/>
      <c r="BE571" s="76"/>
      <c r="BH571" s="77"/>
      <c r="BI571" s="77"/>
    </row>
    <row r="572" spans="52:61" ht="15.75" customHeight="1">
      <c r="AZ572" s="76"/>
      <c r="BA572" s="76"/>
      <c r="BB572" s="76"/>
      <c r="BC572" s="76"/>
      <c r="BD572" s="76"/>
      <c r="BE572" s="76"/>
      <c r="BH572" s="77"/>
      <c r="BI572" s="77"/>
    </row>
    <row r="573" spans="52:61" ht="15.75" customHeight="1">
      <c r="AZ573" s="76"/>
      <c r="BA573" s="76"/>
      <c r="BB573" s="76"/>
      <c r="BC573" s="76"/>
      <c r="BD573" s="76"/>
      <c r="BE573" s="76"/>
      <c r="BH573" s="77"/>
      <c r="BI573" s="77"/>
    </row>
    <row r="574" spans="52:61" ht="15.75" customHeight="1">
      <c r="AZ574" s="76"/>
      <c r="BA574" s="76"/>
      <c r="BB574" s="76"/>
      <c r="BC574" s="76"/>
      <c r="BD574" s="76"/>
      <c r="BE574" s="76"/>
      <c r="BH574" s="77"/>
      <c r="BI574" s="77"/>
    </row>
    <row r="575" spans="52:61" ht="15.75" customHeight="1">
      <c r="AZ575" s="76"/>
      <c r="BA575" s="76"/>
      <c r="BB575" s="76"/>
      <c r="BC575" s="76"/>
      <c r="BD575" s="76"/>
      <c r="BE575" s="76"/>
      <c r="BH575" s="77"/>
      <c r="BI575" s="77"/>
    </row>
    <row r="576" spans="52:61" ht="15.75" customHeight="1">
      <c r="AZ576" s="76"/>
      <c r="BA576" s="76"/>
      <c r="BB576" s="76"/>
      <c r="BC576" s="76"/>
      <c r="BD576" s="76"/>
      <c r="BE576" s="76"/>
      <c r="BH576" s="77"/>
      <c r="BI576" s="77"/>
    </row>
    <row r="577" spans="52:61" ht="15.75" customHeight="1">
      <c r="AZ577" s="76"/>
      <c r="BA577" s="76"/>
      <c r="BB577" s="76"/>
      <c r="BC577" s="76"/>
      <c r="BD577" s="76"/>
      <c r="BE577" s="76"/>
      <c r="BH577" s="77"/>
      <c r="BI577" s="77"/>
    </row>
    <row r="578" spans="52:61" ht="15.75" customHeight="1">
      <c r="AZ578" s="76"/>
      <c r="BA578" s="76"/>
      <c r="BB578" s="76"/>
      <c r="BC578" s="76"/>
      <c r="BD578" s="76"/>
      <c r="BE578" s="76"/>
      <c r="BH578" s="77"/>
      <c r="BI578" s="77"/>
    </row>
    <row r="579" spans="52:61" ht="15.75" customHeight="1">
      <c r="AZ579" s="76"/>
      <c r="BA579" s="76"/>
      <c r="BB579" s="76"/>
      <c r="BC579" s="76"/>
      <c r="BD579" s="76"/>
      <c r="BE579" s="76"/>
      <c r="BH579" s="77"/>
      <c r="BI579" s="77"/>
    </row>
    <row r="580" spans="52:61" ht="15.75" customHeight="1">
      <c r="AZ580" s="76"/>
      <c r="BA580" s="76"/>
      <c r="BB580" s="76"/>
      <c r="BC580" s="76"/>
      <c r="BD580" s="76"/>
      <c r="BE580" s="76"/>
      <c r="BH580" s="77"/>
      <c r="BI580" s="77"/>
    </row>
    <row r="581" spans="52:61" ht="15.75" customHeight="1">
      <c r="AZ581" s="76"/>
      <c r="BA581" s="76"/>
      <c r="BB581" s="76"/>
      <c r="BC581" s="76"/>
      <c r="BD581" s="76"/>
      <c r="BE581" s="76"/>
      <c r="BH581" s="77"/>
      <c r="BI581" s="77"/>
    </row>
    <row r="582" spans="52:61" ht="15.75" customHeight="1">
      <c r="AZ582" s="76"/>
      <c r="BA582" s="76"/>
      <c r="BB582" s="76"/>
      <c r="BC582" s="76"/>
      <c r="BD582" s="76"/>
      <c r="BE582" s="76"/>
      <c r="BH582" s="77"/>
      <c r="BI582" s="77"/>
    </row>
    <row r="583" spans="52:61" ht="15.75" customHeight="1">
      <c r="AZ583" s="76"/>
      <c r="BA583" s="76"/>
      <c r="BB583" s="76"/>
      <c r="BC583" s="76"/>
      <c r="BD583" s="76"/>
      <c r="BE583" s="76"/>
      <c r="BH583" s="77"/>
      <c r="BI583" s="77"/>
    </row>
    <row r="584" spans="52:61" ht="15.75" customHeight="1">
      <c r="AZ584" s="76"/>
      <c r="BA584" s="76"/>
      <c r="BB584" s="76"/>
      <c r="BC584" s="76"/>
      <c r="BD584" s="76"/>
      <c r="BE584" s="76"/>
      <c r="BH584" s="77"/>
      <c r="BI584" s="77"/>
    </row>
    <row r="585" spans="52:61" ht="15.75" customHeight="1">
      <c r="AZ585" s="76"/>
      <c r="BA585" s="76"/>
      <c r="BB585" s="76"/>
      <c r="BC585" s="76"/>
      <c r="BD585" s="76"/>
      <c r="BE585" s="76"/>
      <c r="BH585" s="77"/>
      <c r="BI585" s="77"/>
    </row>
    <row r="586" spans="52:61" ht="15.75" customHeight="1">
      <c r="AZ586" s="76"/>
      <c r="BA586" s="76"/>
      <c r="BB586" s="76"/>
      <c r="BC586" s="76"/>
      <c r="BD586" s="76"/>
      <c r="BE586" s="76"/>
      <c r="BH586" s="77"/>
      <c r="BI586" s="77"/>
    </row>
    <row r="587" spans="52:61" ht="15.75" customHeight="1">
      <c r="AZ587" s="76"/>
      <c r="BA587" s="76"/>
      <c r="BB587" s="76"/>
      <c r="BC587" s="76"/>
      <c r="BD587" s="76"/>
      <c r="BE587" s="76"/>
      <c r="BH587" s="77"/>
      <c r="BI587" s="77"/>
    </row>
    <row r="588" spans="52:61" ht="15.75" customHeight="1">
      <c r="AZ588" s="76"/>
      <c r="BA588" s="76"/>
      <c r="BB588" s="76"/>
      <c r="BC588" s="76"/>
      <c r="BD588" s="76"/>
      <c r="BE588" s="76"/>
      <c r="BH588" s="77"/>
      <c r="BI588" s="77"/>
    </row>
    <row r="589" spans="52:61" ht="15.75" customHeight="1">
      <c r="AZ589" s="76"/>
      <c r="BA589" s="76"/>
      <c r="BB589" s="76"/>
      <c r="BC589" s="76"/>
      <c r="BD589" s="76"/>
      <c r="BE589" s="76"/>
      <c r="BH589" s="77"/>
      <c r="BI589" s="77"/>
    </row>
    <row r="590" spans="52:61" ht="15.75" customHeight="1">
      <c r="AZ590" s="76"/>
      <c r="BA590" s="76"/>
      <c r="BB590" s="76"/>
      <c r="BC590" s="76"/>
      <c r="BD590" s="76"/>
      <c r="BE590" s="76"/>
      <c r="BH590" s="77"/>
      <c r="BI590" s="77"/>
    </row>
    <row r="591" spans="52:61" ht="15.75" customHeight="1">
      <c r="AZ591" s="76"/>
      <c r="BA591" s="76"/>
      <c r="BB591" s="76"/>
      <c r="BC591" s="76"/>
      <c r="BD591" s="76"/>
      <c r="BE591" s="76"/>
      <c r="BH591" s="77"/>
      <c r="BI591" s="77"/>
    </row>
    <row r="592" spans="52:61" ht="15.75" customHeight="1">
      <c r="AZ592" s="76"/>
      <c r="BA592" s="76"/>
      <c r="BB592" s="76"/>
      <c r="BC592" s="76"/>
      <c r="BD592" s="76"/>
      <c r="BE592" s="76"/>
      <c r="BH592" s="77"/>
      <c r="BI592" s="77"/>
    </row>
    <row r="593" spans="52:61" ht="15.75" customHeight="1">
      <c r="AZ593" s="76"/>
      <c r="BA593" s="76"/>
      <c r="BB593" s="76"/>
      <c r="BC593" s="76"/>
      <c r="BD593" s="76"/>
      <c r="BE593" s="76"/>
      <c r="BH593" s="77"/>
      <c r="BI593" s="77"/>
    </row>
    <row r="594" spans="52:61" ht="15.75" customHeight="1">
      <c r="AZ594" s="76"/>
      <c r="BA594" s="76"/>
      <c r="BB594" s="76"/>
      <c r="BC594" s="76"/>
      <c r="BD594" s="76"/>
      <c r="BE594" s="76"/>
      <c r="BH594" s="77"/>
      <c r="BI594" s="77"/>
    </row>
    <row r="595" spans="52:61" ht="15.75" customHeight="1">
      <c r="AZ595" s="76"/>
      <c r="BA595" s="76"/>
      <c r="BB595" s="76"/>
      <c r="BC595" s="76"/>
      <c r="BD595" s="76"/>
      <c r="BE595" s="76"/>
      <c r="BH595" s="77"/>
      <c r="BI595" s="77"/>
    </row>
    <row r="596" spans="52:61" ht="15.75" customHeight="1">
      <c r="AZ596" s="76"/>
      <c r="BA596" s="76"/>
      <c r="BB596" s="76"/>
      <c r="BC596" s="76"/>
      <c r="BD596" s="76"/>
      <c r="BE596" s="76"/>
      <c r="BH596" s="77"/>
      <c r="BI596" s="77"/>
    </row>
    <row r="597" spans="52:61" ht="15.75" customHeight="1">
      <c r="AZ597" s="76"/>
      <c r="BA597" s="76"/>
      <c r="BB597" s="76"/>
      <c r="BC597" s="76"/>
      <c r="BD597" s="76"/>
      <c r="BE597" s="76"/>
      <c r="BH597" s="77"/>
      <c r="BI597" s="77"/>
    </row>
    <row r="598" spans="52:61" ht="15.75" customHeight="1">
      <c r="AZ598" s="76"/>
      <c r="BA598" s="76"/>
      <c r="BB598" s="76"/>
      <c r="BC598" s="76"/>
      <c r="BD598" s="76"/>
      <c r="BE598" s="76"/>
      <c r="BH598" s="77"/>
      <c r="BI598" s="77"/>
    </row>
    <row r="599" spans="52:61" ht="15.75" customHeight="1">
      <c r="AZ599" s="76"/>
      <c r="BA599" s="76"/>
      <c r="BB599" s="76"/>
      <c r="BC599" s="76"/>
      <c r="BD599" s="76"/>
      <c r="BE599" s="76"/>
      <c r="BH599" s="77"/>
      <c r="BI599" s="77"/>
    </row>
    <row r="600" spans="52:61" ht="15.75" customHeight="1">
      <c r="AZ600" s="76"/>
      <c r="BA600" s="76"/>
      <c r="BB600" s="76"/>
      <c r="BC600" s="76"/>
      <c r="BD600" s="76"/>
      <c r="BE600" s="76"/>
      <c r="BH600" s="77"/>
      <c r="BI600" s="77"/>
    </row>
    <row r="601" spans="52:61" ht="15.75" customHeight="1">
      <c r="AZ601" s="76"/>
      <c r="BA601" s="76"/>
      <c r="BB601" s="76"/>
      <c r="BC601" s="76"/>
      <c r="BD601" s="76"/>
      <c r="BE601" s="76"/>
      <c r="BH601" s="77"/>
      <c r="BI601" s="77"/>
    </row>
    <row r="602" spans="52:61" ht="15.75" customHeight="1">
      <c r="AZ602" s="76"/>
      <c r="BA602" s="76"/>
      <c r="BB602" s="76"/>
      <c r="BC602" s="76"/>
      <c r="BD602" s="76"/>
      <c r="BE602" s="76"/>
      <c r="BH602" s="77"/>
      <c r="BI602" s="77"/>
    </row>
    <row r="603" spans="52:61" ht="15.75" customHeight="1">
      <c r="AZ603" s="76"/>
      <c r="BA603" s="76"/>
      <c r="BB603" s="76"/>
      <c r="BC603" s="76"/>
      <c r="BD603" s="76"/>
      <c r="BE603" s="76"/>
      <c r="BH603" s="77"/>
      <c r="BI603" s="77"/>
    </row>
    <row r="604" spans="52:61" ht="15.75" customHeight="1">
      <c r="AZ604" s="76"/>
      <c r="BA604" s="76"/>
      <c r="BB604" s="76"/>
      <c r="BC604" s="76"/>
      <c r="BD604" s="76"/>
      <c r="BE604" s="76"/>
      <c r="BH604" s="77"/>
      <c r="BI604" s="77"/>
    </row>
    <row r="605" spans="52:61" ht="15.75" customHeight="1">
      <c r="AZ605" s="76"/>
      <c r="BA605" s="76"/>
      <c r="BB605" s="76"/>
      <c r="BC605" s="76"/>
      <c r="BD605" s="76"/>
      <c r="BE605" s="76"/>
      <c r="BH605" s="77"/>
      <c r="BI605" s="77"/>
    </row>
    <row r="606" spans="52:61" ht="15.75" customHeight="1">
      <c r="AZ606" s="76"/>
      <c r="BA606" s="76"/>
      <c r="BB606" s="76"/>
      <c r="BC606" s="76"/>
      <c r="BD606" s="76"/>
      <c r="BE606" s="76"/>
      <c r="BH606" s="77"/>
      <c r="BI606" s="77"/>
    </row>
    <row r="607" spans="52:61" ht="15.75" customHeight="1">
      <c r="AZ607" s="76"/>
      <c r="BA607" s="76"/>
      <c r="BB607" s="76"/>
      <c r="BC607" s="76"/>
      <c r="BD607" s="76"/>
      <c r="BE607" s="76"/>
      <c r="BH607" s="77"/>
      <c r="BI607" s="77"/>
    </row>
    <row r="608" spans="52:61" ht="15.75" customHeight="1">
      <c r="AZ608" s="76"/>
      <c r="BA608" s="76"/>
      <c r="BB608" s="76"/>
      <c r="BC608" s="76"/>
      <c r="BD608" s="76"/>
      <c r="BE608" s="76"/>
      <c r="BH608" s="77"/>
      <c r="BI608" s="77"/>
    </row>
    <row r="609" spans="52:61" ht="15.75" customHeight="1">
      <c r="AZ609" s="76"/>
      <c r="BA609" s="76"/>
      <c r="BB609" s="76"/>
      <c r="BC609" s="76"/>
      <c r="BD609" s="76"/>
      <c r="BE609" s="76"/>
      <c r="BH609" s="77"/>
      <c r="BI609" s="77"/>
    </row>
    <row r="610" spans="52:61" ht="15.75" customHeight="1">
      <c r="AZ610" s="76"/>
      <c r="BA610" s="76"/>
      <c r="BB610" s="76"/>
      <c r="BC610" s="76"/>
      <c r="BD610" s="76"/>
      <c r="BE610" s="76"/>
      <c r="BH610" s="77"/>
      <c r="BI610" s="77"/>
    </row>
    <row r="611" spans="52:61" ht="15.75" customHeight="1">
      <c r="AZ611" s="76"/>
      <c r="BA611" s="76"/>
      <c r="BB611" s="76"/>
      <c r="BC611" s="76"/>
      <c r="BD611" s="76"/>
      <c r="BE611" s="76"/>
      <c r="BH611" s="77"/>
      <c r="BI611" s="77"/>
    </row>
    <row r="612" spans="52:61" ht="15.75" customHeight="1">
      <c r="AZ612" s="76"/>
      <c r="BA612" s="76"/>
      <c r="BB612" s="76"/>
      <c r="BC612" s="76"/>
      <c r="BD612" s="76"/>
      <c r="BE612" s="76"/>
      <c r="BH612" s="77"/>
      <c r="BI612" s="77"/>
    </row>
    <row r="613" spans="52:61" ht="15.75" customHeight="1">
      <c r="AZ613" s="76"/>
      <c r="BA613" s="76"/>
      <c r="BB613" s="76"/>
      <c r="BC613" s="76"/>
      <c r="BD613" s="76"/>
      <c r="BE613" s="76"/>
      <c r="BH613" s="77"/>
      <c r="BI613" s="77"/>
    </row>
    <row r="614" spans="52:61" ht="15.75" customHeight="1">
      <c r="AZ614" s="76"/>
      <c r="BA614" s="76"/>
      <c r="BB614" s="76"/>
      <c r="BC614" s="76"/>
      <c r="BD614" s="76"/>
      <c r="BE614" s="76"/>
      <c r="BH614" s="77"/>
      <c r="BI614" s="77"/>
    </row>
    <row r="615" spans="52:61" ht="15.75" customHeight="1">
      <c r="AZ615" s="76"/>
      <c r="BA615" s="76"/>
      <c r="BB615" s="76"/>
      <c r="BC615" s="76"/>
      <c r="BD615" s="76"/>
      <c r="BE615" s="76"/>
      <c r="BH615" s="77"/>
      <c r="BI615" s="77"/>
    </row>
    <row r="616" spans="52:61" ht="15.75" customHeight="1">
      <c r="AZ616" s="76"/>
      <c r="BA616" s="76"/>
      <c r="BB616" s="76"/>
      <c r="BC616" s="76"/>
      <c r="BD616" s="76"/>
      <c r="BE616" s="76"/>
      <c r="BH616" s="77"/>
      <c r="BI616" s="77"/>
    </row>
    <row r="617" spans="52:61" ht="15.75" customHeight="1">
      <c r="AZ617" s="76"/>
      <c r="BA617" s="76"/>
      <c r="BB617" s="76"/>
      <c r="BC617" s="76"/>
      <c r="BD617" s="76"/>
      <c r="BE617" s="76"/>
      <c r="BH617" s="77"/>
      <c r="BI617" s="77"/>
    </row>
    <row r="618" spans="52:61" ht="15.75" customHeight="1">
      <c r="AZ618" s="76"/>
      <c r="BA618" s="76"/>
      <c r="BB618" s="76"/>
      <c r="BC618" s="76"/>
      <c r="BD618" s="76"/>
      <c r="BE618" s="76"/>
      <c r="BH618" s="77"/>
      <c r="BI618" s="77"/>
    </row>
    <row r="619" spans="52:61" ht="15.75" customHeight="1">
      <c r="AZ619" s="76"/>
      <c r="BA619" s="76"/>
      <c r="BB619" s="76"/>
      <c r="BC619" s="76"/>
      <c r="BD619" s="76"/>
      <c r="BE619" s="76"/>
      <c r="BH619" s="77"/>
      <c r="BI619" s="77"/>
    </row>
    <row r="620" spans="52:61" ht="15.75" customHeight="1">
      <c r="AZ620" s="76"/>
      <c r="BA620" s="76"/>
      <c r="BB620" s="76"/>
      <c r="BC620" s="76"/>
      <c r="BD620" s="76"/>
      <c r="BE620" s="76"/>
      <c r="BH620" s="77"/>
      <c r="BI620" s="77"/>
    </row>
    <row r="621" spans="52:61" ht="15.75" customHeight="1">
      <c r="AZ621" s="76"/>
      <c r="BA621" s="76"/>
      <c r="BB621" s="76"/>
      <c r="BC621" s="76"/>
      <c r="BD621" s="76"/>
      <c r="BE621" s="76"/>
      <c r="BH621" s="77"/>
      <c r="BI621" s="77"/>
    </row>
    <row r="622" spans="52:61" ht="15.75" customHeight="1">
      <c r="AZ622" s="76"/>
      <c r="BA622" s="76"/>
      <c r="BB622" s="76"/>
      <c r="BC622" s="76"/>
      <c r="BD622" s="76"/>
      <c r="BE622" s="76"/>
      <c r="BH622" s="77"/>
      <c r="BI622" s="77"/>
    </row>
    <row r="623" spans="52:61" ht="15.75" customHeight="1">
      <c r="AZ623" s="76"/>
      <c r="BA623" s="76"/>
      <c r="BB623" s="76"/>
      <c r="BC623" s="76"/>
      <c r="BD623" s="76"/>
      <c r="BE623" s="76"/>
      <c r="BH623" s="77"/>
      <c r="BI623" s="77"/>
    </row>
    <row r="624" spans="52:61" ht="15.75" customHeight="1">
      <c r="AZ624" s="76"/>
      <c r="BA624" s="76"/>
      <c r="BB624" s="76"/>
      <c r="BC624" s="76"/>
      <c r="BD624" s="76"/>
      <c r="BE624" s="76"/>
      <c r="BH624" s="77"/>
      <c r="BI624" s="77"/>
    </row>
    <row r="625" spans="52:61" ht="15.75" customHeight="1">
      <c r="AZ625" s="76"/>
      <c r="BA625" s="76"/>
      <c r="BB625" s="76"/>
      <c r="BC625" s="76"/>
      <c r="BD625" s="76"/>
      <c r="BE625" s="76"/>
      <c r="BH625" s="77"/>
      <c r="BI625" s="77"/>
    </row>
    <row r="626" spans="52:61" ht="15.75" customHeight="1">
      <c r="AZ626" s="76"/>
      <c r="BA626" s="76"/>
      <c r="BB626" s="76"/>
      <c r="BC626" s="76"/>
      <c r="BD626" s="76"/>
      <c r="BE626" s="76"/>
      <c r="BH626" s="77"/>
      <c r="BI626" s="77"/>
    </row>
    <row r="627" spans="52:61" ht="15.75" customHeight="1">
      <c r="AZ627" s="76"/>
      <c r="BA627" s="76"/>
      <c r="BB627" s="76"/>
      <c r="BC627" s="76"/>
      <c r="BD627" s="76"/>
      <c r="BE627" s="76"/>
      <c r="BH627" s="77"/>
      <c r="BI627" s="77"/>
    </row>
    <row r="628" spans="52:61" ht="15.75" customHeight="1">
      <c r="AZ628" s="76"/>
      <c r="BA628" s="76"/>
      <c r="BB628" s="76"/>
      <c r="BC628" s="76"/>
      <c r="BD628" s="76"/>
      <c r="BE628" s="76"/>
      <c r="BH628" s="77"/>
      <c r="BI628" s="77"/>
    </row>
    <row r="629" spans="52:61" ht="15.75" customHeight="1">
      <c r="AZ629" s="76"/>
      <c r="BA629" s="76"/>
      <c r="BB629" s="76"/>
      <c r="BC629" s="76"/>
      <c r="BD629" s="76"/>
      <c r="BE629" s="76"/>
      <c r="BH629" s="77"/>
      <c r="BI629" s="77"/>
    </row>
    <row r="630" spans="52:61" ht="15.75" customHeight="1">
      <c r="AZ630" s="76"/>
      <c r="BA630" s="76"/>
      <c r="BB630" s="76"/>
      <c r="BC630" s="76"/>
      <c r="BD630" s="76"/>
      <c r="BE630" s="76"/>
      <c r="BH630" s="77"/>
      <c r="BI630" s="77"/>
    </row>
    <row r="631" spans="52:61" ht="15.75" customHeight="1">
      <c r="AZ631" s="76"/>
      <c r="BA631" s="76"/>
      <c r="BB631" s="76"/>
      <c r="BC631" s="76"/>
      <c r="BD631" s="76"/>
      <c r="BE631" s="76"/>
      <c r="BH631" s="77"/>
      <c r="BI631" s="77"/>
    </row>
    <row r="632" spans="52:61" ht="15.75" customHeight="1">
      <c r="AZ632" s="76"/>
      <c r="BA632" s="76"/>
      <c r="BB632" s="76"/>
      <c r="BC632" s="76"/>
      <c r="BD632" s="76"/>
      <c r="BE632" s="76"/>
      <c r="BH632" s="77"/>
      <c r="BI632" s="77"/>
    </row>
    <row r="633" spans="52:61" ht="15.75" customHeight="1">
      <c r="AZ633" s="76"/>
      <c r="BA633" s="76"/>
      <c r="BB633" s="76"/>
      <c r="BC633" s="76"/>
      <c r="BD633" s="76"/>
      <c r="BE633" s="76"/>
      <c r="BH633" s="77"/>
      <c r="BI633" s="77"/>
    </row>
    <row r="634" spans="52:61" ht="15.75" customHeight="1">
      <c r="AZ634" s="76"/>
      <c r="BA634" s="76"/>
      <c r="BB634" s="76"/>
      <c r="BC634" s="76"/>
      <c r="BD634" s="76"/>
      <c r="BE634" s="76"/>
      <c r="BH634" s="77"/>
      <c r="BI634" s="77"/>
    </row>
    <row r="635" spans="52:61" ht="15.75" customHeight="1">
      <c r="AZ635" s="76"/>
      <c r="BA635" s="76"/>
      <c r="BB635" s="76"/>
      <c r="BC635" s="76"/>
      <c r="BD635" s="76"/>
      <c r="BE635" s="76"/>
      <c r="BH635" s="77"/>
      <c r="BI635" s="77"/>
    </row>
    <row r="636" spans="52:61" ht="15.75" customHeight="1">
      <c r="AZ636" s="76"/>
      <c r="BA636" s="76"/>
      <c r="BB636" s="76"/>
      <c r="BC636" s="76"/>
      <c r="BD636" s="76"/>
      <c r="BE636" s="76"/>
      <c r="BH636" s="77"/>
      <c r="BI636" s="77"/>
    </row>
    <row r="637" spans="52:61" ht="15.75" customHeight="1">
      <c r="AZ637" s="76"/>
      <c r="BA637" s="76"/>
      <c r="BB637" s="76"/>
      <c r="BC637" s="76"/>
      <c r="BD637" s="76"/>
      <c r="BE637" s="76"/>
      <c r="BH637" s="77"/>
      <c r="BI637" s="77"/>
    </row>
    <row r="638" spans="52:61" ht="15.75" customHeight="1">
      <c r="AZ638" s="76"/>
      <c r="BA638" s="76"/>
      <c r="BB638" s="76"/>
      <c r="BC638" s="76"/>
      <c r="BD638" s="76"/>
      <c r="BE638" s="76"/>
      <c r="BH638" s="77"/>
      <c r="BI638" s="77"/>
    </row>
    <row r="639" spans="52:61" ht="15.75" customHeight="1">
      <c r="AZ639" s="76"/>
      <c r="BA639" s="76"/>
      <c r="BB639" s="76"/>
      <c r="BC639" s="76"/>
      <c r="BD639" s="76"/>
      <c r="BE639" s="76"/>
      <c r="BH639" s="77"/>
      <c r="BI639" s="77"/>
    </row>
    <row r="640" spans="52:61" ht="15.75" customHeight="1">
      <c r="AZ640" s="76"/>
      <c r="BA640" s="76"/>
      <c r="BB640" s="76"/>
      <c r="BC640" s="76"/>
      <c r="BD640" s="76"/>
      <c r="BE640" s="76"/>
      <c r="BH640" s="77"/>
      <c r="BI640" s="77"/>
    </row>
    <row r="641" spans="52:61" ht="15.75" customHeight="1">
      <c r="AZ641" s="76"/>
      <c r="BA641" s="76"/>
      <c r="BB641" s="76"/>
      <c r="BC641" s="76"/>
      <c r="BD641" s="76"/>
      <c r="BE641" s="76"/>
      <c r="BH641" s="77"/>
      <c r="BI641" s="77"/>
    </row>
    <row r="642" spans="52:61" ht="15.75" customHeight="1">
      <c r="AZ642" s="76"/>
      <c r="BA642" s="76"/>
      <c r="BB642" s="76"/>
      <c r="BC642" s="76"/>
      <c r="BD642" s="76"/>
      <c r="BE642" s="76"/>
      <c r="BH642" s="77"/>
      <c r="BI642" s="77"/>
    </row>
    <row r="643" spans="52:61" ht="15.75" customHeight="1">
      <c r="AZ643" s="76"/>
      <c r="BA643" s="76"/>
      <c r="BB643" s="76"/>
      <c r="BC643" s="76"/>
      <c r="BD643" s="76"/>
      <c r="BE643" s="76"/>
      <c r="BH643" s="77"/>
      <c r="BI643" s="77"/>
    </row>
    <row r="644" spans="52:61" ht="15.75" customHeight="1">
      <c r="AZ644" s="76"/>
      <c r="BA644" s="76"/>
      <c r="BB644" s="76"/>
      <c r="BC644" s="76"/>
      <c r="BD644" s="76"/>
      <c r="BE644" s="76"/>
      <c r="BH644" s="77"/>
      <c r="BI644" s="77"/>
    </row>
    <row r="645" spans="52:61" ht="15.75" customHeight="1">
      <c r="AZ645" s="76"/>
      <c r="BA645" s="76"/>
      <c r="BB645" s="76"/>
      <c r="BC645" s="76"/>
      <c r="BD645" s="76"/>
      <c r="BE645" s="76"/>
      <c r="BH645" s="77"/>
      <c r="BI645" s="77"/>
    </row>
    <row r="646" spans="52:61" ht="15.75" customHeight="1">
      <c r="AZ646" s="76"/>
      <c r="BA646" s="76"/>
      <c r="BB646" s="76"/>
      <c r="BC646" s="76"/>
      <c r="BD646" s="76"/>
      <c r="BE646" s="76"/>
      <c r="BH646" s="77"/>
      <c r="BI646" s="77"/>
    </row>
    <row r="647" spans="52:61" ht="15.75" customHeight="1">
      <c r="AZ647" s="76"/>
      <c r="BA647" s="76"/>
      <c r="BB647" s="76"/>
      <c r="BC647" s="76"/>
      <c r="BD647" s="76"/>
      <c r="BE647" s="76"/>
      <c r="BH647" s="77"/>
      <c r="BI647" s="77"/>
    </row>
    <row r="648" spans="52:61" ht="15.75" customHeight="1">
      <c r="AZ648" s="76"/>
      <c r="BA648" s="76"/>
      <c r="BB648" s="76"/>
      <c r="BC648" s="76"/>
      <c r="BD648" s="76"/>
      <c r="BE648" s="76"/>
      <c r="BH648" s="77"/>
      <c r="BI648" s="77"/>
    </row>
    <row r="649" spans="52:61" ht="15.75" customHeight="1">
      <c r="AZ649" s="76"/>
      <c r="BA649" s="76"/>
      <c r="BB649" s="76"/>
      <c r="BC649" s="76"/>
      <c r="BD649" s="76"/>
      <c r="BE649" s="76"/>
      <c r="BH649" s="77"/>
      <c r="BI649" s="77"/>
    </row>
    <row r="650" spans="52:61" ht="15.75" customHeight="1">
      <c r="AZ650" s="76"/>
      <c r="BA650" s="76"/>
      <c r="BB650" s="76"/>
      <c r="BC650" s="76"/>
      <c r="BD650" s="76"/>
      <c r="BE650" s="76"/>
      <c r="BH650" s="77"/>
      <c r="BI650" s="77"/>
    </row>
    <row r="651" spans="52:61" ht="15.75" customHeight="1">
      <c r="AZ651" s="76"/>
      <c r="BA651" s="76"/>
      <c r="BB651" s="76"/>
      <c r="BC651" s="76"/>
      <c r="BD651" s="76"/>
      <c r="BE651" s="76"/>
      <c r="BH651" s="77"/>
      <c r="BI651" s="77"/>
    </row>
    <row r="652" spans="52:61" ht="15.75" customHeight="1">
      <c r="AZ652" s="76"/>
      <c r="BA652" s="76"/>
      <c r="BB652" s="76"/>
      <c r="BC652" s="76"/>
      <c r="BD652" s="76"/>
      <c r="BE652" s="76"/>
      <c r="BH652" s="77"/>
      <c r="BI652" s="77"/>
    </row>
    <row r="653" spans="52:61" ht="15.75" customHeight="1">
      <c r="AZ653" s="76"/>
      <c r="BA653" s="76"/>
      <c r="BB653" s="76"/>
      <c r="BC653" s="76"/>
      <c r="BD653" s="76"/>
      <c r="BE653" s="76"/>
      <c r="BH653" s="77"/>
      <c r="BI653" s="77"/>
    </row>
    <row r="654" spans="52:61" ht="15.75" customHeight="1">
      <c r="AZ654" s="76"/>
      <c r="BA654" s="76"/>
      <c r="BB654" s="76"/>
      <c r="BC654" s="76"/>
      <c r="BD654" s="76"/>
      <c r="BE654" s="76"/>
      <c r="BH654" s="77"/>
      <c r="BI654" s="77"/>
    </row>
    <row r="655" spans="52:61" ht="15.75" customHeight="1">
      <c r="AZ655" s="76"/>
      <c r="BA655" s="76"/>
      <c r="BB655" s="76"/>
      <c r="BC655" s="76"/>
      <c r="BD655" s="76"/>
      <c r="BE655" s="76"/>
      <c r="BH655" s="77"/>
      <c r="BI655" s="77"/>
    </row>
    <row r="656" spans="52:61" ht="15.75" customHeight="1">
      <c r="AZ656" s="76"/>
      <c r="BA656" s="76"/>
      <c r="BB656" s="76"/>
      <c r="BC656" s="76"/>
      <c r="BD656" s="76"/>
      <c r="BE656" s="76"/>
      <c r="BH656" s="77"/>
      <c r="BI656" s="77"/>
    </row>
    <row r="657" spans="52:61" ht="15.75" customHeight="1">
      <c r="AZ657" s="76"/>
      <c r="BA657" s="76"/>
      <c r="BB657" s="76"/>
      <c r="BC657" s="76"/>
      <c r="BD657" s="76"/>
      <c r="BE657" s="76"/>
      <c r="BH657" s="77"/>
      <c r="BI657" s="77"/>
    </row>
    <row r="658" spans="52:61" ht="15.75" customHeight="1">
      <c r="AZ658" s="76"/>
      <c r="BA658" s="76"/>
      <c r="BB658" s="76"/>
      <c r="BC658" s="76"/>
      <c r="BD658" s="76"/>
      <c r="BE658" s="76"/>
      <c r="BH658" s="77"/>
      <c r="BI658" s="77"/>
    </row>
    <row r="659" spans="52:61" ht="15.75" customHeight="1">
      <c r="AZ659" s="76"/>
      <c r="BA659" s="76"/>
      <c r="BB659" s="76"/>
      <c r="BC659" s="76"/>
      <c r="BD659" s="76"/>
      <c r="BE659" s="76"/>
      <c r="BH659" s="77"/>
      <c r="BI659" s="77"/>
    </row>
    <row r="660" spans="52:61" ht="15.75" customHeight="1">
      <c r="AZ660" s="76"/>
      <c r="BA660" s="76"/>
      <c r="BB660" s="76"/>
      <c r="BC660" s="76"/>
      <c r="BD660" s="76"/>
      <c r="BE660" s="76"/>
      <c r="BH660" s="77"/>
      <c r="BI660" s="77"/>
    </row>
    <row r="661" spans="52:61" ht="15.75" customHeight="1">
      <c r="AZ661" s="76"/>
      <c r="BA661" s="76"/>
      <c r="BB661" s="76"/>
      <c r="BC661" s="76"/>
      <c r="BD661" s="76"/>
      <c r="BE661" s="76"/>
      <c r="BH661" s="77"/>
      <c r="BI661" s="77"/>
    </row>
    <row r="662" spans="52:61" ht="15.75" customHeight="1">
      <c r="AZ662" s="76"/>
      <c r="BA662" s="76"/>
      <c r="BB662" s="76"/>
      <c r="BC662" s="76"/>
      <c r="BD662" s="76"/>
      <c r="BE662" s="76"/>
      <c r="BH662" s="77"/>
      <c r="BI662" s="77"/>
    </row>
    <row r="663" spans="52:61" ht="15.75" customHeight="1">
      <c r="AZ663" s="76"/>
      <c r="BA663" s="76"/>
      <c r="BB663" s="76"/>
      <c r="BC663" s="76"/>
      <c r="BD663" s="76"/>
      <c r="BE663" s="76"/>
      <c r="BH663" s="77"/>
      <c r="BI663" s="77"/>
    </row>
    <row r="664" spans="52:61" ht="15.75" customHeight="1">
      <c r="AZ664" s="76"/>
      <c r="BA664" s="76"/>
      <c r="BB664" s="76"/>
      <c r="BC664" s="76"/>
      <c r="BD664" s="76"/>
      <c r="BE664" s="76"/>
      <c r="BH664" s="77"/>
      <c r="BI664" s="77"/>
    </row>
    <row r="665" spans="52:61" ht="15.75" customHeight="1">
      <c r="AZ665" s="76"/>
      <c r="BA665" s="76"/>
      <c r="BB665" s="76"/>
      <c r="BC665" s="76"/>
      <c r="BD665" s="76"/>
      <c r="BE665" s="76"/>
      <c r="BH665" s="77"/>
      <c r="BI665" s="77"/>
    </row>
    <row r="666" spans="52:61" ht="15.75" customHeight="1">
      <c r="AZ666" s="76"/>
      <c r="BA666" s="76"/>
      <c r="BB666" s="76"/>
      <c r="BC666" s="76"/>
      <c r="BD666" s="76"/>
      <c r="BE666" s="76"/>
      <c r="BH666" s="77"/>
      <c r="BI666" s="77"/>
    </row>
    <row r="667" spans="52:61" ht="15.75" customHeight="1">
      <c r="AZ667" s="76"/>
      <c r="BA667" s="76"/>
      <c r="BB667" s="76"/>
      <c r="BC667" s="76"/>
      <c r="BD667" s="76"/>
      <c r="BE667" s="76"/>
      <c r="BH667" s="77"/>
      <c r="BI667" s="77"/>
    </row>
    <row r="668" spans="52:61" ht="15.75" customHeight="1">
      <c r="AZ668" s="76"/>
      <c r="BA668" s="76"/>
      <c r="BB668" s="76"/>
      <c r="BC668" s="76"/>
      <c r="BD668" s="76"/>
      <c r="BE668" s="76"/>
      <c r="BH668" s="77"/>
      <c r="BI668" s="77"/>
    </row>
    <row r="669" spans="52:61" ht="15.75" customHeight="1">
      <c r="AZ669" s="76"/>
      <c r="BA669" s="76"/>
      <c r="BB669" s="76"/>
      <c r="BC669" s="76"/>
      <c r="BD669" s="76"/>
      <c r="BE669" s="76"/>
      <c r="BH669" s="77"/>
      <c r="BI669" s="77"/>
    </row>
    <row r="670" spans="52:61" ht="15.75" customHeight="1">
      <c r="AZ670" s="76"/>
      <c r="BA670" s="76"/>
      <c r="BB670" s="76"/>
      <c r="BC670" s="76"/>
      <c r="BD670" s="76"/>
      <c r="BE670" s="76"/>
      <c r="BH670" s="77"/>
      <c r="BI670" s="77"/>
    </row>
    <row r="671" spans="52:61" ht="15.75" customHeight="1">
      <c r="AZ671" s="76"/>
      <c r="BA671" s="76"/>
      <c r="BB671" s="76"/>
      <c r="BC671" s="76"/>
      <c r="BD671" s="76"/>
      <c r="BE671" s="76"/>
      <c r="BH671" s="77"/>
      <c r="BI671" s="77"/>
    </row>
    <row r="672" spans="52:61" ht="15.75" customHeight="1">
      <c r="AZ672" s="76"/>
      <c r="BA672" s="76"/>
      <c r="BB672" s="76"/>
      <c r="BC672" s="76"/>
      <c r="BD672" s="76"/>
      <c r="BE672" s="76"/>
      <c r="BH672" s="77"/>
      <c r="BI672" s="77"/>
    </row>
    <row r="673" spans="52:61" ht="15.75" customHeight="1">
      <c r="AZ673" s="76"/>
      <c r="BA673" s="76"/>
      <c r="BB673" s="76"/>
      <c r="BC673" s="76"/>
      <c r="BD673" s="76"/>
      <c r="BE673" s="76"/>
      <c r="BH673" s="77"/>
      <c r="BI673" s="77"/>
    </row>
    <row r="674" spans="52:61" ht="15.75" customHeight="1">
      <c r="AZ674" s="76"/>
      <c r="BA674" s="76"/>
      <c r="BB674" s="76"/>
      <c r="BC674" s="76"/>
      <c r="BD674" s="76"/>
      <c r="BE674" s="76"/>
      <c r="BH674" s="77"/>
      <c r="BI674" s="77"/>
    </row>
    <row r="675" spans="52:61" ht="15.75" customHeight="1">
      <c r="AZ675" s="76"/>
      <c r="BA675" s="76"/>
      <c r="BB675" s="76"/>
      <c r="BC675" s="76"/>
      <c r="BD675" s="76"/>
      <c r="BE675" s="76"/>
      <c r="BH675" s="77"/>
      <c r="BI675" s="77"/>
    </row>
    <row r="676" spans="52:61" ht="15.75" customHeight="1">
      <c r="AZ676" s="76"/>
      <c r="BA676" s="76"/>
      <c r="BB676" s="76"/>
      <c r="BC676" s="76"/>
      <c r="BD676" s="76"/>
      <c r="BE676" s="76"/>
      <c r="BH676" s="77"/>
      <c r="BI676" s="77"/>
    </row>
    <row r="677" spans="52:61" ht="15.75" customHeight="1">
      <c r="AZ677" s="76"/>
      <c r="BA677" s="76"/>
      <c r="BB677" s="76"/>
      <c r="BC677" s="76"/>
      <c r="BD677" s="76"/>
      <c r="BE677" s="76"/>
      <c r="BH677" s="77"/>
      <c r="BI677" s="77"/>
    </row>
    <row r="678" spans="52:61" ht="15.75" customHeight="1">
      <c r="AZ678" s="76"/>
      <c r="BA678" s="76"/>
      <c r="BB678" s="76"/>
      <c r="BC678" s="76"/>
      <c r="BD678" s="76"/>
      <c r="BE678" s="76"/>
      <c r="BH678" s="77"/>
      <c r="BI678" s="77"/>
    </row>
    <row r="679" spans="52:61" ht="15.75" customHeight="1">
      <c r="AZ679" s="76"/>
      <c r="BA679" s="76"/>
      <c r="BB679" s="76"/>
      <c r="BC679" s="76"/>
      <c r="BD679" s="76"/>
      <c r="BE679" s="76"/>
      <c r="BH679" s="77"/>
      <c r="BI679" s="77"/>
    </row>
    <row r="680" spans="52:61" ht="15.75" customHeight="1">
      <c r="AZ680" s="76"/>
      <c r="BA680" s="76"/>
      <c r="BB680" s="76"/>
      <c r="BC680" s="76"/>
      <c r="BD680" s="76"/>
      <c r="BE680" s="76"/>
      <c r="BH680" s="77"/>
      <c r="BI680" s="77"/>
    </row>
    <row r="681" spans="52:61" ht="15.75" customHeight="1">
      <c r="AZ681" s="76"/>
      <c r="BA681" s="76"/>
      <c r="BB681" s="76"/>
      <c r="BC681" s="76"/>
      <c r="BD681" s="76"/>
      <c r="BE681" s="76"/>
      <c r="BH681" s="77"/>
      <c r="BI681" s="77"/>
    </row>
    <row r="682" spans="52:61" ht="15.75" customHeight="1">
      <c r="AZ682" s="76"/>
      <c r="BA682" s="76"/>
      <c r="BB682" s="76"/>
      <c r="BC682" s="76"/>
      <c r="BD682" s="76"/>
      <c r="BE682" s="76"/>
      <c r="BH682" s="77"/>
      <c r="BI682" s="77"/>
    </row>
    <row r="683" spans="52:61" ht="15.75" customHeight="1">
      <c r="AZ683" s="76"/>
      <c r="BA683" s="76"/>
      <c r="BB683" s="76"/>
      <c r="BC683" s="76"/>
      <c r="BD683" s="76"/>
      <c r="BE683" s="76"/>
      <c r="BH683" s="77"/>
      <c r="BI683" s="77"/>
    </row>
    <row r="684" spans="52:61" ht="15.75" customHeight="1">
      <c r="AZ684" s="76"/>
      <c r="BA684" s="76"/>
      <c r="BB684" s="76"/>
      <c r="BC684" s="76"/>
      <c r="BD684" s="76"/>
      <c r="BE684" s="76"/>
      <c r="BH684" s="77"/>
      <c r="BI684" s="77"/>
    </row>
    <row r="685" spans="52:61" ht="15.75" customHeight="1">
      <c r="AZ685" s="76"/>
      <c r="BA685" s="76"/>
      <c r="BB685" s="76"/>
      <c r="BC685" s="76"/>
      <c r="BD685" s="76"/>
      <c r="BE685" s="76"/>
      <c r="BH685" s="77"/>
      <c r="BI685" s="77"/>
    </row>
    <row r="686" spans="52:61" ht="15.75" customHeight="1">
      <c r="AZ686" s="76"/>
      <c r="BA686" s="76"/>
      <c r="BB686" s="76"/>
      <c r="BC686" s="76"/>
      <c r="BD686" s="76"/>
      <c r="BE686" s="76"/>
      <c r="BH686" s="77"/>
      <c r="BI686" s="77"/>
    </row>
    <row r="687" spans="52:61" ht="15.75" customHeight="1">
      <c r="AZ687" s="76"/>
      <c r="BA687" s="76"/>
      <c r="BB687" s="76"/>
      <c r="BC687" s="76"/>
      <c r="BD687" s="76"/>
      <c r="BE687" s="76"/>
      <c r="BH687" s="77"/>
      <c r="BI687" s="77"/>
    </row>
    <row r="688" spans="52:61" ht="15.75" customHeight="1">
      <c r="AZ688" s="76"/>
      <c r="BA688" s="76"/>
      <c r="BB688" s="76"/>
      <c r="BC688" s="76"/>
      <c r="BD688" s="76"/>
      <c r="BE688" s="76"/>
      <c r="BH688" s="77"/>
      <c r="BI688" s="77"/>
    </row>
    <row r="689" spans="52:61" ht="15.75" customHeight="1">
      <c r="AZ689" s="76"/>
      <c r="BA689" s="76"/>
      <c r="BB689" s="76"/>
      <c r="BC689" s="76"/>
      <c r="BD689" s="76"/>
      <c r="BE689" s="76"/>
      <c r="BH689" s="77"/>
      <c r="BI689" s="77"/>
    </row>
    <row r="690" spans="52:61" ht="15.75" customHeight="1">
      <c r="AZ690" s="76"/>
      <c r="BA690" s="76"/>
      <c r="BB690" s="76"/>
      <c r="BC690" s="76"/>
      <c r="BD690" s="76"/>
      <c r="BE690" s="76"/>
      <c r="BH690" s="77"/>
      <c r="BI690" s="77"/>
    </row>
    <row r="691" spans="52:61" ht="15.75" customHeight="1">
      <c r="AZ691" s="76"/>
      <c r="BA691" s="76"/>
      <c r="BB691" s="76"/>
      <c r="BC691" s="76"/>
      <c r="BD691" s="76"/>
      <c r="BE691" s="76"/>
      <c r="BH691" s="77"/>
      <c r="BI691" s="77"/>
    </row>
    <row r="692" spans="52:61" ht="15.75" customHeight="1">
      <c r="AZ692" s="76"/>
      <c r="BA692" s="76"/>
      <c r="BB692" s="76"/>
      <c r="BC692" s="76"/>
      <c r="BD692" s="76"/>
      <c r="BE692" s="76"/>
      <c r="BH692" s="77"/>
      <c r="BI692" s="77"/>
    </row>
    <row r="693" spans="52:61" ht="15.75" customHeight="1">
      <c r="AZ693" s="76"/>
      <c r="BA693" s="76"/>
      <c r="BB693" s="76"/>
      <c r="BC693" s="76"/>
      <c r="BD693" s="76"/>
      <c r="BE693" s="76"/>
      <c r="BH693" s="77"/>
      <c r="BI693" s="77"/>
    </row>
    <row r="694" spans="52:61" ht="15.75" customHeight="1">
      <c r="AZ694" s="76"/>
      <c r="BA694" s="76"/>
      <c r="BB694" s="76"/>
      <c r="BC694" s="76"/>
      <c r="BD694" s="76"/>
      <c r="BE694" s="76"/>
      <c r="BH694" s="77"/>
      <c r="BI694" s="77"/>
    </row>
    <row r="695" spans="52:61" ht="15.75" customHeight="1">
      <c r="AZ695" s="76"/>
      <c r="BA695" s="76"/>
      <c r="BB695" s="76"/>
      <c r="BC695" s="76"/>
      <c r="BD695" s="76"/>
      <c r="BE695" s="76"/>
      <c r="BH695" s="77"/>
      <c r="BI695" s="77"/>
    </row>
    <row r="696" spans="52:61" ht="15.75" customHeight="1">
      <c r="AZ696" s="76"/>
      <c r="BA696" s="76"/>
      <c r="BB696" s="76"/>
      <c r="BC696" s="76"/>
      <c r="BD696" s="76"/>
      <c r="BE696" s="76"/>
      <c r="BH696" s="77"/>
      <c r="BI696" s="77"/>
    </row>
    <row r="697" spans="52:61" ht="15.75" customHeight="1">
      <c r="AZ697" s="76"/>
      <c r="BA697" s="76"/>
      <c r="BB697" s="76"/>
      <c r="BC697" s="76"/>
      <c r="BD697" s="76"/>
      <c r="BE697" s="76"/>
      <c r="BH697" s="77"/>
      <c r="BI697" s="77"/>
    </row>
    <row r="698" spans="52:61" ht="15.75" customHeight="1">
      <c r="AZ698" s="76"/>
      <c r="BA698" s="76"/>
      <c r="BB698" s="76"/>
      <c r="BC698" s="76"/>
      <c r="BD698" s="76"/>
      <c r="BE698" s="76"/>
      <c r="BH698" s="77"/>
      <c r="BI698" s="77"/>
    </row>
    <row r="699" spans="52:61" ht="15.75" customHeight="1">
      <c r="AZ699" s="76"/>
      <c r="BA699" s="76"/>
      <c r="BB699" s="76"/>
      <c r="BC699" s="76"/>
      <c r="BD699" s="76"/>
      <c r="BE699" s="76"/>
      <c r="BH699" s="77"/>
      <c r="BI699" s="77"/>
    </row>
    <row r="700" spans="52:61" ht="15.75" customHeight="1">
      <c r="AZ700" s="76"/>
      <c r="BA700" s="76"/>
      <c r="BB700" s="76"/>
      <c r="BC700" s="76"/>
      <c r="BD700" s="76"/>
      <c r="BE700" s="76"/>
      <c r="BH700" s="77"/>
      <c r="BI700" s="77"/>
    </row>
    <row r="701" spans="52:61" ht="15.75" customHeight="1">
      <c r="AZ701" s="76"/>
      <c r="BA701" s="76"/>
      <c r="BB701" s="76"/>
      <c r="BC701" s="76"/>
      <c r="BD701" s="76"/>
      <c r="BE701" s="76"/>
      <c r="BH701" s="77"/>
      <c r="BI701" s="77"/>
    </row>
    <row r="702" spans="52:61" ht="15.75" customHeight="1">
      <c r="AZ702" s="76"/>
      <c r="BA702" s="76"/>
      <c r="BB702" s="76"/>
      <c r="BC702" s="76"/>
      <c r="BD702" s="76"/>
      <c r="BE702" s="76"/>
      <c r="BH702" s="77"/>
      <c r="BI702" s="77"/>
    </row>
    <row r="703" spans="52:61" ht="15.75" customHeight="1">
      <c r="AZ703" s="76"/>
      <c r="BA703" s="76"/>
      <c r="BB703" s="76"/>
      <c r="BC703" s="76"/>
      <c r="BD703" s="76"/>
      <c r="BE703" s="76"/>
      <c r="BH703" s="77"/>
      <c r="BI703" s="77"/>
    </row>
    <row r="704" spans="52:61" ht="15.75" customHeight="1">
      <c r="AZ704" s="76"/>
      <c r="BA704" s="76"/>
      <c r="BB704" s="76"/>
      <c r="BC704" s="76"/>
      <c r="BD704" s="76"/>
      <c r="BE704" s="76"/>
      <c r="BH704" s="77"/>
      <c r="BI704" s="77"/>
    </row>
    <row r="705" spans="52:61" ht="15.75" customHeight="1">
      <c r="AZ705" s="76"/>
      <c r="BA705" s="76"/>
      <c r="BB705" s="76"/>
      <c r="BC705" s="76"/>
      <c r="BD705" s="76"/>
      <c r="BE705" s="76"/>
      <c r="BH705" s="77"/>
      <c r="BI705" s="77"/>
    </row>
    <row r="706" spans="52:61" ht="15.75" customHeight="1">
      <c r="AZ706" s="76"/>
      <c r="BA706" s="76"/>
      <c r="BB706" s="76"/>
      <c r="BC706" s="76"/>
      <c r="BD706" s="76"/>
      <c r="BE706" s="76"/>
      <c r="BH706" s="77"/>
      <c r="BI706" s="77"/>
    </row>
    <row r="707" spans="52:61" ht="15.75" customHeight="1">
      <c r="AZ707" s="76"/>
      <c r="BA707" s="76"/>
      <c r="BB707" s="76"/>
      <c r="BC707" s="76"/>
      <c r="BD707" s="76"/>
      <c r="BE707" s="76"/>
      <c r="BH707" s="77"/>
      <c r="BI707" s="77"/>
    </row>
    <row r="708" spans="52:61" ht="15.75" customHeight="1">
      <c r="AZ708" s="76"/>
      <c r="BA708" s="76"/>
      <c r="BB708" s="76"/>
      <c r="BC708" s="76"/>
      <c r="BD708" s="76"/>
      <c r="BE708" s="76"/>
      <c r="BH708" s="77"/>
      <c r="BI708" s="77"/>
    </row>
    <row r="709" spans="52:61" ht="15.75" customHeight="1">
      <c r="AZ709" s="76"/>
      <c r="BA709" s="76"/>
      <c r="BB709" s="76"/>
      <c r="BC709" s="76"/>
      <c r="BD709" s="76"/>
      <c r="BE709" s="76"/>
      <c r="BH709" s="77"/>
      <c r="BI709" s="77"/>
    </row>
    <row r="710" spans="52:61" ht="15.75" customHeight="1">
      <c r="AZ710" s="76"/>
      <c r="BA710" s="76"/>
      <c r="BB710" s="76"/>
      <c r="BC710" s="76"/>
      <c r="BD710" s="76"/>
      <c r="BE710" s="76"/>
      <c r="BH710" s="77"/>
      <c r="BI710" s="77"/>
    </row>
    <row r="711" spans="52:61" ht="15.75" customHeight="1">
      <c r="AZ711" s="76"/>
      <c r="BA711" s="76"/>
      <c r="BB711" s="76"/>
      <c r="BC711" s="76"/>
      <c r="BD711" s="76"/>
      <c r="BE711" s="76"/>
      <c r="BH711" s="77"/>
      <c r="BI711" s="77"/>
    </row>
    <row r="712" spans="52:61" ht="15.75" customHeight="1">
      <c r="AZ712" s="76"/>
      <c r="BA712" s="76"/>
      <c r="BB712" s="76"/>
      <c r="BC712" s="76"/>
      <c r="BD712" s="76"/>
      <c r="BE712" s="76"/>
      <c r="BH712" s="77"/>
      <c r="BI712" s="77"/>
    </row>
    <row r="713" spans="52:61" ht="15.75" customHeight="1">
      <c r="AZ713" s="76"/>
      <c r="BA713" s="76"/>
      <c r="BB713" s="76"/>
      <c r="BC713" s="76"/>
      <c r="BD713" s="76"/>
      <c r="BE713" s="76"/>
      <c r="BH713" s="77"/>
      <c r="BI713" s="77"/>
    </row>
    <row r="714" spans="52:61" ht="15.75" customHeight="1">
      <c r="AZ714" s="76"/>
      <c r="BA714" s="76"/>
      <c r="BB714" s="76"/>
      <c r="BC714" s="76"/>
      <c r="BD714" s="76"/>
      <c r="BE714" s="76"/>
      <c r="BH714" s="77"/>
      <c r="BI714" s="77"/>
    </row>
    <row r="715" spans="52:61" ht="15.75" customHeight="1">
      <c r="AZ715" s="76"/>
      <c r="BA715" s="76"/>
      <c r="BB715" s="76"/>
      <c r="BC715" s="76"/>
      <c r="BD715" s="76"/>
      <c r="BE715" s="76"/>
      <c r="BH715" s="77"/>
      <c r="BI715" s="77"/>
    </row>
    <row r="716" spans="52:61" ht="15.75" customHeight="1">
      <c r="AZ716" s="76"/>
      <c r="BA716" s="76"/>
      <c r="BB716" s="76"/>
      <c r="BC716" s="76"/>
      <c r="BD716" s="76"/>
      <c r="BE716" s="76"/>
      <c r="BH716" s="77"/>
      <c r="BI716" s="77"/>
    </row>
    <row r="717" spans="52:61" ht="15.75" customHeight="1">
      <c r="AZ717" s="76"/>
      <c r="BA717" s="76"/>
      <c r="BB717" s="76"/>
      <c r="BC717" s="76"/>
      <c r="BD717" s="76"/>
      <c r="BE717" s="76"/>
      <c r="BH717" s="77"/>
      <c r="BI717" s="77"/>
    </row>
    <row r="718" spans="52:61" ht="15.75" customHeight="1">
      <c r="AZ718" s="76"/>
      <c r="BA718" s="76"/>
      <c r="BB718" s="76"/>
      <c r="BC718" s="76"/>
      <c r="BD718" s="76"/>
      <c r="BE718" s="76"/>
      <c r="BH718" s="77"/>
      <c r="BI718" s="77"/>
    </row>
    <row r="719" spans="52:61" ht="15.75" customHeight="1">
      <c r="AZ719" s="76"/>
      <c r="BA719" s="76"/>
      <c r="BB719" s="76"/>
      <c r="BC719" s="76"/>
      <c r="BD719" s="76"/>
      <c r="BE719" s="76"/>
      <c r="BH719" s="77"/>
      <c r="BI719" s="77"/>
    </row>
    <row r="720" spans="52:61" ht="15.75" customHeight="1">
      <c r="AZ720" s="76"/>
      <c r="BA720" s="76"/>
      <c r="BB720" s="76"/>
      <c r="BC720" s="76"/>
      <c r="BD720" s="76"/>
      <c r="BE720" s="76"/>
      <c r="BH720" s="77"/>
      <c r="BI720" s="77"/>
    </row>
    <row r="721" spans="52:61" ht="15.75" customHeight="1">
      <c r="AZ721" s="76"/>
      <c r="BA721" s="76"/>
      <c r="BB721" s="76"/>
      <c r="BC721" s="76"/>
      <c r="BD721" s="76"/>
      <c r="BE721" s="76"/>
      <c r="BH721" s="77"/>
      <c r="BI721" s="77"/>
    </row>
    <row r="722" spans="52:61" ht="15.75" customHeight="1">
      <c r="AZ722" s="76"/>
      <c r="BA722" s="76"/>
      <c r="BB722" s="76"/>
      <c r="BC722" s="76"/>
      <c r="BD722" s="76"/>
      <c r="BE722" s="76"/>
      <c r="BH722" s="77"/>
      <c r="BI722" s="77"/>
    </row>
    <row r="723" spans="52:61" ht="15.75" customHeight="1">
      <c r="AZ723" s="76"/>
      <c r="BA723" s="76"/>
      <c r="BB723" s="76"/>
      <c r="BC723" s="76"/>
      <c r="BD723" s="76"/>
      <c r="BE723" s="76"/>
      <c r="BH723" s="77"/>
      <c r="BI723" s="77"/>
    </row>
    <row r="724" spans="52:61" ht="15.75" customHeight="1">
      <c r="AZ724" s="76"/>
      <c r="BA724" s="76"/>
      <c r="BB724" s="76"/>
      <c r="BC724" s="76"/>
      <c r="BD724" s="76"/>
      <c r="BE724" s="76"/>
      <c r="BH724" s="77"/>
      <c r="BI724" s="77"/>
    </row>
    <row r="725" spans="52:61" ht="15.75" customHeight="1">
      <c r="AZ725" s="76"/>
      <c r="BA725" s="76"/>
      <c r="BB725" s="76"/>
      <c r="BC725" s="76"/>
      <c r="BD725" s="76"/>
      <c r="BE725" s="76"/>
      <c r="BH725" s="77"/>
      <c r="BI725" s="77"/>
    </row>
    <row r="726" spans="52:61" ht="15.75" customHeight="1">
      <c r="AZ726" s="76"/>
      <c r="BA726" s="76"/>
      <c r="BB726" s="76"/>
      <c r="BC726" s="76"/>
      <c r="BD726" s="76"/>
      <c r="BE726" s="76"/>
      <c r="BH726" s="77"/>
      <c r="BI726" s="77"/>
    </row>
    <row r="727" spans="52:61" ht="15.75" customHeight="1">
      <c r="AZ727" s="76"/>
      <c r="BA727" s="76"/>
      <c r="BB727" s="76"/>
      <c r="BC727" s="76"/>
      <c r="BD727" s="76"/>
      <c r="BE727" s="76"/>
      <c r="BH727" s="77"/>
      <c r="BI727" s="77"/>
    </row>
    <row r="728" spans="52:61" ht="15.75" customHeight="1">
      <c r="AZ728" s="76"/>
      <c r="BA728" s="76"/>
      <c r="BB728" s="76"/>
      <c r="BC728" s="76"/>
      <c r="BD728" s="76"/>
      <c r="BE728" s="76"/>
      <c r="BH728" s="77"/>
      <c r="BI728" s="77"/>
    </row>
    <row r="729" spans="52:61" ht="15.75" customHeight="1">
      <c r="AZ729" s="76"/>
      <c r="BA729" s="76"/>
      <c r="BB729" s="76"/>
      <c r="BC729" s="76"/>
      <c r="BD729" s="76"/>
      <c r="BE729" s="76"/>
      <c r="BH729" s="77"/>
      <c r="BI729" s="77"/>
    </row>
    <row r="730" spans="52:61" ht="15.75" customHeight="1">
      <c r="AZ730" s="76"/>
      <c r="BA730" s="76"/>
      <c r="BB730" s="76"/>
      <c r="BC730" s="76"/>
      <c r="BD730" s="76"/>
      <c r="BE730" s="76"/>
      <c r="BH730" s="77"/>
      <c r="BI730" s="77"/>
    </row>
    <row r="731" spans="52:61" ht="15.75" customHeight="1">
      <c r="AZ731" s="76"/>
      <c r="BA731" s="76"/>
      <c r="BB731" s="76"/>
      <c r="BC731" s="76"/>
      <c r="BD731" s="76"/>
      <c r="BE731" s="76"/>
      <c r="BH731" s="77"/>
      <c r="BI731" s="77"/>
    </row>
    <row r="732" spans="52:61" ht="15.75" customHeight="1">
      <c r="AZ732" s="76"/>
      <c r="BA732" s="76"/>
      <c r="BB732" s="76"/>
      <c r="BC732" s="76"/>
      <c r="BD732" s="76"/>
      <c r="BE732" s="76"/>
      <c r="BH732" s="77"/>
      <c r="BI732" s="77"/>
    </row>
    <row r="733" spans="52:61" ht="15.75" customHeight="1">
      <c r="AZ733" s="76"/>
      <c r="BA733" s="76"/>
      <c r="BB733" s="76"/>
      <c r="BC733" s="76"/>
      <c r="BD733" s="76"/>
      <c r="BE733" s="76"/>
      <c r="BH733" s="77"/>
      <c r="BI733" s="77"/>
    </row>
    <row r="734" spans="52:61" ht="15.75" customHeight="1">
      <c r="AZ734" s="76"/>
      <c r="BA734" s="76"/>
      <c r="BB734" s="76"/>
      <c r="BC734" s="76"/>
      <c r="BD734" s="76"/>
      <c r="BE734" s="76"/>
      <c r="BH734" s="77"/>
      <c r="BI734" s="77"/>
    </row>
    <row r="735" spans="52:61" ht="15.75" customHeight="1">
      <c r="AZ735" s="76"/>
      <c r="BA735" s="76"/>
      <c r="BB735" s="76"/>
      <c r="BC735" s="76"/>
      <c r="BD735" s="76"/>
      <c r="BE735" s="76"/>
      <c r="BH735" s="77"/>
      <c r="BI735" s="77"/>
    </row>
    <row r="736" spans="52:61" ht="15.75" customHeight="1">
      <c r="AZ736" s="76"/>
      <c r="BA736" s="76"/>
      <c r="BB736" s="76"/>
      <c r="BC736" s="76"/>
      <c r="BD736" s="76"/>
      <c r="BE736" s="76"/>
      <c r="BH736" s="77"/>
      <c r="BI736" s="77"/>
    </row>
    <row r="737" spans="52:61" ht="15.75" customHeight="1">
      <c r="AZ737" s="76"/>
      <c r="BA737" s="76"/>
      <c r="BB737" s="76"/>
      <c r="BC737" s="76"/>
      <c r="BD737" s="76"/>
      <c r="BE737" s="76"/>
      <c r="BH737" s="77"/>
      <c r="BI737" s="77"/>
    </row>
    <row r="738" spans="52:61" ht="15.75" customHeight="1">
      <c r="AZ738" s="76"/>
      <c r="BA738" s="76"/>
      <c r="BB738" s="76"/>
      <c r="BC738" s="76"/>
      <c r="BD738" s="76"/>
      <c r="BE738" s="76"/>
      <c r="BH738" s="77"/>
      <c r="BI738" s="77"/>
    </row>
    <row r="739" spans="52:61" ht="15.75" customHeight="1">
      <c r="AZ739" s="76"/>
      <c r="BA739" s="76"/>
      <c r="BB739" s="76"/>
      <c r="BC739" s="76"/>
      <c r="BD739" s="76"/>
      <c r="BE739" s="76"/>
      <c r="BH739" s="77"/>
      <c r="BI739" s="77"/>
    </row>
    <row r="740" spans="52:61" ht="15.75" customHeight="1">
      <c r="AZ740" s="76"/>
      <c r="BA740" s="76"/>
      <c r="BB740" s="76"/>
      <c r="BC740" s="76"/>
      <c r="BD740" s="76"/>
      <c r="BE740" s="76"/>
      <c r="BH740" s="77"/>
      <c r="BI740" s="77"/>
    </row>
    <row r="741" spans="52:61" ht="15.75" customHeight="1">
      <c r="AZ741" s="76"/>
      <c r="BA741" s="76"/>
      <c r="BB741" s="76"/>
      <c r="BC741" s="76"/>
      <c r="BD741" s="76"/>
      <c r="BE741" s="76"/>
      <c r="BH741" s="77"/>
      <c r="BI741" s="77"/>
    </row>
    <row r="742" spans="52:61" ht="15.75" customHeight="1">
      <c r="AZ742" s="76"/>
      <c r="BA742" s="76"/>
      <c r="BB742" s="76"/>
      <c r="BC742" s="76"/>
      <c r="BD742" s="76"/>
      <c r="BE742" s="76"/>
      <c r="BH742" s="77"/>
      <c r="BI742" s="77"/>
    </row>
    <row r="743" spans="52:61" ht="15.75" customHeight="1">
      <c r="AZ743" s="76"/>
      <c r="BA743" s="76"/>
      <c r="BB743" s="76"/>
      <c r="BC743" s="76"/>
      <c r="BD743" s="76"/>
      <c r="BE743" s="76"/>
      <c r="BH743" s="77"/>
      <c r="BI743" s="77"/>
    </row>
    <row r="744" spans="52:61" ht="15.75" customHeight="1">
      <c r="AZ744" s="76"/>
      <c r="BA744" s="76"/>
      <c r="BB744" s="76"/>
      <c r="BC744" s="76"/>
      <c r="BD744" s="76"/>
      <c r="BE744" s="76"/>
      <c r="BH744" s="77"/>
      <c r="BI744" s="77"/>
    </row>
    <row r="745" spans="52:61" ht="15.75" customHeight="1">
      <c r="AZ745" s="76"/>
      <c r="BA745" s="76"/>
      <c r="BB745" s="76"/>
      <c r="BC745" s="76"/>
      <c r="BD745" s="76"/>
      <c r="BE745" s="76"/>
      <c r="BH745" s="77"/>
      <c r="BI745" s="77"/>
    </row>
    <row r="746" spans="52:61" ht="15.75" customHeight="1">
      <c r="AZ746" s="76"/>
      <c r="BA746" s="76"/>
      <c r="BB746" s="76"/>
      <c r="BC746" s="76"/>
      <c r="BD746" s="76"/>
      <c r="BE746" s="76"/>
      <c r="BH746" s="77"/>
      <c r="BI746" s="77"/>
    </row>
    <row r="747" spans="52:61" ht="15.75" customHeight="1">
      <c r="AZ747" s="76"/>
      <c r="BA747" s="76"/>
      <c r="BB747" s="76"/>
      <c r="BC747" s="76"/>
      <c r="BD747" s="76"/>
      <c r="BE747" s="76"/>
      <c r="BH747" s="77"/>
      <c r="BI747" s="77"/>
    </row>
    <row r="748" spans="52:61" ht="15.75" customHeight="1">
      <c r="AZ748" s="76"/>
      <c r="BA748" s="76"/>
      <c r="BB748" s="76"/>
      <c r="BC748" s="76"/>
      <c r="BD748" s="76"/>
      <c r="BE748" s="76"/>
      <c r="BH748" s="77"/>
      <c r="BI748" s="77"/>
    </row>
    <row r="749" spans="52:61" ht="15.75" customHeight="1">
      <c r="AZ749" s="76"/>
      <c r="BA749" s="76"/>
      <c r="BB749" s="76"/>
      <c r="BC749" s="76"/>
      <c r="BD749" s="76"/>
      <c r="BE749" s="76"/>
      <c r="BH749" s="77"/>
      <c r="BI749" s="77"/>
    </row>
    <row r="750" spans="52:61" ht="15.75" customHeight="1">
      <c r="AZ750" s="76"/>
      <c r="BA750" s="76"/>
      <c r="BB750" s="76"/>
      <c r="BC750" s="76"/>
      <c r="BD750" s="76"/>
      <c r="BE750" s="76"/>
      <c r="BH750" s="77"/>
      <c r="BI750" s="77"/>
    </row>
    <row r="751" spans="52:61" ht="15.75" customHeight="1">
      <c r="AZ751" s="76"/>
      <c r="BA751" s="76"/>
      <c r="BB751" s="76"/>
      <c r="BC751" s="76"/>
      <c r="BD751" s="76"/>
      <c r="BE751" s="76"/>
      <c r="BH751" s="77"/>
      <c r="BI751" s="77"/>
    </row>
    <row r="752" spans="52:61" ht="15.75" customHeight="1">
      <c r="AZ752" s="76"/>
      <c r="BA752" s="76"/>
      <c r="BB752" s="76"/>
      <c r="BC752" s="76"/>
      <c r="BD752" s="76"/>
      <c r="BE752" s="76"/>
      <c r="BH752" s="77"/>
      <c r="BI752" s="77"/>
    </row>
    <row r="753" spans="52:61" ht="15.75" customHeight="1">
      <c r="AZ753" s="76"/>
      <c r="BA753" s="76"/>
      <c r="BB753" s="76"/>
      <c r="BC753" s="76"/>
      <c r="BD753" s="76"/>
      <c r="BE753" s="76"/>
      <c r="BH753" s="77"/>
      <c r="BI753" s="77"/>
    </row>
    <row r="754" spans="52:61" ht="15.75" customHeight="1">
      <c r="AZ754" s="76"/>
      <c r="BA754" s="76"/>
      <c r="BB754" s="76"/>
      <c r="BC754" s="76"/>
      <c r="BD754" s="76"/>
      <c r="BE754" s="76"/>
      <c r="BH754" s="77"/>
      <c r="BI754" s="77"/>
    </row>
    <row r="755" spans="52:61" ht="15.75" customHeight="1">
      <c r="AZ755" s="76"/>
      <c r="BA755" s="76"/>
      <c r="BB755" s="76"/>
      <c r="BC755" s="76"/>
      <c r="BD755" s="76"/>
      <c r="BE755" s="76"/>
      <c r="BH755" s="77"/>
      <c r="BI755" s="77"/>
    </row>
    <row r="756" spans="52:61" ht="15.75" customHeight="1">
      <c r="AZ756" s="76"/>
      <c r="BA756" s="76"/>
      <c r="BB756" s="76"/>
      <c r="BC756" s="76"/>
      <c r="BD756" s="76"/>
      <c r="BE756" s="76"/>
      <c r="BH756" s="77"/>
      <c r="BI756" s="77"/>
    </row>
    <row r="757" spans="52:61" ht="15.75" customHeight="1">
      <c r="AZ757" s="76"/>
      <c r="BA757" s="76"/>
      <c r="BB757" s="76"/>
      <c r="BC757" s="76"/>
      <c r="BD757" s="76"/>
      <c r="BE757" s="76"/>
      <c r="BH757" s="77"/>
      <c r="BI757" s="77"/>
    </row>
    <row r="758" spans="52:61" ht="15.75" customHeight="1">
      <c r="AZ758" s="76"/>
      <c r="BA758" s="76"/>
      <c r="BB758" s="76"/>
      <c r="BC758" s="76"/>
      <c r="BD758" s="76"/>
      <c r="BE758" s="76"/>
      <c r="BH758" s="77"/>
      <c r="BI758" s="77"/>
    </row>
    <row r="759" spans="52:61" ht="15.75" customHeight="1">
      <c r="AZ759" s="76"/>
      <c r="BA759" s="76"/>
      <c r="BB759" s="76"/>
      <c r="BC759" s="76"/>
      <c r="BD759" s="76"/>
      <c r="BE759" s="76"/>
      <c r="BH759" s="77"/>
      <c r="BI759" s="77"/>
    </row>
    <row r="760" spans="52:61" ht="15.75" customHeight="1">
      <c r="AZ760" s="76"/>
      <c r="BA760" s="76"/>
      <c r="BB760" s="76"/>
      <c r="BC760" s="76"/>
      <c r="BD760" s="76"/>
      <c r="BE760" s="76"/>
      <c r="BH760" s="77"/>
      <c r="BI760" s="77"/>
    </row>
    <row r="761" spans="52:61" ht="15.75" customHeight="1">
      <c r="AZ761" s="76"/>
      <c r="BA761" s="76"/>
      <c r="BB761" s="76"/>
      <c r="BC761" s="76"/>
      <c r="BD761" s="76"/>
      <c r="BE761" s="76"/>
      <c r="BH761" s="77"/>
      <c r="BI761" s="77"/>
    </row>
    <row r="762" spans="52:61" ht="15.75" customHeight="1">
      <c r="AZ762" s="76"/>
      <c r="BA762" s="76"/>
      <c r="BB762" s="76"/>
      <c r="BC762" s="76"/>
      <c r="BD762" s="76"/>
      <c r="BE762" s="76"/>
      <c r="BH762" s="77"/>
      <c r="BI762" s="77"/>
    </row>
    <row r="763" spans="52:61" ht="15.75" customHeight="1">
      <c r="AZ763" s="76"/>
      <c r="BA763" s="76"/>
      <c r="BB763" s="76"/>
      <c r="BC763" s="76"/>
      <c r="BD763" s="76"/>
      <c r="BE763" s="76"/>
      <c r="BH763" s="77"/>
      <c r="BI763" s="77"/>
    </row>
    <row r="764" spans="52:61" ht="15.75" customHeight="1">
      <c r="AZ764" s="76"/>
      <c r="BA764" s="76"/>
      <c r="BB764" s="76"/>
      <c r="BC764" s="76"/>
      <c r="BD764" s="76"/>
      <c r="BE764" s="76"/>
      <c r="BH764" s="77"/>
      <c r="BI764" s="77"/>
    </row>
    <row r="765" spans="52:61" ht="15.75" customHeight="1">
      <c r="AZ765" s="76"/>
      <c r="BA765" s="76"/>
      <c r="BB765" s="76"/>
      <c r="BC765" s="76"/>
      <c r="BD765" s="76"/>
      <c r="BE765" s="76"/>
      <c r="BH765" s="77"/>
      <c r="BI765" s="77"/>
    </row>
    <row r="766" spans="52:61" ht="15.75" customHeight="1">
      <c r="AZ766" s="76"/>
      <c r="BA766" s="76"/>
      <c r="BB766" s="76"/>
      <c r="BC766" s="76"/>
      <c r="BD766" s="76"/>
      <c r="BE766" s="76"/>
      <c r="BH766" s="77"/>
      <c r="BI766" s="77"/>
    </row>
    <row r="767" spans="52:61" ht="15.75" customHeight="1">
      <c r="AZ767" s="76"/>
      <c r="BA767" s="76"/>
      <c r="BB767" s="76"/>
      <c r="BC767" s="76"/>
      <c r="BD767" s="76"/>
      <c r="BE767" s="76"/>
      <c r="BH767" s="77"/>
      <c r="BI767" s="77"/>
    </row>
    <row r="768" spans="52:61" ht="15.75" customHeight="1">
      <c r="AZ768" s="76"/>
      <c r="BA768" s="76"/>
      <c r="BB768" s="76"/>
      <c r="BC768" s="76"/>
      <c r="BD768" s="76"/>
      <c r="BE768" s="76"/>
      <c r="BH768" s="77"/>
      <c r="BI768" s="77"/>
    </row>
    <row r="769" spans="52:61" ht="15.75" customHeight="1">
      <c r="AZ769" s="76"/>
      <c r="BA769" s="76"/>
      <c r="BB769" s="76"/>
      <c r="BC769" s="76"/>
      <c r="BD769" s="76"/>
      <c r="BE769" s="76"/>
      <c r="BH769" s="77"/>
      <c r="BI769" s="77"/>
    </row>
    <row r="770" spans="52:61" ht="15.75" customHeight="1">
      <c r="AZ770" s="76"/>
      <c r="BA770" s="76"/>
      <c r="BB770" s="76"/>
      <c r="BC770" s="76"/>
      <c r="BD770" s="76"/>
      <c r="BE770" s="76"/>
      <c r="BH770" s="77"/>
      <c r="BI770" s="77"/>
    </row>
    <row r="771" spans="52:61" ht="15.75" customHeight="1">
      <c r="AZ771" s="76"/>
      <c r="BA771" s="76"/>
      <c r="BB771" s="76"/>
      <c r="BC771" s="76"/>
      <c r="BD771" s="76"/>
      <c r="BE771" s="76"/>
      <c r="BH771" s="77"/>
      <c r="BI771" s="77"/>
    </row>
    <row r="772" spans="52:61" ht="15.75" customHeight="1">
      <c r="AZ772" s="76"/>
      <c r="BA772" s="76"/>
      <c r="BB772" s="76"/>
      <c r="BC772" s="76"/>
      <c r="BD772" s="76"/>
      <c r="BE772" s="76"/>
      <c r="BH772" s="77"/>
      <c r="BI772" s="77"/>
    </row>
    <row r="773" spans="52:61" ht="15.75" customHeight="1">
      <c r="AZ773" s="76"/>
      <c r="BA773" s="76"/>
      <c r="BB773" s="76"/>
      <c r="BC773" s="76"/>
      <c r="BD773" s="76"/>
      <c r="BE773" s="76"/>
      <c r="BH773" s="77"/>
      <c r="BI773" s="77"/>
    </row>
    <row r="774" spans="52:61" ht="15.75" customHeight="1">
      <c r="AZ774" s="76"/>
      <c r="BA774" s="76"/>
      <c r="BB774" s="76"/>
      <c r="BC774" s="76"/>
      <c r="BD774" s="76"/>
      <c r="BE774" s="76"/>
      <c r="BH774" s="77"/>
      <c r="BI774" s="77"/>
    </row>
    <row r="775" spans="52:61" ht="15.75" customHeight="1">
      <c r="AZ775" s="76"/>
      <c r="BA775" s="76"/>
      <c r="BB775" s="76"/>
      <c r="BC775" s="76"/>
      <c r="BD775" s="76"/>
      <c r="BE775" s="76"/>
      <c r="BH775" s="77"/>
      <c r="BI775" s="77"/>
    </row>
    <row r="776" spans="52:61" ht="15.75" customHeight="1">
      <c r="AZ776" s="76"/>
      <c r="BA776" s="76"/>
      <c r="BB776" s="76"/>
      <c r="BC776" s="76"/>
      <c r="BD776" s="76"/>
      <c r="BE776" s="76"/>
      <c r="BH776" s="77"/>
      <c r="BI776" s="77"/>
    </row>
    <row r="777" spans="52:61" ht="15.75" customHeight="1">
      <c r="AZ777" s="76"/>
      <c r="BA777" s="76"/>
      <c r="BB777" s="76"/>
      <c r="BC777" s="76"/>
      <c r="BD777" s="76"/>
      <c r="BE777" s="76"/>
      <c r="BH777" s="77"/>
      <c r="BI777" s="77"/>
    </row>
    <row r="778" spans="52:61" ht="15.75" customHeight="1">
      <c r="AZ778" s="76"/>
      <c r="BA778" s="76"/>
      <c r="BB778" s="76"/>
      <c r="BC778" s="76"/>
      <c r="BD778" s="76"/>
      <c r="BE778" s="76"/>
      <c r="BH778" s="77"/>
      <c r="BI778" s="77"/>
    </row>
    <row r="779" spans="52:61" ht="15.75" customHeight="1">
      <c r="AZ779" s="76"/>
      <c r="BA779" s="76"/>
      <c r="BB779" s="76"/>
      <c r="BC779" s="76"/>
      <c r="BD779" s="76"/>
      <c r="BE779" s="76"/>
      <c r="BH779" s="77"/>
      <c r="BI779" s="77"/>
    </row>
    <row r="780" spans="52:61" ht="15.75" customHeight="1">
      <c r="AZ780" s="76"/>
      <c r="BA780" s="76"/>
      <c r="BB780" s="76"/>
      <c r="BC780" s="76"/>
      <c r="BD780" s="76"/>
      <c r="BE780" s="76"/>
      <c r="BH780" s="77"/>
      <c r="BI780" s="77"/>
    </row>
    <row r="781" spans="52:61" ht="15.75" customHeight="1">
      <c r="AZ781" s="76"/>
      <c r="BA781" s="76"/>
      <c r="BB781" s="76"/>
      <c r="BC781" s="76"/>
      <c r="BD781" s="76"/>
      <c r="BE781" s="76"/>
      <c r="BH781" s="77"/>
      <c r="BI781" s="77"/>
    </row>
    <row r="782" spans="52:61" ht="15.75" customHeight="1">
      <c r="AZ782" s="76"/>
      <c r="BA782" s="76"/>
      <c r="BB782" s="76"/>
      <c r="BC782" s="76"/>
      <c r="BD782" s="76"/>
      <c r="BE782" s="76"/>
      <c r="BH782" s="77"/>
      <c r="BI782" s="77"/>
    </row>
    <row r="783" spans="52:61" ht="15.75" customHeight="1">
      <c r="AZ783" s="76"/>
      <c r="BA783" s="76"/>
      <c r="BB783" s="76"/>
      <c r="BC783" s="76"/>
      <c r="BD783" s="76"/>
      <c r="BE783" s="76"/>
      <c r="BH783" s="77"/>
      <c r="BI783" s="77"/>
    </row>
    <row r="784" spans="52:61" ht="15.75" customHeight="1">
      <c r="AZ784" s="76"/>
      <c r="BA784" s="76"/>
      <c r="BB784" s="76"/>
      <c r="BC784" s="76"/>
      <c r="BD784" s="76"/>
      <c r="BE784" s="76"/>
      <c r="BH784" s="77"/>
      <c r="BI784" s="77"/>
    </row>
    <row r="785" spans="52:61" ht="15.75" customHeight="1">
      <c r="AZ785" s="76"/>
      <c r="BA785" s="76"/>
      <c r="BB785" s="76"/>
      <c r="BC785" s="76"/>
      <c r="BD785" s="76"/>
      <c r="BE785" s="76"/>
      <c r="BH785" s="77"/>
      <c r="BI785" s="77"/>
    </row>
    <row r="786" spans="52:61" ht="15.75" customHeight="1">
      <c r="AZ786" s="76"/>
      <c r="BA786" s="76"/>
      <c r="BB786" s="76"/>
      <c r="BC786" s="76"/>
      <c r="BD786" s="76"/>
      <c r="BE786" s="76"/>
      <c r="BH786" s="77"/>
      <c r="BI786" s="77"/>
    </row>
    <row r="787" spans="52:61" ht="15.75" customHeight="1">
      <c r="AZ787" s="76"/>
      <c r="BA787" s="76"/>
      <c r="BB787" s="76"/>
      <c r="BC787" s="76"/>
      <c r="BD787" s="76"/>
      <c r="BE787" s="76"/>
      <c r="BH787" s="77"/>
      <c r="BI787" s="77"/>
    </row>
    <row r="788" spans="52:61" ht="15.75" customHeight="1">
      <c r="AZ788" s="76"/>
      <c r="BA788" s="76"/>
      <c r="BB788" s="76"/>
      <c r="BC788" s="76"/>
      <c r="BD788" s="76"/>
      <c r="BE788" s="76"/>
      <c r="BH788" s="77"/>
      <c r="BI788" s="77"/>
    </row>
    <row r="789" spans="52:61" ht="15.75" customHeight="1">
      <c r="AZ789" s="76"/>
      <c r="BA789" s="76"/>
      <c r="BB789" s="76"/>
      <c r="BC789" s="76"/>
      <c r="BD789" s="76"/>
      <c r="BE789" s="76"/>
      <c r="BH789" s="77"/>
      <c r="BI789" s="77"/>
    </row>
    <row r="790" spans="52:61" ht="15.75" customHeight="1">
      <c r="AZ790" s="76"/>
      <c r="BA790" s="76"/>
      <c r="BB790" s="76"/>
      <c r="BC790" s="76"/>
      <c r="BD790" s="76"/>
      <c r="BE790" s="76"/>
      <c r="BH790" s="77"/>
      <c r="BI790" s="77"/>
    </row>
    <row r="791" spans="52:61" ht="15.75" customHeight="1">
      <c r="AZ791" s="76"/>
      <c r="BA791" s="76"/>
      <c r="BB791" s="76"/>
      <c r="BC791" s="76"/>
      <c r="BD791" s="76"/>
      <c r="BE791" s="76"/>
      <c r="BH791" s="77"/>
      <c r="BI791" s="77"/>
    </row>
    <row r="792" spans="52:61" ht="15.75" customHeight="1">
      <c r="AZ792" s="76"/>
      <c r="BA792" s="76"/>
      <c r="BB792" s="76"/>
      <c r="BC792" s="76"/>
      <c r="BD792" s="76"/>
      <c r="BE792" s="76"/>
      <c r="BH792" s="77"/>
      <c r="BI792" s="77"/>
    </row>
    <row r="793" spans="52:61" ht="15.75" customHeight="1">
      <c r="AZ793" s="76"/>
      <c r="BA793" s="76"/>
      <c r="BB793" s="76"/>
      <c r="BC793" s="76"/>
      <c r="BD793" s="76"/>
      <c r="BE793" s="76"/>
      <c r="BH793" s="77"/>
      <c r="BI793" s="77"/>
    </row>
    <row r="794" spans="52:61" ht="15.75" customHeight="1">
      <c r="AZ794" s="76"/>
      <c r="BA794" s="76"/>
      <c r="BB794" s="76"/>
      <c r="BC794" s="76"/>
      <c r="BD794" s="76"/>
      <c r="BE794" s="76"/>
      <c r="BH794" s="77"/>
      <c r="BI794" s="77"/>
    </row>
    <row r="795" spans="52:61" ht="15.75" customHeight="1">
      <c r="AZ795" s="76"/>
      <c r="BA795" s="76"/>
      <c r="BB795" s="76"/>
      <c r="BC795" s="76"/>
      <c r="BD795" s="76"/>
      <c r="BE795" s="76"/>
      <c r="BH795" s="77"/>
      <c r="BI795" s="77"/>
    </row>
    <row r="796" spans="52:61" ht="15.75" customHeight="1">
      <c r="AZ796" s="76"/>
      <c r="BA796" s="76"/>
      <c r="BB796" s="76"/>
      <c r="BC796" s="76"/>
      <c r="BD796" s="76"/>
      <c r="BE796" s="76"/>
      <c r="BH796" s="77"/>
      <c r="BI796" s="77"/>
    </row>
    <row r="797" spans="52:61" ht="15.75" customHeight="1">
      <c r="AZ797" s="76"/>
      <c r="BA797" s="76"/>
      <c r="BB797" s="76"/>
      <c r="BC797" s="76"/>
      <c r="BD797" s="76"/>
      <c r="BE797" s="76"/>
      <c r="BH797" s="77"/>
      <c r="BI797" s="77"/>
    </row>
    <row r="798" spans="52:61" ht="15.75" customHeight="1">
      <c r="AZ798" s="76"/>
      <c r="BA798" s="76"/>
      <c r="BB798" s="76"/>
      <c r="BC798" s="76"/>
      <c r="BD798" s="76"/>
      <c r="BE798" s="76"/>
      <c r="BH798" s="77"/>
      <c r="BI798" s="77"/>
    </row>
    <row r="799" spans="52:61" ht="15.75" customHeight="1">
      <c r="AZ799" s="76"/>
      <c r="BA799" s="76"/>
      <c r="BB799" s="76"/>
      <c r="BC799" s="76"/>
      <c r="BD799" s="76"/>
      <c r="BE799" s="76"/>
      <c r="BH799" s="77"/>
      <c r="BI799" s="77"/>
    </row>
    <row r="800" spans="52:61" ht="15.75" customHeight="1">
      <c r="AZ800" s="76"/>
      <c r="BA800" s="76"/>
      <c r="BB800" s="76"/>
      <c r="BC800" s="76"/>
      <c r="BD800" s="76"/>
      <c r="BE800" s="76"/>
      <c r="BH800" s="77"/>
      <c r="BI800" s="77"/>
    </row>
    <row r="801" spans="52:61" ht="15.75" customHeight="1">
      <c r="AZ801" s="76"/>
      <c r="BA801" s="76"/>
      <c r="BB801" s="76"/>
      <c r="BC801" s="76"/>
      <c r="BD801" s="76"/>
      <c r="BE801" s="76"/>
      <c r="BH801" s="77"/>
      <c r="BI801" s="77"/>
    </row>
    <row r="802" spans="52:61" ht="15.75" customHeight="1">
      <c r="AZ802" s="76"/>
      <c r="BA802" s="76"/>
      <c r="BB802" s="76"/>
      <c r="BC802" s="76"/>
      <c r="BD802" s="76"/>
      <c r="BE802" s="76"/>
      <c r="BH802" s="77"/>
      <c r="BI802" s="77"/>
    </row>
    <row r="803" spans="52:61" ht="15.75" customHeight="1">
      <c r="AZ803" s="76"/>
      <c r="BA803" s="76"/>
      <c r="BB803" s="76"/>
      <c r="BC803" s="76"/>
      <c r="BD803" s="76"/>
      <c r="BE803" s="76"/>
      <c r="BH803" s="77"/>
      <c r="BI803" s="77"/>
    </row>
    <row r="804" spans="52:61" ht="15.75" customHeight="1">
      <c r="AZ804" s="76"/>
      <c r="BA804" s="76"/>
      <c r="BB804" s="76"/>
      <c r="BC804" s="76"/>
      <c r="BD804" s="76"/>
      <c r="BE804" s="76"/>
      <c r="BH804" s="77"/>
      <c r="BI804" s="77"/>
    </row>
    <row r="805" spans="52:61" ht="15.75" customHeight="1">
      <c r="AZ805" s="76"/>
      <c r="BA805" s="76"/>
      <c r="BB805" s="76"/>
      <c r="BC805" s="76"/>
      <c r="BD805" s="76"/>
      <c r="BE805" s="76"/>
      <c r="BH805" s="77"/>
      <c r="BI805" s="77"/>
    </row>
    <row r="806" spans="52:61" ht="15.75" customHeight="1">
      <c r="AZ806" s="76"/>
      <c r="BA806" s="76"/>
      <c r="BB806" s="76"/>
      <c r="BC806" s="76"/>
      <c r="BD806" s="76"/>
      <c r="BE806" s="76"/>
      <c r="BH806" s="77"/>
      <c r="BI806" s="77"/>
    </row>
    <row r="807" spans="52:61" ht="15.75" customHeight="1">
      <c r="AZ807" s="76"/>
      <c r="BA807" s="76"/>
      <c r="BB807" s="76"/>
      <c r="BC807" s="76"/>
      <c r="BD807" s="76"/>
      <c r="BE807" s="76"/>
      <c r="BH807" s="77"/>
      <c r="BI807" s="77"/>
    </row>
    <row r="808" spans="52:61" ht="15.75" customHeight="1">
      <c r="AZ808" s="76"/>
      <c r="BA808" s="76"/>
      <c r="BB808" s="76"/>
      <c r="BC808" s="76"/>
      <c r="BD808" s="76"/>
      <c r="BE808" s="76"/>
      <c r="BH808" s="77"/>
      <c r="BI808" s="77"/>
    </row>
    <row r="809" spans="52:61" ht="15.75" customHeight="1">
      <c r="AZ809" s="76"/>
      <c r="BA809" s="76"/>
      <c r="BB809" s="76"/>
      <c r="BC809" s="76"/>
      <c r="BD809" s="76"/>
      <c r="BE809" s="76"/>
      <c r="BH809" s="77"/>
      <c r="BI809" s="77"/>
    </row>
    <row r="810" spans="52:61" ht="15.75" customHeight="1">
      <c r="AZ810" s="76"/>
      <c r="BA810" s="76"/>
      <c r="BB810" s="76"/>
      <c r="BC810" s="76"/>
      <c r="BD810" s="76"/>
      <c r="BE810" s="76"/>
      <c r="BH810" s="77"/>
      <c r="BI810" s="77"/>
    </row>
    <row r="811" spans="52:61" ht="15.75" customHeight="1">
      <c r="AZ811" s="76"/>
      <c r="BA811" s="76"/>
      <c r="BB811" s="76"/>
      <c r="BC811" s="76"/>
      <c r="BD811" s="76"/>
      <c r="BE811" s="76"/>
      <c r="BH811" s="77"/>
      <c r="BI811" s="77"/>
    </row>
    <row r="812" spans="52:61" ht="15.75" customHeight="1">
      <c r="AZ812" s="76"/>
      <c r="BA812" s="76"/>
      <c r="BB812" s="76"/>
      <c r="BC812" s="76"/>
      <c r="BD812" s="76"/>
      <c r="BE812" s="76"/>
      <c r="BH812" s="77"/>
      <c r="BI812" s="77"/>
    </row>
    <row r="813" spans="52:61" ht="15.75" customHeight="1">
      <c r="AZ813" s="76"/>
      <c r="BA813" s="76"/>
      <c r="BB813" s="76"/>
      <c r="BC813" s="76"/>
      <c r="BD813" s="76"/>
      <c r="BE813" s="76"/>
      <c r="BH813" s="77"/>
      <c r="BI813" s="77"/>
    </row>
    <row r="814" spans="52:61" ht="15.75" customHeight="1">
      <c r="AZ814" s="76"/>
      <c r="BA814" s="76"/>
      <c r="BB814" s="76"/>
      <c r="BC814" s="76"/>
      <c r="BD814" s="76"/>
      <c r="BE814" s="76"/>
      <c r="BH814" s="77"/>
      <c r="BI814" s="77"/>
    </row>
    <row r="815" spans="52:61" ht="15.75" customHeight="1">
      <c r="AZ815" s="76"/>
      <c r="BA815" s="76"/>
      <c r="BB815" s="76"/>
      <c r="BC815" s="76"/>
      <c r="BD815" s="76"/>
      <c r="BE815" s="76"/>
      <c r="BH815" s="77"/>
      <c r="BI815" s="77"/>
    </row>
    <row r="816" spans="52:61" ht="15.75" customHeight="1">
      <c r="AZ816" s="76"/>
      <c r="BA816" s="76"/>
      <c r="BB816" s="76"/>
      <c r="BC816" s="76"/>
      <c r="BD816" s="76"/>
      <c r="BE816" s="76"/>
      <c r="BH816" s="77"/>
      <c r="BI816" s="77"/>
    </row>
    <row r="817" spans="52:61" ht="15.75" customHeight="1">
      <c r="AZ817" s="76"/>
      <c r="BA817" s="76"/>
      <c r="BB817" s="76"/>
      <c r="BC817" s="76"/>
      <c r="BD817" s="76"/>
      <c r="BE817" s="76"/>
      <c r="BH817" s="77"/>
      <c r="BI817" s="77"/>
    </row>
    <row r="818" spans="52:61" ht="15.75" customHeight="1">
      <c r="AZ818" s="76"/>
      <c r="BA818" s="76"/>
      <c r="BB818" s="76"/>
      <c r="BC818" s="76"/>
      <c r="BD818" s="76"/>
      <c r="BE818" s="76"/>
      <c r="BH818" s="77"/>
      <c r="BI818" s="77"/>
    </row>
    <row r="819" spans="52:61" ht="15.75" customHeight="1">
      <c r="AZ819" s="76"/>
      <c r="BA819" s="76"/>
      <c r="BB819" s="76"/>
      <c r="BC819" s="76"/>
      <c r="BD819" s="76"/>
      <c r="BE819" s="76"/>
      <c r="BH819" s="77"/>
      <c r="BI819" s="77"/>
    </row>
    <row r="820" spans="52:61" ht="15.75" customHeight="1">
      <c r="AZ820" s="76"/>
      <c r="BA820" s="76"/>
      <c r="BB820" s="76"/>
      <c r="BC820" s="76"/>
      <c r="BD820" s="76"/>
      <c r="BE820" s="76"/>
      <c r="BH820" s="77"/>
      <c r="BI820" s="77"/>
    </row>
    <row r="821" spans="52:61" ht="15.75" customHeight="1">
      <c r="AZ821" s="76"/>
      <c r="BA821" s="76"/>
      <c r="BB821" s="76"/>
      <c r="BC821" s="76"/>
      <c r="BD821" s="76"/>
      <c r="BE821" s="76"/>
      <c r="BH821" s="77"/>
      <c r="BI821" s="77"/>
    </row>
    <row r="822" spans="52:61" ht="15.75" customHeight="1">
      <c r="AZ822" s="76"/>
      <c r="BA822" s="76"/>
      <c r="BB822" s="76"/>
      <c r="BC822" s="76"/>
      <c r="BD822" s="76"/>
      <c r="BE822" s="76"/>
      <c r="BH822" s="77"/>
      <c r="BI822" s="77"/>
    </row>
    <row r="823" spans="52:61" ht="15.75" customHeight="1">
      <c r="AZ823" s="76"/>
      <c r="BA823" s="76"/>
      <c r="BB823" s="76"/>
      <c r="BC823" s="76"/>
      <c r="BD823" s="76"/>
      <c r="BE823" s="76"/>
      <c r="BH823" s="77"/>
      <c r="BI823" s="77"/>
    </row>
    <row r="824" spans="52:61" ht="15.75" customHeight="1">
      <c r="AZ824" s="76"/>
      <c r="BA824" s="76"/>
      <c r="BB824" s="76"/>
      <c r="BC824" s="76"/>
      <c r="BD824" s="76"/>
      <c r="BE824" s="76"/>
      <c r="BH824" s="77"/>
      <c r="BI824" s="77"/>
    </row>
    <row r="825" spans="52:61" ht="15.75" customHeight="1">
      <c r="AZ825" s="76"/>
      <c r="BA825" s="76"/>
      <c r="BB825" s="76"/>
      <c r="BC825" s="76"/>
      <c r="BD825" s="76"/>
      <c r="BE825" s="76"/>
      <c r="BH825" s="77"/>
      <c r="BI825" s="77"/>
    </row>
    <row r="826" spans="52:61" ht="15.75" customHeight="1">
      <c r="AZ826" s="76"/>
      <c r="BA826" s="76"/>
      <c r="BB826" s="76"/>
      <c r="BC826" s="76"/>
      <c r="BD826" s="76"/>
      <c r="BE826" s="76"/>
      <c r="BH826" s="77"/>
      <c r="BI826" s="77"/>
    </row>
    <row r="827" spans="52:61" ht="15.75" customHeight="1">
      <c r="AZ827" s="76"/>
      <c r="BA827" s="76"/>
      <c r="BB827" s="76"/>
      <c r="BC827" s="76"/>
      <c r="BD827" s="76"/>
      <c r="BE827" s="76"/>
      <c r="BH827" s="77"/>
      <c r="BI827" s="77"/>
    </row>
    <row r="828" spans="52:61" ht="15.75" customHeight="1">
      <c r="AZ828" s="76"/>
      <c r="BA828" s="76"/>
      <c r="BB828" s="76"/>
      <c r="BC828" s="76"/>
      <c r="BD828" s="76"/>
      <c r="BE828" s="76"/>
      <c r="BH828" s="77"/>
      <c r="BI828" s="77"/>
    </row>
    <row r="829" spans="52:61" ht="15.75" customHeight="1">
      <c r="AZ829" s="76"/>
      <c r="BA829" s="76"/>
      <c r="BB829" s="76"/>
      <c r="BC829" s="76"/>
      <c r="BD829" s="76"/>
      <c r="BE829" s="76"/>
      <c r="BH829" s="77"/>
      <c r="BI829" s="77"/>
    </row>
    <row r="830" spans="52:61" ht="15.75" customHeight="1">
      <c r="AZ830" s="76"/>
      <c r="BA830" s="76"/>
      <c r="BB830" s="76"/>
      <c r="BC830" s="76"/>
      <c r="BD830" s="76"/>
      <c r="BE830" s="76"/>
      <c r="BH830" s="77"/>
      <c r="BI830" s="77"/>
    </row>
    <row r="831" spans="52:61" ht="15.75" customHeight="1">
      <c r="AZ831" s="76"/>
      <c r="BA831" s="76"/>
      <c r="BB831" s="76"/>
      <c r="BC831" s="76"/>
      <c r="BD831" s="76"/>
      <c r="BE831" s="76"/>
      <c r="BH831" s="77"/>
      <c r="BI831" s="77"/>
    </row>
    <row r="832" spans="52:61" ht="15.75" customHeight="1">
      <c r="AZ832" s="76"/>
      <c r="BA832" s="76"/>
      <c r="BB832" s="76"/>
      <c r="BC832" s="76"/>
      <c r="BD832" s="76"/>
      <c r="BE832" s="76"/>
      <c r="BH832" s="77"/>
      <c r="BI832" s="77"/>
    </row>
    <row r="833" spans="52:61" ht="15.75" customHeight="1">
      <c r="AZ833" s="76"/>
      <c r="BA833" s="76"/>
      <c r="BB833" s="76"/>
      <c r="BC833" s="76"/>
      <c r="BD833" s="76"/>
      <c r="BE833" s="76"/>
      <c r="BH833" s="77"/>
      <c r="BI833" s="77"/>
    </row>
    <row r="834" spans="52:61" ht="15.75" customHeight="1">
      <c r="AZ834" s="76"/>
      <c r="BA834" s="76"/>
      <c r="BB834" s="76"/>
      <c r="BC834" s="76"/>
      <c r="BD834" s="76"/>
      <c r="BE834" s="76"/>
      <c r="BH834" s="77"/>
      <c r="BI834" s="77"/>
    </row>
    <row r="835" spans="52:61" ht="15.75" customHeight="1">
      <c r="AZ835" s="76"/>
      <c r="BA835" s="76"/>
      <c r="BB835" s="76"/>
      <c r="BC835" s="76"/>
      <c r="BD835" s="76"/>
      <c r="BE835" s="76"/>
      <c r="BH835" s="77"/>
      <c r="BI835" s="77"/>
    </row>
    <row r="836" spans="52:61" ht="15.75" customHeight="1">
      <c r="AZ836" s="76"/>
      <c r="BA836" s="76"/>
      <c r="BB836" s="76"/>
      <c r="BC836" s="76"/>
      <c r="BD836" s="76"/>
      <c r="BE836" s="76"/>
      <c r="BH836" s="77"/>
      <c r="BI836" s="77"/>
    </row>
    <row r="837" spans="52:61" ht="15.75" customHeight="1">
      <c r="AZ837" s="76"/>
      <c r="BA837" s="76"/>
      <c r="BB837" s="76"/>
      <c r="BC837" s="76"/>
      <c r="BD837" s="76"/>
      <c r="BE837" s="76"/>
      <c r="BH837" s="77"/>
      <c r="BI837" s="77"/>
    </row>
    <row r="838" spans="52:61" ht="15.75" customHeight="1">
      <c r="AZ838" s="76"/>
      <c r="BA838" s="76"/>
      <c r="BB838" s="76"/>
      <c r="BC838" s="76"/>
      <c r="BD838" s="76"/>
      <c r="BE838" s="76"/>
      <c r="BH838" s="77"/>
      <c r="BI838" s="77"/>
    </row>
    <row r="839" spans="52:61" ht="15.75" customHeight="1">
      <c r="AZ839" s="76"/>
      <c r="BA839" s="76"/>
      <c r="BB839" s="76"/>
      <c r="BC839" s="76"/>
      <c r="BD839" s="76"/>
      <c r="BE839" s="76"/>
      <c r="BH839" s="77"/>
      <c r="BI839" s="77"/>
    </row>
    <row r="840" spans="52:61" ht="15.75" customHeight="1">
      <c r="AZ840" s="76"/>
      <c r="BA840" s="76"/>
      <c r="BB840" s="76"/>
      <c r="BC840" s="76"/>
      <c r="BD840" s="76"/>
      <c r="BE840" s="76"/>
      <c r="BH840" s="77"/>
      <c r="BI840" s="77"/>
    </row>
    <row r="841" spans="52:61" ht="15.75" customHeight="1">
      <c r="AZ841" s="76"/>
      <c r="BA841" s="76"/>
      <c r="BB841" s="76"/>
      <c r="BC841" s="76"/>
      <c r="BD841" s="76"/>
      <c r="BE841" s="76"/>
      <c r="BH841" s="77"/>
      <c r="BI841" s="77"/>
    </row>
    <row r="842" spans="52:61" ht="15.75" customHeight="1">
      <c r="AZ842" s="76"/>
      <c r="BA842" s="76"/>
      <c r="BB842" s="76"/>
      <c r="BC842" s="76"/>
      <c r="BD842" s="76"/>
      <c r="BE842" s="76"/>
      <c r="BH842" s="77"/>
      <c r="BI842" s="77"/>
    </row>
    <row r="843" spans="52:61" ht="15.75" customHeight="1">
      <c r="AZ843" s="76"/>
      <c r="BA843" s="76"/>
      <c r="BB843" s="76"/>
      <c r="BC843" s="76"/>
      <c r="BD843" s="76"/>
      <c r="BE843" s="76"/>
      <c r="BH843" s="77"/>
      <c r="BI843" s="77"/>
    </row>
    <row r="844" spans="52:61" ht="15.75" customHeight="1">
      <c r="AZ844" s="76"/>
      <c r="BA844" s="76"/>
      <c r="BB844" s="76"/>
      <c r="BC844" s="76"/>
      <c r="BD844" s="76"/>
      <c r="BE844" s="76"/>
      <c r="BH844" s="77"/>
      <c r="BI844" s="77"/>
    </row>
    <row r="845" spans="52:61" ht="15.75" customHeight="1">
      <c r="AZ845" s="76"/>
      <c r="BA845" s="76"/>
      <c r="BB845" s="76"/>
      <c r="BC845" s="76"/>
      <c r="BD845" s="76"/>
      <c r="BE845" s="76"/>
      <c r="BH845" s="77"/>
      <c r="BI845" s="77"/>
    </row>
    <row r="846" spans="52:61" ht="15.75" customHeight="1">
      <c r="AZ846" s="76"/>
      <c r="BA846" s="76"/>
      <c r="BB846" s="76"/>
      <c r="BC846" s="76"/>
      <c r="BD846" s="76"/>
      <c r="BE846" s="76"/>
      <c r="BH846" s="77"/>
      <c r="BI846" s="77"/>
    </row>
    <row r="847" spans="52:61" ht="15.75" customHeight="1">
      <c r="AZ847" s="76"/>
      <c r="BA847" s="76"/>
      <c r="BB847" s="76"/>
      <c r="BC847" s="76"/>
      <c r="BD847" s="76"/>
      <c r="BE847" s="76"/>
      <c r="BH847" s="77"/>
      <c r="BI847" s="77"/>
    </row>
    <row r="848" spans="52:61" ht="15.75" customHeight="1">
      <c r="AZ848" s="76"/>
      <c r="BA848" s="76"/>
      <c r="BB848" s="76"/>
      <c r="BC848" s="76"/>
      <c r="BD848" s="76"/>
      <c r="BE848" s="76"/>
      <c r="BH848" s="77"/>
      <c r="BI848" s="77"/>
    </row>
    <row r="849" spans="52:61" ht="15.75" customHeight="1">
      <c r="AZ849" s="76"/>
      <c r="BA849" s="76"/>
      <c r="BB849" s="76"/>
      <c r="BC849" s="76"/>
      <c r="BD849" s="76"/>
      <c r="BE849" s="76"/>
      <c r="BH849" s="77"/>
      <c r="BI849" s="77"/>
    </row>
    <row r="850" spans="52:61" ht="15.75" customHeight="1">
      <c r="AZ850" s="76"/>
      <c r="BA850" s="76"/>
      <c r="BB850" s="76"/>
      <c r="BC850" s="76"/>
      <c r="BD850" s="76"/>
      <c r="BE850" s="76"/>
      <c r="BH850" s="77"/>
      <c r="BI850" s="77"/>
    </row>
    <row r="851" spans="52:61" ht="15.75" customHeight="1">
      <c r="AZ851" s="76"/>
      <c r="BA851" s="76"/>
      <c r="BB851" s="76"/>
      <c r="BC851" s="76"/>
      <c r="BD851" s="76"/>
      <c r="BE851" s="76"/>
      <c r="BH851" s="77"/>
      <c r="BI851" s="77"/>
    </row>
    <row r="852" spans="52:61" ht="15.75" customHeight="1">
      <c r="AZ852" s="76"/>
      <c r="BA852" s="76"/>
      <c r="BB852" s="76"/>
      <c r="BC852" s="76"/>
      <c r="BD852" s="76"/>
      <c r="BE852" s="76"/>
      <c r="BH852" s="77"/>
      <c r="BI852" s="77"/>
    </row>
    <row r="853" spans="52:61" ht="15.75" customHeight="1">
      <c r="AZ853" s="76"/>
      <c r="BA853" s="76"/>
      <c r="BB853" s="76"/>
      <c r="BC853" s="76"/>
      <c r="BD853" s="76"/>
      <c r="BE853" s="76"/>
      <c r="BH853" s="77"/>
      <c r="BI853" s="77"/>
    </row>
    <row r="854" spans="52:61" ht="15.75" customHeight="1">
      <c r="AZ854" s="76"/>
      <c r="BA854" s="76"/>
      <c r="BB854" s="76"/>
      <c r="BC854" s="76"/>
      <c r="BD854" s="76"/>
      <c r="BE854" s="76"/>
      <c r="BH854" s="77"/>
      <c r="BI854" s="77"/>
    </row>
    <row r="855" spans="52:61" ht="15.75" customHeight="1">
      <c r="AZ855" s="76"/>
      <c r="BA855" s="76"/>
      <c r="BB855" s="76"/>
      <c r="BC855" s="76"/>
      <c r="BD855" s="76"/>
      <c r="BE855" s="76"/>
      <c r="BH855" s="77"/>
      <c r="BI855" s="77"/>
    </row>
    <row r="856" spans="52:61" ht="15.75" customHeight="1">
      <c r="AZ856" s="76"/>
      <c r="BA856" s="76"/>
      <c r="BB856" s="76"/>
      <c r="BC856" s="76"/>
      <c r="BD856" s="76"/>
      <c r="BE856" s="76"/>
      <c r="BH856" s="77"/>
      <c r="BI856" s="77"/>
    </row>
    <row r="857" spans="52:61" ht="15.75" customHeight="1">
      <c r="AZ857" s="76"/>
      <c r="BA857" s="76"/>
      <c r="BB857" s="76"/>
      <c r="BC857" s="76"/>
      <c r="BD857" s="76"/>
      <c r="BE857" s="76"/>
      <c r="BH857" s="77"/>
      <c r="BI857" s="77"/>
    </row>
    <row r="858" spans="52:61" ht="15.75" customHeight="1">
      <c r="AZ858" s="76"/>
      <c r="BA858" s="76"/>
      <c r="BB858" s="76"/>
      <c r="BC858" s="76"/>
      <c r="BD858" s="76"/>
      <c r="BE858" s="76"/>
      <c r="BH858" s="77"/>
      <c r="BI858" s="77"/>
    </row>
    <row r="859" spans="52:61" ht="15.75" customHeight="1">
      <c r="AZ859" s="76"/>
      <c r="BA859" s="76"/>
      <c r="BB859" s="76"/>
      <c r="BC859" s="76"/>
      <c r="BD859" s="76"/>
      <c r="BE859" s="76"/>
      <c r="BH859" s="77"/>
      <c r="BI859" s="77"/>
    </row>
    <row r="860" spans="52:61" ht="15.75" customHeight="1">
      <c r="AZ860" s="76"/>
      <c r="BA860" s="76"/>
      <c r="BB860" s="76"/>
      <c r="BC860" s="76"/>
      <c r="BD860" s="76"/>
      <c r="BE860" s="76"/>
      <c r="BH860" s="77"/>
      <c r="BI860" s="77"/>
    </row>
    <row r="861" spans="52:61" ht="15.75" customHeight="1">
      <c r="AZ861" s="76"/>
      <c r="BA861" s="76"/>
      <c r="BB861" s="76"/>
      <c r="BC861" s="76"/>
      <c r="BD861" s="76"/>
      <c r="BE861" s="76"/>
      <c r="BH861" s="77"/>
      <c r="BI861" s="77"/>
    </row>
    <row r="862" spans="52:61" ht="15.75" customHeight="1">
      <c r="AZ862" s="76"/>
      <c r="BA862" s="76"/>
      <c r="BB862" s="76"/>
      <c r="BC862" s="76"/>
      <c r="BD862" s="76"/>
      <c r="BE862" s="76"/>
      <c r="BH862" s="77"/>
      <c r="BI862" s="77"/>
    </row>
    <row r="863" spans="52:61" ht="15.75" customHeight="1">
      <c r="AZ863" s="76"/>
      <c r="BA863" s="76"/>
      <c r="BB863" s="76"/>
      <c r="BC863" s="76"/>
      <c r="BD863" s="76"/>
      <c r="BE863" s="76"/>
      <c r="BH863" s="77"/>
      <c r="BI863" s="77"/>
    </row>
    <row r="864" spans="52:61" ht="15.75" customHeight="1">
      <c r="AZ864" s="76"/>
      <c r="BA864" s="76"/>
      <c r="BB864" s="76"/>
      <c r="BC864" s="76"/>
      <c r="BD864" s="76"/>
      <c r="BE864" s="76"/>
      <c r="BH864" s="77"/>
      <c r="BI864" s="77"/>
    </row>
    <row r="865" spans="52:61" ht="15.75" customHeight="1">
      <c r="AZ865" s="76"/>
      <c r="BA865" s="76"/>
      <c r="BB865" s="76"/>
      <c r="BC865" s="76"/>
      <c r="BD865" s="76"/>
      <c r="BE865" s="76"/>
      <c r="BH865" s="77"/>
      <c r="BI865" s="77"/>
    </row>
    <row r="866" spans="52:61" ht="15.75" customHeight="1">
      <c r="AZ866" s="76"/>
      <c r="BA866" s="76"/>
      <c r="BB866" s="76"/>
      <c r="BC866" s="76"/>
      <c r="BD866" s="76"/>
      <c r="BE866" s="76"/>
      <c r="BH866" s="77"/>
      <c r="BI866" s="77"/>
    </row>
    <row r="867" spans="52:61" ht="15.75" customHeight="1">
      <c r="AZ867" s="76"/>
      <c r="BA867" s="76"/>
      <c r="BB867" s="76"/>
      <c r="BC867" s="76"/>
      <c r="BD867" s="76"/>
      <c r="BE867" s="76"/>
      <c r="BH867" s="77"/>
      <c r="BI867" s="77"/>
    </row>
    <row r="868" spans="52:61" ht="15.75" customHeight="1">
      <c r="AZ868" s="76"/>
      <c r="BA868" s="76"/>
      <c r="BB868" s="76"/>
      <c r="BC868" s="76"/>
      <c r="BD868" s="76"/>
      <c r="BE868" s="76"/>
      <c r="BH868" s="77"/>
      <c r="BI868" s="77"/>
    </row>
    <row r="869" spans="52:61" ht="15.75" customHeight="1">
      <c r="AZ869" s="76"/>
      <c r="BA869" s="76"/>
      <c r="BB869" s="76"/>
      <c r="BC869" s="76"/>
      <c r="BD869" s="76"/>
      <c r="BE869" s="76"/>
      <c r="BH869" s="77"/>
      <c r="BI869" s="77"/>
    </row>
    <row r="870" spans="52:61" ht="15.75" customHeight="1">
      <c r="AZ870" s="76"/>
      <c r="BA870" s="76"/>
      <c r="BB870" s="76"/>
      <c r="BC870" s="76"/>
      <c r="BD870" s="76"/>
      <c r="BE870" s="76"/>
      <c r="BH870" s="77"/>
      <c r="BI870" s="77"/>
    </row>
    <row r="871" spans="52:61" ht="15.75" customHeight="1">
      <c r="AZ871" s="76"/>
      <c r="BA871" s="76"/>
      <c r="BB871" s="76"/>
      <c r="BC871" s="76"/>
      <c r="BD871" s="76"/>
      <c r="BE871" s="76"/>
      <c r="BH871" s="77"/>
      <c r="BI871" s="77"/>
    </row>
    <row r="872" spans="52:61" ht="15.75" customHeight="1">
      <c r="AZ872" s="76"/>
      <c r="BA872" s="76"/>
      <c r="BB872" s="76"/>
      <c r="BC872" s="76"/>
      <c r="BD872" s="76"/>
      <c r="BE872" s="76"/>
      <c r="BH872" s="77"/>
      <c r="BI872" s="77"/>
    </row>
    <row r="873" spans="52:61" ht="15.75" customHeight="1">
      <c r="AZ873" s="76"/>
      <c r="BA873" s="76"/>
      <c r="BB873" s="76"/>
      <c r="BC873" s="76"/>
      <c r="BD873" s="76"/>
      <c r="BE873" s="76"/>
      <c r="BH873" s="77"/>
      <c r="BI873" s="77"/>
    </row>
    <row r="874" spans="52:61" ht="15.75" customHeight="1">
      <c r="AZ874" s="76"/>
      <c r="BA874" s="76"/>
      <c r="BB874" s="76"/>
      <c r="BC874" s="76"/>
      <c r="BD874" s="76"/>
      <c r="BE874" s="76"/>
      <c r="BH874" s="77"/>
      <c r="BI874" s="77"/>
    </row>
    <row r="875" spans="52:61" ht="15.75" customHeight="1">
      <c r="AZ875" s="76"/>
      <c r="BA875" s="76"/>
      <c r="BB875" s="76"/>
      <c r="BC875" s="76"/>
      <c r="BD875" s="76"/>
      <c r="BE875" s="76"/>
      <c r="BH875" s="77"/>
      <c r="BI875" s="77"/>
    </row>
    <row r="876" spans="52:61" ht="15.75" customHeight="1">
      <c r="AZ876" s="76"/>
      <c r="BA876" s="76"/>
      <c r="BB876" s="76"/>
      <c r="BC876" s="76"/>
      <c r="BD876" s="76"/>
      <c r="BE876" s="76"/>
      <c r="BH876" s="77"/>
      <c r="BI876" s="77"/>
    </row>
    <row r="877" spans="52:61" ht="15.75" customHeight="1">
      <c r="AZ877" s="76"/>
      <c r="BA877" s="76"/>
      <c r="BB877" s="76"/>
      <c r="BC877" s="76"/>
      <c r="BD877" s="76"/>
      <c r="BE877" s="76"/>
      <c r="BH877" s="77"/>
      <c r="BI877" s="77"/>
    </row>
    <row r="878" spans="52:61" ht="15.75" customHeight="1">
      <c r="AZ878" s="76"/>
      <c r="BA878" s="76"/>
      <c r="BB878" s="76"/>
      <c r="BC878" s="76"/>
      <c r="BD878" s="76"/>
      <c r="BE878" s="76"/>
      <c r="BH878" s="77"/>
      <c r="BI878" s="77"/>
    </row>
    <row r="879" spans="52:61" ht="15.75" customHeight="1">
      <c r="AZ879" s="76"/>
      <c r="BA879" s="76"/>
      <c r="BB879" s="76"/>
      <c r="BC879" s="76"/>
      <c r="BD879" s="76"/>
      <c r="BE879" s="76"/>
      <c r="BH879" s="77"/>
      <c r="BI879" s="77"/>
    </row>
    <row r="880" spans="52:61" ht="15.75" customHeight="1">
      <c r="AZ880" s="76"/>
      <c r="BA880" s="76"/>
      <c r="BB880" s="76"/>
      <c r="BC880" s="76"/>
      <c r="BD880" s="76"/>
      <c r="BE880" s="76"/>
      <c r="BH880" s="77"/>
      <c r="BI880" s="77"/>
    </row>
    <row r="881" spans="52:61" ht="15.75" customHeight="1">
      <c r="AZ881" s="76"/>
      <c r="BA881" s="76"/>
      <c r="BB881" s="76"/>
      <c r="BC881" s="76"/>
      <c r="BD881" s="76"/>
      <c r="BE881" s="76"/>
      <c r="BH881" s="77"/>
      <c r="BI881" s="77"/>
    </row>
    <row r="882" spans="52:61" ht="15.75" customHeight="1">
      <c r="AZ882" s="76"/>
      <c r="BA882" s="76"/>
      <c r="BB882" s="76"/>
      <c r="BC882" s="76"/>
      <c r="BD882" s="76"/>
      <c r="BE882" s="76"/>
      <c r="BH882" s="77"/>
      <c r="BI882" s="77"/>
    </row>
    <row r="883" spans="52:61" ht="15.75" customHeight="1">
      <c r="AZ883" s="76"/>
      <c r="BA883" s="76"/>
      <c r="BB883" s="76"/>
      <c r="BC883" s="76"/>
      <c r="BD883" s="76"/>
      <c r="BE883" s="76"/>
      <c r="BH883" s="77"/>
      <c r="BI883" s="77"/>
    </row>
    <row r="884" spans="52:61" ht="15.75" customHeight="1">
      <c r="AZ884" s="76"/>
      <c r="BA884" s="76"/>
      <c r="BB884" s="76"/>
      <c r="BC884" s="76"/>
      <c r="BD884" s="76"/>
      <c r="BE884" s="76"/>
      <c r="BH884" s="77"/>
      <c r="BI884" s="77"/>
    </row>
    <row r="885" spans="52:61" ht="15.75" customHeight="1">
      <c r="AZ885" s="76"/>
      <c r="BA885" s="76"/>
      <c r="BB885" s="76"/>
      <c r="BC885" s="76"/>
      <c r="BD885" s="76"/>
      <c r="BE885" s="76"/>
      <c r="BH885" s="77"/>
      <c r="BI885" s="77"/>
    </row>
    <row r="886" spans="52:61" ht="15.75" customHeight="1">
      <c r="AZ886" s="76"/>
      <c r="BA886" s="76"/>
      <c r="BB886" s="76"/>
      <c r="BC886" s="76"/>
      <c r="BD886" s="76"/>
      <c r="BE886" s="76"/>
      <c r="BH886" s="77"/>
      <c r="BI886" s="77"/>
    </row>
    <row r="887" spans="52:61" ht="15.75" customHeight="1">
      <c r="AZ887" s="76"/>
      <c r="BA887" s="76"/>
      <c r="BB887" s="76"/>
      <c r="BC887" s="76"/>
      <c r="BD887" s="76"/>
      <c r="BE887" s="76"/>
      <c r="BH887" s="77"/>
      <c r="BI887" s="77"/>
    </row>
    <row r="888" spans="52:61" ht="15.75" customHeight="1">
      <c r="AZ888" s="76"/>
      <c r="BA888" s="76"/>
      <c r="BB888" s="76"/>
      <c r="BC888" s="76"/>
      <c r="BD888" s="76"/>
      <c r="BE888" s="76"/>
      <c r="BH888" s="77"/>
      <c r="BI888" s="77"/>
    </row>
    <row r="889" spans="52:61" ht="15.75" customHeight="1">
      <c r="AZ889" s="76"/>
      <c r="BA889" s="76"/>
      <c r="BB889" s="76"/>
      <c r="BC889" s="76"/>
      <c r="BD889" s="76"/>
      <c r="BE889" s="76"/>
      <c r="BH889" s="77"/>
      <c r="BI889" s="77"/>
    </row>
    <row r="890" spans="52:61" ht="15.75" customHeight="1">
      <c r="AZ890" s="76"/>
      <c r="BA890" s="76"/>
      <c r="BB890" s="76"/>
      <c r="BC890" s="76"/>
      <c r="BD890" s="76"/>
      <c r="BE890" s="76"/>
      <c r="BH890" s="77"/>
      <c r="BI890" s="77"/>
    </row>
    <row r="891" spans="52:61" ht="15.75" customHeight="1">
      <c r="AZ891" s="76"/>
      <c r="BA891" s="76"/>
      <c r="BB891" s="76"/>
      <c r="BC891" s="76"/>
      <c r="BD891" s="76"/>
      <c r="BE891" s="76"/>
      <c r="BH891" s="77"/>
      <c r="BI891" s="77"/>
    </row>
    <row r="892" spans="52:61" ht="15.75" customHeight="1">
      <c r="AZ892" s="76"/>
      <c r="BA892" s="76"/>
      <c r="BB892" s="76"/>
      <c r="BC892" s="76"/>
      <c r="BD892" s="76"/>
      <c r="BE892" s="76"/>
      <c r="BH892" s="77"/>
      <c r="BI892" s="77"/>
    </row>
    <row r="893" spans="52:61" ht="15.75" customHeight="1">
      <c r="AZ893" s="76"/>
      <c r="BA893" s="76"/>
      <c r="BB893" s="76"/>
      <c r="BC893" s="76"/>
      <c r="BD893" s="76"/>
      <c r="BE893" s="76"/>
      <c r="BH893" s="77"/>
      <c r="BI893" s="77"/>
    </row>
    <row r="894" spans="52:61" ht="15.75" customHeight="1">
      <c r="AZ894" s="76"/>
      <c r="BA894" s="76"/>
      <c r="BB894" s="76"/>
      <c r="BC894" s="76"/>
      <c r="BD894" s="76"/>
      <c r="BE894" s="76"/>
      <c r="BH894" s="77"/>
      <c r="BI894" s="77"/>
    </row>
    <row r="895" spans="52:61" ht="15.75" customHeight="1">
      <c r="AZ895" s="76"/>
      <c r="BA895" s="76"/>
      <c r="BB895" s="76"/>
      <c r="BC895" s="76"/>
      <c r="BD895" s="76"/>
      <c r="BE895" s="76"/>
      <c r="BH895" s="77"/>
      <c r="BI895" s="77"/>
    </row>
    <row r="896" spans="52:61" ht="15.75" customHeight="1">
      <c r="AZ896" s="76"/>
      <c r="BA896" s="76"/>
      <c r="BB896" s="76"/>
      <c r="BC896" s="76"/>
      <c r="BD896" s="76"/>
      <c r="BE896" s="76"/>
      <c r="BH896" s="77"/>
      <c r="BI896" s="77"/>
    </row>
    <row r="897" spans="52:61" ht="15.75" customHeight="1">
      <c r="AZ897" s="76"/>
      <c r="BA897" s="76"/>
      <c r="BB897" s="76"/>
      <c r="BC897" s="76"/>
      <c r="BD897" s="76"/>
      <c r="BE897" s="76"/>
      <c r="BH897" s="77"/>
      <c r="BI897" s="77"/>
    </row>
    <row r="898" spans="52:61" ht="15.75" customHeight="1">
      <c r="AZ898" s="76"/>
      <c r="BA898" s="76"/>
      <c r="BB898" s="76"/>
      <c r="BC898" s="76"/>
      <c r="BD898" s="76"/>
      <c r="BE898" s="76"/>
      <c r="BH898" s="77"/>
      <c r="BI898" s="77"/>
    </row>
    <row r="899" spans="52:61" ht="15.75" customHeight="1">
      <c r="AZ899" s="76"/>
      <c r="BA899" s="76"/>
      <c r="BB899" s="76"/>
      <c r="BC899" s="76"/>
      <c r="BD899" s="76"/>
      <c r="BE899" s="76"/>
      <c r="BH899" s="77"/>
      <c r="BI899" s="77"/>
    </row>
    <row r="900" spans="52:61" ht="15.75" customHeight="1">
      <c r="AZ900" s="76"/>
      <c r="BA900" s="76"/>
      <c r="BB900" s="76"/>
      <c r="BC900" s="76"/>
      <c r="BD900" s="76"/>
      <c r="BE900" s="76"/>
      <c r="BH900" s="77"/>
      <c r="BI900" s="77"/>
    </row>
    <row r="901" spans="52:61" ht="15.75" customHeight="1">
      <c r="AZ901" s="76"/>
      <c r="BA901" s="76"/>
      <c r="BB901" s="76"/>
      <c r="BC901" s="76"/>
      <c r="BD901" s="76"/>
      <c r="BE901" s="76"/>
      <c r="BH901" s="77"/>
      <c r="BI901" s="77"/>
    </row>
    <row r="902" spans="52:61" ht="15.75" customHeight="1">
      <c r="AZ902" s="76"/>
      <c r="BA902" s="76"/>
      <c r="BB902" s="76"/>
      <c r="BC902" s="76"/>
      <c r="BD902" s="76"/>
      <c r="BE902" s="76"/>
      <c r="BH902" s="77"/>
      <c r="BI902" s="77"/>
    </row>
    <row r="903" spans="52:61" ht="15.75" customHeight="1">
      <c r="AZ903" s="76"/>
      <c r="BA903" s="76"/>
      <c r="BB903" s="76"/>
      <c r="BC903" s="76"/>
      <c r="BD903" s="76"/>
      <c r="BE903" s="76"/>
      <c r="BH903" s="77"/>
      <c r="BI903" s="77"/>
    </row>
    <row r="904" spans="52:61" ht="15.75" customHeight="1">
      <c r="AZ904" s="76"/>
      <c r="BA904" s="76"/>
      <c r="BB904" s="76"/>
      <c r="BC904" s="76"/>
      <c r="BD904" s="76"/>
      <c r="BE904" s="76"/>
      <c r="BH904" s="77"/>
      <c r="BI904" s="77"/>
    </row>
    <row r="905" spans="52:61" ht="15.75" customHeight="1">
      <c r="AZ905" s="76"/>
      <c r="BA905" s="76"/>
      <c r="BB905" s="76"/>
      <c r="BC905" s="76"/>
      <c r="BD905" s="76"/>
      <c r="BE905" s="76"/>
      <c r="BH905" s="77"/>
      <c r="BI905" s="77"/>
    </row>
    <row r="906" spans="52:61" ht="15.75" customHeight="1">
      <c r="AZ906" s="76"/>
      <c r="BA906" s="76"/>
      <c r="BB906" s="76"/>
      <c r="BC906" s="76"/>
      <c r="BD906" s="76"/>
      <c r="BE906" s="76"/>
      <c r="BH906" s="77"/>
      <c r="BI906" s="77"/>
    </row>
    <row r="907" spans="52:61" ht="15.75" customHeight="1">
      <c r="AZ907" s="76"/>
      <c r="BA907" s="76"/>
      <c r="BB907" s="76"/>
      <c r="BC907" s="76"/>
      <c r="BD907" s="76"/>
      <c r="BE907" s="76"/>
      <c r="BH907" s="77"/>
      <c r="BI907" s="77"/>
    </row>
    <row r="908" spans="52:61" ht="15.75" customHeight="1">
      <c r="AZ908" s="76"/>
      <c r="BA908" s="76"/>
      <c r="BB908" s="76"/>
      <c r="BC908" s="76"/>
      <c r="BD908" s="76"/>
      <c r="BE908" s="76"/>
      <c r="BH908" s="77"/>
      <c r="BI908" s="77"/>
    </row>
    <row r="909" spans="52:61" ht="15.75" customHeight="1">
      <c r="AZ909" s="76"/>
      <c r="BA909" s="76"/>
      <c r="BB909" s="76"/>
      <c r="BC909" s="76"/>
      <c r="BD909" s="76"/>
      <c r="BE909" s="76"/>
      <c r="BH909" s="77"/>
      <c r="BI909" s="77"/>
    </row>
    <row r="910" spans="52:61" ht="15.75" customHeight="1">
      <c r="AZ910" s="76"/>
      <c r="BA910" s="76"/>
      <c r="BB910" s="76"/>
      <c r="BC910" s="76"/>
      <c r="BD910" s="76"/>
      <c r="BE910" s="76"/>
      <c r="BH910" s="77"/>
      <c r="BI910" s="77"/>
    </row>
    <row r="911" spans="52:61" ht="15.75" customHeight="1">
      <c r="AZ911" s="76"/>
      <c r="BA911" s="76"/>
      <c r="BB911" s="76"/>
      <c r="BC911" s="76"/>
      <c r="BD911" s="76"/>
      <c r="BE911" s="76"/>
      <c r="BH911" s="77"/>
      <c r="BI911" s="77"/>
    </row>
    <row r="912" spans="52:61" ht="15.75" customHeight="1">
      <c r="AZ912" s="76"/>
      <c r="BA912" s="76"/>
      <c r="BB912" s="76"/>
      <c r="BC912" s="76"/>
      <c r="BD912" s="76"/>
      <c r="BE912" s="76"/>
      <c r="BH912" s="77"/>
      <c r="BI912" s="77"/>
    </row>
    <row r="913" spans="52:61" ht="15.75" customHeight="1">
      <c r="AZ913" s="76"/>
      <c r="BA913" s="76"/>
      <c r="BB913" s="76"/>
      <c r="BC913" s="76"/>
      <c r="BD913" s="76"/>
      <c r="BE913" s="76"/>
      <c r="BH913" s="77"/>
      <c r="BI913" s="77"/>
    </row>
    <row r="914" spans="52:61" ht="15.75" customHeight="1">
      <c r="AZ914" s="76"/>
      <c r="BA914" s="76"/>
      <c r="BB914" s="76"/>
      <c r="BC914" s="76"/>
      <c r="BD914" s="76"/>
      <c r="BE914" s="76"/>
      <c r="BH914" s="77"/>
      <c r="BI914" s="77"/>
    </row>
    <row r="915" spans="52:61" ht="15.75" customHeight="1">
      <c r="AZ915" s="76"/>
      <c r="BA915" s="76"/>
      <c r="BB915" s="76"/>
      <c r="BC915" s="76"/>
      <c r="BD915" s="76"/>
      <c r="BE915" s="76"/>
      <c r="BH915" s="77"/>
      <c r="BI915" s="77"/>
    </row>
    <row r="916" spans="52:61" ht="15.75" customHeight="1">
      <c r="AZ916" s="76"/>
      <c r="BA916" s="76"/>
      <c r="BB916" s="76"/>
      <c r="BC916" s="76"/>
      <c r="BD916" s="76"/>
      <c r="BE916" s="76"/>
      <c r="BH916" s="77"/>
      <c r="BI916" s="77"/>
    </row>
    <row r="917" spans="52:61" ht="15.75" customHeight="1">
      <c r="AZ917" s="76"/>
      <c r="BA917" s="76"/>
      <c r="BB917" s="76"/>
      <c r="BC917" s="76"/>
      <c r="BD917" s="76"/>
      <c r="BE917" s="76"/>
      <c r="BH917" s="77"/>
      <c r="BI917" s="77"/>
    </row>
    <row r="918" spans="52:61" ht="15.75" customHeight="1">
      <c r="AZ918" s="76"/>
      <c r="BA918" s="76"/>
      <c r="BB918" s="76"/>
      <c r="BC918" s="76"/>
      <c r="BD918" s="76"/>
      <c r="BE918" s="76"/>
      <c r="BH918" s="77"/>
      <c r="BI918" s="77"/>
    </row>
    <row r="919" spans="52:61" ht="15.75" customHeight="1">
      <c r="AZ919" s="76"/>
      <c r="BA919" s="76"/>
      <c r="BB919" s="76"/>
      <c r="BC919" s="76"/>
      <c r="BD919" s="76"/>
      <c r="BE919" s="76"/>
      <c r="BH919" s="77"/>
      <c r="BI919" s="77"/>
    </row>
    <row r="920" spans="52:61" ht="15.75" customHeight="1">
      <c r="AZ920" s="76"/>
      <c r="BA920" s="76"/>
      <c r="BB920" s="76"/>
      <c r="BC920" s="76"/>
      <c r="BD920" s="76"/>
      <c r="BE920" s="76"/>
      <c r="BH920" s="77"/>
      <c r="BI920" s="77"/>
    </row>
    <row r="921" spans="52:61" ht="15.75" customHeight="1">
      <c r="AZ921" s="76"/>
      <c r="BA921" s="76"/>
      <c r="BB921" s="76"/>
      <c r="BC921" s="76"/>
      <c r="BD921" s="76"/>
      <c r="BE921" s="76"/>
      <c r="BH921" s="77"/>
      <c r="BI921" s="77"/>
    </row>
    <row r="922" spans="52:61" ht="15.75" customHeight="1">
      <c r="AZ922" s="76"/>
      <c r="BA922" s="76"/>
      <c r="BB922" s="76"/>
      <c r="BC922" s="76"/>
      <c r="BD922" s="76"/>
      <c r="BE922" s="76"/>
      <c r="BH922" s="77"/>
      <c r="BI922" s="77"/>
    </row>
    <row r="923" spans="52:61" ht="15.75" customHeight="1">
      <c r="AZ923" s="76"/>
      <c r="BA923" s="76"/>
      <c r="BB923" s="76"/>
      <c r="BC923" s="76"/>
      <c r="BD923" s="76"/>
      <c r="BE923" s="76"/>
      <c r="BH923" s="77"/>
      <c r="BI923" s="77"/>
    </row>
    <row r="924" spans="52:61" ht="15.75" customHeight="1">
      <c r="AZ924" s="76"/>
      <c r="BA924" s="76"/>
      <c r="BB924" s="76"/>
      <c r="BC924" s="76"/>
      <c r="BD924" s="76"/>
      <c r="BE924" s="76"/>
      <c r="BH924" s="77"/>
      <c r="BI924" s="77"/>
    </row>
    <row r="925" spans="52:61" ht="15.75" customHeight="1">
      <c r="AZ925" s="76"/>
      <c r="BA925" s="76"/>
      <c r="BB925" s="76"/>
      <c r="BC925" s="76"/>
      <c r="BD925" s="76"/>
      <c r="BE925" s="76"/>
      <c r="BH925" s="77"/>
      <c r="BI925" s="77"/>
    </row>
    <row r="926" spans="52:61" ht="15.75" customHeight="1">
      <c r="AZ926" s="76"/>
      <c r="BA926" s="76"/>
      <c r="BB926" s="76"/>
      <c r="BC926" s="76"/>
      <c r="BD926" s="76"/>
      <c r="BE926" s="76"/>
      <c r="BH926" s="77"/>
      <c r="BI926" s="77"/>
    </row>
    <row r="927" spans="52:61" ht="15.75" customHeight="1">
      <c r="AZ927" s="76"/>
      <c r="BA927" s="76"/>
      <c r="BB927" s="76"/>
      <c r="BC927" s="76"/>
      <c r="BD927" s="76"/>
      <c r="BE927" s="76"/>
      <c r="BH927" s="77"/>
      <c r="BI927" s="77"/>
    </row>
    <row r="928" spans="52:61" ht="15.75" customHeight="1">
      <c r="AZ928" s="76"/>
      <c r="BA928" s="76"/>
      <c r="BB928" s="76"/>
      <c r="BC928" s="76"/>
      <c r="BD928" s="76"/>
      <c r="BE928" s="76"/>
      <c r="BH928" s="77"/>
      <c r="BI928" s="77"/>
    </row>
    <row r="929" spans="52:61" ht="15.75" customHeight="1">
      <c r="AZ929" s="76"/>
      <c r="BA929" s="76"/>
      <c r="BB929" s="76"/>
      <c r="BC929" s="76"/>
      <c r="BD929" s="76"/>
      <c r="BE929" s="76"/>
      <c r="BH929" s="77"/>
      <c r="BI929" s="77"/>
    </row>
    <row r="930" spans="52:61" ht="15.75" customHeight="1">
      <c r="AZ930" s="76"/>
      <c r="BA930" s="76"/>
      <c r="BB930" s="76"/>
      <c r="BC930" s="76"/>
      <c r="BD930" s="76"/>
      <c r="BE930" s="76"/>
      <c r="BH930" s="77"/>
      <c r="BI930" s="77"/>
    </row>
    <row r="931" spans="52:61" ht="15.75" customHeight="1">
      <c r="AZ931" s="76"/>
      <c r="BA931" s="76"/>
      <c r="BB931" s="76"/>
      <c r="BC931" s="76"/>
      <c r="BD931" s="76"/>
      <c r="BE931" s="76"/>
      <c r="BH931" s="77"/>
      <c r="BI931" s="77"/>
    </row>
    <row r="932" spans="52:61" ht="15.75" customHeight="1">
      <c r="AZ932" s="76"/>
      <c r="BA932" s="76"/>
      <c r="BB932" s="76"/>
      <c r="BC932" s="76"/>
      <c r="BD932" s="76"/>
      <c r="BE932" s="76"/>
      <c r="BH932" s="77"/>
      <c r="BI932" s="77"/>
    </row>
    <row r="933" spans="52:61" ht="15.75" customHeight="1">
      <c r="AZ933" s="76"/>
      <c r="BA933" s="76"/>
      <c r="BB933" s="76"/>
      <c r="BC933" s="76"/>
      <c r="BD933" s="76"/>
      <c r="BE933" s="76"/>
      <c r="BH933" s="77"/>
      <c r="BI933" s="77"/>
    </row>
    <row r="934" spans="52:61" ht="15.75" customHeight="1">
      <c r="AZ934" s="76"/>
      <c r="BA934" s="76"/>
      <c r="BB934" s="76"/>
      <c r="BC934" s="76"/>
      <c r="BD934" s="76"/>
      <c r="BE934" s="76"/>
      <c r="BH934" s="77"/>
      <c r="BI934" s="77"/>
    </row>
    <row r="935" spans="52:61" ht="15.75" customHeight="1">
      <c r="AZ935" s="76"/>
      <c r="BA935" s="76"/>
      <c r="BB935" s="76"/>
      <c r="BC935" s="76"/>
      <c r="BD935" s="76"/>
      <c r="BE935" s="76"/>
      <c r="BH935" s="77"/>
      <c r="BI935" s="77"/>
    </row>
    <row r="936" spans="52:61" ht="15.75" customHeight="1">
      <c r="AZ936" s="76"/>
      <c r="BA936" s="76"/>
      <c r="BB936" s="76"/>
      <c r="BC936" s="76"/>
      <c r="BD936" s="76"/>
      <c r="BE936" s="76"/>
      <c r="BH936" s="77"/>
      <c r="BI936" s="77"/>
    </row>
    <row r="937" spans="52:61" ht="15.75" customHeight="1">
      <c r="AZ937" s="76"/>
      <c r="BA937" s="76"/>
      <c r="BB937" s="76"/>
      <c r="BC937" s="76"/>
      <c r="BD937" s="76"/>
      <c r="BE937" s="76"/>
      <c r="BH937" s="77"/>
      <c r="BI937" s="77"/>
    </row>
    <row r="938" spans="52:61" ht="15.75" customHeight="1">
      <c r="AZ938" s="76"/>
      <c r="BA938" s="76"/>
      <c r="BB938" s="76"/>
      <c r="BC938" s="76"/>
      <c r="BD938" s="76"/>
      <c r="BE938" s="76"/>
      <c r="BH938" s="77"/>
      <c r="BI938" s="77"/>
    </row>
    <row r="939" spans="52:61" ht="15.75" customHeight="1">
      <c r="AZ939" s="76"/>
      <c r="BA939" s="76"/>
      <c r="BB939" s="76"/>
      <c r="BC939" s="76"/>
      <c r="BD939" s="76"/>
      <c r="BE939" s="76"/>
      <c r="BH939" s="77"/>
      <c r="BI939" s="77"/>
    </row>
    <row r="940" spans="52:61" ht="15.75" customHeight="1">
      <c r="AZ940" s="76"/>
      <c r="BA940" s="76"/>
      <c r="BB940" s="76"/>
      <c r="BC940" s="76"/>
      <c r="BD940" s="76"/>
      <c r="BE940" s="76"/>
      <c r="BH940" s="77"/>
      <c r="BI940" s="77"/>
    </row>
    <row r="941" spans="52:61" ht="15.75" customHeight="1">
      <c r="AZ941" s="76"/>
      <c r="BA941" s="76"/>
      <c r="BB941" s="76"/>
      <c r="BC941" s="76"/>
      <c r="BD941" s="76"/>
      <c r="BE941" s="76"/>
      <c r="BH941" s="77"/>
      <c r="BI941" s="77"/>
    </row>
    <row r="942" spans="52:61" ht="15.75" customHeight="1">
      <c r="AZ942" s="76"/>
      <c r="BA942" s="76"/>
      <c r="BB942" s="76"/>
      <c r="BC942" s="76"/>
      <c r="BD942" s="76"/>
      <c r="BE942" s="76"/>
      <c r="BH942" s="77"/>
      <c r="BI942" s="77"/>
    </row>
    <row r="943" spans="52:61" ht="15.75" customHeight="1">
      <c r="AZ943" s="76"/>
      <c r="BA943" s="76"/>
      <c r="BB943" s="76"/>
      <c r="BC943" s="76"/>
      <c r="BD943" s="76"/>
      <c r="BE943" s="76"/>
      <c r="BH943" s="77"/>
      <c r="BI943" s="77"/>
    </row>
    <row r="944" spans="52:61" ht="15.75" customHeight="1">
      <c r="AZ944" s="76"/>
      <c r="BA944" s="76"/>
      <c r="BB944" s="76"/>
      <c r="BC944" s="76"/>
      <c r="BD944" s="76"/>
      <c r="BE944" s="76"/>
      <c r="BH944" s="77"/>
      <c r="BI944" s="77"/>
    </row>
    <row r="945" spans="52:61" ht="15.75" customHeight="1">
      <c r="AZ945" s="76"/>
      <c r="BA945" s="76"/>
      <c r="BB945" s="76"/>
      <c r="BC945" s="76"/>
      <c r="BD945" s="76"/>
      <c r="BE945" s="76"/>
      <c r="BH945" s="77"/>
      <c r="BI945" s="77"/>
    </row>
    <row r="946" spans="52:61" ht="15.75" customHeight="1">
      <c r="AZ946" s="76"/>
      <c r="BA946" s="76"/>
      <c r="BB946" s="76"/>
      <c r="BC946" s="76"/>
      <c r="BD946" s="76"/>
      <c r="BE946" s="76"/>
      <c r="BH946" s="77"/>
      <c r="BI946" s="77"/>
    </row>
    <row r="947" spans="52:61" ht="15.75" customHeight="1">
      <c r="AZ947" s="76"/>
      <c r="BA947" s="76"/>
      <c r="BB947" s="76"/>
      <c r="BC947" s="76"/>
      <c r="BD947" s="76"/>
      <c r="BE947" s="76"/>
      <c r="BH947" s="77"/>
      <c r="BI947" s="77"/>
    </row>
    <row r="948" spans="52:61" ht="15.75" customHeight="1">
      <c r="AZ948" s="76"/>
      <c r="BA948" s="76"/>
      <c r="BB948" s="76"/>
      <c r="BC948" s="76"/>
      <c r="BD948" s="76"/>
      <c r="BE948" s="76"/>
      <c r="BH948" s="77"/>
      <c r="BI948" s="77"/>
    </row>
    <row r="949" spans="52:61" ht="15.75" customHeight="1">
      <c r="AZ949" s="76"/>
      <c r="BA949" s="76"/>
      <c r="BB949" s="76"/>
      <c r="BC949" s="76"/>
      <c r="BD949" s="76"/>
      <c r="BE949" s="76"/>
      <c r="BH949" s="77"/>
      <c r="BI949" s="77"/>
    </row>
    <row r="950" spans="52:61" ht="15.75" customHeight="1">
      <c r="AZ950" s="76"/>
      <c r="BA950" s="76"/>
      <c r="BB950" s="76"/>
      <c r="BC950" s="76"/>
      <c r="BD950" s="76"/>
      <c r="BE950" s="76"/>
      <c r="BH950" s="77"/>
      <c r="BI950" s="77"/>
    </row>
    <row r="951" spans="52:61" ht="15.75" customHeight="1">
      <c r="AZ951" s="76"/>
      <c r="BA951" s="76"/>
      <c r="BB951" s="76"/>
      <c r="BC951" s="76"/>
      <c r="BD951" s="76"/>
      <c r="BE951" s="76"/>
      <c r="BH951" s="77"/>
      <c r="BI951" s="77"/>
    </row>
    <row r="952" spans="52:61" ht="15.75" customHeight="1">
      <c r="AZ952" s="76"/>
      <c r="BA952" s="76"/>
      <c r="BB952" s="76"/>
      <c r="BC952" s="76"/>
      <c r="BD952" s="76"/>
      <c r="BE952" s="76"/>
      <c r="BH952" s="77"/>
      <c r="BI952" s="77"/>
    </row>
    <row r="953" spans="52:61" ht="15.75" customHeight="1">
      <c r="AZ953" s="76"/>
      <c r="BA953" s="76"/>
      <c r="BB953" s="76"/>
      <c r="BC953" s="76"/>
      <c r="BD953" s="76"/>
      <c r="BE953" s="76"/>
      <c r="BH953" s="77"/>
      <c r="BI953" s="77"/>
    </row>
    <row r="954" spans="52:61" ht="15.75" customHeight="1">
      <c r="AZ954" s="76"/>
      <c r="BA954" s="76"/>
      <c r="BB954" s="76"/>
      <c r="BC954" s="76"/>
      <c r="BD954" s="76"/>
      <c r="BE954" s="76"/>
      <c r="BH954" s="77"/>
      <c r="BI954" s="77"/>
    </row>
    <row r="955" spans="52:61" ht="15.75" customHeight="1">
      <c r="AZ955" s="76"/>
      <c r="BA955" s="76"/>
      <c r="BB955" s="76"/>
      <c r="BC955" s="76"/>
      <c r="BD955" s="76"/>
      <c r="BE955" s="76"/>
      <c r="BH955" s="77"/>
      <c r="BI955" s="77"/>
    </row>
    <row r="956" spans="52:61" ht="15.75" customHeight="1">
      <c r="AZ956" s="76"/>
      <c r="BA956" s="76"/>
      <c r="BB956" s="76"/>
      <c r="BC956" s="76"/>
      <c r="BD956" s="76"/>
      <c r="BE956" s="76"/>
      <c r="BH956" s="77"/>
      <c r="BI956" s="77"/>
    </row>
    <row r="957" spans="52:61" ht="15.75" customHeight="1">
      <c r="AZ957" s="76"/>
      <c r="BA957" s="76"/>
      <c r="BB957" s="76"/>
      <c r="BC957" s="76"/>
      <c r="BD957" s="76"/>
      <c r="BE957" s="76"/>
      <c r="BH957" s="77"/>
      <c r="BI957" s="77"/>
    </row>
    <row r="958" spans="52:61" ht="15.75" customHeight="1">
      <c r="AZ958" s="76"/>
      <c r="BA958" s="76"/>
      <c r="BB958" s="76"/>
      <c r="BC958" s="76"/>
      <c r="BD958" s="76"/>
      <c r="BE958" s="76"/>
      <c r="BH958" s="77"/>
      <c r="BI958" s="77"/>
    </row>
    <row r="959" spans="52:61" ht="15.75" customHeight="1">
      <c r="AZ959" s="76"/>
      <c r="BA959" s="76"/>
      <c r="BB959" s="76"/>
      <c r="BC959" s="76"/>
      <c r="BD959" s="76"/>
      <c r="BE959" s="76"/>
      <c r="BH959" s="77"/>
      <c r="BI959" s="77"/>
    </row>
    <row r="960" spans="52:61" ht="15.75" customHeight="1">
      <c r="AZ960" s="76"/>
      <c r="BA960" s="76"/>
      <c r="BB960" s="76"/>
      <c r="BC960" s="76"/>
      <c r="BD960" s="76"/>
      <c r="BE960" s="76"/>
      <c r="BH960" s="77"/>
      <c r="BI960" s="77"/>
    </row>
    <row r="961" spans="52:61" ht="15.75" customHeight="1">
      <c r="AZ961" s="76"/>
      <c r="BA961" s="76"/>
      <c r="BB961" s="76"/>
      <c r="BC961" s="76"/>
      <c r="BD961" s="76"/>
      <c r="BE961" s="76"/>
      <c r="BH961" s="77"/>
      <c r="BI961" s="77"/>
    </row>
    <row r="962" spans="52:61" ht="15.75" customHeight="1">
      <c r="AZ962" s="76"/>
      <c r="BA962" s="76"/>
      <c r="BB962" s="76"/>
      <c r="BC962" s="76"/>
      <c r="BD962" s="76"/>
      <c r="BE962" s="76"/>
      <c r="BH962" s="77"/>
      <c r="BI962" s="77"/>
    </row>
    <row r="963" spans="52:61" ht="15.75" customHeight="1">
      <c r="AZ963" s="76"/>
      <c r="BA963" s="76"/>
      <c r="BB963" s="76"/>
      <c r="BC963" s="76"/>
      <c r="BD963" s="76"/>
      <c r="BE963" s="76"/>
      <c r="BH963" s="77"/>
      <c r="BI963" s="77"/>
    </row>
    <row r="964" spans="52:61" ht="15.75" customHeight="1">
      <c r="AZ964" s="76"/>
      <c r="BA964" s="76"/>
      <c r="BB964" s="76"/>
      <c r="BC964" s="76"/>
      <c r="BD964" s="76"/>
      <c r="BE964" s="76"/>
      <c r="BH964" s="77"/>
      <c r="BI964" s="77"/>
    </row>
    <row r="965" spans="52:61" ht="15.75" customHeight="1">
      <c r="AZ965" s="76"/>
      <c r="BA965" s="76"/>
      <c r="BB965" s="76"/>
      <c r="BC965" s="76"/>
      <c r="BD965" s="76"/>
      <c r="BE965" s="76"/>
      <c r="BH965" s="77"/>
      <c r="BI965" s="77"/>
    </row>
    <row r="966" spans="52:61" ht="15.75" customHeight="1">
      <c r="AZ966" s="76"/>
      <c r="BA966" s="76"/>
      <c r="BB966" s="76"/>
      <c r="BC966" s="76"/>
      <c r="BD966" s="76"/>
      <c r="BE966" s="76"/>
      <c r="BH966" s="77"/>
      <c r="BI966" s="77"/>
    </row>
    <row r="967" spans="52:61" ht="15.75" customHeight="1">
      <c r="AZ967" s="76"/>
      <c r="BA967" s="76"/>
      <c r="BB967" s="76"/>
      <c r="BC967" s="76"/>
      <c r="BD967" s="76"/>
      <c r="BE967" s="76"/>
      <c r="BH967" s="77"/>
      <c r="BI967" s="77"/>
    </row>
    <row r="968" spans="52:61" ht="15.75" customHeight="1">
      <c r="AZ968" s="76"/>
      <c r="BA968" s="76"/>
      <c r="BB968" s="76"/>
      <c r="BC968" s="76"/>
      <c r="BD968" s="76"/>
      <c r="BE968" s="76"/>
      <c r="BH968" s="77"/>
      <c r="BI968" s="77"/>
    </row>
    <row r="969" spans="52:61" ht="15.75" customHeight="1">
      <c r="AZ969" s="76"/>
      <c r="BA969" s="76"/>
      <c r="BB969" s="76"/>
      <c r="BC969" s="76"/>
      <c r="BD969" s="76"/>
      <c r="BE969" s="76"/>
      <c r="BH969" s="77"/>
      <c r="BI969" s="77"/>
    </row>
    <row r="970" spans="52:61" ht="15.75" customHeight="1">
      <c r="AZ970" s="76"/>
      <c r="BA970" s="76"/>
      <c r="BB970" s="76"/>
      <c r="BC970" s="76"/>
      <c r="BD970" s="76"/>
      <c r="BE970" s="76"/>
      <c r="BH970" s="77"/>
      <c r="BI970" s="77"/>
    </row>
    <row r="971" spans="52:61" ht="15.75" customHeight="1">
      <c r="AZ971" s="76"/>
      <c r="BA971" s="76"/>
      <c r="BB971" s="76"/>
      <c r="BC971" s="76"/>
      <c r="BD971" s="76"/>
      <c r="BE971" s="76"/>
      <c r="BH971" s="77"/>
      <c r="BI971" s="77"/>
    </row>
    <row r="972" spans="52:61" ht="15.75" customHeight="1">
      <c r="AZ972" s="76"/>
      <c r="BA972" s="76"/>
      <c r="BB972" s="76"/>
      <c r="BC972" s="76"/>
      <c r="BD972" s="76"/>
      <c r="BE972" s="76"/>
      <c r="BH972" s="77"/>
      <c r="BI972" s="77"/>
    </row>
    <row r="973" spans="52:61" ht="15.75" customHeight="1">
      <c r="AZ973" s="76"/>
      <c r="BA973" s="76"/>
      <c r="BB973" s="76"/>
      <c r="BC973" s="76"/>
      <c r="BD973" s="76"/>
      <c r="BE973" s="76"/>
      <c r="BH973" s="77"/>
      <c r="BI973" s="77"/>
    </row>
    <row r="974" spans="52:61" ht="15.75" customHeight="1">
      <c r="AZ974" s="76"/>
      <c r="BA974" s="76"/>
      <c r="BB974" s="76"/>
      <c r="BC974" s="76"/>
      <c r="BD974" s="76"/>
      <c r="BE974" s="76"/>
      <c r="BH974" s="77"/>
      <c r="BI974" s="77"/>
    </row>
    <row r="975" spans="52:61" ht="15.75" customHeight="1">
      <c r="AZ975" s="76"/>
      <c r="BA975" s="76"/>
      <c r="BB975" s="76"/>
      <c r="BC975" s="76"/>
      <c r="BD975" s="76"/>
      <c r="BE975" s="76"/>
      <c r="BH975" s="77"/>
      <c r="BI975" s="77"/>
    </row>
    <row r="976" spans="52:61" ht="15.75" customHeight="1">
      <c r="AZ976" s="76"/>
      <c r="BA976" s="76"/>
      <c r="BB976" s="76"/>
      <c r="BC976" s="76"/>
      <c r="BD976" s="76"/>
      <c r="BE976" s="76"/>
      <c r="BH976" s="77"/>
      <c r="BI976" s="77"/>
    </row>
    <row r="977" spans="52:61" ht="15.75" customHeight="1">
      <c r="AZ977" s="76"/>
      <c r="BA977" s="76"/>
      <c r="BB977" s="76"/>
      <c r="BC977" s="76"/>
      <c r="BD977" s="76"/>
      <c r="BE977" s="76"/>
      <c r="BH977" s="77"/>
      <c r="BI977" s="77"/>
    </row>
    <row r="978" spans="52:61" ht="15.75" customHeight="1">
      <c r="AZ978" s="76"/>
      <c r="BA978" s="76"/>
      <c r="BB978" s="76"/>
      <c r="BC978" s="76"/>
      <c r="BD978" s="76"/>
      <c r="BE978" s="76"/>
      <c r="BH978" s="77"/>
      <c r="BI978" s="77"/>
    </row>
    <row r="979" spans="52:61" ht="15.75" customHeight="1">
      <c r="AZ979" s="76"/>
      <c r="BA979" s="76"/>
      <c r="BB979" s="76"/>
      <c r="BC979" s="76"/>
      <c r="BD979" s="76"/>
      <c r="BE979" s="76"/>
      <c r="BH979" s="77"/>
      <c r="BI979" s="77"/>
    </row>
    <row r="980" spans="52:61" ht="15.75" customHeight="1">
      <c r="AZ980" s="76"/>
      <c r="BA980" s="76"/>
      <c r="BB980" s="76"/>
      <c r="BC980" s="76"/>
      <c r="BD980" s="76"/>
      <c r="BE980" s="76"/>
      <c r="BH980" s="77"/>
      <c r="BI980" s="77"/>
    </row>
    <row r="981" spans="52:61" ht="15.75" customHeight="1">
      <c r="AZ981" s="76"/>
      <c r="BA981" s="76"/>
      <c r="BB981" s="76"/>
      <c r="BC981" s="76"/>
      <c r="BD981" s="76"/>
      <c r="BE981" s="76"/>
      <c r="BH981" s="77"/>
      <c r="BI981" s="77"/>
    </row>
    <row r="982" spans="52:61" ht="15.75" customHeight="1">
      <c r="AZ982" s="76"/>
      <c r="BA982" s="76"/>
      <c r="BB982" s="76"/>
      <c r="BC982" s="76"/>
      <c r="BD982" s="76"/>
      <c r="BE982" s="76"/>
      <c r="BH982" s="77"/>
      <c r="BI982" s="77"/>
    </row>
    <row r="983" spans="52:61" ht="15.75" customHeight="1">
      <c r="AZ983" s="76"/>
      <c r="BA983" s="76"/>
      <c r="BB983" s="76"/>
      <c r="BC983" s="76"/>
      <c r="BD983" s="76"/>
      <c r="BE983" s="76"/>
      <c r="BH983" s="77"/>
      <c r="BI983" s="77"/>
    </row>
    <row r="984" spans="52:61" ht="15.75" customHeight="1">
      <c r="AZ984" s="76"/>
      <c r="BA984" s="76"/>
      <c r="BB984" s="76"/>
      <c r="BC984" s="76"/>
      <c r="BD984" s="76"/>
      <c r="BE984" s="76"/>
      <c r="BH984" s="77"/>
      <c r="BI984" s="77"/>
    </row>
    <row r="985" spans="52:61" ht="15.75" customHeight="1">
      <c r="AZ985" s="76"/>
      <c r="BA985" s="76"/>
      <c r="BB985" s="76"/>
      <c r="BC985" s="76"/>
      <c r="BD985" s="76"/>
      <c r="BE985" s="76"/>
      <c r="BH985" s="77"/>
      <c r="BI985" s="77"/>
    </row>
    <row r="986" spans="52:61" ht="15.75" customHeight="1">
      <c r="AZ986" s="76"/>
      <c r="BA986" s="76"/>
      <c r="BB986" s="76"/>
      <c r="BC986" s="76"/>
      <c r="BD986" s="76"/>
      <c r="BE986" s="76"/>
      <c r="BH986" s="77"/>
      <c r="BI986" s="77"/>
    </row>
    <row r="987" spans="52:61" ht="15.75" customHeight="1">
      <c r="AZ987" s="76"/>
      <c r="BA987" s="76"/>
      <c r="BB987" s="76"/>
      <c r="BC987" s="76"/>
      <c r="BD987" s="76"/>
      <c r="BE987" s="76"/>
      <c r="BH987" s="77"/>
      <c r="BI987" s="77"/>
    </row>
    <row r="988" spans="52:61" ht="15.75" customHeight="1">
      <c r="AZ988" s="76"/>
      <c r="BA988" s="76"/>
      <c r="BB988" s="76"/>
      <c r="BC988" s="76"/>
      <c r="BD988" s="76"/>
      <c r="BE988" s="76"/>
      <c r="BH988" s="77"/>
      <c r="BI988" s="77"/>
    </row>
    <row r="989" spans="52:61" ht="15.75" customHeight="1">
      <c r="AZ989" s="76"/>
      <c r="BA989" s="76"/>
      <c r="BB989" s="76"/>
      <c r="BC989" s="76"/>
      <c r="BD989" s="76"/>
      <c r="BE989" s="76"/>
      <c r="BH989" s="77"/>
      <c r="BI989" s="77"/>
    </row>
    <row r="990" spans="52:61" ht="15.75" customHeight="1">
      <c r="AZ990" s="76"/>
      <c r="BA990" s="76"/>
      <c r="BB990" s="76"/>
      <c r="BC990" s="76"/>
      <c r="BD990" s="76"/>
      <c r="BE990" s="76"/>
      <c r="BH990" s="77"/>
      <c r="BI990" s="77"/>
    </row>
    <row r="991" spans="52:61" ht="15.75" customHeight="1">
      <c r="AZ991" s="76"/>
      <c r="BA991" s="76"/>
      <c r="BB991" s="76"/>
      <c r="BC991" s="76"/>
      <c r="BD991" s="76"/>
      <c r="BE991" s="76"/>
      <c r="BH991" s="77"/>
      <c r="BI991" s="77"/>
    </row>
    <row r="992" spans="52:61" ht="15.75" customHeight="1">
      <c r="AZ992" s="76"/>
      <c r="BA992" s="76"/>
      <c r="BB992" s="76"/>
      <c r="BC992" s="76"/>
      <c r="BD992" s="76"/>
      <c r="BE992" s="76"/>
      <c r="BH992" s="77"/>
      <c r="BI992" s="77"/>
    </row>
    <row r="993" spans="52:61" ht="15.75" customHeight="1">
      <c r="AZ993" s="76"/>
      <c r="BA993" s="76"/>
      <c r="BB993" s="76"/>
      <c r="BC993" s="76"/>
      <c r="BD993" s="76"/>
      <c r="BE993" s="76"/>
      <c r="BH993" s="77"/>
      <c r="BI993" s="77"/>
    </row>
    <row r="994" spans="52:61" ht="15.75" customHeight="1">
      <c r="AZ994" s="76"/>
      <c r="BA994" s="76"/>
      <c r="BB994" s="76"/>
      <c r="BC994" s="76"/>
      <c r="BD994" s="76"/>
      <c r="BE994" s="76"/>
      <c r="BH994" s="77"/>
      <c r="BI994" s="77"/>
    </row>
    <row r="995" spans="52:61" ht="15.75" customHeight="1">
      <c r="AZ995" s="76"/>
      <c r="BA995" s="76"/>
      <c r="BB995" s="76"/>
      <c r="BC995" s="76"/>
      <c r="BD995" s="76"/>
      <c r="BE995" s="76"/>
      <c r="BH995" s="77"/>
      <c r="BI995" s="77"/>
    </row>
    <row r="996" spans="52:61" ht="15.75" customHeight="1">
      <c r="AZ996" s="76"/>
      <c r="BA996" s="76"/>
      <c r="BB996" s="76"/>
      <c r="BC996" s="76"/>
      <c r="BD996" s="76"/>
      <c r="BE996" s="76"/>
      <c r="BH996" s="77"/>
      <c r="BI996" s="77"/>
    </row>
    <row r="997" spans="52:61" ht="15.75" customHeight="1">
      <c r="AZ997" s="76"/>
      <c r="BA997" s="76"/>
      <c r="BB997" s="76"/>
      <c r="BC997" s="76"/>
      <c r="BD997" s="76"/>
      <c r="BE997" s="76"/>
      <c r="BH997" s="77"/>
      <c r="BI997" s="77"/>
    </row>
    <row r="998" spans="52:61" ht="15.75" customHeight="1">
      <c r="AZ998" s="76"/>
      <c r="BA998" s="76"/>
      <c r="BB998" s="76"/>
      <c r="BC998" s="76"/>
      <c r="BD998" s="76"/>
      <c r="BE998" s="76"/>
      <c r="BH998" s="77"/>
      <c r="BI998" s="77"/>
    </row>
    <row r="999" spans="52:61" ht="15.75" customHeight="1">
      <c r="AZ999" s="76"/>
      <c r="BA999" s="76"/>
      <c r="BB999" s="76"/>
      <c r="BC999" s="76"/>
      <c r="BD999" s="76"/>
      <c r="BE999" s="76"/>
      <c r="BH999" s="77"/>
      <c r="BI999" s="77"/>
    </row>
    <row r="1000" spans="52:61" ht="15.75" customHeight="1">
      <c r="AZ1000" s="76"/>
      <c r="BA1000" s="76"/>
      <c r="BB1000" s="76"/>
      <c r="BC1000" s="76"/>
      <c r="BD1000" s="76"/>
      <c r="BE1000" s="76"/>
      <c r="BH1000" s="77"/>
      <c r="BI1000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S57"/>
  <sheetViews>
    <sheetView workbookViewId="0">
      <pane xSplit="3" topLeftCell="BH1" activePane="topRight" state="frozen"/>
      <selection pane="topRight" activeCell="BJ2" sqref="BJ2"/>
    </sheetView>
  </sheetViews>
  <sheetFormatPr baseColWidth="10" defaultColWidth="12.6640625" defaultRowHeight="15.75" customHeight="1"/>
  <cols>
    <col min="3" max="3" width="41.83203125" customWidth="1"/>
    <col min="60" max="60" width="10.33203125" customWidth="1"/>
    <col min="61" max="61" width="29.5" customWidth="1"/>
    <col min="62" max="62" width="38.33203125" customWidth="1"/>
  </cols>
  <sheetData>
    <row r="1" spans="1:71" thickBot="1">
      <c r="A1" s="8" t="s">
        <v>553</v>
      </c>
      <c r="B1" s="8" t="s">
        <v>1</v>
      </c>
      <c r="C1" s="8" t="s">
        <v>2</v>
      </c>
      <c r="D1" s="9" t="s">
        <v>554</v>
      </c>
      <c r="E1" s="10" t="s">
        <v>555</v>
      </c>
      <c r="F1" s="10" t="s">
        <v>556</v>
      </c>
      <c r="G1" s="11" t="s">
        <v>557</v>
      </c>
      <c r="H1" s="21" t="s">
        <v>558</v>
      </c>
      <c r="I1" s="78" t="s">
        <v>559</v>
      </c>
      <c r="J1" s="14" t="s">
        <v>560</v>
      </c>
      <c r="K1" s="14" t="s">
        <v>561</v>
      </c>
      <c r="L1" s="14" t="s">
        <v>562</v>
      </c>
      <c r="M1" s="13" t="s">
        <v>563</v>
      </c>
      <c r="N1" s="15" t="s">
        <v>564</v>
      </c>
      <c r="O1" s="11" t="s">
        <v>559</v>
      </c>
      <c r="P1" s="8" t="s">
        <v>565</v>
      </c>
      <c r="Q1" s="14" t="s">
        <v>566</v>
      </c>
      <c r="R1" s="14" t="s">
        <v>567</v>
      </c>
      <c r="S1" s="13" t="s">
        <v>568</v>
      </c>
      <c r="T1" s="15" t="s">
        <v>569</v>
      </c>
      <c r="U1" s="11" t="s">
        <v>559</v>
      </c>
      <c r="V1" s="8" t="s">
        <v>570</v>
      </c>
      <c r="W1" s="14" t="s">
        <v>571</v>
      </c>
      <c r="X1" s="14" t="s">
        <v>572</v>
      </c>
      <c r="Y1" s="13" t="s">
        <v>573</v>
      </c>
      <c r="Z1" s="15" t="s">
        <v>574</v>
      </c>
      <c r="AA1" s="11" t="s">
        <v>559</v>
      </c>
      <c r="AB1" s="8" t="s">
        <v>575</v>
      </c>
      <c r="AC1" s="14" t="s">
        <v>576</v>
      </c>
      <c r="AD1" s="14" t="s">
        <v>577</v>
      </c>
      <c r="AE1" s="13" t="s">
        <v>578</v>
      </c>
      <c r="AF1" s="15" t="s">
        <v>579</v>
      </c>
      <c r="AG1" s="11" t="s">
        <v>559</v>
      </c>
      <c r="AH1" s="8" t="s">
        <v>580</v>
      </c>
      <c r="AI1" s="14" t="s">
        <v>581</v>
      </c>
      <c r="AJ1" s="14" t="s">
        <v>582</v>
      </c>
      <c r="AK1" s="13" t="s">
        <v>583</v>
      </c>
      <c r="AL1" s="15" t="s">
        <v>584</v>
      </c>
      <c r="AM1" s="11" t="s">
        <v>559</v>
      </c>
      <c r="AN1" s="8" t="s">
        <v>585</v>
      </c>
      <c r="AO1" s="14" t="s">
        <v>586</v>
      </c>
      <c r="AP1" s="14" t="s">
        <v>587</v>
      </c>
      <c r="AQ1" s="13" t="s">
        <v>588</v>
      </c>
      <c r="AR1" s="15" t="s">
        <v>589</v>
      </c>
      <c r="AS1" s="11" t="s">
        <v>559</v>
      </c>
      <c r="AT1" s="8" t="s">
        <v>590</v>
      </c>
      <c r="AU1" s="14" t="s">
        <v>591</v>
      </c>
      <c r="AV1" s="14" t="s">
        <v>592</v>
      </c>
      <c r="AW1" s="13" t="s">
        <v>593</v>
      </c>
      <c r="AX1" s="15" t="s">
        <v>594</v>
      </c>
      <c r="AY1" s="11" t="s">
        <v>559</v>
      </c>
      <c r="AZ1" s="23" t="s">
        <v>595</v>
      </c>
      <c r="BA1" s="23" t="s">
        <v>596</v>
      </c>
      <c r="BB1" s="23" t="s">
        <v>597</v>
      </c>
      <c r="BC1" s="23" t="s">
        <v>598</v>
      </c>
      <c r="BD1" s="23" t="s">
        <v>599</v>
      </c>
      <c r="BE1" s="23" t="s">
        <v>559</v>
      </c>
      <c r="BF1" s="23" t="s">
        <v>600</v>
      </c>
      <c r="BG1" s="23" t="s">
        <v>601</v>
      </c>
      <c r="BH1" s="79" t="s">
        <v>602</v>
      </c>
      <c r="BI1" s="280" t="s">
        <v>603</v>
      </c>
      <c r="BJ1" s="80" t="s">
        <v>900</v>
      </c>
      <c r="BK1" s="23" t="s">
        <v>687</v>
      </c>
      <c r="BL1" s="23" t="s">
        <v>688</v>
      </c>
      <c r="BM1" s="23" t="s">
        <v>689</v>
      </c>
      <c r="BN1" s="23" t="s">
        <v>690</v>
      </c>
      <c r="BO1" s="23" t="s">
        <v>691</v>
      </c>
      <c r="BP1" s="23" t="s">
        <v>692</v>
      </c>
      <c r="BQ1" s="23" t="s">
        <v>693</v>
      </c>
      <c r="BR1" s="23" t="s">
        <v>694</v>
      </c>
      <c r="BS1" s="23" t="s">
        <v>695</v>
      </c>
    </row>
    <row r="2" spans="1:71" ht="17" thickBot="1">
      <c r="A2" s="24" t="s">
        <v>613</v>
      </c>
      <c r="B2" s="25" t="s">
        <v>21</v>
      </c>
      <c r="C2" s="81" t="s">
        <v>22</v>
      </c>
      <c r="D2" s="82">
        <v>36</v>
      </c>
      <c r="E2" s="28">
        <v>19</v>
      </c>
      <c r="F2" s="28">
        <f t="shared" ref="F2:F38" si="0">IF(ISBLANK(D2), "",D2+E2)</f>
        <v>55</v>
      </c>
      <c r="G2" s="28">
        <f t="shared" ref="G2:G38" si="1">IF(ISBLANK(D2),"",IF(OR(D2&lt;20,E2&lt;18,F2&lt;40),0,IF(F2&gt;=90,10,IF(F2&gt;=80,9,IF(F2&gt;=70,8,IF(F2&gt;=60,7,IF(F2&gt;=55,6,IF(F2&gt;=50,5,IF(F2&gt;=40,4,0)))))))))</f>
        <v>6</v>
      </c>
      <c r="H2" s="29" t="str">
        <f t="shared" ref="H2:H38" si="2">IF(ISBLANK(D2),"", IF(D2&lt;20,"NE",IF(OR(E2&lt;18,F2&lt;40),"F",IF(F2&gt;=90,"O",IF(F2&gt;=80,"A+",IF(F2&gt;=70,"A",IF(F2&gt;=60,"B+", IF(F2&gt;=55,"B", IF(F2&gt;=50,"C",IF(F2&gt;=40,"P","F"))))))))))</f>
        <v>B</v>
      </c>
      <c r="I2" s="83" t="s">
        <v>626</v>
      </c>
      <c r="J2" s="27">
        <v>28</v>
      </c>
      <c r="K2" s="28">
        <v>38</v>
      </c>
      <c r="L2" s="28">
        <f t="shared" ref="L2:L38" si="3">IF(ISBLANK(J2), "",J2+K2)</f>
        <v>66</v>
      </c>
      <c r="M2" s="28">
        <f t="shared" ref="M2:M38" si="4">IF(ISBLANK(J2),"",IF(OR(J2&lt;20,K2&lt;18,L2&lt;40),0,IF(L2&gt;=90,10,IF(L2&gt;=80,9,IF(L2&gt;=70,8,IF(L2&gt;=60,7,IF(L2&gt;=55,6,IF(L2&gt;=50,5,IF(L2&gt;=40,4,0)))))))))</f>
        <v>7</v>
      </c>
      <c r="N2" s="29" t="str">
        <f t="shared" ref="N2:N38" si="5">IF(ISBLANK(J2),"", IF(J2&lt;20,"NE",IF(OR(K2&lt;18,L2&lt;40),"F",IF(L2&gt;=90,"O",IF(L2&gt;=80,"A+",IF(L2&gt;=70,"A",IF(L2&gt;=60,"B+", IF(L2&gt;=55,"B", IF(L2&gt;=50,"C",IF(L2&gt;=40,"P","F"))))))))))</f>
        <v>B+</v>
      </c>
      <c r="O2" s="84" t="s">
        <v>626</v>
      </c>
      <c r="P2" s="27">
        <v>29</v>
      </c>
      <c r="Q2" s="28">
        <v>18</v>
      </c>
      <c r="R2" s="28">
        <f t="shared" ref="R2:R38" si="6">IF(ISBLANK(P2), "",P2+Q2)</f>
        <v>47</v>
      </c>
      <c r="S2" s="28">
        <f t="shared" ref="S2:S38" si="7">IF(ISBLANK(P2),"",IF(OR(P2&lt;20,Q2&lt;18,R2&lt;40),0,IF(R2&gt;=90,10,IF(R2&gt;=80,9,IF(R2&gt;=70,8,IF(R2&gt;=60,7,IF(R2&gt;=55,6,IF(R2&gt;=50,5,IF(R2&gt;=40,4,0)))))))))</f>
        <v>4</v>
      </c>
      <c r="T2" s="29" t="str">
        <f t="shared" ref="T2:T38" si="8">IF(ISBLANK(P2),"", IF(P2&lt;20,"NE",IF(OR(Q2&lt;18,R2&lt;40),"F",IF(R2&gt;=90,"O",IF(R2&gt;=80,"A+",IF(R2&gt;=70,"A",IF(R2&gt;=60,"B+", IF(R2&gt;=55,"B", IF(R2&gt;=50,"C",IF(R2&gt;=40,"P","F"))))))))))</f>
        <v>P</v>
      </c>
      <c r="U2" s="84" t="s">
        <v>626</v>
      </c>
      <c r="V2" s="27">
        <v>28</v>
      </c>
      <c r="W2" s="28">
        <v>34</v>
      </c>
      <c r="X2" s="28">
        <f t="shared" ref="X2:X38" si="9">IF(ISBLANK(V2), "",V2+W2)</f>
        <v>62</v>
      </c>
      <c r="Y2" s="28">
        <f t="shared" ref="Y2:Y38" si="10">IF(ISBLANK(V2),"",IF(OR(V2&lt;20,W2&lt;18,X2&lt;40),0,IF(X2&gt;=90,10,IF(X2&gt;=80,9,IF(X2&gt;=70,8,IF(X2&gt;=60,7,IF(X2&gt;=55,6,IF(X2&gt;=50,5,IF(X2&gt;=40,4,0)))))))))</f>
        <v>7</v>
      </c>
      <c r="Z2" s="29" t="str">
        <f t="shared" ref="Z2:Z38" si="11">IF(ISBLANK(V2),"", IF(V2&lt;20,"NE",IF(OR(W2&lt;18,X2&lt;40),"F",IF(X2&gt;=90,"O",IF(X2&gt;=80,"A+",IF(X2&gt;=70,"A",IF(X2&gt;=60,"B+", IF(X2&gt;=55,"B", IF(X2&gt;=50,"C",IF(X2&gt;=40,"P","F"))))))))))</f>
        <v>B+</v>
      </c>
      <c r="AA2" s="84" t="s">
        <v>626</v>
      </c>
      <c r="AB2" s="27">
        <v>36</v>
      </c>
      <c r="AC2" s="28">
        <v>29</v>
      </c>
      <c r="AD2" s="28">
        <f t="shared" ref="AD2:AD38" si="12">IF(ISBLANK(AB2), "",AB2+AC2)</f>
        <v>65</v>
      </c>
      <c r="AE2" s="28">
        <f t="shared" ref="AE2:AE38" si="13">IF(ISBLANK(AB2),"",IF(OR(AB2&lt;20,AC2&lt;18,AD2&lt;40),0,IF(AD2&gt;=90,10,IF(AD2&gt;=80,9,IF(AD2&gt;=70,8,IF(AD2&gt;=60,7,IF(AD2&gt;=55,6,IF(AD2&gt;=50,5,IF(AD2&gt;=40,4,0)))))))))</f>
        <v>7</v>
      </c>
      <c r="AF2" s="29" t="str">
        <f t="shared" ref="AF2:AF38" si="14">IF(ISBLANK(AB2),"", IF(AB2&lt;20,"NE",IF(OR(AC2&lt;18,AD2&lt;40),"F",IF(AD2&gt;=90,"O",IF(AD2&gt;=80,"A+",IF(AD2&gt;=70,"A",IF(AD2&gt;=60,"B+", IF(AD2&gt;=55,"B", IF(AD2&gt;=50,"C",IF(AD2&gt;=40,"P","F"))))))))))</f>
        <v>B+</v>
      </c>
      <c r="AG2" s="84" t="s">
        <v>626</v>
      </c>
      <c r="AH2" s="27">
        <v>39</v>
      </c>
      <c r="AI2" s="28">
        <v>21</v>
      </c>
      <c r="AJ2" s="28">
        <f t="shared" ref="AJ2:AJ38" si="15">IF(ISBLANK(AH2), "",AH2+AI2)</f>
        <v>60</v>
      </c>
      <c r="AK2" s="28">
        <f t="shared" ref="AK2:AK38" si="16">IF(ISBLANK(AH2),"",IF(OR(AH2&lt;20,AI2&lt;18,AJ2&lt;40),0,IF(AJ2&gt;=90,10,IF(AJ2&gt;=80,9,IF(AJ2&gt;=70,8,IF(AJ2&gt;=60,7,IF(AJ2&gt;=55,6,IF(AJ2&gt;=50,5,IF(AJ2&gt;=40,4,0)))))))))</f>
        <v>7</v>
      </c>
      <c r="AL2" s="29" t="str">
        <f t="shared" ref="AL2:AL38" si="17">IF(ISBLANK(AH2),"", IF(AH2&lt;20,"NE",IF(OR(AI2&lt;18,AJ2&lt;40),"F",IF(AJ2&gt;=90,"O",IF(AJ2&gt;=80,"A+",IF(AJ2&gt;=70,"A",IF(AJ2&gt;=60,"B+", IF(AJ2&gt;=55,"B", IF(AJ2&gt;=50,"C",IF(AJ2&gt;=40,"P","F"))))))))))</f>
        <v>B+</v>
      </c>
      <c r="AM2" s="84" t="s">
        <v>626</v>
      </c>
      <c r="AN2" s="27">
        <v>38</v>
      </c>
      <c r="AO2" s="28">
        <v>38</v>
      </c>
      <c r="AP2" s="28">
        <f t="shared" ref="AP2:AP38" si="18">IF(ISBLANK(AN2), "",AN2+AO2)</f>
        <v>76</v>
      </c>
      <c r="AQ2" s="28">
        <f t="shared" ref="AQ2:AQ38" si="19">IF(ISBLANK(AN2),"",IF(OR(AN2&lt;20,AO2&lt;18,AP2&lt;40),0,IF(AP2&gt;=90,10,IF(AP2&gt;=80,9,IF(AP2&gt;=70,8,IF(AP2&gt;=60,7,IF(AP2&gt;=55,6,IF(AP2&gt;=50,5,IF(AP2&gt;=40,4,0)))))))))</f>
        <v>8</v>
      </c>
      <c r="AR2" s="29" t="str">
        <f t="shared" ref="AR2:AR38" si="20">IF(ISBLANK(AN2),"", IF(AN2&lt;20,"NE",IF(OR(AO2&lt;18,AP2&lt;40),"F",IF(AP2&gt;=90,"O",IF(AP2&gt;=80,"A+",IF(AP2&gt;=70,"A",IF(AP2&gt;=60,"B+", IF(AP2&gt;=55,"B", IF(AP2&gt;=50,"C",IF(AP2&gt;=40,"P","F"))))))))))</f>
        <v>A</v>
      </c>
      <c r="AS2" s="84" t="s">
        <v>626</v>
      </c>
      <c r="AT2" s="27">
        <v>30</v>
      </c>
      <c r="AU2" s="28">
        <v>24</v>
      </c>
      <c r="AV2" s="28">
        <f t="shared" ref="AV2:AV38" si="21">IF(ISBLANK(AT2), "",AT2+AU2)</f>
        <v>54</v>
      </c>
      <c r="AW2" s="28">
        <f t="shared" ref="AW2:AW38" si="22">IF(ISBLANK(AT2),"",IF(OR(AT2&lt;20,AU2&lt;18,AV2&lt;40),0,IF(AV2&gt;=90,10,IF(AV2&gt;=80,9,IF(AV2&gt;=70,8,IF(AV2&gt;=60,7,IF(AV2&gt;=55,6,IF(AV2&gt;=50,5,IF(AV2&gt;=40,4,0)))))))))</f>
        <v>5</v>
      </c>
      <c r="AX2" s="29" t="str">
        <f t="shared" ref="AX2:AX38" si="23">IF(ISBLANK(AT2),"", IF(AT2&lt;20,"NE",IF(OR(AU2&lt;18,AV2&lt;40),"F",IF(AV2&gt;=90,"O",IF(AV2&gt;=80,"A+",IF(AV2&gt;=70,"A",IF(AV2&gt;=60,"B+", IF(AV2&gt;=55,"B", IF(AV2&gt;=50,"C",IF(AV2&gt;=40,"P","F"))))))))))</f>
        <v>C</v>
      </c>
      <c r="AY2" s="85" t="s">
        <v>626</v>
      </c>
      <c r="AZ2" s="27">
        <v>21</v>
      </c>
      <c r="BA2" s="28">
        <v>27</v>
      </c>
      <c r="BB2" s="28">
        <f t="shared" ref="BB2:BB38" si="24">IF(ISBLANK(AZ2), "",AZ2+BA2)</f>
        <v>48</v>
      </c>
      <c r="BC2" s="28">
        <f t="shared" ref="BC2:BC38" si="25">IF(ISBLANK(AZ2),"",IF(OR(AZ2&lt;20,BA2&lt;18,BB2&lt;40),0,IF(BB2&gt;=90,10,IF(BB2&gt;=80,9,IF(BB2&gt;=70,8,IF(BB2&gt;=60,7,IF(BB2&gt;=55,6,IF(BB2&gt;=50,5,IF(BB2&gt;=40,4,0)))))))))</f>
        <v>4</v>
      </c>
      <c r="BD2" s="29" t="str">
        <f t="shared" ref="BD2:BD38" si="26">IF(ISBLANK(AZ2),"", IF(AZ2&lt;20,"NE",IF(OR(BA2&lt;18,BB2&lt;40),"F",IF(BB2&gt;=90,"O",IF(BB2&gt;=80,"A+",IF(BB2&gt;=70,"A",IF(BB2&gt;=60,"B+", IF(BB2&gt;=55,"B", IF(BB2&gt;=50,"C",IF(BB2&gt;=40,"P","F"))))))))))</f>
        <v>P</v>
      </c>
      <c r="BE2" s="30" t="s">
        <v>626</v>
      </c>
      <c r="BF2" s="33">
        <f t="shared" ref="BF2:BF57" si="27">SUM(3*G2,3*M2,3*S2,3*Y2,3*AE2,1*AK2,1*AQ2,2*AW2,1*BC2)/20</f>
        <v>6.1</v>
      </c>
      <c r="BG2" s="86">
        <f t="shared" ref="BG2:BG38" si="28">BF2*10</f>
        <v>61</v>
      </c>
      <c r="BH2" s="35" t="str">
        <f t="shared" ref="BH2:BH57" si="29">IF(IF(OR(H2="F",N2="F",T2="F",Z2="F",AF2="F",AL2="F",AR2="F",AX2="F",BD2="F",H2="NE",N2="NE",T2="NE",Z2="NE",AF2="NE",AL2="NE",AR2="NE",AX2="NE",BD2="NE"),"Fail","Pass")="Pass",IF(BG2&gt;=70,"FCD",IF(BG2&gt;=60,"FC",IF(BG2&gt;=40,"SC"))),"Fail")</f>
        <v>FC</v>
      </c>
      <c r="BI2" s="43" t="str">
        <f>IF(E2="","",(IF(G2=0,BK2&amp;",","")&amp;IF(M2=0,BL2&amp;",","")&amp;IF(S2=0,BM2&amp;",","")&amp;IF(Y2=0,BN2&amp;",","")&amp;IF(AE2=0,BO2&amp;",","")&amp;IF(AK2=0,BP2&amp;",","")&amp;IF(AQ2=0,BQ2&amp;",","")&amp;IF(AW2=0,BR2&amp;",","")&amp;IF(BC2=0,BS2&amp;",","")))</f>
        <v/>
      </c>
      <c r="BJ2" s="87" t="str">
        <f>IF(I2="II","",BK2&amp;",") &amp; IF(O2="II","",BL2&amp;",") &amp; IF(U2="II","",BM2&amp;",")&amp; IF(AA2="II","",BN2&amp;",")&amp; IF(AG2="II","",BO2&amp;",")&amp; IF(AM2="II","",BP2&amp;",")&amp; IF(AS2="II","",BQ2&amp;",")&amp; IF(AY2="II","",BR2&amp;",")&amp; IF(BE2="II","",BS2&amp;",")</f>
        <v/>
      </c>
      <c r="BK2" s="88" t="s">
        <v>696</v>
      </c>
      <c r="BL2" s="89" t="s">
        <v>697</v>
      </c>
      <c r="BM2" s="89" t="s">
        <v>698</v>
      </c>
      <c r="BN2" s="90" t="s">
        <v>699</v>
      </c>
      <c r="BO2" s="91" t="s">
        <v>700</v>
      </c>
      <c r="BP2" s="88" t="s">
        <v>701</v>
      </c>
      <c r="BQ2" s="89" t="s">
        <v>702</v>
      </c>
      <c r="BR2" s="89" t="s">
        <v>703</v>
      </c>
      <c r="BS2" s="92" t="s">
        <v>704</v>
      </c>
    </row>
    <row r="3" spans="1:71">
      <c r="A3" s="40" t="s">
        <v>624</v>
      </c>
      <c r="B3" s="41" t="s">
        <v>37</v>
      </c>
      <c r="C3" s="93" t="s">
        <v>38</v>
      </c>
      <c r="D3" s="50">
        <v>45</v>
      </c>
      <c r="E3" s="43">
        <v>21</v>
      </c>
      <c r="F3" s="43">
        <f t="shared" si="0"/>
        <v>66</v>
      </c>
      <c r="G3" s="43">
        <f t="shared" si="1"/>
        <v>7</v>
      </c>
      <c r="H3" s="31" t="str">
        <f t="shared" si="2"/>
        <v>B+</v>
      </c>
      <c r="I3" s="83" t="s">
        <v>626</v>
      </c>
      <c r="J3" s="40">
        <v>37</v>
      </c>
      <c r="K3" s="43">
        <v>37</v>
      </c>
      <c r="L3" s="43">
        <f t="shared" si="3"/>
        <v>74</v>
      </c>
      <c r="M3" s="43">
        <f t="shared" si="4"/>
        <v>8</v>
      </c>
      <c r="N3" s="31" t="str">
        <f t="shared" si="5"/>
        <v>A</v>
      </c>
      <c r="O3" s="94" t="s">
        <v>626</v>
      </c>
      <c r="P3" s="40">
        <v>44</v>
      </c>
      <c r="Q3" s="43">
        <v>21</v>
      </c>
      <c r="R3" s="43">
        <f t="shared" si="6"/>
        <v>65</v>
      </c>
      <c r="S3" s="43">
        <f t="shared" si="7"/>
        <v>7</v>
      </c>
      <c r="T3" s="31" t="str">
        <f t="shared" si="8"/>
        <v>B+</v>
      </c>
      <c r="U3" s="94" t="s">
        <v>626</v>
      </c>
      <c r="V3" s="40">
        <v>38</v>
      </c>
      <c r="W3" s="43">
        <v>26</v>
      </c>
      <c r="X3" s="43">
        <f t="shared" si="9"/>
        <v>64</v>
      </c>
      <c r="Y3" s="43">
        <f t="shared" si="10"/>
        <v>7</v>
      </c>
      <c r="Z3" s="31" t="str">
        <f t="shared" si="11"/>
        <v>B+</v>
      </c>
      <c r="AA3" s="94" t="s">
        <v>626</v>
      </c>
      <c r="AB3" s="40">
        <v>38</v>
      </c>
      <c r="AC3" s="43">
        <v>39</v>
      </c>
      <c r="AD3" s="43">
        <f t="shared" si="12"/>
        <v>77</v>
      </c>
      <c r="AE3" s="43">
        <f t="shared" si="13"/>
        <v>8</v>
      </c>
      <c r="AF3" s="31" t="str">
        <f t="shared" si="14"/>
        <v>A</v>
      </c>
      <c r="AG3" s="94" t="s">
        <v>626</v>
      </c>
      <c r="AH3" s="40">
        <v>44</v>
      </c>
      <c r="AI3" s="43">
        <v>40</v>
      </c>
      <c r="AJ3" s="43">
        <f t="shared" si="15"/>
        <v>84</v>
      </c>
      <c r="AK3" s="43">
        <f t="shared" si="16"/>
        <v>9</v>
      </c>
      <c r="AL3" s="31" t="str">
        <f t="shared" si="17"/>
        <v>A+</v>
      </c>
      <c r="AM3" s="94" t="s">
        <v>626</v>
      </c>
      <c r="AN3" s="40">
        <v>42</v>
      </c>
      <c r="AO3" s="43">
        <v>44</v>
      </c>
      <c r="AP3" s="43">
        <f t="shared" si="18"/>
        <v>86</v>
      </c>
      <c r="AQ3" s="43">
        <f t="shared" si="19"/>
        <v>9</v>
      </c>
      <c r="AR3" s="31" t="str">
        <f t="shared" si="20"/>
        <v>A+</v>
      </c>
      <c r="AS3" s="94" t="s">
        <v>626</v>
      </c>
      <c r="AT3" s="40">
        <v>46</v>
      </c>
      <c r="AU3" s="43">
        <v>30</v>
      </c>
      <c r="AV3" s="43">
        <f t="shared" si="21"/>
        <v>76</v>
      </c>
      <c r="AW3" s="43">
        <f t="shared" si="22"/>
        <v>8</v>
      </c>
      <c r="AX3" s="31" t="str">
        <f t="shared" si="23"/>
        <v>A</v>
      </c>
      <c r="AY3" s="85" t="s">
        <v>626</v>
      </c>
      <c r="AZ3" s="40">
        <v>40</v>
      </c>
      <c r="BA3" s="43">
        <v>42</v>
      </c>
      <c r="BB3" s="43">
        <f t="shared" si="24"/>
        <v>82</v>
      </c>
      <c r="BC3" s="43">
        <f t="shared" si="25"/>
        <v>9</v>
      </c>
      <c r="BD3" s="31" t="str">
        <f t="shared" si="26"/>
        <v>A+</v>
      </c>
      <c r="BE3" s="30" t="s">
        <v>626</v>
      </c>
      <c r="BF3" s="33">
        <f t="shared" si="27"/>
        <v>7.7</v>
      </c>
      <c r="BG3" s="95">
        <f t="shared" si="28"/>
        <v>77</v>
      </c>
      <c r="BH3" s="35" t="str">
        <f t="shared" si="29"/>
        <v>FCD</v>
      </c>
      <c r="BI3" s="43" t="str">
        <f t="shared" ref="BI3:BI57" si="30">IF(E3="","",(IF(G3=0,BK3&amp;",","")&amp;IF(M3=0,BL3&amp;",","")&amp;IF(S3=0,BM3&amp;",","")&amp;IF(Y3=0,BN3&amp;",","")&amp;IF(AE3=0,BO3&amp;",","")&amp;IF(AK3=0,BP3&amp;",","")&amp;IF(AQ3=0,BQ3&amp;",","")&amp;IF(AW3=0,BR3&amp;",","")&amp;IF(BC3=0,BS3&amp;",","")))</f>
        <v/>
      </c>
      <c r="BJ3" s="87" t="str">
        <f t="shared" ref="BJ3:BJ57" si="31">IF(I3="II","",BK3&amp;",") &amp; IF(O3="II","",BL3&amp;",") &amp; IF(U3="II","",BM3&amp;",")&amp; IF(AA3="II","",BN3&amp;",")&amp; IF(AG3="II","",BO3&amp;",")&amp; IF(AM3="II","",BP3&amp;",")&amp; IF(AS3="II","",BQ3&amp;",")&amp; IF(AY3="II","",BR3&amp;",")&amp; IF(BE3="II","",BS3&amp;",")</f>
        <v/>
      </c>
      <c r="BK3" s="88" t="s">
        <v>696</v>
      </c>
      <c r="BL3" s="89" t="s">
        <v>697</v>
      </c>
      <c r="BM3" s="89" t="s">
        <v>698</v>
      </c>
      <c r="BN3" s="90" t="s">
        <v>699</v>
      </c>
      <c r="BO3" s="91" t="s">
        <v>700</v>
      </c>
      <c r="BP3" s="88" t="s">
        <v>701</v>
      </c>
      <c r="BQ3" s="89" t="s">
        <v>702</v>
      </c>
      <c r="BR3" s="89" t="s">
        <v>703</v>
      </c>
      <c r="BS3" s="92" t="s">
        <v>704</v>
      </c>
    </row>
    <row r="4" spans="1:71">
      <c r="A4" s="40" t="s">
        <v>625</v>
      </c>
      <c r="B4" s="41" t="s">
        <v>49</v>
      </c>
      <c r="C4" s="42" t="s">
        <v>50</v>
      </c>
      <c r="D4" s="50">
        <v>38</v>
      </c>
      <c r="E4" s="43">
        <v>19</v>
      </c>
      <c r="F4" s="43">
        <f t="shared" si="0"/>
        <v>57</v>
      </c>
      <c r="G4" s="43">
        <f t="shared" si="1"/>
        <v>6</v>
      </c>
      <c r="H4" s="49" t="str">
        <f t="shared" si="2"/>
        <v>B</v>
      </c>
      <c r="I4" s="83" t="s">
        <v>626</v>
      </c>
      <c r="J4" s="50">
        <v>26</v>
      </c>
      <c r="K4" s="43">
        <v>26</v>
      </c>
      <c r="L4" s="43">
        <f t="shared" si="3"/>
        <v>52</v>
      </c>
      <c r="M4" s="43">
        <f t="shared" si="4"/>
        <v>5</v>
      </c>
      <c r="N4" s="49" t="str">
        <f t="shared" si="5"/>
        <v>C</v>
      </c>
      <c r="O4" s="94" t="s">
        <v>705</v>
      </c>
      <c r="P4" s="50">
        <v>35</v>
      </c>
      <c r="Q4" s="43">
        <v>18</v>
      </c>
      <c r="R4" s="43">
        <f t="shared" si="6"/>
        <v>53</v>
      </c>
      <c r="S4" s="43">
        <f t="shared" si="7"/>
        <v>5</v>
      </c>
      <c r="T4" s="31" t="str">
        <f t="shared" si="8"/>
        <v>C</v>
      </c>
      <c r="U4" s="94" t="s">
        <v>626</v>
      </c>
      <c r="V4" s="40">
        <v>27</v>
      </c>
      <c r="W4" s="43">
        <v>18</v>
      </c>
      <c r="X4" s="43">
        <f t="shared" si="9"/>
        <v>45</v>
      </c>
      <c r="Y4" s="43">
        <f t="shared" si="10"/>
        <v>4</v>
      </c>
      <c r="Z4" s="31" t="str">
        <f t="shared" si="11"/>
        <v>P</v>
      </c>
      <c r="AA4" s="94" t="s">
        <v>626</v>
      </c>
      <c r="AB4" s="40">
        <v>48</v>
      </c>
      <c r="AC4" s="43">
        <v>30</v>
      </c>
      <c r="AD4" s="43">
        <f t="shared" si="12"/>
        <v>78</v>
      </c>
      <c r="AE4" s="43">
        <f t="shared" si="13"/>
        <v>8</v>
      </c>
      <c r="AF4" s="31" t="str">
        <f t="shared" si="14"/>
        <v>A</v>
      </c>
      <c r="AG4" s="94" t="s">
        <v>626</v>
      </c>
      <c r="AH4" s="40">
        <v>45</v>
      </c>
      <c r="AI4" s="43">
        <v>36</v>
      </c>
      <c r="AJ4" s="43">
        <f t="shared" si="15"/>
        <v>81</v>
      </c>
      <c r="AK4" s="43">
        <f t="shared" si="16"/>
        <v>9</v>
      </c>
      <c r="AL4" s="31" t="str">
        <f t="shared" si="17"/>
        <v>A+</v>
      </c>
      <c r="AM4" s="94" t="s">
        <v>626</v>
      </c>
      <c r="AN4" s="40">
        <v>45</v>
      </c>
      <c r="AO4" s="43">
        <v>40</v>
      </c>
      <c r="AP4" s="43">
        <f t="shared" si="18"/>
        <v>85</v>
      </c>
      <c r="AQ4" s="43">
        <f t="shared" si="19"/>
        <v>9</v>
      </c>
      <c r="AR4" s="31" t="str">
        <f t="shared" si="20"/>
        <v>A+</v>
      </c>
      <c r="AS4" s="94" t="s">
        <v>626</v>
      </c>
      <c r="AT4" s="40">
        <v>46</v>
      </c>
      <c r="AU4" s="43">
        <v>33</v>
      </c>
      <c r="AV4" s="43">
        <f t="shared" si="21"/>
        <v>79</v>
      </c>
      <c r="AW4" s="43">
        <f t="shared" si="22"/>
        <v>8</v>
      </c>
      <c r="AX4" s="31" t="str">
        <f t="shared" si="23"/>
        <v>A</v>
      </c>
      <c r="AY4" s="85" t="s">
        <v>626</v>
      </c>
      <c r="AZ4" s="40">
        <v>41</v>
      </c>
      <c r="BA4" s="43">
        <v>35</v>
      </c>
      <c r="BB4" s="43">
        <f t="shared" si="24"/>
        <v>76</v>
      </c>
      <c r="BC4" s="43">
        <f t="shared" si="25"/>
        <v>8</v>
      </c>
      <c r="BD4" s="31" t="str">
        <f t="shared" si="26"/>
        <v>A</v>
      </c>
      <c r="BE4" s="30" t="s">
        <v>626</v>
      </c>
      <c r="BF4" s="33">
        <f t="shared" si="27"/>
        <v>6.3</v>
      </c>
      <c r="BG4" s="95">
        <f t="shared" si="28"/>
        <v>63</v>
      </c>
      <c r="BH4" s="35" t="str">
        <f t="shared" si="29"/>
        <v>FC</v>
      </c>
      <c r="BI4" s="43" t="str">
        <f t="shared" si="30"/>
        <v/>
      </c>
      <c r="BJ4" s="87" t="str">
        <f t="shared" si="31"/>
        <v>21PHY22,</v>
      </c>
      <c r="BK4" s="88" t="s">
        <v>696</v>
      </c>
      <c r="BL4" s="89" t="s">
        <v>697</v>
      </c>
      <c r="BM4" s="89" t="s">
        <v>698</v>
      </c>
      <c r="BN4" s="90" t="s">
        <v>699</v>
      </c>
      <c r="BO4" s="91" t="s">
        <v>700</v>
      </c>
      <c r="BP4" s="88" t="s">
        <v>701</v>
      </c>
      <c r="BQ4" s="89" t="s">
        <v>702</v>
      </c>
      <c r="BR4" s="89" t="s">
        <v>703</v>
      </c>
      <c r="BS4" s="92" t="s">
        <v>704</v>
      </c>
    </row>
    <row r="5" spans="1:71">
      <c r="A5" s="40" t="s">
        <v>628</v>
      </c>
      <c r="B5" s="41" t="s">
        <v>58</v>
      </c>
      <c r="C5" s="93" t="s">
        <v>59</v>
      </c>
      <c r="D5" s="50">
        <v>47</v>
      </c>
      <c r="E5" s="43">
        <v>29</v>
      </c>
      <c r="F5" s="43">
        <f t="shared" si="0"/>
        <v>76</v>
      </c>
      <c r="G5" s="43">
        <f t="shared" si="1"/>
        <v>8</v>
      </c>
      <c r="H5" s="31" t="str">
        <f t="shared" si="2"/>
        <v>A</v>
      </c>
      <c r="I5" s="83" t="s">
        <v>626</v>
      </c>
      <c r="J5" s="40">
        <v>35</v>
      </c>
      <c r="K5" s="43">
        <v>42</v>
      </c>
      <c r="L5" s="43">
        <f t="shared" si="3"/>
        <v>77</v>
      </c>
      <c r="M5" s="43">
        <f t="shared" si="4"/>
        <v>8</v>
      </c>
      <c r="N5" s="31" t="str">
        <f t="shared" si="5"/>
        <v>A</v>
      </c>
      <c r="O5" s="94" t="s">
        <v>626</v>
      </c>
      <c r="P5" s="40">
        <v>41</v>
      </c>
      <c r="Q5" s="43">
        <v>22</v>
      </c>
      <c r="R5" s="43">
        <f t="shared" si="6"/>
        <v>63</v>
      </c>
      <c r="S5" s="43">
        <f t="shared" si="7"/>
        <v>7</v>
      </c>
      <c r="T5" s="31" t="str">
        <f t="shared" si="8"/>
        <v>B+</v>
      </c>
      <c r="U5" s="94" t="s">
        <v>626</v>
      </c>
      <c r="V5" s="40">
        <v>37</v>
      </c>
      <c r="W5" s="43">
        <v>29</v>
      </c>
      <c r="X5" s="43">
        <f t="shared" si="9"/>
        <v>66</v>
      </c>
      <c r="Y5" s="43">
        <f t="shared" si="10"/>
        <v>7</v>
      </c>
      <c r="Z5" s="31" t="str">
        <f t="shared" si="11"/>
        <v>B+</v>
      </c>
      <c r="AA5" s="94" t="s">
        <v>626</v>
      </c>
      <c r="AB5" s="40">
        <v>35</v>
      </c>
      <c r="AC5" s="43">
        <v>40</v>
      </c>
      <c r="AD5" s="43">
        <f t="shared" si="12"/>
        <v>75</v>
      </c>
      <c r="AE5" s="43">
        <f t="shared" si="13"/>
        <v>8</v>
      </c>
      <c r="AF5" s="31" t="str">
        <f t="shared" si="14"/>
        <v>A</v>
      </c>
      <c r="AG5" s="94" t="s">
        <v>626</v>
      </c>
      <c r="AH5" s="40">
        <v>38</v>
      </c>
      <c r="AI5" s="43">
        <v>40</v>
      </c>
      <c r="AJ5" s="43">
        <f t="shared" si="15"/>
        <v>78</v>
      </c>
      <c r="AK5" s="43">
        <f t="shared" si="16"/>
        <v>8</v>
      </c>
      <c r="AL5" s="31" t="str">
        <f t="shared" si="17"/>
        <v>A</v>
      </c>
      <c r="AM5" s="94" t="s">
        <v>626</v>
      </c>
      <c r="AN5" s="40">
        <v>44</v>
      </c>
      <c r="AO5" s="43">
        <v>38</v>
      </c>
      <c r="AP5" s="43">
        <f t="shared" si="18"/>
        <v>82</v>
      </c>
      <c r="AQ5" s="43">
        <f t="shared" si="19"/>
        <v>9</v>
      </c>
      <c r="AR5" s="31" t="str">
        <f t="shared" si="20"/>
        <v>A+</v>
      </c>
      <c r="AS5" s="94" t="s">
        <v>626</v>
      </c>
      <c r="AT5" s="40">
        <v>41</v>
      </c>
      <c r="AU5" s="43">
        <v>24</v>
      </c>
      <c r="AV5" s="43">
        <f t="shared" si="21"/>
        <v>65</v>
      </c>
      <c r="AW5" s="43">
        <f t="shared" si="22"/>
        <v>7</v>
      </c>
      <c r="AX5" s="31" t="str">
        <f t="shared" si="23"/>
        <v>B+</v>
      </c>
      <c r="AY5" s="85" t="s">
        <v>626</v>
      </c>
      <c r="AZ5" s="40">
        <v>45</v>
      </c>
      <c r="BA5" s="43">
        <v>38</v>
      </c>
      <c r="BB5" s="43">
        <f t="shared" si="24"/>
        <v>83</v>
      </c>
      <c r="BC5" s="43">
        <f t="shared" si="25"/>
        <v>9</v>
      </c>
      <c r="BD5" s="31" t="str">
        <f t="shared" si="26"/>
        <v>A+</v>
      </c>
      <c r="BE5" s="30" t="s">
        <v>626</v>
      </c>
      <c r="BF5" s="33">
        <f t="shared" si="27"/>
        <v>7.7</v>
      </c>
      <c r="BG5" s="95">
        <f t="shared" si="28"/>
        <v>77</v>
      </c>
      <c r="BH5" s="35" t="str">
        <f t="shared" si="29"/>
        <v>FCD</v>
      </c>
      <c r="BI5" s="43" t="str">
        <f t="shared" si="30"/>
        <v/>
      </c>
      <c r="BJ5" s="87" t="str">
        <f t="shared" si="31"/>
        <v/>
      </c>
      <c r="BK5" s="88" t="s">
        <v>696</v>
      </c>
      <c r="BL5" s="89" t="s">
        <v>697</v>
      </c>
      <c r="BM5" s="89" t="s">
        <v>698</v>
      </c>
      <c r="BN5" s="90" t="s">
        <v>699</v>
      </c>
      <c r="BO5" s="91" t="s">
        <v>700</v>
      </c>
      <c r="BP5" s="88" t="s">
        <v>701</v>
      </c>
      <c r="BQ5" s="89" t="s">
        <v>702</v>
      </c>
      <c r="BR5" s="89" t="s">
        <v>703</v>
      </c>
      <c r="BS5" s="92" t="s">
        <v>704</v>
      </c>
    </row>
    <row r="6" spans="1:71">
      <c r="A6" s="40" t="s">
        <v>629</v>
      </c>
      <c r="B6" s="41" t="s">
        <v>67</v>
      </c>
      <c r="C6" s="93" t="s">
        <v>68</v>
      </c>
      <c r="D6" s="50">
        <v>35</v>
      </c>
      <c r="E6" s="43">
        <v>18</v>
      </c>
      <c r="F6" s="43">
        <f t="shared" si="0"/>
        <v>53</v>
      </c>
      <c r="G6" s="43">
        <f t="shared" si="1"/>
        <v>5</v>
      </c>
      <c r="H6" s="31" t="str">
        <f t="shared" si="2"/>
        <v>C</v>
      </c>
      <c r="I6" s="83" t="s">
        <v>626</v>
      </c>
      <c r="J6" s="40">
        <v>30</v>
      </c>
      <c r="K6" s="43">
        <v>20</v>
      </c>
      <c r="L6" s="43">
        <f t="shared" si="3"/>
        <v>50</v>
      </c>
      <c r="M6" s="43">
        <f t="shared" si="4"/>
        <v>5</v>
      </c>
      <c r="N6" s="31" t="str">
        <f t="shared" si="5"/>
        <v>C</v>
      </c>
      <c r="O6" s="94" t="s">
        <v>626</v>
      </c>
      <c r="P6" s="40">
        <v>32</v>
      </c>
      <c r="Q6" s="43">
        <v>18</v>
      </c>
      <c r="R6" s="43">
        <f t="shared" si="6"/>
        <v>50</v>
      </c>
      <c r="S6" s="43">
        <f t="shared" si="7"/>
        <v>5</v>
      </c>
      <c r="T6" s="31" t="str">
        <f t="shared" si="8"/>
        <v>C</v>
      </c>
      <c r="U6" s="94" t="s">
        <v>626</v>
      </c>
      <c r="V6" s="40">
        <v>31</v>
      </c>
      <c r="W6" s="43">
        <v>30</v>
      </c>
      <c r="X6" s="43">
        <f t="shared" si="9"/>
        <v>61</v>
      </c>
      <c r="Y6" s="43">
        <f t="shared" si="10"/>
        <v>7</v>
      </c>
      <c r="Z6" s="31" t="str">
        <f t="shared" si="11"/>
        <v>B+</v>
      </c>
      <c r="AA6" s="94" t="s">
        <v>626</v>
      </c>
      <c r="AB6" s="40">
        <v>32</v>
      </c>
      <c r="AC6" s="43">
        <v>35</v>
      </c>
      <c r="AD6" s="43">
        <f t="shared" si="12"/>
        <v>67</v>
      </c>
      <c r="AE6" s="43">
        <f t="shared" si="13"/>
        <v>7</v>
      </c>
      <c r="AF6" s="31" t="str">
        <f t="shared" si="14"/>
        <v>B+</v>
      </c>
      <c r="AG6" s="94" t="s">
        <v>626</v>
      </c>
      <c r="AH6" s="40">
        <v>42</v>
      </c>
      <c r="AI6" s="43">
        <v>37</v>
      </c>
      <c r="AJ6" s="43">
        <f t="shared" si="15"/>
        <v>79</v>
      </c>
      <c r="AK6" s="43">
        <f t="shared" si="16"/>
        <v>8</v>
      </c>
      <c r="AL6" s="31" t="str">
        <f t="shared" si="17"/>
        <v>A</v>
      </c>
      <c r="AM6" s="94" t="s">
        <v>626</v>
      </c>
      <c r="AN6" s="40">
        <v>42</v>
      </c>
      <c r="AO6" s="43">
        <v>38</v>
      </c>
      <c r="AP6" s="43">
        <f t="shared" si="18"/>
        <v>80</v>
      </c>
      <c r="AQ6" s="43">
        <f t="shared" si="19"/>
        <v>9</v>
      </c>
      <c r="AR6" s="31" t="str">
        <f t="shared" si="20"/>
        <v>A+</v>
      </c>
      <c r="AS6" s="94" t="s">
        <v>626</v>
      </c>
      <c r="AT6" s="40">
        <v>44</v>
      </c>
      <c r="AU6" s="43">
        <v>29</v>
      </c>
      <c r="AV6" s="43">
        <f t="shared" si="21"/>
        <v>73</v>
      </c>
      <c r="AW6" s="43">
        <f t="shared" si="22"/>
        <v>8</v>
      </c>
      <c r="AX6" s="31" t="str">
        <f t="shared" si="23"/>
        <v>A</v>
      </c>
      <c r="AY6" s="85" t="s">
        <v>626</v>
      </c>
      <c r="AZ6" s="40">
        <v>40</v>
      </c>
      <c r="BA6" s="43">
        <v>38</v>
      </c>
      <c r="BB6" s="43">
        <f t="shared" si="24"/>
        <v>78</v>
      </c>
      <c r="BC6" s="43">
        <f t="shared" si="25"/>
        <v>8</v>
      </c>
      <c r="BD6" s="31" t="str">
        <f t="shared" si="26"/>
        <v>A</v>
      </c>
      <c r="BE6" s="30" t="s">
        <v>626</v>
      </c>
      <c r="BF6" s="33">
        <f t="shared" si="27"/>
        <v>6.4</v>
      </c>
      <c r="BG6" s="95">
        <f t="shared" si="28"/>
        <v>64</v>
      </c>
      <c r="BH6" s="35" t="str">
        <f t="shared" si="29"/>
        <v>FC</v>
      </c>
      <c r="BI6" s="43" t="str">
        <f t="shared" si="30"/>
        <v/>
      </c>
      <c r="BJ6" s="87" t="str">
        <f t="shared" si="31"/>
        <v/>
      </c>
      <c r="BK6" s="88" t="s">
        <v>696</v>
      </c>
      <c r="BL6" s="89" t="s">
        <v>697</v>
      </c>
      <c r="BM6" s="89" t="s">
        <v>698</v>
      </c>
      <c r="BN6" s="90" t="s">
        <v>699</v>
      </c>
      <c r="BO6" s="91" t="s">
        <v>700</v>
      </c>
      <c r="BP6" s="88" t="s">
        <v>701</v>
      </c>
      <c r="BQ6" s="89" t="s">
        <v>702</v>
      </c>
      <c r="BR6" s="89" t="s">
        <v>703</v>
      </c>
      <c r="BS6" s="92" t="s">
        <v>704</v>
      </c>
    </row>
    <row r="7" spans="1:71">
      <c r="A7" s="40" t="s">
        <v>630</v>
      </c>
      <c r="B7" s="41" t="s">
        <v>78</v>
      </c>
      <c r="C7" s="93" t="s">
        <v>79</v>
      </c>
      <c r="D7" s="50">
        <v>32</v>
      </c>
      <c r="E7" s="43">
        <v>21</v>
      </c>
      <c r="F7" s="43">
        <f t="shared" si="0"/>
        <v>53</v>
      </c>
      <c r="G7" s="43">
        <f t="shared" si="1"/>
        <v>5</v>
      </c>
      <c r="H7" s="49" t="str">
        <f t="shared" si="2"/>
        <v>C</v>
      </c>
      <c r="I7" s="83" t="s">
        <v>631</v>
      </c>
      <c r="J7" s="50">
        <v>21</v>
      </c>
      <c r="K7" s="43">
        <v>19</v>
      </c>
      <c r="L7" s="43">
        <f t="shared" si="3"/>
        <v>40</v>
      </c>
      <c r="M7" s="43">
        <f t="shared" si="4"/>
        <v>4</v>
      </c>
      <c r="N7" s="49" t="str">
        <f t="shared" si="5"/>
        <v>P</v>
      </c>
      <c r="O7" s="94" t="s">
        <v>631</v>
      </c>
      <c r="P7" s="50">
        <v>30</v>
      </c>
      <c r="Q7" s="43">
        <v>18</v>
      </c>
      <c r="R7" s="43">
        <f t="shared" si="6"/>
        <v>48</v>
      </c>
      <c r="S7" s="43">
        <f t="shared" si="7"/>
        <v>4</v>
      </c>
      <c r="T7" s="31" t="str">
        <f t="shared" si="8"/>
        <v>P</v>
      </c>
      <c r="U7" s="94" t="s">
        <v>626</v>
      </c>
      <c r="V7" s="40">
        <v>32</v>
      </c>
      <c r="W7" s="43">
        <v>18</v>
      </c>
      <c r="X7" s="43">
        <f t="shared" si="9"/>
        <v>50</v>
      </c>
      <c r="Y7" s="43">
        <f t="shared" si="10"/>
        <v>5</v>
      </c>
      <c r="Z7" s="31" t="str">
        <f t="shared" si="11"/>
        <v>C</v>
      </c>
      <c r="AA7" s="94" t="s">
        <v>626</v>
      </c>
      <c r="AB7" s="40">
        <v>31</v>
      </c>
      <c r="AC7" s="43">
        <v>27</v>
      </c>
      <c r="AD7" s="43">
        <f t="shared" si="12"/>
        <v>58</v>
      </c>
      <c r="AE7" s="43">
        <f t="shared" si="13"/>
        <v>6</v>
      </c>
      <c r="AF7" s="31" t="str">
        <f t="shared" si="14"/>
        <v>B</v>
      </c>
      <c r="AG7" s="94" t="s">
        <v>626</v>
      </c>
      <c r="AH7" s="40">
        <v>35</v>
      </c>
      <c r="AI7" s="43">
        <v>35</v>
      </c>
      <c r="AJ7" s="43">
        <f t="shared" si="15"/>
        <v>70</v>
      </c>
      <c r="AK7" s="43">
        <f t="shared" si="16"/>
        <v>8</v>
      </c>
      <c r="AL7" s="31" t="str">
        <f t="shared" si="17"/>
        <v>A</v>
      </c>
      <c r="AM7" s="94" t="s">
        <v>626</v>
      </c>
      <c r="AN7" s="40">
        <v>41</v>
      </c>
      <c r="AO7" s="43">
        <v>36</v>
      </c>
      <c r="AP7" s="43">
        <f t="shared" si="18"/>
        <v>77</v>
      </c>
      <c r="AQ7" s="43">
        <f t="shared" si="19"/>
        <v>8</v>
      </c>
      <c r="AR7" s="31" t="str">
        <f t="shared" si="20"/>
        <v>A</v>
      </c>
      <c r="AS7" s="94" t="s">
        <v>626</v>
      </c>
      <c r="AT7" s="40">
        <v>41</v>
      </c>
      <c r="AU7" s="43">
        <v>26</v>
      </c>
      <c r="AV7" s="43">
        <f t="shared" si="21"/>
        <v>67</v>
      </c>
      <c r="AW7" s="43">
        <f t="shared" si="22"/>
        <v>7</v>
      </c>
      <c r="AX7" s="31" t="str">
        <f t="shared" si="23"/>
        <v>B+</v>
      </c>
      <c r="AY7" s="85" t="s">
        <v>626</v>
      </c>
      <c r="AZ7" s="40">
        <v>35</v>
      </c>
      <c r="BA7" s="43">
        <v>30</v>
      </c>
      <c r="BB7" s="43">
        <f t="shared" si="24"/>
        <v>65</v>
      </c>
      <c r="BC7" s="43">
        <f t="shared" si="25"/>
        <v>7</v>
      </c>
      <c r="BD7" s="31" t="str">
        <f t="shared" si="26"/>
        <v>B+</v>
      </c>
      <c r="BE7" s="30" t="s">
        <v>626</v>
      </c>
      <c r="BF7" s="33">
        <f t="shared" si="27"/>
        <v>5.45</v>
      </c>
      <c r="BG7" s="95">
        <f t="shared" si="28"/>
        <v>54.5</v>
      </c>
      <c r="BH7" s="35" t="str">
        <f t="shared" si="29"/>
        <v>SC</v>
      </c>
      <c r="BI7" s="43" t="str">
        <f t="shared" si="30"/>
        <v/>
      </c>
      <c r="BJ7" s="87" t="str">
        <f t="shared" si="31"/>
        <v>21MAT21,21PHY22,</v>
      </c>
      <c r="BK7" s="88" t="s">
        <v>696</v>
      </c>
      <c r="BL7" s="89" t="s">
        <v>697</v>
      </c>
      <c r="BM7" s="89" t="s">
        <v>698</v>
      </c>
      <c r="BN7" s="90" t="s">
        <v>699</v>
      </c>
      <c r="BO7" s="91" t="s">
        <v>700</v>
      </c>
      <c r="BP7" s="88" t="s">
        <v>701</v>
      </c>
      <c r="BQ7" s="89" t="s">
        <v>702</v>
      </c>
      <c r="BR7" s="89" t="s">
        <v>703</v>
      </c>
      <c r="BS7" s="92" t="s">
        <v>704</v>
      </c>
    </row>
    <row r="8" spans="1:71">
      <c r="A8" s="40" t="s">
        <v>632</v>
      </c>
      <c r="B8" s="41" t="s">
        <v>88</v>
      </c>
      <c r="C8" s="93" t="s">
        <v>89</v>
      </c>
      <c r="D8" s="50">
        <v>43</v>
      </c>
      <c r="E8" s="43">
        <v>25</v>
      </c>
      <c r="F8" s="43">
        <f t="shared" si="0"/>
        <v>68</v>
      </c>
      <c r="G8" s="43">
        <f t="shared" si="1"/>
        <v>7</v>
      </c>
      <c r="H8" s="31" t="str">
        <f t="shared" si="2"/>
        <v>B+</v>
      </c>
      <c r="I8" s="83" t="s">
        <v>626</v>
      </c>
      <c r="J8" s="40">
        <v>35</v>
      </c>
      <c r="K8" s="43">
        <v>26</v>
      </c>
      <c r="L8" s="43">
        <f t="shared" si="3"/>
        <v>61</v>
      </c>
      <c r="M8" s="43">
        <f t="shared" si="4"/>
        <v>7</v>
      </c>
      <c r="N8" s="31" t="str">
        <f t="shared" si="5"/>
        <v>B+</v>
      </c>
      <c r="O8" s="94" t="s">
        <v>626</v>
      </c>
      <c r="P8" s="40">
        <v>37</v>
      </c>
      <c r="Q8" s="43">
        <v>20</v>
      </c>
      <c r="R8" s="43">
        <f t="shared" si="6"/>
        <v>57</v>
      </c>
      <c r="S8" s="43">
        <f t="shared" si="7"/>
        <v>6</v>
      </c>
      <c r="T8" s="31" t="str">
        <f t="shared" si="8"/>
        <v>B</v>
      </c>
      <c r="U8" s="94" t="s">
        <v>626</v>
      </c>
      <c r="V8" s="40">
        <v>37</v>
      </c>
      <c r="W8" s="43">
        <v>30</v>
      </c>
      <c r="X8" s="43">
        <f t="shared" si="9"/>
        <v>67</v>
      </c>
      <c r="Y8" s="43">
        <f t="shared" si="10"/>
        <v>7</v>
      </c>
      <c r="Z8" s="31" t="str">
        <f t="shared" si="11"/>
        <v>B+</v>
      </c>
      <c r="AA8" s="94" t="s">
        <v>626</v>
      </c>
      <c r="AB8" s="40">
        <v>28</v>
      </c>
      <c r="AC8" s="43">
        <v>24</v>
      </c>
      <c r="AD8" s="43">
        <f t="shared" si="12"/>
        <v>52</v>
      </c>
      <c r="AE8" s="43">
        <f t="shared" si="13"/>
        <v>5</v>
      </c>
      <c r="AF8" s="31" t="str">
        <f t="shared" si="14"/>
        <v>C</v>
      </c>
      <c r="AG8" s="94" t="s">
        <v>626</v>
      </c>
      <c r="AH8" s="40">
        <v>44</v>
      </c>
      <c r="AI8" s="43">
        <v>41</v>
      </c>
      <c r="AJ8" s="43">
        <f t="shared" si="15"/>
        <v>85</v>
      </c>
      <c r="AK8" s="43">
        <f t="shared" si="16"/>
        <v>9</v>
      </c>
      <c r="AL8" s="31" t="str">
        <f t="shared" si="17"/>
        <v>A+</v>
      </c>
      <c r="AM8" s="94" t="s">
        <v>626</v>
      </c>
      <c r="AN8" s="40">
        <v>45</v>
      </c>
      <c r="AO8" s="43">
        <v>42</v>
      </c>
      <c r="AP8" s="43">
        <f t="shared" si="18"/>
        <v>87</v>
      </c>
      <c r="AQ8" s="43">
        <f t="shared" si="19"/>
        <v>9</v>
      </c>
      <c r="AR8" s="31" t="str">
        <f t="shared" si="20"/>
        <v>A+</v>
      </c>
      <c r="AS8" s="94" t="s">
        <v>626</v>
      </c>
      <c r="AT8" s="40">
        <v>45</v>
      </c>
      <c r="AU8" s="43">
        <v>30</v>
      </c>
      <c r="AV8" s="43">
        <f t="shared" si="21"/>
        <v>75</v>
      </c>
      <c r="AW8" s="43">
        <f t="shared" si="22"/>
        <v>8</v>
      </c>
      <c r="AX8" s="31" t="str">
        <f t="shared" si="23"/>
        <v>A</v>
      </c>
      <c r="AY8" s="85" t="s">
        <v>626</v>
      </c>
      <c r="AZ8" s="40">
        <v>35</v>
      </c>
      <c r="BA8" s="43">
        <v>36</v>
      </c>
      <c r="BB8" s="43">
        <f t="shared" si="24"/>
        <v>71</v>
      </c>
      <c r="BC8" s="43">
        <f t="shared" si="25"/>
        <v>8</v>
      </c>
      <c r="BD8" s="31" t="str">
        <f t="shared" si="26"/>
        <v>A</v>
      </c>
      <c r="BE8" s="30" t="s">
        <v>626</v>
      </c>
      <c r="BF8" s="33">
        <f t="shared" si="27"/>
        <v>6.9</v>
      </c>
      <c r="BG8" s="95">
        <f t="shared" si="28"/>
        <v>69</v>
      </c>
      <c r="BH8" s="35" t="str">
        <f t="shared" si="29"/>
        <v>FC</v>
      </c>
      <c r="BI8" s="43" t="str">
        <f t="shared" si="30"/>
        <v/>
      </c>
      <c r="BJ8" s="87" t="str">
        <f t="shared" si="31"/>
        <v/>
      </c>
      <c r="BK8" s="88" t="s">
        <v>696</v>
      </c>
      <c r="BL8" s="89" t="s">
        <v>697</v>
      </c>
      <c r="BM8" s="89" t="s">
        <v>698</v>
      </c>
      <c r="BN8" s="90" t="s">
        <v>699</v>
      </c>
      <c r="BO8" s="91" t="s">
        <v>700</v>
      </c>
      <c r="BP8" s="88" t="s">
        <v>701</v>
      </c>
      <c r="BQ8" s="89" t="s">
        <v>702</v>
      </c>
      <c r="BR8" s="89" t="s">
        <v>703</v>
      </c>
      <c r="BS8" s="92" t="s">
        <v>704</v>
      </c>
    </row>
    <row r="9" spans="1:71">
      <c r="A9" s="40" t="s">
        <v>633</v>
      </c>
      <c r="B9" s="41" t="s">
        <v>99</v>
      </c>
      <c r="C9" s="93" t="s">
        <v>100</v>
      </c>
      <c r="D9" s="50">
        <v>48</v>
      </c>
      <c r="E9" s="43">
        <v>35</v>
      </c>
      <c r="F9" s="43">
        <f t="shared" si="0"/>
        <v>83</v>
      </c>
      <c r="G9" s="43">
        <f t="shared" si="1"/>
        <v>9</v>
      </c>
      <c r="H9" s="31" t="str">
        <f t="shared" si="2"/>
        <v>A+</v>
      </c>
      <c r="I9" s="83" t="s">
        <v>626</v>
      </c>
      <c r="J9" s="40">
        <v>41</v>
      </c>
      <c r="K9" s="43">
        <v>38</v>
      </c>
      <c r="L9" s="43">
        <f t="shared" si="3"/>
        <v>79</v>
      </c>
      <c r="M9" s="43">
        <f t="shared" si="4"/>
        <v>8</v>
      </c>
      <c r="N9" s="31" t="str">
        <f t="shared" si="5"/>
        <v>A</v>
      </c>
      <c r="O9" s="94" t="s">
        <v>626</v>
      </c>
      <c r="P9" s="40">
        <v>48</v>
      </c>
      <c r="Q9" s="43">
        <v>31</v>
      </c>
      <c r="R9" s="43">
        <f t="shared" si="6"/>
        <v>79</v>
      </c>
      <c r="S9" s="43">
        <f t="shared" si="7"/>
        <v>8</v>
      </c>
      <c r="T9" s="31" t="str">
        <f t="shared" si="8"/>
        <v>A</v>
      </c>
      <c r="U9" s="94" t="s">
        <v>626</v>
      </c>
      <c r="V9" s="40">
        <v>47</v>
      </c>
      <c r="W9" s="43">
        <v>24</v>
      </c>
      <c r="X9" s="43">
        <f t="shared" si="9"/>
        <v>71</v>
      </c>
      <c r="Y9" s="43">
        <f t="shared" si="10"/>
        <v>8</v>
      </c>
      <c r="Z9" s="31" t="str">
        <f t="shared" si="11"/>
        <v>A</v>
      </c>
      <c r="AA9" s="94" t="s">
        <v>626</v>
      </c>
      <c r="AB9" s="40">
        <v>47</v>
      </c>
      <c r="AC9" s="43">
        <v>49</v>
      </c>
      <c r="AD9" s="43">
        <f t="shared" si="12"/>
        <v>96</v>
      </c>
      <c r="AE9" s="43">
        <f t="shared" si="13"/>
        <v>10</v>
      </c>
      <c r="AF9" s="31" t="str">
        <f t="shared" si="14"/>
        <v>O</v>
      </c>
      <c r="AG9" s="94" t="s">
        <v>626</v>
      </c>
      <c r="AH9" s="40">
        <v>45</v>
      </c>
      <c r="AI9" s="43">
        <v>48</v>
      </c>
      <c r="AJ9" s="43">
        <f t="shared" si="15"/>
        <v>93</v>
      </c>
      <c r="AK9" s="43">
        <f t="shared" si="16"/>
        <v>10</v>
      </c>
      <c r="AL9" s="31" t="str">
        <f t="shared" si="17"/>
        <v>O</v>
      </c>
      <c r="AM9" s="94" t="s">
        <v>626</v>
      </c>
      <c r="AN9" s="40">
        <v>45</v>
      </c>
      <c r="AO9" s="43">
        <v>45</v>
      </c>
      <c r="AP9" s="43">
        <f t="shared" si="18"/>
        <v>90</v>
      </c>
      <c r="AQ9" s="43">
        <f t="shared" si="19"/>
        <v>10</v>
      </c>
      <c r="AR9" s="31" t="str">
        <f t="shared" si="20"/>
        <v>O</v>
      </c>
      <c r="AS9" s="94" t="s">
        <v>626</v>
      </c>
      <c r="AT9" s="40">
        <v>43</v>
      </c>
      <c r="AU9" s="43">
        <v>37</v>
      </c>
      <c r="AV9" s="43">
        <f t="shared" si="21"/>
        <v>80</v>
      </c>
      <c r="AW9" s="43">
        <f t="shared" si="22"/>
        <v>9</v>
      </c>
      <c r="AX9" s="31" t="str">
        <f t="shared" si="23"/>
        <v>A+</v>
      </c>
      <c r="AY9" s="85" t="s">
        <v>626</v>
      </c>
      <c r="AZ9" s="40">
        <v>43</v>
      </c>
      <c r="BA9" s="43">
        <v>44</v>
      </c>
      <c r="BB9" s="43">
        <f t="shared" si="24"/>
        <v>87</v>
      </c>
      <c r="BC9" s="43">
        <f t="shared" si="25"/>
        <v>9</v>
      </c>
      <c r="BD9" s="31" t="str">
        <f t="shared" si="26"/>
        <v>A+</v>
      </c>
      <c r="BE9" s="30" t="s">
        <v>626</v>
      </c>
      <c r="BF9" s="33">
        <f t="shared" si="27"/>
        <v>8.8000000000000007</v>
      </c>
      <c r="BG9" s="95">
        <f t="shared" si="28"/>
        <v>88</v>
      </c>
      <c r="BH9" s="35" t="str">
        <f t="shared" si="29"/>
        <v>FCD</v>
      </c>
      <c r="BI9" s="43" t="str">
        <f t="shared" si="30"/>
        <v/>
      </c>
      <c r="BJ9" s="87" t="str">
        <f t="shared" si="31"/>
        <v/>
      </c>
      <c r="BK9" s="88" t="s">
        <v>696</v>
      </c>
      <c r="BL9" s="89" t="s">
        <v>697</v>
      </c>
      <c r="BM9" s="89" t="s">
        <v>698</v>
      </c>
      <c r="BN9" s="90" t="s">
        <v>699</v>
      </c>
      <c r="BO9" s="91" t="s">
        <v>700</v>
      </c>
      <c r="BP9" s="88" t="s">
        <v>701</v>
      </c>
      <c r="BQ9" s="89" t="s">
        <v>702</v>
      </c>
      <c r="BR9" s="89" t="s">
        <v>703</v>
      </c>
      <c r="BS9" s="92" t="s">
        <v>704</v>
      </c>
    </row>
    <row r="10" spans="1:71">
      <c r="A10" s="40" t="s">
        <v>634</v>
      </c>
      <c r="B10" s="41" t="s">
        <v>109</v>
      </c>
      <c r="C10" s="93" t="s">
        <v>110</v>
      </c>
      <c r="D10" s="50">
        <v>47</v>
      </c>
      <c r="E10" s="43">
        <v>33</v>
      </c>
      <c r="F10" s="43">
        <f t="shared" si="0"/>
        <v>80</v>
      </c>
      <c r="G10" s="43">
        <f t="shared" si="1"/>
        <v>9</v>
      </c>
      <c r="H10" s="31" t="str">
        <f t="shared" si="2"/>
        <v>A+</v>
      </c>
      <c r="I10" s="83" t="s">
        <v>626</v>
      </c>
      <c r="J10" s="40">
        <v>46</v>
      </c>
      <c r="K10" s="43">
        <v>24</v>
      </c>
      <c r="L10" s="43">
        <f t="shared" si="3"/>
        <v>70</v>
      </c>
      <c r="M10" s="43">
        <f t="shared" si="4"/>
        <v>8</v>
      </c>
      <c r="N10" s="31" t="str">
        <f t="shared" si="5"/>
        <v>A</v>
      </c>
      <c r="O10" s="94" t="s">
        <v>626</v>
      </c>
      <c r="P10" s="40">
        <v>45</v>
      </c>
      <c r="Q10" s="43">
        <v>24</v>
      </c>
      <c r="R10" s="43">
        <f t="shared" si="6"/>
        <v>69</v>
      </c>
      <c r="S10" s="43">
        <f t="shared" si="7"/>
        <v>7</v>
      </c>
      <c r="T10" s="31" t="str">
        <f t="shared" si="8"/>
        <v>B+</v>
      </c>
      <c r="U10" s="94" t="s">
        <v>626</v>
      </c>
      <c r="V10" s="40">
        <v>46</v>
      </c>
      <c r="W10" s="43">
        <v>31</v>
      </c>
      <c r="X10" s="43">
        <f t="shared" si="9"/>
        <v>77</v>
      </c>
      <c r="Y10" s="43">
        <f t="shared" si="10"/>
        <v>8</v>
      </c>
      <c r="Z10" s="31" t="str">
        <f t="shared" si="11"/>
        <v>A</v>
      </c>
      <c r="AA10" s="94" t="s">
        <v>626</v>
      </c>
      <c r="AB10" s="40">
        <v>47</v>
      </c>
      <c r="AC10" s="43">
        <v>48</v>
      </c>
      <c r="AD10" s="43">
        <f t="shared" si="12"/>
        <v>95</v>
      </c>
      <c r="AE10" s="43">
        <f t="shared" si="13"/>
        <v>10</v>
      </c>
      <c r="AF10" s="31" t="str">
        <f t="shared" si="14"/>
        <v>O</v>
      </c>
      <c r="AG10" s="94" t="s">
        <v>626</v>
      </c>
      <c r="AH10" s="40">
        <v>47</v>
      </c>
      <c r="AI10" s="43">
        <v>43</v>
      </c>
      <c r="AJ10" s="43">
        <f t="shared" si="15"/>
        <v>90</v>
      </c>
      <c r="AK10" s="43">
        <f t="shared" si="16"/>
        <v>10</v>
      </c>
      <c r="AL10" s="31" t="str">
        <f t="shared" si="17"/>
        <v>O</v>
      </c>
      <c r="AM10" s="94" t="s">
        <v>626</v>
      </c>
      <c r="AN10" s="40">
        <v>48</v>
      </c>
      <c r="AO10" s="43">
        <v>47</v>
      </c>
      <c r="AP10" s="43">
        <f t="shared" si="18"/>
        <v>95</v>
      </c>
      <c r="AQ10" s="43">
        <f t="shared" si="19"/>
        <v>10</v>
      </c>
      <c r="AR10" s="31" t="str">
        <f t="shared" si="20"/>
        <v>O</v>
      </c>
      <c r="AS10" s="94" t="s">
        <v>626</v>
      </c>
      <c r="AT10" s="40">
        <v>41</v>
      </c>
      <c r="AU10" s="43">
        <v>33</v>
      </c>
      <c r="AV10" s="43">
        <f t="shared" si="21"/>
        <v>74</v>
      </c>
      <c r="AW10" s="43">
        <f t="shared" si="22"/>
        <v>8</v>
      </c>
      <c r="AX10" s="31" t="str">
        <f t="shared" si="23"/>
        <v>A</v>
      </c>
      <c r="AY10" s="85" t="s">
        <v>626</v>
      </c>
      <c r="AZ10" s="40">
        <v>37</v>
      </c>
      <c r="BA10" s="43">
        <v>37</v>
      </c>
      <c r="BB10" s="43">
        <f t="shared" si="24"/>
        <v>74</v>
      </c>
      <c r="BC10" s="43">
        <f t="shared" si="25"/>
        <v>8</v>
      </c>
      <c r="BD10" s="31" t="str">
        <f t="shared" si="26"/>
        <v>A</v>
      </c>
      <c r="BE10" s="30" t="s">
        <v>626</v>
      </c>
      <c r="BF10" s="33">
        <f t="shared" si="27"/>
        <v>8.5</v>
      </c>
      <c r="BG10" s="95">
        <f t="shared" si="28"/>
        <v>85</v>
      </c>
      <c r="BH10" s="35" t="str">
        <f t="shared" si="29"/>
        <v>FCD</v>
      </c>
      <c r="BI10" s="43" t="str">
        <f t="shared" si="30"/>
        <v/>
      </c>
      <c r="BJ10" s="87" t="str">
        <f t="shared" si="31"/>
        <v/>
      </c>
      <c r="BK10" s="88" t="s">
        <v>696</v>
      </c>
      <c r="BL10" s="89" t="s">
        <v>697</v>
      </c>
      <c r="BM10" s="89" t="s">
        <v>698</v>
      </c>
      <c r="BN10" s="90" t="s">
        <v>699</v>
      </c>
      <c r="BO10" s="91" t="s">
        <v>700</v>
      </c>
      <c r="BP10" s="88" t="s">
        <v>701</v>
      </c>
      <c r="BQ10" s="89" t="s">
        <v>702</v>
      </c>
      <c r="BR10" s="89" t="s">
        <v>703</v>
      </c>
      <c r="BS10" s="92" t="s">
        <v>704</v>
      </c>
    </row>
    <row r="11" spans="1:71">
      <c r="A11" s="40" t="s">
        <v>635</v>
      </c>
      <c r="B11" s="41" t="s">
        <v>116</v>
      </c>
      <c r="C11" s="93" t="s">
        <v>117</v>
      </c>
      <c r="D11" s="50">
        <v>26</v>
      </c>
      <c r="E11" s="43">
        <v>12</v>
      </c>
      <c r="F11" s="43">
        <f t="shared" si="0"/>
        <v>38</v>
      </c>
      <c r="G11" s="43">
        <f t="shared" si="1"/>
        <v>0</v>
      </c>
      <c r="H11" s="31" t="str">
        <f t="shared" si="2"/>
        <v>F</v>
      </c>
      <c r="I11" s="83"/>
      <c r="J11" s="40">
        <v>21</v>
      </c>
      <c r="K11" s="43">
        <v>19</v>
      </c>
      <c r="L11" s="43">
        <f t="shared" si="3"/>
        <v>40</v>
      </c>
      <c r="M11" s="43">
        <f t="shared" si="4"/>
        <v>4</v>
      </c>
      <c r="N11" s="31" t="str">
        <f t="shared" si="5"/>
        <v>P</v>
      </c>
      <c r="O11" s="94" t="s">
        <v>626</v>
      </c>
      <c r="P11" s="40">
        <v>33</v>
      </c>
      <c r="Q11" s="43">
        <v>11</v>
      </c>
      <c r="R11" s="43">
        <f t="shared" si="6"/>
        <v>44</v>
      </c>
      <c r="S11" s="43">
        <f t="shared" si="7"/>
        <v>0</v>
      </c>
      <c r="T11" s="31" t="str">
        <f t="shared" si="8"/>
        <v>F</v>
      </c>
      <c r="U11" s="94"/>
      <c r="V11" s="40">
        <v>23</v>
      </c>
      <c r="W11" s="43">
        <v>13</v>
      </c>
      <c r="X11" s="43">
        <f t="shared" si="9"/>
        <v>36</v>
      </c>
      <c r="Y11" s="43">
        <f t="shared" si="10"/>
        <v>0</v>
      </c>
      <c r="Z11" s="31" t="str">
        <f t="shared" si="11"/>
        <v>F</v>
      </c>
      <c r="AA11" s="94"/>
      <c r="AB11" s="40">
        <v>32</v>
      </c>
      <c r="AC11" s="43">
        <v>24</v>
      </c>
      <c r="AD11" s="43">
        <f t="shared" si="12"/>
        <v>56</v>
      </c>
      <c r="AE11" s="43">
        <f t="shared" si="13"/>
        <v>6</v>
      </c>
      <c r="AF11" s="31" t="str">
        <f t="shared" si="14"/>
        <v>B</v>
      </c>
      <c r="AG11" s="94" t="s">
        <v>626</v>
      </c>
      <c r="AH11" s="40">
        <v>40</v>
      </c>
      <c r="AI11" s="43">
        <v>23</v>
      </c>
      <c r="AJ11" s="43">
        <f t="shared" si="15"/>
        <v>63</v>
      </c>
      <c r="AK11" s="43">
        <f t="shared" si="16"/>
        <v>7</v>
      </c>
      <c r="AL11" s="31" t="str">
        <f t="shared" si="17"/>
        <v>B+</v>
      </c>
      <c r="AM11" s="94" t="s">
        <v>626</v>
      </c>
      <c r="AN11" s="40">
        <v>40</v>
      </c>
      <c r="AO11" s="43">
        <v>28</v>
      </c>
      <c r="AP11" s="43">
        <f t="shared" si="18"/>
        <v>68</v>
      </c>
      <c r="AQ11" s="43">
        <f t="shared" si="19"/>
        <v>7</v>
      </c>
      <c r="AR11" s="31" t="str">
        <f t="shared" si="20"/>
        <v>B+</v>
      </c>
      <c r="AS11" s="94" t="s">
        <v>626</v>
      </c>
      <c r="AT11" s="40">
        <v>44</v>
      </c>
      <c r="AU11" s="43">
        <v>36</v>
      </c>
      <c r="AV11" s="43">
        <f t="shared" si="21"/>
        <v>80</v>
      </c>
      <c r="AW11" s="43">
        <f t="shared" si="22"/>
        <v>9</v>
      </c>
      <c r="AX11" s="31" t="str">
        <f t="shared" si="23"/>
        <v>A+</v>
      </c>
      <c r="AY11" s="85" t="s">
        <v>626</v>
      </c>
      <c r="AZ11" s="40">
        <v>23</v>
      </c>
      <c r="BA11" s="43">
        <v>40</v>
      </c>
      <c r="BB11" s="43">
        <f t="shared" si="24"/>
        <v>63</v>
      </c>
      <c r="BC11" s="43">
        <f t="shared" si="25"/>
        <v>7</v>
      </c>
      <c r="BD11" s="31" t="str">
        <f t="shared" si="26"/>
        <v>B+</v>
      </c>
      <c r="BE11" s="30" t="s">
        <v>626</v>
      </c>
      <c r="BF11" s="33">
        <f t="shared" si="27"/>
        <v>3.45</v>
      </c>
      <c r="BG11" s="95">
        <f t="shared" si="28"/>
        <v>34.5</v>
      </c>
      <c r="BH11" s="35" t="str">
        <f t="shared" si="29"/>
        <v>Fail</v>
      </c>
      <c r="BI11" s="43" t="str">
        <f t="shared" si="30"/>
        <v>21MAT21,21ELE23,21CIV24,</v>
      </c>
      <c r="BJ11" s="87" t="str">
        <f t="shared" si="31"/>
        <v>21MAT21,21ELE23,21CIV24,</v>
      </c>
      <c r="BK11" s="88" t="s">
        <v>696</v>
      </c>
      <c r="BL11" s="89" t="s">
        <v>697</v>
      </c>
      <c r="BM11" s="89" t="s">
        <v>698</v>
      </c>
      <c r="BN11" s="90" t="s">
        <v>699</v>
      </c>
      <c r="BO11" s="91" t="s">
        <v>700</v>
      </c>
      <c r="BP11" s="88" t="s">
        <v>701</v>
      </c>
      <c r="BQ11" s="89" t="s">
        <v>702</v>
      </c>
      <c r="BR11" s="89" t="s">
        <v>703</v>
      </c>
      <c r="BS11" s="92" t="s">
        <v>704</v>
      </c>
    </row>
    <row r="12" spans="1:71">
      <c r="A12" s="40" t="s">
        <v>636</v>
      </c>
      <c r="B12" s="41" t="s">
        <v>125</v>
      </c>
      <c r="C12" s="93" t="s">
        <v>126</v>
      </c>
      <c r="D12" s="50">
        <v>49</v>
      </c>
      <c r="E12" s="43">
        <v>48</v>
      </c>
      <c r="F12" s="43">
        <f t="shared" si="0"/>
        <v>97</v>
      </c>
      <c r="G12" s="43">
        <f t="shared" si="1"/>
        <v>10</v>
      </c>
      <c r="H12" s="31" t="str">
        <f t="shared" si="2"/>
        <v>O</v>
      </c>
      <c r="I12" s="83" t="s">
        <v>626</v>
      </c>
      <c r="J12" s="40">
        <v>43</v>
      </c>
      <c r="K12" s="43">
        <v>34</v>
      </c>
      <c r="L12" s="43">
        <f t="shared" si="3"/>
        <v>77</v>
      </c>
      <c r="M12" s="43">
        <f t="shared" si="4"/>
        <v>8</v>
      </c>
      <c r="N12" s="31" t="str">
        <f t="shared" si="5"/>
        <v>A</v>
      </c>
      <c r="O12" s="94" t="s">
        <v>626</v>
      </c>
      <c r="P12" s="40">
        <v>50</v>
      </c>
      <c r="Q12" s="43">
        <v>36</v>
      </c>
      <c r="R12" s="43">
        <f t="shared" si="6"/>
        <v>86</v>
      </c>
      <c r="S12" s="43">
        <f t="shared" si="7"/>
        <v>9</v>
      </c>
      <c r="T12" s="31" t="str">
        <f t="shared" si="8"/>
        <v>A+</v>
      </c>
      <c r="U12" s="94" t="s">
        <v>626</v>
      </c>
      <c r="V12" s="40">
        <v>49</v>
      </c>
      <c r="W12" s="43">
        <v>38</v>
      </c>
      <c r="X12" s="43">
        <f t="shared" si="9"/>
        <v>87</v>
      </c>
      <c r="Y12" s="43">
        <f t="shared" si="10"/>
        <v>9</v>
      </c>
      <c r="Z12" s="31" t="str">
        <f t="shared" si="11"/>
        <v>A+</v>
      </c>
      <c r="AA12" s="94" t="s">
        <v>626</v>
      </c>
      <c r="AB12" s="40">
        <v>50</v>
      </c>
      <c r="AC12" s="43">
        <v>50</v>
      </c>
      <c r="AD12" s="43">
        <f t="shared" si="12"/>
        <v>100</v>
      </c>
      <c r="AE12" s="43">
        <f t="shared" si="13"/>
        <v>10</v>
      </c>
      <c r="AF12" s="31" t="str">
        <f t="shared" si="14"/>
        <v>O</v>
      </c>
      <c r="AG12" s="94" t="s">
        <v>626</v>
      </c>
      <c r="AH12" s="40">
        <v>42</v>
      </c>
      <c r="AI12" s="43">
        <v>41</v>
      </c>
      <c r="AJ12" s="43">
        <f t="shared" si="15"/>
        <v>83</v>
      </c>
      <c r="AK12" s="43">
        <f t="shared" si="16"/>
        <v>9</v>
      </c>
      <c r="AL12" s="31" t="str">
        <f t="shared" si="17"/>
        <v>A+</v>
      </c>
      <c r="AM12" s="94" t="s">
        <v>626</v>
      </c>
      <c r="AN12" s="40">
        <v>46</v>
      </c>
      <c r="AO12" s="43">
        <v>42</v>
      </c>
      <c r="AP12" s="43">
        <f t="shared" si="18"/>
        <v>88</v>
      </c>
      <c r="AQ12" s="43">
        <f t="shared" si="19"/>
        <v>9</v>
      </c>
      <c r="AR12" s="31" t="str">
        <f t="shared" si="20"/>
        <v>A+</v>
      </c>
      <c r="AS12" s="94" t="s">
        <v>626</v>
      </c>
      <c r="AT12" s="40">
        <v>45</v>
      </c>
      <c r="AU12" s="43">
        <v>33</v>
      </c>
      <c r="AV12" s="43">
        <f t="shared" si="21"/>
        <v>78</v>
      </c>
      <c r="AW12" s="43">
        <f t="shared" si="22"/>
        <v>8</v>
      </c>
      <c r="AX12" s="31" t="str">
        <f t="shared" si="23"/>
        <v>A</v>
      </c>
      <c r="AY12" s="85" t="s">
        <v>626</v>
      </c>
      <c r="AZ12" s="40">
        <v>44</v>
      </c>
      <c r="BA12" s="43">
        <v>44</v>
      </c>
      <c r="BB12" s="43">
        <f t="shared" si="24"/>
        <v>88</v>
      </c>
      <c r="BC12" s="43">
        <f t="shared" si="25"/>
        <v>9</v>
      </c>
      <c r="BD12" s="31" t="str">
        <f t="shared" si="26"/>
        <v>A+</v>
      </c>
      <c r="BE12" s="30" t="s">
        <v>626</v>
      </c>
      <c r="BF12" s="33">
        <f t="shared" si="27"/>
        <v>9.0500000000000007</v>
      </c>
      <c r="BG12" s="95">
        <f t="shared" si="28"/>
        <v>90.5</v>
      </c>
      <c r="BH12" s="35" t="str">
        <f t="shared" si="29"/>
        <v>FCD</v>
      </c>
      <c r="BI12" s="43" t="str">
        <f t="shared" si="30"/>
        <v/>
      </c>
      <c r="BJ12" s="87" t="str">
        <f t="shared" si="31"/>
        <v/>
      </c>
      <c r="BK12" s="88" t="s">
        <v>696</v>
      </c>
      <c r="BL12" s="89" t="s">
        <v>697</v>
      </c>
      <c r="BM12" s="89" t="s">
        <v>698</v>
      </c>
      <c r="BN12" s="90" t="s">
        <v>699</v>
      </c>
      <c r="BO12" s="91" t="s">
        <v>700</v>
      </c>
      <c r="BP12" s="88" t="s">
        <v>701</v>
      </c>
      <c r="BQ12" s="89" t="s">
        <v>702</v>
      </c>
      <c r="BR12" s="89" t="s">
        <v>703</v>
      </c>
      <c r="BS12" s="92" t="s">
        <v>704</v>
      </c>
    </row>
    <row r="13" spans="1:71">
      <c r="A13" s="40" t="s">
        <v>637</v>
      </c>
      <c r="B13" s="41" t="s">
        <v>133</v>
      </c>
      <c r="C13" s="93" t="s">
        <v>134</v>
      </c>
      <c r="D13" s="50">
        <v>42</v>
      </c>
      <c r="E13" s="43">
        <v>41</v>
      </c>
      <c r="F13" s="43">
        <f t="shared" si="0"/>
        <v>83</v>
      </c>
      <c r="G13" s="43">
        <f t="shared" si="1"/>
        <v>9</v>
      </c>
      <c r="H13" s="31" t="str">
        <f t="shared" si="2"/>
        <v>A+</v>
      </c>
      <c r="I13" s="83" t="s">
        <v>626</v>
      </c>
      <c r="J13" s="40">
        <v>32</v>
      </c>
      <c r="K13" s="43">
        <v>26</v>
      </c>
      <c r="L13" s="43">
        <f t="shared" si="3"/>
        <v>58</v>
      </c>
      <c r="M13" s="43">
        <f t="shared" si="4"/>
        <v>6</v>
      </c>
      <c r="N13" s="31" t="str">
        <f t="shared" si="5"/>
        <v>B</v>
      </c>
      <c r="O13" s="94" t="s">
        <v>626</v>
      </c>
      <c r="P13" s="40">
        <v>37</v>
      </c>
      <c r="Q13" s="43">
        <v>28</v>
      </c>
      <c r="R13" s="43">
        <f t="shared" si="6"/>
        <v>65</v>
      </c>
      <c r="S13" s="43">
        <f t="shared" si="7"/>
        <v>7</v>
      </c>
      <c r="T13" s="31" t="str">
        <f t="shared" si="8"/>
        <v>B+</v>
      </c>
      <c r="U13" s="94" t="s">
        <v>626</v>
      </c>
      <c r="V13" s="40">
        <v>45</v>
      </c>
      <c r="W13" s="43">
        <v>34</v>
      </c>
      <c r="X13" s="43">
        <f t="shared" si="9"/>
        <v>79</v>
      </c>
      <c r="Y13" s="43">
        <f t="shared" si="10"/>
        <v>8</v>
      </c>
      <c r="Z13" s="31" t="str">
        <f t="shared" si="11"/>
        <v>A</v>
      </c>
      <c r="AA13" s="94" t="s">
        <v>626</v>
      </c>
      <c r="AB13" s="40">
        <v>50</v>
      </c>
      <c r="AC13" s="43">
        <v>47</v>
      </c>
      <c r="AD13" s="43">
        <f t="shared" si="12"/>
        <v>97</v>
      </c>
      <c r="AE13" s="43">
        <f t="shared" si="13"/>
        <v>10</v>
      </c>
      <c r="AF13" s="31" t="str">
        <f t="shared" si="14"/>
        <v>O</v>
      </c>
      <c r="AG13" s="94" t="s">
        <v>626</v>
      </c>
      <c r="AH13" s="40">
        <v>42</v>
      </c>
      <c r="AI13" s="43">
        <v>38</v>
      </c>
      <c r="AJ13" s="43">
        <f t="shared" si="15"/>
        <v>80</v>
      </c>
      <c r="AK13" s="43">
        <f t="shared" si="16"/>
        <v>9</v>
      </c>
      <c r="AL13" s="31" t="str">
        <f t="shared" si="17"/>
        <v>A+</v>
      </c>
      <c r="AM13" s="94" t="s">
        <v>626</v>
      </c>
      <c r="AN13" s="40">
        <v>43</v>
      </c>
      <c r="AO13" s="43">
        <v>39</v>
      </c>
      <c r="AP13" s="43">
        <f t="shared" si="18"/>
        <v>82</v>
      </c>
      <c r="AQ13" s="43">
        <f t="shared" si="19"/>
        <v>9</v>
      </c>
      <c r="AR13" s="31" t="str">
        <f t="shared" si="20"/>
        <v>A+</v>
      </c>
      <c r="AS13" s="94" t="s">
        <v>626</v>
      </c>
      <c r="AT13" s="40">
        <v>39</v>
      </c>
      <c r="AU13" s="43">
        <v>30</v>
      </c>
      <c r="AV13" s="43">
        <f t="shared" si="21"/>
        <v>69</v>
      </c>
      <c r="AW13" s="43">
        <f t="shared" si="22"/>
        <v>7</v>
      </c>
      <c r="AX13" s="31" t="str">
        <f t="shared" si="23"/>
        <v>B+</v>
      </c>
      <c r="AY13" s="85" t="s">
        <v>626</v>
      </c>
      <c r="AZ13" s="40">
        <v>32</v>
      </c>
      <c r="BA13" s="43">
        <v>22</v>
      </c>
      <c r="BB13" s="43">
        <f t="shared" si="24"/>
        <v>54</v>
      </c>
      <c r="BC13" s="43">
        <f t="shared" si="25"/>
        <v>5</v>
      </c>
      <c r="BD13" s="31" t="str">
        <f t="shared" si="26"/>
        <v>C</v>
      </c>
      <c r="BE13" s="30" t="s">
        <v>626</v>
      </c>
      <c r="BF13" s="33">
        <f t="shared" si="27"/>
        <v>7.85</v>
      </c>
      <c r="BG13" s="95">
        <f t="shared" si="28"/>
        <v>78.5</v>
      </c>
      <c r="BH13" s="35" t="str">
        <f t="shared" si="29"/>
        <v>FCD</v>
      </c>
      <c r="BI13" s="43" t="str">
        <f t="shared" si="30"/>
        <v/>
      </c>
      <c r="BJ13" s="87" t="str">
        <f t="shared" si="31"/>
        <v/>
      </c>
      <c r="BK13" s="88" t="s">
        <v>696</v>
      </c>
      <c r="BL13" s="89" t="s">
        <v>697</v>
      </c>
      <c r="BM13" s="89" t="s">
        <v>698</v>
      </c>
      <c r="BN13" s="90" t="s">
        <v>699</v>
      </c>
      <c r="BO13" s="91" t="s">
        <v>700</v>
      </c>
      <c r="BP13" s="88" t="s">
        <v>701</v>
      </c>
      <c r="BQ13" s="89" t="s">
        <v>702</v>
      </c>
      <c r="BR13" s="89" t="s">
        <v>703</v>
      </c>
      <c r="BS13" s="92" t="s">
        <v>704</v>
      </c>
    </row>
    <row r="14" spans="1:71">
      <c r="A14" s="40" t="s">
        <v>638</v>
      </c>
      <c r="B14" s="41" t="s">
        <v>141</v>
      </c>
      <c r="C14" s="93" t="s">
        <v>142</v>
      </c>
      <c r="D14" s="50">
        <v>47</v>
      </c>
      <c r="E14" s="43">
        <v>36</v>
      </c>
      <c r="F14" s="43">
        <f t="shared" si="0"/>
        <v>83</v>
      </c>
      <c r="G14" s="43">
        <f t="shared" si="1"/>
        <v>9</v>
      </c>
      <c r="H14" s="31" t="str">
        <f t="shared" si="2"/>
        <v>A+</v>
      </c>
      <c r="I14" s="83" t="s">
        <v>626</v>
      </c>
      <c r="J14" s="40">
        <v>32</v>
      </c>
      <c r="K14" s="43">
        <v>30</v>
      </c>
      <c r="L14" s="43">
        <f t="shared" si="3"/>
        <v>62</v>
      </c>
      <c r="M14" s="43">
        <f t="shared" si="4"/>
        <v>7</v>
      </c>
      <c r="N14" s="31" t="str">
        <f t="shared" si="5"/>
        <v>B+</v>
      </c>
      <c r="O14" s="94" t="s">
        <v>626</v>
      </c>
      <c r="P14" s="40">
        <v>38</v>
      </c>
      <c r="Q14" s="43">
        <v>18</v>
      </c>
      <c r="R14" s="43">
        <f t="shared" si="6"/>
        <v>56</v>
      </c>
      <c r="S14" s="43">
        <f t="shared" si="7"/>
        <v>6</v>
      </c>
      <c r="T14" s="31" t="str">
        <f t="shared" si="8"/>
        <v>B</v>
      </c>
      <c r="U14" s="94" t="s">
        <v>626</v>
      </c>
      <c r="V14" s="40">
        <v>43</v>
      </c>
      <c r="W14" s="43">
        <v>31</v>
      </c>
      <c r="X14" s="43">
        <f t="shared" si="9"/>
        <v>74</v>
      </c>
      <c r="Y14" s="43">
        <f t="shared" si="10"/>
        <v>8</v>
      </c>
      <c r="Z14" s="31" t="str">
        <f t="shared" si="11"/>
        <v>A</v>
      </c>
      <c r="AA14" s="94" t="s">
        <v>626</v>
      </c>
      <c r="AB14" s="40">
        <v>40</v>
      </c>
      <c r="AC14" s="43">
        <v>47</v>
      </c>
      <c r="AD14" s="43">
        <f t="shared" si="12"/>
        <v>87</v>
      </c>
      <c r="AE14" s="43">
        <f t="shared" si="13"/>
        <v>9</v>
      </c>
      <c r="AF14" s="31" t="str">
        <f t="shared" si="14"/>
        <v>A+</v>
      </c>
      <c r="AG14" s="94" t="s">
        <v>626</v>
      </c>
      <c r="AH14" s="40">
        <v>45</v>
      </c>
      <c r="AI14" s="43">
        <v>27</v>
      </c>
      <c r="AJ14" s="43">
        <f t="shared" si="15"/>
        <v>72</v>
      </c>
      <c r="AK14" s="43">
        <f t="shared" si="16"/>
        <v>8</v>
      </c>
      <c r="AL14" s="31" t="str">
        <f t="shared" si="17"/>
        <v>A</v>
      </c>
      <c r="AM14" s="94" t="s">
        <v>626</v>
      </c>
      <c r="AN14" s="40">
        <v>45</v>
      </c>
      <c r="AO14" s="43">
        <v>47</v>
      </c>
      <c r="AP14" s="43">
        <f t="shared" si="18"/>
        <v>92</v>
      </c>
      <c r="AQ14" s="43">
        <f t="shared" si="19"/>
        <v>10</v>
      </c>
      <c r="AR14" s="31" t="str">
        <f t="shared" si="20"/>
        <v>O</v>
      </c>
      <c r="AS14" s="94" t="s">
        <v>626</v>
      </c>
      <c r="AT14" s="40">
        <v>46</v>
      </c>
      <c r="AU14" s="43">
        <v>27</v>
      </c>
      <c r="AV14" s="43">
        <f t="shared" si="21"/>
        <v>73</v>
      </c>
      <c r="AW14" s="43">
        <f t="shared" si="22"/>
        <v>8</v>
      </c>
      <c r="AX14" s="31" t="str">
        <f t="shared" si="23"/>
        <v>A</v>
      </c>
      <c r="AY14" s="85" t="s">
        <v>626</v>
      </c>
      <c r="AZ14" s="40">
        <v>29</v>
      </c>
      <c r="BA14" s="43">
        <v>26</v>
      </c>
      <c r="BB14" s="43">
        <f t="shared" si="24"/>
        <v>55</v>
      </c>
      <c r="BC14" s="43">
        <f t="shared" si="25"/>
        <v>6</v>
      </c>
      <c r="BD14" s="31" t="str">
        <f t="shared" si="26"/>
        <v>B</v>
      </c>
      <c r="BE14" s="30" t="s">
        <v>626</v>
      </c>
      <c r="BF14" s="33">
        <f t="shared" si="27"/>
        <v>7.85</v>
      </c>
      <c r="BG14" s="95">
        <f t="shared" si="28"/>
        <v>78.5</v>
      </c>
      <c r="BH14" s="35" t="str">
        <f t="shared" si="29"/>
        <v>FCD</v>
      </c>
      <c r="BI14" s="43" t="str">
        <f t="shared" si="30"/>
        <v/>
      </c>
      <c r="BJ14" s="87" t="str">
        <f t="shared" si="31"/>
        <v/>
      </c>
      <c r="BK14" s="88" t="s">
        <v>696</v>
      </c>
      <c r="BL14" s="89" t="s">
        <v>697</v>
      </c>
      <c r="BM14" s="89" t="s">
        <v>698</v>
      </c>
      <c r="BN14" s="90" t="s">
        <v>699</v>
      </c>
      <c r="BO14" s="91" t="s">
        <v>700</v>
      </c>
      <c r="BP14" s="88" t="s">
        <v>701</v>
      </c>
      <c r="BQ14" s="89" t="s">
        <v>702</v>
      </c>
      <c r="BR14" s="89" t="s">
        <v>703</v>
      </c>
      <c r="BS14" s="92" t="s">
        <v>704</v>
      </c>
    </row>
    <row r="15" spans="1:71">
      <c r="A15" s="40" t="s">
        <v>639</v>
      </c>
      <c r="B15" s="41" t="s">
        <v>152</v>
      </c>
      <c r="C15" s="93" t="s">
        <v>153</v>
      </c>
      <c r="D15" s="50">
        <v>45</v>
      </c>
      <c r="E15" s="43">
        <v>42</v>
      </c>
      <c r="F15" s="43">
        <f t="shared" si="0"/>
        <v>87</v>
      </c>
      <c r="G15" s="43">
        <f t="shared" si="1"/>
        <v>9</v>
      </c>
      <c r="H15" s="31" t="str">
        <f t="shared" si="2"/>
        <v>A+</v>
      </c>
      <c r="I15" s="83" t="s">
        <v>626</v>
      </c>
      <c r="J15" s="40">
        <v>30</v>
      </c>
      <c r="K15" s="43">
        <v>27</v>
      </c>
      <c r="L15" s="43">
        <f t="shared" si="3"/>
        <v>57</v>
      </c>
      <c r="M15" s="43">
        <f t="shared" si="4"/>
        <v>6</v>
      </c>
      <c r="N15" s="31" t="str">
        <f t="shared" si="5"/>
        <v>B</v>
      </c>
      <c r="O15" s="94" t="s">
        <v>626</v>
      </c>
      <c r="P15" s="40">
        <v>39</v>
      </c>
      <c r="Q15" s="43">
        <v>25</v>
      </c>
      <c r="R15" s="43">
        <f t="shared" si="6"/>
        <v>64</v>
      </c>
      <c r="S15" s="43">
        <f t="shared" si="7"/>
        <v>7</v>
      </c>
      <c r="T15" s="31" t="str">
        <f t="shared" si="8"/>
        <v>B+</v>
      </c>
      <c r="U15" s="94" t="s">
        <v>626</v>
      </c>
      <c r="V15" s="40">
        <v>38</v>
      </c>
      <c r="W15" s="43">
        <v>18</v>
      </c>
      <c r="X15" s="43">
        <f t="shared" si="9"/>
        <v>56</v>
      </c>
      <c r="Y15" s="43">
        <f t="shared" si="10"/>
        <v>6</v>
      </c>
      <c r="Z15" s="31" t="str">
        <f t="shared" si="11"/>
        <v>B</v>
      </c>
      <c r="AA15" s="94" t="s">
        <v>626</v>
      </c>
      <c r="AB15" s="40">
        <v>46</v>
      </c>
      <c r="AC15" s="43">
        <v>49</v>
      </c>
      <c r="AD15" s="43">
        <f t="shared" si="12"/>
        <v>95</v>
      </c>
      <c r="AE15" s="43">
        <f t="shared" si="13"/>
        <v>10</v>
      </c>
      <c r="AF15" s="31" t="str">
        <f t="shared" si="14"/>
        <v>O</v>
      </c>
      <c r="AG15" s="94" t="s">
        <v>626</v>
      </c>
      <c r="AH15" s="40">
        <v>37</v>
      </c>
      <c r="AI15" s="43">
        <v>41</v>
      </c>
      <c r="AJ15" s="43">
        <f t="shared" si="15"/>
        <v>78</v>
      </c>
      <c r="AK15" s="43">
        <f t="shared" si="16"/>
        <v>8</v>
      </c>
      <c r="AL15" s="31" t="str">
        <f t="shared" si="17"/>
        <v>A</v>
      </c>
      <c r="AM15" s="94" t="s">
        <v>626</v>
      </c>
      <c r="AN15" s="40">
        <v>42</v>
      </c>
      <c r="AO15" s="43">
        <v>42</v>
      </c>
      <c r="AP15" s="43">
        <f t="shared" si="18"/>
        <v>84</v>
      </c>
      <c r="AQ15" s="43">
        <f t="shared" si="19"/>
        <v>9</v>
      </c>
      <c r="AR15" s="31" t="str">
        <f t="shared" si="20"/>
        <v>A+</v>
      </c>
      <c r="AS15" s="94" t="s">
        <v>626</v>
      </c>
      <c r="AT15" s="40">
        <v>38</v>
      </c>
      <c r="AU15" s="43">
        <v>29</v>
      </c>
      <c r="AV15" s="43">
        <f t="shared" si="21"/>
        <v>67</v>
      </c>
      <c r="AW15" s="43">
        <f t="shared" si="22"/>
        <v>7</v>
      </c>
      <c r="AX15" s="31" t="str">
        <f t="shared" si="23"/>
        <v>B+</v>
      </c>
      <c r="AY15" s="85" t="s">
        <v>626</v>
      </c>
      <c r="AZ15" s="40">
        <v>41</v>
      </c>
      <c r="BA15" s="43">
        <v>36</v>
      </c>
      <c r="BB15" s="43">
        <f t="shared" si="24"/>
        <v>77</v>
      </c>
      <c r="BC15" s="43">
        <f t="shared" si="25"/>
        <v>8</v>
      </c>
      <c r="BD15" s="31" t="str">
        <f t="shared" si="26"/>
        <v>A</v>
      </c>
      <c r="BE15" s="30" t="s">
        <v>626</v>
      </c>
      <c r="BF15" s="33">
        <f t="shared" si="27"/>
        <v>7.65</v>
      </c>
      <c r="BG15" s="95">
        <f t="shared" si="28"/>
        <v>76.5</v>
      </c>
      <c r="BH15" s="35" t="str">
        <f t="shared" si="29"/>
        <v>FCD</v>
      </c>
      <c r="BI15" s="43" t="str">
        <f t="shared" si="30"/>
        <v/>
      </c>
      <c r="BJ15" s="87" t="str">
        <f t="shared" si="31"/>
        <v/>
      </c>
      <c r="BK15" s="88" t="s">
        <v>696</v>
      </c>
      <c r="BL15" s="89" t="s">
        <v>697</v>
      </c>
      <c r="BM15" s="89" t="s">
        <v>698</v>
      </c>
      <c r="BN15" s="90" t="s">
        <v>699</v>
      </c>
      <c r="BO15" s="91" t="s">
        <v>700</v>
      </c>
      <c r="BP15" s="88" t="s">
        <v>701</v>
      </c>
      <c r="BQ15" s="89" t="s">
        <v>702</v>
      </c>
      <c r="BR15" s="89" t="s">
        <v>703</v>
      </c>
      <c r="BS15" s="92" t="s">
        <v>704</v>
      </c>
    </row>
    <row r="16" spans="1:71">
      <c r="A16" s="40" t="s">
        <v>640</v>
      </c>
      <c r="B16" s="41" t="s">
        <v>162</v>
      </c>
      <c r="C16" s="93" t="s">
        <v>163</v>
      </c>
      <c r="D16" s="50">
        <v>43</v>
      </c>
      <c r="E16" s="43">
        <v>22</v>
      </c>
      <c r="F16" s="43">
        <f t="shared" si="0"/>
        <v>65</v>
      </c>
      <c r="G16" s="43">
        <f t="shared" si="1"/>
        <v>7</v>
      </c>
      <c r="H16" s="31" t="str">
        <f t="shared" si="2"/>
        <v>B+</v>
      </c>
      <c r="I16" s="83" t="s">
        <v>626</v>
      </c>
      <c r="J16" s="40">
        <v>35</v>
      </c>
      <c r="K16" s="43">
        <v>23</v>
      </c>
      <c r="L16" s="43">
        <f t="shared" si="3"/>
        <v>58</v>
      </c>
      <c r="M16" s="43">
        <f t="shared" si="4"/>
        <v>6</v>
      </c>
      <c r="N16" s="31" t="str">
        <f t="shared" si="5"/>
        <v>B</v>
      </c>
      <c r="O16" s="94" t="s">
        <v>626</v>
      </c>
      <c r="P16" s="40">
        <v>35</v>
      </c>
      <c r="Q16" s="43">
        <v>20</v>
      </c>
      <c r="R16" s="43">
        <f t="shared" si="6"/>
        <v>55</v>
      </c>
      <c r="S16" s="43">
        <f t="shared" si="7"/>
        <v>6</v>
      </c>
      <c r="T16" s="31" t="str">
        <f t="shared" si="8"/>
        <v>B</v>
      </c>
      <c r="U16" s="94" t="s">
        <v>626</v>
      </c>
      <c r="V16" s="40">
        <v>35</v>
      </c>
      <c r="W16" s="43">
        <v>18</v>
      </c>
      <c r="X16" s="43">
        <f t="shared" si="9"/>
        <v>53</v>
      </c>
      <c r="Y16" s="43">
        <f t="shared" si="10"/>
        <v>5</v>
      </c>
      <c r="Z16" s="31" t="str">
        <f t="shared" si="11"/>
        <v>C</v>
      </c>
      <c r="AA16" s="94" t="s">
        <v>626</v>
      </c>
      <c r="AB16" s="40">
        <v>36</v>
      </c>
      <c r="AC16" s="43">
        <v>46</v>
      </c>
      <c r="AD16" s="43">
        <f t="shared" si="12"/>
        <v>82</v>
      </c>
      <c r="AE16" s="43">
        <f t="shared" si="13"/>
        <v>9</v>
      </c>
      <c r="AF16" s="31" t="str">
        <f t="shared" si="14"/>
        <v>A+</v>
      </c>
      <c r="AG16" s="94" t="s">
        <v>626</v>
      </c>
      <c r="AH16" s="40">
        <v>41</v>
      </c>
      <c r="AI16" s="43">
        <v>30</v>
      </c>
      <c r="AJ16" s="43">
        <f t="shared" si="15"/>
        <v>71</v>
      </c>
      <c r="AK16" s="43">
        <f t="shared" si="16"/>
        <v>8</v>
      </c>
      <c r="AL16" s="31" t="str">
        <f t="shared" si="17"/>
        <v>A</v>
      </c>
      <c r="AM16" s="94" t="s">
        <v>626</v>
      </c>
      <c r="AN16" s="40">
        <v>40</v>
      </c>
      <c r="AO16" s="43">
        <v>41</v>
      </c>
      <c r="AP16" s="43">
        <f t="shared" si="18"/>
        <v>81</v>
      </c>
      <c r="AQ16" s="43">
        <f t="shared" si="19"/>
        <v>9</v>
      </c>
      <c r="AR16" s="31" t="str">
        <f t="shared" si="20"/>
        <v>A+</v>
      </c>
      <c r="AS16" s="94" t="s">
        <v>626</v>
      </c>
      <c r="AT16" s="40">
        <v>41</v>
      </c>
      <c r="AU16" s="43">
        <v>30</v>
      </c>
      <c r="AV16" s="43">
        <f t="shared" si="21"/>
        <v>71</v>
      </c>
      <c r="AW16" s="43">
        <f t="shared" si="22"/>
        <v>8</v>
      </c>
      <c r="AX16" s="31" t="str">
        <f t="shared" si="23"/>
        <v>A</v>
      </c>
      <c r="AY16" s="85" t="s">
        <v>626</v>
      </c>
      <c r="AZ16" s="40">
        <v>24</v>
      </c>
      <c r="BA16" s="43">
        <v>31</v>
      </c>
      <c r="BB16" s="43">
        <f t="shared" si="24"/>
        <v>55</v>
      </c>
      <c r="BC16" s="43">
        <f t="shared" si="25"/>
        <v>6</v>
      </c>
      <c r="BD16" s="31" t="str">
        <f t="shared" si="26"/>
        <v>B</v>
      </c>
      <c r="BE16" s="30" t="s">
        <v>626</v>
      </c>
      <c r="BF16" s="33">
        <f t="shared" si="27"/>
        <v>6.9</v>
      </c>
      <c r="BG16" s="95">
        <f t="shared" si="28"/>
        <v>69</v>
      </c>
      <c r="BH16" s="35" t="str">
        <f t="shared" si="29"/>
        <v>FC</v>
      </c>
      <c r="BI16" s="43" t="str">
        <f t="shared" si="30"/>
        <v/>
      </c>
      <c r="BJ16" s="87" t="str">
        <f t="shared" si="31"/>
        <v/>
      </c>
      <c r="BK16" s="88" t="s">
        <v>696</v>
      </c>
      <c r="BL16" s="89" t="s">
        <v>697</v>
      </c>
      <c r="BM16" s="89" t="s">
        <v>698</v>
      </c>
      <c r="BN16" s="90" t="s">
        <v>699</v>
      </c>
      <c r="BO16" s="91" t="s">
        <v>700</v>
      </c>
      <c r="BP16" s="88" t="s">
        <v>701</v>
      </c>
      <c r="BQ16" s="89" t="s">
        <v>702</v>
      </c>
      <c r="BR16" s="89" t="s">
        <v>703</v>
      </c>
      <c r="BS16" s="92" t="s">
        <v>704</v>
      </c>
    </row>
    <row r="17" spans="1:71">
      <c r="A17" s="40" t="s">
        <v>641</v>
      </c>
      <c r="B17" s="41" t="s">
        <v>169</v>
      </c>
      <c r="C17" s="93" t="s">
        <v>170</v>
      </c>
      <c r="D17" s="50">
        <v>38</v>
      </c>
      <c r="E17" s="43">
        <v>18</v>
      </c>
      <c r="F17" s="43">
        <f t="shared" si="0"/>
        <v>56</v>
      </c>
      <c r="G17" s="43">
        <f t="shared" si="1"/>
        <v>6</v>
      </c>
      <c r="H17" s="31" t="str">
        <f t="shared" si="2"/>
        <v>B</v>
      </c>
      <c r="I17" s="83" t="s">
        <v>626</v>
      </c>
      <c r="J17" s="40">
        <v>24</v>
      </c>
      <c r="K17" s="43">
        <v>25</v>
      </c>
      <c r="L17" s="43">
        <f t="shared" si="3"/>
        <v>49</v>
      </c>
      <c r="M17" s="43">
        <f t="shared" si="4"/>
        <v>4</v>
      </c>
      <c r="N17" s="31" t="str">
        <f t="shared" si="5"/>
        <v>P</v>
      </c>
      <c r="O17" s="94" t="s">
        <v>626</v>
      </c>
      <c r="P17" s="40">
        <v>33</v>
      </c>
      <c r="Q17" s="43">
        <v>19</v>
      </c>
      <c r="R17" s="43">
        <f t="shared" si="6"/>
        <v>52</v>
      </c>
      <c r="S17" s="43">
        <f t="shared" si="7"/>
        <v>5</v>
      </c>
      <c r="T17" s="31" t="str">
        <f t="shared" si="8"/>
        <v>C</v>
      </c>
      <c r="U17" s="94" t="s">
        <v>626</v>
      </c>
      <c r="V17" s="40">
        <v>29</v>
      </c>
      <c r="W17" s="43">
        <v>23</v>
      </c>
      <c r="X17" s="43">
        <f t="shared" si="9"/>
        <v>52</v>
      </c>
      <c r="Y17" s="43">
        <f t="shared" si="10"/>
        <v>5</v>
      </c>
      <c r="Z17" s="31" t="str">
        <f t="shared" si="11"/>
        <v>C</v>
      </c>
      <c r="AA17" s="94" t="s">
        <v>626</v>
      </c>
      <c r="AB17" s="40">
        <v>42</v>
      </c>
      <c r="AC17" s="43">
        <v>47</v>
      </c>
      <c r="AD17" s="43">
        <f t="shared" si="12"/>
        <v>89</v>
      </c>
      <c r="AE17" s="43">
        <f t="shared" si="13"/>
        <v>9</v>
      </c>
      <c r="AF17" s="31" t="str">
        <f t="shared" si="14"/>
        <v>A+</v>
      </c>
      <c r="AG17" s="94" t="s">
        <v>626</v>
      </c>
      <c r="AH17" s="40">
        <v>41</v>
      </c>
      <c r="AI17" s="43">
        <v>35</v>
      </c>
      <c r="AJ17" s="43">
        <f t="shared" si="15"/>
        <v>76</v>
      </c>
      <c r="AK17" s="43">
        <f t="shared" si="16"/>
        <v>8</v>
      </c>
      <c r="AL17" s="31" t="str">
        <f t="shared" si="17"/>
        <v>A</v>
      </c>
      <c r="AM17" s="94" t="s">
        <v>626</v>
      </c>
      <c r="AN17" s="40">
        <v>43</v>
      </c>
      <c r="AO17" s="43">
        <v>47</v>
      </c>
      <c r="AP17" s="43">
        <f t="shared" si="18"/>
        <v>90</v>
      </c>
      <c r="AQ17" s="43">
        <f t="shared" si="19"/>
        <v>10</v>
      </c>
      <c r="AR17" s="31" t="str">
        <f t="shared" si="20"/>
        <v>O</v>
      </c>
      <c r="AS17" s="94" t="s">
        <v>626</v>
      </c>
      <c r="AT17" s="40">
        <v>44</v>
      </c>
      <c r="AU17" s="43">
        <v>31</v>
      </c>
      <c r="AV17" s="43">
        <f t="shared" si="21"/>
        <v>75</v>
      </c>
      <c r="AW17" s="43">
        <f t="shared" si="22"/>
        <v>8</v>
      </c>
      <c r="AX17" s="31" t="str">
        <f t="shared" si="23"/>
        <v>A</v>
      </c>
      <c r="AY17" s="85" t="s">
        <v>626</v>
      </c>
      <c r="AZ17" s="40">
        <v>34</v>
      </c>
      <c r="BA17" s="43">
        <v>33</v>
      </c>
      <c r="BB17" s="43">
        <f t="shared" si="24"/>
        <v>67</v>
      </c>
      <c r="BC17" s="43">
        <f t="shared" si="25"/>
        <v>7</v>
      </c>
      <c r="BD17" s="31" t="str">
        <f t="shared" si="26"/>
        <v>B+</v>
      </c>
      <c r="BE17" s="30" t="s">
        <v>626</v>
      </c>
      <c r="BF17" s="33">
        <f t="shared" si="27"/>
        <v>6.4</v>
      </c>
      <c r="BG17" s="95">
        <f t="shared" si="28"/>
        <v>64</v>
      </c>
      <c r="BH17" s="35" t="str">
        <f t="shared" si="29"/>
        <v>FC</v>
      </c>
      <c r="BI17" s="43" t="str">
        <f t="shared" si="30"/>
        <v/>
      </c>
      <c r="BJ17" s="87" t="str">
        <f t="shared" si="31"/>
        <v/>
      </c>
      <c r="BK17" s="88" t="s">
        <v>696</v>
      </c>
      <c r="BL17" s="89" t="s">
        <v>697</v>
      </c>
      <c r="BM17" s="89" t="s">
        <v>698</v>
      </c>
      <c r="BN17" s="90" t="s">
        <v>699</v>
      </c>
      <c r="BO17" s="91" t="s">
        <v>700</v>
      </c>
      <c r="BP17" s="88" t="s">
        <v>701</v>
      </c>
      <c r="BQ17" s="89" t="s">
        <v>702</v>
      </c>
      <c r="BR17" s="89" t="s">
        <v>703</v>
      </c>
      <c r="BS17" s="92" t="s">
        <v>704</v>
      </c>
    </row>
    <row r="18" spans="1:71">
      <c r="A18" s="40" t="s">
        <v>642</v>
      </c>
      <c r="B18" s="41" t="s">
        <v>177</v>
      </c>
      <c r="C18" s="93" t="s">
        <v>178</v>
      </c>
      <c r="D18" s="50">
        <v>47</v>
      </c>
      <c r="E18" s="43">
        <v>34</v>
      </c>
      <c r="F18" s="43">
        <f t="shared" si="0"/>
        <v>81</v>
      </c>
      <c r="G18" s="43">
        <f t="shared" si="1"/>
        <v>9</v>
      </c>
      <c r="H18" s="31" t="str">
        <f t="shared" si="2"/>
        <v>A+</v>
      </c>
      <c r="I18" s="83" t="s">
        <v>626</v>
      </c>
      <c r="J18" s="40">
        <v>44</v>
      </c>
      <c r="K18" s="43">
        <v>38</v>
      </c>
      <c r="L18" s="43">
        <f t="shared" si="3"/>
        <v>82</v>
      </c>
      <c r="M18" s="43">
        <f t="shared" si="4"/>
        <v>9</v>
      </c>
      <c r="N18" s="31" t="str">
        <f t="shared" si="5"/>
        <v>A+</v>
      </c>
      <c r="O18" s="94" t="s">
        <v>626</v>
      </c>
      <c r="P18" s="40">
        <v>47</v>
      </c>
      <c r="Q18" s="43">
        <v>31</v>
      </c>
      <c r="R18" s="43">
        <f t="shared" si="6"/>
        <v>78</v>
      </c>
      <c r="S18" s="43">
        <f t="shared" si="7"/>
        <v>8</v>
      </c>
      <c r="T18" s="31" t="str">
        <f t="shared" si="8"/>
        <v>A</v>
      </c>
      <c r="U18" s="94" t="s">
        <v>626</v>
      </c>
      <c r="V18" s="40">
        <v>48</v>
      </c>
      <c r="W18" s="43">
        <v>39</v>
      </c>
      <c r="X18" s="43">
        <f t="shared" si="9"/>
        <v>87</v>
      </c>
      <c r="Y18" s="43">
        <f t="shared" si="10"/>
        <v>9</v>
      </c>
      <c r="Z18" s="31" t="str">
        <f t="shared" si="11"/>
        <v>A+</v>
      </c>
      <c r="AA18" s="94" t="s">
        <v>626</v>
      </c>
      <c r="AB18" s="40">
        <v>44</v>
      </c>
      <c r="AC18" s="43">
        <v>49</v>
      </c>
      <c r="AD18" s="43">
        <f t="shared" si="12"/>
        <v>93</v>
      </c>
      <c r="AE18" s="43">
        <f t="shared" si="13"/>
        <v>10</v>
      </c>
      <c r="AF18" s="31" t="str">
        <f t="shared" si="14"/>
        <v>O</v>
      </c>
      <c r="AG18" s="94" t="s">
        <v>626</v>
      </c>
      <c r="AH18" s="40">
        <v>48</v>
      </c>
      <c r="AI18" s="43">
        <v>39</v>
      </c>
      <c r="AJ18" s="43">
        <f t="shared" si="15"/>
        <v>87</v>
      </c>
      <c r="AK18" s="43">
        <f t="shared" si="16"/>
        <v>9</v>
      </c>
      <c r="AL18" s="31" t="str">
        <f t="shared" si="17"/>
        <v>A+</v>
      </c>
      <c r="AM18" s="94" t="s">
        <v>626</v>
      </c>
      <c r="AN18" s="40">
        <v>45</v>
      </c>
      <c r="AO18" s="43">
        <v>46</v>
      </c>
      <c r="AP18" s="43">
        <f t="shared" si="18"/>
        <v>91</v>
      </c>
      <c r="AQ18" s="43">
        <f t="shared" si="19"/>
        <v>10</v>
      </c>
      <c r="AR18" s="31" t="str">
        <f t="shared" si="20"/>
        <v>O</v>
      </c>
      <c r="AS18" s="94" t="s">
        <v>626</v>
      </c>
      <c r="AT18" s="40">
        <v>46</v>
      </c>
      <c r="AU18" s="43">
        <v>39</v>
      </c>
      <c r="AV18" s="43">
        <f t="shared" si="21"/>
        <v>85</v>
      </c>
      <c r="AW18" s="43">
        <f t="shared" si="22"/>
        <v>9</v>
      </c>
      <c r="AX18" s="31" t="str">
        <f t="shared" si="23"/>
        <v>A+</v>
      </c>
      <c r="AY18" s="85" t="s">
        <v>626</v>
      </c>
      <c r="AZ18" s="40">
        <v>41</v>
      </c>
      <c r="BA18" s="43">
        <v>41</v>
      </c>
      <c r="BB18" s="43">
        <f t="shared" si="24"/>
        <v>82</v>
      </c>
      <c r="BC18" s="43">
        <f t="shared" si="25"/>
        <v>9</v>
      </c>
      <c r="BD18" s="31" t="str">
        <f t="shared" si="26"/>
        <v>A+</v>
      </c>
      <c r="BE18" s="30" t="s">
        <v>626</v>
      </c>
      <c r="BF18" s="33">
        <f t="shared" si="27"/>
        <v>9.0500000000000007</v>
      </c>
      <c r="BG18" s="95">
        <f t="shared" si="28"/>
        <v>90.5</v>
      </c>
      <c r="BH18" s="35" t="str">
        <f t="shared" si="29"/>
        <v>FCD</v>
      </c>
      <c r="BI18" s="43" t="str">
        <f t="shared" si="30"/>
        <v/>
      </c>
      <c r="BJ18" s="87" t="str">
        <f t="shared" si="31"/>
        <v/>
      </c>
      <c r="BK18" s="88" t="s">
        <v>696</v>
      </c>
      <c r="BL18" s="89" t="s">
        <v>697</v>
      </c>
      <c r="BM18" s="89" t="s">
        <v>698</v>
      </c>
      <c r="BN18" s="90" t="s">
        <v>699</v>
      </c>
      <c r="BO18" s="91" t="s">
        <v>700</v>
      </c>
      <c r="BP18" s="88" t="s">
        <v>701</v>
      </c>
      <c r="BQ18" s="89" t="s">
        <v>702</v>
      </c>
      <c r="BR18" s="89" t="s">
        <v>703</v>
      </c>
      <c r="BS18" s="92" t="s">
        <v>704</v>
      </c>
    </row>
    <row r="19" spans="1:71">
      <c r="A19" s="40" t="s">
        <v>643</v>
      </c>
      <c r="B19" s="41" t="s">
        <v>186</v>
      </c>
      <c r="C19" s="93" t="s">
        <v>187</v>
      </c>
      <c r="D19" s="96">
        <v>24</v>
      </c>
      <c r="E19" s="43">
        <v>18</v>
      </c>
      <c r="F19" s="43">
        <f t="shared" si="0"/>
        <v>42</v>
      </c>
      <c r="G19" s="43">
        <f t="shared" si="1"/>
        <v>4</v>
      </c>
      <c r="H19" s="49" t="str">
        <f t="shared" si="2"/>
        <v>P</v>
      </c>
      <c r="I19" s="83" t="s">
        <v>705</v>
      </c>
      <c r="J19" s="50">
        <v>20</v>
      </c>
      <c r="K19" s="43">
        <v>14</v>
      </c>
      <c r="L19" s="43">
        <f t="shared" si="3"/>
        <v>34</v>
      </c>
      <c r="M19" s="43">
        <f t="shared" si="4"/>
        <v>0</v>
      </c>
      <c r="N19" s="49" t="str">
        <f t="shared" si="5"/>
        <v>F</v>
      </c>
      <c r="O19" s="94"/>
      <c r="P19" s="50">
        <v>27</v>
      </c>
      <c r="Q19" s="43">
        <v>20</v>
      </c>
      <c r="R19" s="43">
        <f t="shared" si="6"/>
        <v>47</v>
      </c>
      <c r="S19" s="43">
        <f t="shared" si="7"/>
        <v>4</v>
      </c>
      <c r="T19" s="49" t="str">
        <f t="shared" si="8"/>
        <v>P</v>
      </c>
      <c r="U19" s="94" t="s">
        <v>705</v>
      </c>
      <c r="V19" s="50">
        <v>29</v>
      </c>
      <c r="W19" s="43">
        <v>29</v>
      </c>
      <c r="X19" s="43">
        <f t="shared" si="9"/>
        <v>58</v>
      </c>
      <c r="Y19" s="43">
        <f t="shared" si="10"/>
        <v>6</v>
      </c>
      <c r="Z19" s="31" t="str">
        <f t="shared" si="11"/>
        <v>B</v>
      </c>
      <c r="AA19" s="94" t="s">
        <v>626</v>
      </c>
      <c r="AB19" s="40">
        <v>41</v>
      </c>
      <c r="AC19" s="43">
        <v>46</v>
      </c>
      <c r="AD19" s="43">
        <f t="shared" si="12"/>
        <v>87</v>
      </c>
      <c r="AE19" s="43">
        <f t="shared" si="13"/>
        <v>9</v>
      </c>
      <c r="AF19" s="31" t="str">
        <f t="shared" si="14"/>
        <v>A+</v>
      </c>
      <c r="AG19" s="94" t="s">
        <v>626</v>
      </c>
      <c r="AH19" s="40">
        <v>37</v>
      </c>
      <c r="AI19" s="43">
        <v>20</v>
      </c>
      <c r="AJ19" s="43">
        <f t="shared" si="15"/>
        <v>57</v>
      </c>
      <c r="AK19" s="43">
        <f t="shared" si="16"/>
        <v>6</v>
      </c>
      <c r="AL19" s="31" t="str">
        <f t="shared" si="17"/>
        <v>B</v>
      </c>
      <c r="AM19" s="94" t="s">
        <v>626</v>
      </c>
      <c r="AN19" s="40">
        <v>41</v>
      </c>
      <c r="AO19" s="43">
        <v>40</v>
      </c>
      <c r="AP19" s="43">
        <f t="shared" si="18"/>
        <v>81</v>
      </c>
      <c r="AQ19" s="43">
        <f t="shared" si="19"/>
        <v>9</v>
      </c>
      <c r="AR19" s="31" t="str">
        <f t="shared" si="20"/>
        <v>A+</v>
      </c>
      <c r="AS19" s="94" t="s">
        <v>626</v>
      </c>
      <c r="AT19" s="40">
        <v>38</v>
      </c>
      <c r="AU19" s="43">
        <v>31</v>
      </c>
      <c r="AV19" s="43">
        <f t="shared" si="21"/>
        <v>69</v>
      </c>
      <c r="AW19" s="43">
        <f t="shared" si="22"/>
        <v>7</v>
      </c>
      <c r="AX19" s="31" t="str">
        <f t="shared" si="23"/>
        <v>B+</v>
      </c>
      <c r="AY19" s="85" t="s">
        <v>626</v>
      </c>
      <c r="AZ19" s="40">
        <v>21</v>
      </c>
      <c r="BA19" s="43">
        <v>33</v>
      </c>
      <c r="BB19" s="43">
        <f t="shared" si="24"/>
        <v>54</v>
      </c>
      <c r="BC19" s="43">
        <f t="shared" si="25"/>
        <v>5</v>
      </c>
      <c r="BD19" s="31" t="str">
        <f t="shared" si="26"/>
        <v>C</v>
      </c>
      <c r="BE19" s="30" t="s">
        <v>626</v>
      </c>
      <c r="BF19" s="33">
        <f t="shared" si="27"/>
        <v>5.15</v>
      </c>
      <c r="BG19" s="95">
        <f t="shared" si="28"/>
        <v>51.5</v>
      </c>
      <c r="BH19" s="35" t="str">
        <f t="shared" si="29"/>
        <v>Fail</v>
      </c>
      <c r="BI19" s="43" t="str">
        <f t="shared" si="30"/>
        <v>21PHY22,</v>
      </c>
      <c r="BJ19" s="87" t="str">
        <f t="shared" si="31"/>
        <v>21MAT21,21PHY22,21ELE23,</v>
      </c>
      <c r="BK19" s="88" t="s">
        <v>696</v>
      </c>
      <c r="BL19" s="89" t="s">
        <v>697</v>
      </c>
      <c r="BM19" s="89" t="s">
        <v>698</v>
      </c>
      <c r="BN19" s="90" t="s">
        <v>699</v>
      </c>
      <c r="BO19" s="91" t="s">
        <v>700</v>
      </c>
      <c r="BP19" s="88" t="s">
        <v>701</v>
      </c>
      <c r="BQ19" s="89" t="s">
        <v>702</v>
      </c>
      <c r="BR19" s="89" t="s">
        <v>703</v>
      </c>
      <c r="BS19" s="92" t="s">
        <v>704</v>
      </c>
    </row>
    <row r="20" spans="1:71">
      <c r="A20" s="40" t="s">
        <v>644</v>
      </c>
      <c r="B20" s="41" t="s">
        <v>193</v>
      </c>
      <c r="C20" s="93" t="s">
        <v>194</v>
      </c>
      <c r="D20" s="50">
        <v>49</v>
      </c>
      <c r="E20" s="43">
        <v>43</v>
      </c>
      <c r="F20" s="43">
        <f t="shared" si="0"/>
        <v>92</v>
      </c>
      <c r="G20" s="43">
        <f t="shared" si="1"/>
        <v>10</v>
      </c>
      <c r="H20" s="31" t="str">
        <f t="shared" si="2"/>
        <v>O</v>
      </c>
      <c r="I20" s="83" t="s">
        <v>626</v>
      </c>
      <c r="J20" s="40">
        <v>40</v>
      </c>
      <c r="K20" s="43">
        <v>41</v>
      </c>
      <c r="L20" s="43">
        <f t="shared" si="3"/>
        <v>81</v>
      </c>
      <c r="M20" s="43">
        <f t="shared" si="4"/>
        <v>9</v>
      </c>
      <c r="N20" s="31" t="str">
        <f t="shared" si="5"/>
        <v>A+</v>
      </c>
      <c r="O20" s="94" t="s">
        <v>626</v>
      </c>
      <c r="P20" s="40">
        <v>47</v>
      </c>
      <c r="Q20" s="43">
        <v>34</v>
      </c>
      <c r="R20" s="43">
        <f t="shared" si="6"/>
        <v>81</v>
      </c>
      <c r="S20" s="43">
        <f t="shared" si="7"/>
        <v>9</v>
      </c>
      <c r="T20" s="31" t="str">
        <f t="shared" si="8"/>
        <v>A+</v>
      </c>
      <c r="U20" s="94" t="s">
        <v>626</v>
      </c>
      <c r="V20" s="40">
        <v>48</v>
      </c>
      <c r="W20" s="43">
        <v>30</v>
      </c>
      <c r="X20" s="43">
        <f t="shared" si="9"/>
        <v>78</v>
      </c>
      <c r="Y20" s="43">
        <f t="shared" si="10"/>
        <v>8</v>
      </c>
      <c r="Z20" s="31" t="str">
        <f t="shared" si="11"/>
        <v>A</v>
      </c>
      <c r="AA20" s="94" t="s">
        <v>626</v>
      </c>
      <c r="AB20" s="40">
        <v>46</v>
      </c>
      <c r="AC20" s="43">
        <v>43</v>
      </c>
      <c r="AD20" s="43">
        <f t="shared" si="12"/>
        <v>89</v>
      </c>
      <c r="AE20" s="43">
        <f t="shared" si="13"/>
        <v>9</v>
      </c>
      <c r="AF20" s="31" t="str">
        <f t="shared" si="14"/>
        <v>A+</v>
      </c>
      <c r="AG20" s="94" t="s">
        <v>626</v>
      </c>
      <c r="AH20" s="40">
        <v>40</v>
      </c>
      <c r="AI20" s="43">
        <v>45</v>
      </c>
      <c r="AJ20" s="43">
        <f t="shared" si="15"/>
        <v>85</v>
      </c>
      <c r="AK20" s="43">
        <f t="shared" si="16"/>
        <v>9</v>
      </c>
      <c r="AL20" s="31" t="str">
        <f t="shared" si="17"/>
        <v>A+</v>
      </c>
      <c r="AM20" s="94" t="s">
        <v>626</v>
      </c>
      <c r="AN20" s="40">
        <v>45</v>
      </c>
      <c r="AO20" s="43">
        <v>42</v>
      </c>
      <c r="AP20" s="43">
        <f t="shared" si="18"/>
        <v>87</v>
      </c>
      <c r="AQ20" s="43">
        <f t="shared" si="19"/>
        <v>9</v>
      </c>
      <c r="AR20" s="31" t="str">
        <f t="shared" si="20"/>
        <v>A+</v>
      </c>
      <c r="AS20" s="94" t="s">
        <v>626</v>
      </c>
      <c r="AT20" s="40">
        <v>45</v>
      </c>
      <c r="AU20" s="43">
        <v>42</v>
      </c>
      <c r="AV20" s="43">
        <f t="shared" si="21"/>
        <v>87</v>
      </c>
      <c r="AW20" s="43">
        <f t="shared" si="22"/>
        <v>9</v>
      </c>
      <c r="AX20" s="31" t="str">
        <f t="shared" si="23"/>
        <v>A+</v>
      </c>
      <c r="AY20" s="85" t="s">
        <v>626</v>
      </c>
      <c r="AZ20" s="40">
        <v>38</v>
      </c>
      <c r="BA20" s="43">
        <v>39</v>
      </c>
      <c r="BB20" s="43">
        <f t="shared" si="24"/>
        <v>77</v>
      </c>
      <c r="BC20" s="43">
        <f t="shared" si="25"/>
        <v>8</v>
      </c>
      <c r="BD20" s="31" t="str">
        <f t="shared" si="26"/>
        <v>A</v>
      </c>
      <c r="BE20" s="30" t="s">
        <v>626</v>
      </c>
      <c r="BF20" s="33">
        <f t="shared" si="27"/>
        <v>8.9499999999999993</v>
      </c>
      <c r="BG20" s="95">
        <f t="shared" si="28"/>
        <v>89.5</v>
      </c>
      <c r="BH20" s="35" t="str">
        <f t="shared" si="29"/>
        <v>FCD</v>
      </c>
      <c r="BI20" s="43" t="str">
        <f t="shared" si="30"/>
        <v/>
      </c>
      <c r="BJ20" s="87" t="str">
        <f t="shared" si="31"/>
        <v/>
      </c>
      <c r="BK20" s="88" t="s">
        <v>696</v>
      </c>
      <c r="BL20" s="89" t="s">
        <v>697</v>
      </c>
      <c r="BM20" s="89" t="s">
        <v>698</v>
      </c>
      <c r="BN20" s="90" t="s">
        <v>699</v>
      </c>
      <c r="BO20" s="91" t="s">
        <v>700</v>
      </c>
      <c r="BP20" s="88" t="s">
        <v>701</v>
      </c>
      <c r="BQ20" s="89" t="s">
        <v>702</v>
      </c>
      <c r="BR20" s="89" t="s">
        <v>703</v>
      </c>
      <c r="BS20" s="92" t="s">
        <v>704</v>
      </c>
    </row>
    <row r="21" spans="1:71">
      <c r="A21" s="40" t="s">
        <v>645</v>
      </c>
      <c r="B21" s="41" t="s">
        <v>201</v>
      </c>
      <c r="C21" s="93" t="s">
        <v>202</v>
      </c>
      <c r="D21" s="50">
        <v>30</v>
      </c>
      <c r="E21" s="43">
        <v>19</v>
      </c>
      <c r="F21" s="43">
        <f t="shared" si="0"/>
        <v>49</v>
      </c>
      <c r="G21" s="43">
        <f t="shared" si="1"/>
        <v>4</v>
      </c>
      <c r="H21" s="31" t="str">
        <f t="shared" si="2"/>
        <v>P</v>
      </c>
      <c r="I21" s="83" t="s">
        <v>705</v>
      </c>
      <c r="J21" s="40">
        <v>30</v>
      </c>
      <c r="K21" s="43">
        <v>18</v>
      </c>
      <c r="L21" s="43">
        <f t="shared" si="3"/>
        <v>48</v>
      </c>
      <c r="M21" s="43">
        <f t="shared" si="4"/>
        <v>4</v>
      </c>
      <c r="N21" s="31" t="str">
        <f t="shared" si="5"/>
        <v>P</v>
      </c>
      <c r="O21" s="94" t="s">
        <v>626</v>
      </c>
      <c r="P21" s="40">
        <v>37</v>
      </c>
      <c r="Q21" s="43">
        <v>18</v>
      </c>
      <c r="R21" s="43">
        <f t="shared" si="6"/>
        <v>55</v>
      </c>
      <c r="S21" s="43">
        <f t="shared" si="7"/>
        <v>6</v>
      </c>
      <c r="T21" s="31" t="str">
        <f t="shared" si="8"/>
        <v>B</v>
      </c>
      <c r="U21" s="94" t="s">
        <v>705</v>
      </c>
      <c r="V21" s="40">
        <v>35</v>
      </c>
      <c r="W21" s="43">
        <v>21</v>
      </c>
      <c r="X21" s="43">
        <f t="shared" si="9"/>
        <v>56</v>
      </c>
      <c r="Y21" s="43">
        <f t="shared" si="10"/>
        <v>6</v>
      </c>
      <c r="Z21" s="31" t="str">
        <f t="shared" si="11"/>
        <v>B</v>
      </c>
      <c r="AA21" s="94" t="s">
        <v>626</v>
      </c>
      <c r="AB21" s="40">
        <v>38</v>
      </c>
      <c r="AC21" s="43">
        <v>39</v>
      </c>
      <c r="AD21" s="43">
        <f t="shared" si="12"/>
        <v>77</v>
      </c>
      <c r="AE21" s="43">
        <f t="shared" si="13"/>
        <v>8</v>
      </c>
      <c r="AF21" s="31" t="str">
        <f t="shared" si="14"/>
        <v>A</v>
      </c>
      <c r="AG21" s="94" t="s">
        <v>626</v>
      </c>
      <c r="AH21" s="40">
        <v>38</v>
      </c>
      <c r="AI21" s="43">
        <v>23</v>
      </c>
      <c r="AJ21" s="43">
        <f t="shared" si="15"/>
        <v>61</v>
      </c>
      <c r="AK21" s="43">
        <f t="shared" si="16"/>
        <v>7</v>
      </c>
      <c r="AL21" s="31" t="str">
        <f t="shared" si="17"/>
        <v>B+</v>
      </c>
      <c r="AM21" s="94" t="s">
        <v>626</v>
      </c>
      <c r="AN21" s="40">
        <v>41</v>
      </c>
      <c r="AO21" s="43">
        <v>44</v>
      </c>
      <c r="AP21" s="43">
        <f t="shared" si="18"/>
        <v>85</v>
      </c>
      <c r="AQ21" s="43">
        <f t="shared" si="19"/>
        <v>9</v>
      </c>
      <c r="AR21" s="31" t="str">
        <f t="shared" si="20"/>
        <v>A+</v>
      </c>
      <c r="AS21" s="94" t="s">
        <v>626</v>
      </c>
      <c r="AT21" s="40">
        <v>43</v>
      </c>
      <c r="AU21" s="43">
        <v>28</v>
      </c>
      <c r="AV21" s="43">
        <f t="shared" si="21"/>
        <v>71</v>
      </c>
      <c r="AW21" s="43">
        <f t="shared" si="22"/>
        <v>8</v>
      </c>
      <c r="AX21" s="31" t="str">
        <f t="shared" si="23"/>
        <v>A</v>
      </c>
      <c r="AY21" s="85" t="s">
        <v>626</v>
      </c>
      <c r="AZ21" s="40">
        <v>37</v>
      </c>
      <c r="BA21" s="43">
        <v>38</v>
      </c>
      <c r="BB21" s="43">
        <f t="shared" si="24"/>
        <v>75</v>
      </c>
      <c r="BC21" s="43">
        <f t="shared" si="25"/>
        <v>8</v>
      </c>
      <c r="BD21" s="31" t="str">
        <f t="shared" si="26"/>
        <v>A</v>
      </c>
      <c r="BE21" s="30" t="s">
        <v>626</v>
      </c>
      <c r="BF21" s="33">
        <f t="shared" si="27"/>
        <v>6.2</v>
      </c>
      <c r="BG21" s="95">
        <f t="shared" si="28"/>
        <v>62</v>
      </c>
      <c r="BH21" s="35" t="str">
        <f t="shared" si="29"/>
        <v>FC</v>
      </c>
      <c r="BI21" s="43" t="str">
        <f t="shared" si="30"/>
        <v/>
      </c>
      <c r="BJ21" s="87" t="str">
        <f t="shared" si="31"/>
        <v>21MAT21,21ELE23,</v>
      </c>
      <c r="BK21" s="88" t="s">
        <v>696</v>
      </c>
      <c r="BL21" s="89" t="s">
        <v>697</v>
      </c>
      <c r="BM21" s="89" t="s">
        <v>698</v>
      </c>
      <c r="BN21" s="90" t="s">
        <v>699</v>
      </c>
      <c r="BO21" s="91" t="s">
        <v>700</v>
      </c>
      <c r="BP21" s="88" t="s">
        <v>701</v>
      </c>
      <c r="BQ21" s="89" t="s">
        <v>702</v>
      </c>
      <c r="BR21" s="89" t="s">
        <v>703</v>
      </c>
      <c r="BS21" s="92" t="s">
        <v>704</v>
      </c>
    </row>
    <row r="22" spans="1:71">
      <c r="A22" s="40" t="s">
        <v>646</v>
      </c>
      <c r="B22" s="41" t="s">
        <v>210</v>
      </c>
      <c r="C22" s="93" t="s">
        <v>211</v>
      </c>
      <c r="D22" s="50">
        <v>45</v>
      </c>
      <c r="E22" s="43">
        <v>38</v>
      </c>
      <c r="F22" s="43">
        <f t="shared" si="0"/>
        <v>83</v>
      </c>
      <c r="G22" s="43">
        <f t="shared" si="1"/>
        <v>9</v>
      </c>
      <c r="H22" s="31" t="str">
        <f t="shared" si="2"/>
        <v>A+</v>
      </c>
      <c r="I22" s="83" t="s">
        <v>626</v>
      </c>
      <c r="J22" s="40">
        <v>45</v>
      </c>
      <c r="K22" s="43">
        <v>35</v>
      </c>
      <c r="L22" s="43">
        <f t="shared" si="3"/>
        <v>80</v>
      </c>
      <c r="M22" s="43">
        <f t="shared" si="4"/>
        <v>9</v>
      </c>
      <c r="N22" s="31" t="str">
        <f t="shared" si="5"/>
        <v>A+</v>
      </c>
      <c r="O22" s="94" t="s">
        <v>626</v>
      </c>
      <c r="P22" s="40">
        <v>45</v>
      </c>
      <c r="Q22" s="43">
        <v>29</v>
      </c>
      <c r="R22" s="43">
        <f t="shared" si="6"/>
        <v>74</v>
      </c>
      <c r="S22" s="43">
        <f t="shared" si="7"/>
        <v>8</v>
      </c>
      <c r="T22" s="31" t="str">
        <f t="shared" si="8"/>
        <v>A</v>
      </c>
      <c r="U22" s="94" t="s">
        <v>626</v>
      </c>
      <c r="V22" s="40">
        <v>47</v>
      </c>
      <c r="W22" s="43">
        <v>36</v>
      </c>
      <c r="X22" s="43">
        <f t="shared" si="9"/>
        <v>83</v>
      </c>
      <c r="Y22" s="43">
        <f t="shared" si="10"/>
        <v>9</v>
      </c>
      <c r="Z22" s="31" t="str">
        <f t="shared" si="11"/>
        <v>A+</v>
      </c>
      <c r="AA22" s="94" t="s">
        <v>626</v>
      </c>
      <c r="AB22" s="40">
        <v>45</v>
      </c>
      <c r="AC22" s="43">
        <v>48</v>
      </c>
      <c r="AD22" s="43">
        <f t="shared" si="12"/>
        <v>93</v>
      </c>
      <c r="AE22" s="43">
        <f t="shared" si="13"/>
        <v>10</v>
      </c>
      <c r="AF22" s="31" t="str">
        <f t="shared" si="14"/>
        <v>O</v>
      </c>
      <c r="AG22" s="94" t="s">
        <v>626</v>
      </c>
      <c r="AH22" s="40">
        <v>46</v>
      </c>
      <c r="AI22" s="43">
        <v>47</v>
      </c>
      <c r="AJ22" s="43">
        <f t="shared" si="15"/>
        <v>93</v>
      </c>
      <c r="AK22" s="43">
        <f t="shared" si="16"/>
        <v>10</v>
      </c>
      <c r="AL22" s="31" t="str">
        <f t="shared" si="17"/>
        <v>O</v>
      </c>
      <c r="AM22" s="94" t="s">
        <v>626</v>
      </c>
      <c r="AN22" s="40">
        <v>43</v>
      </c>
      <c r="AO22" s="43">
        <v>42</v>
      </c>
      <c r="AP22" s="43">
        <f t="shared" si="18"/>
        <v>85</v>
      </c>
      <c r="AQ22" s="43">
        <f t="shared" si="19"/>
        <v>9</v>
      </c>
      <c r="AR22" s="31" t="str">
        <f t="shared" si="20"/>
        <v>A+</v>
      </c>
      <c r="AS22" s="94" t="s">
        <v>626</v>
      </c>
      <c r="AT22" s="40">
        <v>44</v>
      </c>
      <c r="AU22" s="43">
        <v>28</v>
      </c>
      <c r="AV22" s="43">
        <f t="shared" si="21"/>
        <v>72</v>
      </c>
      <c r="AW22" s="43">
        <f t="shared" si="22"/>
        <v>8</v>
      </c>
      <c r="AX22" s="31" t="str">
        <f t="shared" si="23"/>
        <v>A</v>
      </c>
      <c r="AY22" s="85" t="s">
        <v>626</v>
      </c>
      <c r="AZ22" s="40">
        <v>46</v>
      </c>
      <c r="BA22" s="43">
        <v>42</v>
      </c>
      <c r="BB22" s="43">
        <f t="shared" si="24"/>
        <v>88</v>
      </c>
      <c r="BC22" s="43">
        <f t="shared" si="25"/>
        <v>9</v>
      </c>
      <c r="BD22" s="31" t="str">
        <f t="shared" si="26"/>
        <v>A+</v>
      </c>
      <c r="BE22" s="30" t="s">
        <v>626</v>
      </c>
      <c r="BF22" s="33">
        <f t="shared" si="27"/>
        <v>8.9499999999999993</v>
      </c>
      <c r="BG22" s="95">
        <f t="shared" si="28"/>
        <v>89.5</v>
      </c>
      <c r="BH22" s="35" t="str">
        <f t="shared" si="29"/>
        <v>FCD</v>
      </c>
      <c r="BI22" s="43" t="str">
        <f t="shared" si="30"/>
        <v/>
      </c>
      <c r="BJ22" s="87" t="str">
        <f t="shared" si="31"/>
        <v/>
      </c>
      <c r="BK22" s="88" t="s">
        <v>696</v>
      </c>
      <c r="BL22" s="89" t="s">
        <v>697</v>
      </c>
      <c r="BM22" s="89" t="s">
        <v>698</v>
      </c>
      <c r="BN22" s="90" t="s">
        <v>699</v>
      </c>
      <c r="BO22" s="91" t="s">
        <v>700</v>
      </c>
      <c r="BP22" s="88" t="s">
        <v>701</v>
      </c>
      <c r="BQ22" s="89" t="s">
        <v>702</v>
      </c>
      <c r="BR22" s="89" t="s">
        <v>703</v>
      </c>
      <c r="BS22" s="92" t="s">
        <v>704</v>
      </c>
    </row>
    <row r="23" spans="1:71">
      <c r="A23" s="40" t="s">
        <v>647</v>
      </c>
      <c r="B23" s="41" t="s">
        <v>218</v>
      </c>
      <c r="C23" s="93" t="s">
        <v>219</v>
      </c>
      <c r="D23" s="50">
        <v>45</v>
      </c>
      <c r="E23" s="43">
        <v>26</v>
      </c>
      <c r="F23" s="43">
        <f t="shared" si="0"/>
        <v>71</v>
      </c>
      <c r="G23" s="43">
        <f t="shared" si="1"/>
        <v>8</v>
      </c>
      <c r="H23" s="31" t="str">
        <f t="shared" si="2"/>
        <v>A</v>
      </c>
      <c r="I23" s="83" t="s">
        <v>626</v>
      </c>
      <c r="J23" s="40">
        <v>40</v>
      </c>
      <c r="K23" s="43">
        <v>27</v>
      </c>
      <c r="L23" s="43">
        <f t="shared" si="3"/>
        <v>67</v>
      </c>
      <c r="M23" s="43">
        <f t="shared" si="4"/>
        <v>7</v>
      </c>
      <c r="N23" s="31" t="str">
        <f t="shared" si="5"/>
        <v>B+</v>
      </c>
      <c r="O23" s="94" t="s">
        <v>626</v>
      </c>
      <c r="P23" s="40">
        <v>40</v>
      </c>
      <c r="Q23" s="43">
        <v>26</v>
      </c>
      <c r="R23" s="43">
        <f t="shared" si="6"/>
        <v>66</v>
      </c>
      <c r="S23" s="43">
        <f t="shared" si="7"/>
        <v>7</v>
      </c>
      <c r="T23" s="31" t="str">
        <f t="shared" si="8"/>
        <v>B+</v>
      </c>
      <c r="U23" s="94" t="s">
        <v>626</v>
      </c>
      <c r="V23" s="40">
        <v>41</v>
      </c>
      <c r="W23" s="43">
        <v>26</v>
      </c>
      <c r="X23" s="43">
        <f t="shared" si="9"/>
        <v>67</v>
      </c>
      <c r="Y23" s="43">
        <f t="shared" si="10"/>
        <v>7</v>
      </c>
      <c r="Z23" s="31" t="str">
        <f t="shared" si="11"/>
        <v>B+</v>
      </c>
      <c r="AA23" s="94" t="s">
        <v>626</v>
      </c>
      <c r="AB23" s="40">
        <v>46</v>
      </c>
      <c r="AC23" s="43">
        <v>48</v>
      </c>
      <c r="AD23" s="43">
        <f t="shared" si="12"/>
        <v>94</v>
      </c>
      <c r="AE23" s="43">
        <f t="shared" si="13"/>
        <v>10</v>
      </c>
      <c r="AF23" s="31" t="str">
        <f t="shared" si="14"/>
        <v>O</v>
      </c>
      <c r="AG23" s="94" t="s">
        <v>626</v>
      </c>
      <c r="AH23" s="40">
        <v>44</v>
      </c>
      <c r="AI23" s="43">
        <v>46</v>
      </c>
      <c r="AJ23" s="43">
        <f t="shared" si="15"/>
        <v>90</v>
      </c>
      <c r="AK23" s="43">
        <f t="shared" si="16"/>
        <v>10</v>
      </c>
      <c r="AL23" s="31" t="str">
        <f t="shared" si="17"/>
        <v>O</v>
      </c>
      <c r="AM23" s="94" t="s">
        <v>626</v>
      </c>
      <c r="AN23" s="40">
        <v>41</v>
      </c>
      <c r="AO23" s="43">
        <v>39</v>
      </c>
      <c r="AP23" s="43">
        <f t="shared" si="18"/>
        <v>80</v>
      </c>
      <c r="AQ23" s="43">
        <f t="shared" si="19"/>
        <v>9</v>
      </c>
      <c r="AR23" s="31" t="str">
        <f t="shared" si="20"/>
        <v>A+</v>
      </c>
      <c r="AS23" s="94" t="s">
        <v>626</v>
      </c>
      <c r="AT23" s="40">
        <v>45</v>
      </c>
      <c r="AU23" s="43">
        <v>31</v>
      </c>
      <c r="AV23" s="43">
        <f t="shared" si="21"/>
        <v>76</v>
      </c>
      <c r="AW23" s="43">
        <f t="shared" si="22"/>
        <v>8</v>
      </c>
      <c r="AX23" s="31" t="str">
        <f t="shared" si="23"/>
        <v>A</v>
      </c>
      <c r="AY23" s="85" t="s">
        <v>626</v>
      </c>
      <c r="AZ23" s="40">
        <v>44</v>
      </c>
      <c r="BA23" s="43">
        <v>36</v>
      </c>
      <c r="BB23" s="43">
        <f t="shared" si="24"/>
        <v>80</v>
      </c>
      <c r="BC23" s="43">
        <f t="shared" si="25"/>
        <v>9</v>
      </c>
      <c r="BD23" s="31" t="str">
        <f t="shared" si="26"/>
        <v>A+</v>
      </c>
      <c r="BE23" s="30" t="s">
        <v>626</v>
      </c>
      <c r="BF23" s="33">
        <f t="shared" si="27"/>
        <v>8.0500000000000007</v>
      </c>
      <c r="BG23" s="95">
        <f t="shared" si="28"/>
        <v>80.5</v>
      </c>
      <c r="BH23" s="35" t="str">
        <f t="shared" si="29"/>
        <v>FCD</v>
      </c>
      <c r="BI23" s="43" t="str">
        <f t="shared" si="30"/>
        <v/>
      </c>
      <c r="BJ23" s="87" t="str">
        <f t="shared" si="31"/>
        <v/>
      </c>
      <c r="BK23" s="88" t="s">
        <v>696</v>
      </c>
      <c r="BL23" s="89" t="s">
        <v>697</v>
      </c>
      <c r="BM23" s="89" t="s">
        <v>698</v>
      </c>
      <c r="BN23" s="90" t="s">
        <v>699</v>
      </c>
      <c r="BO23" s="91" t="s">
        <v>700</v>
      </c>
      <c r="BP23" s="88" t="s">
        <v>701</v>
      </c>
      <c r="BQ23" s="89" t="s">
        <v>702</v>
      </c>
      <c r="BR23" s="89" t="s">
        <v>703</v>
      </c>
      <c r="BS23" s="92" t="s">
        <v>704</v>
      </c>
    </row>
    <row r="24" spans="1:71">
      <c r="A24" s="40" t="s">
        <v>648</v>
      </c>
      <c r="B24" s="41" t="s">
        <v>228</v>
      </c>
      <c r="C24" s="93" t="s">
        <v>229</v>
      </c>
      <c r="D24" s="50">
        <v>45</v>
      </c>
      <c r="E24" s="43">
        <v>46</v>
      </c>
      <c r="F24" s="43">
        <f t="shared" si="0"/>
        <v>91</v>
      </c>
      <c r="G24" s="43">
        <f t="shared" si="1"/>
        <v>10</v>
      </c>
      <c r="H24" s="31" t="str">
        <f t="shared" si="2"/>
        <v>O</v>
      </c>
      <c r="I24" s="83" t="s">
        <v>626</v>
      </c>
      <c r="J24" s="40">
        <v>42</v>
      </c>
      <c r="K24" s="43">
        <v>29</v>
      </c>
      <c r="L24" s="43">
        <f t="shared" si="3"/>
        <v>71</v>
      </c>
      <c r="M24" s="43">
        <f t="shared" si="4"/>
        <v>8</v>
      </c>
      <c r="N24" s="31" t="str">
        <f t="shared" si="5"/>
        <v>A</v>
      </c>
      <c r="O24" s="94" t="s">
        <v>626</v>
      </c>
      <c r="P24" s="40">
        <v>40</v>
      </c>
      <c r="Q24" s="43">
        <v>33</v>
      </c>
      <c r="R24" s="43">
        <f t="shared" si="6"/>
        <v>73</v>
      </c>
      <c r="S24" s="43">
        <f t="shared" si="7"/>
        <v>8</v>
      </c>
      <c r="T24" s="31" t="str">
        <f t="shared" si="8"/>
        <v>A</v>
      </c>
      <c r="U24" s="94" t="s">
        <v>626</v>
      </c>
      <c r="V24" s="40">
        <v>44</v>
      </c>
      <c r="W24" s="43">
        <v>32</v>
      </c>
      <c r="X24" s="43">
        <f t="shared" si="9"/>
        <v>76</v>
      </c>
      <c r="Y24" s="43">
        <f t="shared" si="10"/>
        <v>8</v>
      </c>
      <c r="Z24" s="31" t="str">
        <f t="shared" si="11"/>
        <v>A</v>
      </c>
      <c r="AA24" s="94" t="s">
        <v>626</v>
      </c>
      <c r="AB24" s="40">
        <v>48</v>
      </c>
      <c r="AC24" s="43">
        <v>46</v>
      </c>
      <c r="AD24" s="43">
        <f t="shared" si="12"/>
        <v>94</v>
      </c>
      <c r="AE24" s="43">
        <f t="shared" si="13"/>
        <v>10</v>
      </c>
      <c r="AF24" s="31" t="str">
        <f t="shared" si="14"/>
        <v>O</v>
      </c>
      <c r="AG24" s="94" t="s">
        <v>626</v>
      </c>
      <c r="AH24" s="40">
        <v>40</v>
      </c>
      <c r="AI24" s="43">
        <v>37</v>
      </c>
      <c r="AJ24" s="43">
        <f t="shared" si="15"/>
        <v>77</v>
      </c>
      <c r="AK24" s="43">
        <f t="shared" si="16"/>
        <v>8</v>
      </c>
      <c r="AL24" s="31" t="str">
        <f t="shared" si="17"/>
        <v>A</v>
      </c>
      <c r="AM24" s="94" t="s">
        <v>626</v>
      </c>
      <c r="AN24" s="40">
        <v>43</v>
      </c>
      <c r="AO24" s="43">
        <v>40</v>
      </c>
      <c r="AP24" s="43">
        <f t="shared" si="18"/>
        <v>83</v>
      </c>
      <c r="AQ24" s="43">
        <f t="shared" si="19"/>
        <v>9</v>
      </c>
      <c r="AR24" s="31" t="str">
        <f t="shared" si="20"/>
        <v>A+</v>
      </c>
      <c r="AS24" s="94" t="s">
        <v>626</v>
      </c>
      <c r="AT24" s="40">
        <v>43</v>
      </c>
      <c r="AU24" s="43">
        <v>36</v>
      </c>
      <c r="AV24" s="43">
        <f t="shared" si="21"/>
        <v>79</v>
      </c>
      <c r="AW24" s="43">
        <f t="shared" si="22"/>
        <v>8</v>
      </c>
      <c r="AX24" s="31" t="str">
        <f t="shared" si="23"/>
        <v>A</v>
      </c>
      <c r="AY24" s="85" t="s">
        <v>626</v>
      </c>
      <c r="AZ24" s="40">
        <v>43</v>
      </c>
      <c r="BA24" s="43">
        <v>42</v>
      </c>
      <c r="BB24" s="43">
        <f t="shared" si="24"/>
        <v>85</v>
      </c>
      <c r="BC24" s="43">
        <f t="shared" si="25"/>
        <v>9</v>
      </c>
      <c r="BD24" s="31" t="str">
        <f t="shared" si="26"/>
        <v>A+</v>
      </c>
      <c r="BE24" s="30" t="s">
        <v>626</v>
      </c>
      <c r="BF24" s="33">
        <f t="shared" si="27"/>
        <v>8.6999999999999993</v>
      </c>
      <c r="BG24" s="95">
        <f t="shared" si="28"/>
        <v>87</v>
      </c>
      <c r="BH24" s="35" t="str">
        <f t="shared" si="29"/>
        <v>FCD</v>
      </c>
      <c r="BI24" s="43" t="str">
        <f t="shared" si="30"/>
        <v/>
      </c>
      <c r="BJ24" s="87" t="str">
        <f t="shared" si="31"/>
        <v/>
      </c>
      <c r="BK24" s="88" t="s">
        <v>696</v>
      </c>
      <c r="BL24" s="89" t="s">
        <v>697</v>
      </c>
      <c r="BM24" s="89" t="s">
        <v>698</v>
      </c>
      <c r="BN24" s="90" t="s">
        <v>699</v>
      </c>
      <c r="BO24" s="91" t="s">
        <v>700</v>
      </c>
      <c r="BP24" s="88" t="s">
        <v>701</v>
      </c>
      <c r="BQ24" s="89" t="s">
        <v>702</v>
      </c>
      <c r="BR24" s="89" t="s">
        <v>703</v>
      </c>
      <c r="BS24" s="92" t="s">
        <v>704</v>
      </c>
    </row>
    <row r="25" spans="1:71">
      <c r="A25" s="40" t="s">
        <v>649</v>
      </c>
      <c r="B25" s="41" t="s">
        <v>236</v>
      </c>
      <c r="C25" s="93" t="s">
        <v>237</v>
      </c>
      <c r="D25" s="50">
        <v>35</v>
      </c>
      <c r="E25" s="43">
        <v>29</v>
      </c>
      <c r="F25" s="43">
        <f t="shared" si="0"/>
        <v>64</v>
      </c>
      <c r="G25" s="43">
        <f t="shared" si="1"/>
        <v>7</v>
      </c>
      <c r="H25" s="31" t="str">
        <f t="shared" si="2"/>
        <v>B+</v>
      </c>
      <c r="I25" s="83" t="s">
        <v>626</v>
      </c>
      <c r="J25" s="40">
        <v>34</v>
      </c>
      <c r="K25" s="43">
        <v>29</v>
      </c>
      <c r="L25" s="43">
        <f t="shared" si="3"/>
        <v>63</v>
      </c>
      <c r="M25" s="43">
        <f t="shared" si="4"/>
        <v>7</v>
      </c>
      <c r="N25" s="31" t="str">
        <f t="shared" si="5"/>
        <v>B+</v>
      </c>
      <c r="O25" s="94" t="s">
        <v>626</v>
      </c>
      <c r="P25" s="40">
        <v>40</v>
      </c>
      <c r="Q25" s="43">
        <v>23</v>
      </c>
      <c r="R25" s="43">
        <f t="shared" si="6"/>
        <v>63</v>
      </c>
      <c r="S25" s="43">
        <f t="shared" si="7"/>
        <v>7</v>
      </c>
      <c r="T25" s="31" t="str">
        <f t="shared" si="8"/>
        <v>B+</v>
      </c>
      <c r="U25" s="94" t="s">
        <v>626</v>
      </c>
      <c r="V25" s="40">
        <v>43</v>
      </c>
      <c r="W25" s="43">
        <v>23</v>
      </c>
      <c r="X25" s="43">
        <f t="shared" si="9"/>
        <v>66</v>
      </c>
      <c r="Y25" s="43">
        <f t="shared" si="10"/>
        <v>7</v>
      </c>
      <c r="Z25" s="31" t="str">
        <f t="shared" si="11"/>
        <v>B+</v>
      </c>
      <c r="AA25" s="94" t="s">
        <v>626</v>
      </c>
      <c r="AB25" s="40">
        <v>39</v>
      </c>
      <c r="AC25" s="43">
        <v>32</v>
      </c>
      <c r="AD25" s="43">
        <f t="shared" si="12"/>
        <v>71</v>
      </c>
      <c r="AE25" s="43">
        <f t="shared" si="13"/>
        <v>8</v>
      </c>
      <c r="AF25" s="31" t="str">
        <f t="shared" si="14"/>
        <v>A</v>
      </c>
      <c r="AG25" s="94" t="s">
        <v>626</v>
      </c>
      <c r="AH25" s="40">
        <v>42</v>
      </c>
      <c r="AI25" s="43">
        <v>28</v>
      </c>
      <c r="AJ25" s="43">
        <f t="shared" si="15"/>
        <v>70</v>
      </c>
      <c r="AK25" s="43">
        <f t="shared" si="16"/>
        <v>8</v>
      </c>
      <c r="AL25" s="31" t="str">
        <f t="shared" si="17"/>
        <v>A</v>
      </c>
      <c r="AM25" s="94" t="s">
        <v>626</v>
      </c>
      <c r="AN25" s="40">
        <v>42</v>
      </c>
      <c r="AO25" s="43">
        <v>42</v>
      </c>
      <c r="AP25" s="43">
        <f t="shared" si="18"/>
        <v>84</v>
      </c>
      <c r="AQ25" s="43">
        <f t="shared" si="19"/>
        <v>9</v>
      </c>
      <c r="AR25" s="31" t="str">
        <f t="shared" si="20"/>
        <v>A+</v>
      </c>
      <c r="AS25" s="94" t="s">
        <v>626</v>
      </c>
      <c r="AT25" s="40">
        <v>44</v>
      </c>
      <c r="AU25" s="43">
        <v>34</v>
      </c>
      <c r="AV25" s="43">
        <f t="shared" si="21"/>
        <v>78</v>
      </c>
      <c r="AW25" s="43">
        <f t="shared" si="22"/>
        <v>8</v>
      </c>
      <c r="AX25" s="31" t="str">
        <f t="shared" si="23"/>
        <v>A</v>
      </c>
      <c r="AY25" s="85" t="s">
        <v>626</v>
      </c>
      <c r="AZ25" s="40">
        <v>37</v>
      </c>
      <c r="BA25" s="43">
        <v>39</v>
      </c>
      <c r="BB25" s="43">
        <f t="shared" si="24"/>
        <v>76</v>
      </c>
      <c r="BC25" s="43">
        <f t="shared" si="25"/>
        <v>8</v>
      </c>
      <c r="BD25" s="31" t="str">
        <f t="shared" si="26"/>
        <v>A</v>
      </c>
      <c r="BE25" s="30" t="s">
        <v>626</v>
      </c>
      <c r="BF25" s="33">
        <f t="shared" si="27"/>
        <v>7.45</v>
      </c>
      <c r="BG25" s="95">
        <f t="shared" si="28"/>
        <v>74.5</v>
      </c>
      <c r="BH25" s="35" t="str">
        <f t="shared" si="29"/>
        <v>FCD</v>
      </c>
      <c r="BI25" s="43" t="str">
        <f t="shared" si="30"/>
        <v/>
      </c>
      <c r="BJ25" s="87" t="str">
        <f t="shared" si="31"/>
        <v/>
      </c>
      <c r="BK25" s="88" t="s">
        <v>696</v>
      </c>
      <c r="BL25" s="89" t="s">
        <v>697</v>
      </c>
      <c r="BM25" s="89" t="s">
        <v>698</v>
      </c>
      <c r="BN25" s="90" t="s">
        <v>699</v>
      </c>
      <c r="BO25" s="91" t="s">
        <v>700</v>
      </c>
      <c r="BP25" s="88" t="s">
        <v>701</v>
      </c>
      <c r="BQ25" s="89" t="s">
        <v>702</v>
      </c>
      <c r="BR25" s="89" t="s">
        <v>703</v>
      </c>
      <c r="BS25" s="92" t="s">
        <v>704</v>
      </c>
    </row>
    <row r="26" spans="1:71">
      <c r="A26" s="40" t="s">
        <v>650</v>
      </c>
      <c r="B26" s="41" t="s">
        <v>244</v>
      </c>
      <c r="C26" s="93" t="s">
        <v>245</v>
      </c>
      <c r="D26" s="50">
        <v>45</v>
      </c>
      <c r="E26" s="43">
        <v>32</v>
      </c>
      <c r="F26" s="43">
        <f t="shared" si="0"/>
        <v>77</v>
      </c>
      <c r="G26" s="43">
        <f t="shared" si="1"/>
        <v>8</v>
      </c>
      <c r="H26" s="31" t="str">
        <f t="shared" si="2"/>
        <v>A</v>
      </c>
      <c r="I26" s="83" t="s">
        <v>626</v>
      </c>
      <c r="J26" s="40">
        <v>39</v>
      </c>
      <c r="K26" s="43">
        <v>40</v>
      </c>
      <c r="L26" s="43">
        <f t="shared" si="3"/>
        <v>79</v>
      </c>
      <c r="M26" s="43">
        <f t="shared" si="4"/>
        <v>8</v>
      </c>
      <c r="N26" s="31" t="str">
        <f t="shared" si="5"/>
        <v>A</v>
      </c>
      <c r="O26" s="94" t="s">
        <v>626</v>
      </c>
      <c r="P26" s="40">
        <v>46</v>
      </c>
      <c r="Q26" s="43">
        <v>35</v>
      </c>
      <c r="R26" s="43">
        <f t="shared" si="6"/>
        <v>81</v>
      </c>
      <c r="S26" s="43">
        <f t="shared" si="7"/>
        <v>9</v>
      </c>
      <c r="T26" s="31" t="str">
        <f t="shared" si="8"/>
        <v>A+</v>
      </c>
      <c r="U26" s="94" t="s">
        <v>626</v>
      </c>
      <c r="V26" s="40">
        <v>44</v>
      </c>
      <c r="W26" s="43">
        <v>34</v>
      </c>
      <c r="X26" s="43">
        <f t="shared" si="9"/>
        <v>78</v>
      </c>
      <c r="Y26" s="43">
        <f t="shared" si="10"/>
        <v>8</v>
      </c>
      <c r="Z26" s="31" t="str">
        <f t="shared" si="11"/>
        <v>A</v>
      </c>
      <c r="AA26" s="94" t="s">
        <v>626</v>
      </c>
      <c r="AB26" s="40">
        <v>43</v>
      </c>
      <c r="AC26" s="43">
        <v>46</v>
      </c>
      <c r="AD26" s="43">
        <f t="shared" si="12"/>
        <v>89</v>
      </c>
      <c r="AE26" s="43">
        <f t="shared" si="13"/>
        <v>9</v>
      </c>
      <c r="AF26" s="31" t="str">
        <f t="shared" si="14"/>
        <v>A+</v>
      </c>
      <c r="AG26" s="94" t="s">
        <v>626</v>
      </c>
      <c r="AH26" s="40">
        <v>43</v>
      </c>
      <c r="AI26" s="43">
        <v>48</v>
      </c>
      <c r="AJ26" s="43">
        <f t="shared" si="15"/>
        <v>91</v>
      </c>
      <c r="AK26" s="43">
        <f t="shared" si="16"/>
        <v>10</v>
      </c>
      <c r="AL26" s="31" t="str">
        <f t="shared" si="17"/>
        <v>O</v>
      </c>
      <c r="AM26" s="94" t="s">
        <v>626</v>
      </c>
      <c r="AN26" s="40">
        <v>42</v>
      </c>
      <c r="AO26" s="43">
        <v>39</v>
      </c>
      <c r="AP26" s="43">
        <f t="shared" si="18"/>
        <v>81</v>
      </c>
      <c r="AQ26" s="43">
        <f t="shared" si="19"/>
        <v>9</v>
      </c>
      <c r="AR26" s="31" t="str">
        <f t="shared" si="20"/>
        <v>A+</v>
      </c>
      <c r="AS26" s="94" t="s">
        <v>626</v>
      </c>
      <c r="AT26" s="40">
        <v>46</v>
      </c>
      <c r="AU26" s="43">
        <v>29</v>
      </c>
      <c r="AV26" s="43">
        <f t="shared" si="21"/>
        <v>75</v>
      </c>
      <c r="AW26" s="43">
        <f t="shared" si="22"/>
        <v>8</v>
      </c>
      <c r="AX26" s="31" t="str">
        <f t="shared" si="23"/>
        <v>A</v>
      </c>
      <c r="AY26" s="85" t="s">
        <v>626</v>
      </c>
      <c r="AZ26" s="40">
        <v>44</v>
      </c>
      <c r="BA26" s="43">
        <v>43</v>
      </c>
      <c r="BB26" s="43">
        <f t="shared" si="24"/>
        <v>87</v>
      </c>
      <c r="BC26" s="43">
        <f t="shared" si="25"/>
        <v>9</v>
      </c>
      <c r="BD26" s="31" t="str">
        <f t="shared" si="26"/>
        <v>A+</v>
      </c>
      <c r="BE26" s="30" t="s">
        <v>626</v>
      </c>
      <c r="BF26" s="33">
        <f t="shared" si="27"/>
        <v>8.5</v>
      </c>
      <c r="BG26" s="95">
        <f t="shared" si="28"/>
        <v>85</v>
      </c>
      <c r="BH26" s="35" t="str">
        <f t="shared" si="29"/>
        <v>FCD</v>
      </c>
      <c r="BI26" s="43" t="str">
        <f t="shared" si="30"/>
        <v/>
      </c>
      <c r="BJ26" s="87" t="str">
        <f t="shared" si="31"/>
        <v/>
      </c>
      <c r="BK26" s="88" t="s">
        <v>696</v>
      </c>
      <c r="BL26" s="89" t="s">
        <v>697</v>
      </c>
      <c r="BM26" s="89" t="s">
        <v>698</v>
      </c>
      <c r="BN26" s="90" t="s">
        <v>699</v>
      </c>
      <c r="BO26" s="91" t="s">
        <v>700</v>
      </c>
      <c r="BP26" s="88" t="s">
        <v>701</v>
      </c>
      <c r="BQ26" s="89" t="s">
        <v>702</v>
      </c>
      <c r="BR26" s="89" t="s">
        <v>703</v>
      </c>
      <c r="BS26" s="92" t="s">
        <v>704</v>
      </c>
    </row>
    <row r="27" spans="1:71">
      <c r="A27" s="40" t="s">
        <v>651</v>
      </c>
      <c r="B27" s="41" t="s">
        <v>252</v>
      </c>
      <c r="C27" s="93" t="s">
        <v>253</v>
      </c>
      <c r="D27" s="50">
        <v>36</v>
      </c>
      <c r="E27" s="43">
        <v>28</v>
      </c>
      <c r="F27" s="43">
        <f t="shared" si="0"/>
        <v>64</v>
      </c>
      <c r="G27" s="43">
        <f t="shared" si="1"/>
        <v>7</v>
      </c>
      <c r="H27" s="31" t="str">
        <f t="shared" si="2"/>
        <v>B+</v>
      </c>
      <c r="I27" s="83" t="s">
        <v>626</v>
      </c>
      <c r="J27" s="40">
        <v>30</v>
      </c>
      <c r="K27" s="43">
        <v>33</v>
      </c>
      <c r="L27" s="43">
        <f t="shared" si="3"/>
        <v>63</v>
      </c>
      <c r="M27" s="43">
        <f t="shared" si="4"/>
        <v>7</v>
      </c>
      <c r="N27" s="31" t="str">
        <f t="shared" si="5"/>
        <v>B+</v>
      </c>
      <c r="O27" s="94" t="s">
        <v>626</v>
      </c>
      <c r="P27" s="40">
        <v>30</v>
      </c>
      <c r="Q27" s="43">
        <v>21</v>
      </c>
      <c r="R27" s="43">
        <f t="shared" si="6"/>
        <v>51</v>
      </c>
      <c r="S27" s="43">
        <f t="shared" si="7"/>
        <v>5</v>
      </c>
      <c r="T27" s="31" t="str">
        <f t="shared" si="8"/>
        <v>C</v>
      </c>
      <c r="U27" s="94" t="s">
        <v>626</v>
      </c>
      <c r="V27" s="40">
        <v>38</v>
      </c>
      <c r="W27" s="43">
        <v>25</v>
      </c>
      <c r="X27" s="43">
        <f t="shared" si="9"/>
        <v>63</v>
      </c>
      <c r="Y27" s="43">
        <f t="shared" si="10"/>
        <v>7</v>
      </c>
      <c r="Z27" s="31" t="str">
        <f t="shared" si="11"/>
        <v>B+</v>
      </c>
      <c r="AA27" s="94" t="s">
        <v>626</v>
      </c>
      <c r="AB27" s="40">
        <v>39</v>
      </c>
      <c r="AC27" s="43">
        <v>30</v>
      </c>
      <c r="AD27" s="43">
        <f t="shared" si="12"/>
        <v>69</v>
      </c>
      <c r="AE27" s="43">
        <f t="shared" si="13"/>
        <v>7</v>
      </c>
      <c r="AF27" s="31" t="str">
        <f t="shared" si="14"/>
        <v>B+</v>
      </c>
      <c r="AG27" s="94" t="s">
        <v>626</v>
      </c>
      <c r="AH27" s="40">
        <v>27</v>
      </c>
      <c r="AI27" s="43">
        <v>26</v>
      </c>
      <c r="AJ27" s="43">
        <f t="shared" si="15"/>
        <v>53</v>
      </c>
      <c r="AK27" s="43">
        <f t="shared" si="16"/>
        <v>5</v>
      </c>
      <c r="AL27" s="31" t="str">
        <f t="shared" si="17"/>
        <v>C</v>
      </c>
      <c r="AM27" s="94" t="s">
        <v>626</v>
      </c>
      <c r="AN27" s="40">
        <v>38</v>
      </c>
      <c r="AO27" s="43">
        <v>40</v>
      </c>
      <c r="AP27" s="43">
        <f t="shared" si="18"/>
        <v>78</v>
      </c>
      <c r="AQ27" s="43">
        <f t="shared" si="19"/>
        <v>8</v>
      </c>
      <c r="AR27" s="31" t="str">
        <f t="shared" si="20"/>
        <v>A</v>
      </c>
      <c r="AS27" s="94" t="s">
        <v>626</v>
      </c>
      <c r="AT27" s="40">
        <v>43</v>
      </c>
      <c r="AU27" s="43">
        <v>31</v>
      </c>
      <c r="AV27" s="43">
        <f t="shared" si="21"/>
        <v>74</v>
      </c>
      <c r="AW27" s="43">
        <f t="shared" si="22"/>
        <v>8</v>
      </c>
      <c r="AX27" s="31" t="str">
        <f t="shared" si="23"/>
        <v>A</v>
      </c>
      <c r="AY27" s="85" t="s">
        <v>626</v>
      </c>
      <c r="AZ27" s="40">
        <v>37</v>
      </c>
      <c r="BA27" s="43">
        <v>38</v>
      </c>
      <c r="BB27" s="43">
        <f t="shared" si="24"/>
        <v>75</v>
      </c>
      <c r="BC27" s="43">
        <f t="shared" si="25"/>
        <v>8</v>
      </c>
      <c r="BD27" s="31" t="str">
        <f t="shared" si="26"/>
        <v>A</v>
      </c>
      <c r="BE27" s="30" t="s">
        <v>626</v>
      </c>
      <c r="BF27" s="33">
        <f t="shared" si="27"/>
        <v>6.8</v>
      </c>
      <c r="BG27" s="95">
        <f t="shared" si="28"/>
        <v>68</v>
      </c>
      <c r="BH27" s="35" t="str">
        <f t="shared" si="29"/>
        <v>FC</v>
      </c>
      <c r="BI27" s="43" t="str">
        <f t="shared" si="30"/>
        <v/>
      </c>
      <c r="BJ27" s="87" t="str">
        <f t="shared" si="31"/>
        <v/>
      </c>
      <c r="BK27" s="88" t="s">
        <v>696</v>
      </c>
      <c r="BL27" s="89" t="s">
        <v>697</v>
      </c>
      <c r="BM27" s="89" t="s">
        <v>698</v>
      </c>
      <c r="BN27" s="90" t="s">
        <v>699</v>
      </c>
      <c r="BO27" s="91" t="s">
        <v>700</v>
      </c>
      <c r="BP27" s="88" t="s">
        <v>701</v>
      </c>
      <c r="BQ27" s="89" t="s">
        <v>702</v>
      </c>
      <c r="BR27" s="89" t="s">
        <v>703</v>
      </c>
      <c r="BS27" s="92" t="s">
        <v>704</v>
      </c>
    </row>
    <row r="28" spans="1:71">
      <c r="A28" s="40" t="s">
        <v>652</v>
      </c>
      <c r="B28" s="41" t="s">
        <v>260</v>
      </c>
      <c r="C28" s="93" t="s">
        <v>261</v>
      </c>
      <c r="D28" s="96">
        <v>41</v>
      </c>
      <c r="E28" s="43">
        <v>20</v>
      </c>
      <c r="F28" s="43">
        <f t="shared" si="0"/>
        <v>61</v>
      </c>
      <c r="G28" s="43">
        <f t="shared" si="1"/>
        <v>7</v>
      </c>
      <c r="H28" s="49" t="str">
        <f t="shared" si="2"/>
        <v>B+</v>
      </c>
      <c r="I28" s="83" t="s">
        <v>626</v>
      </c>
      <c r="J28" s="50">
        <v>28</v>
      </c>
      <c r="K28" s="43">
        <v>26</v>
      </c>
      <c r="L28" s="43">
        <f t="shared" si="3"/>
        <v>54</v>
      </c>
      <c r="M28" s="43">
        <f t="shared" si="4"/>
        <v>5</v>
      </c>
      <c r="N28" s="31" t="str">
        <f t="shared" si="5"/>
        <v>C</v>
      </c>
      <c r="O28" s="94" t="s">
        <v>626</v>
      </c>
      <c r="P28" s="40">
        <v>34</v>
      </c>
      <c r="Q28" s="43">
        <v>18</v>
      </c>
      <c r="R28" s="43">
        <f t="shared" si="6"/>
        <v>52</v>
      </c>
      <c r="S28" s="43">
        <f t="shared" si="7"/>
        <v>5</v>
      </c>
      <c r="T28" s="31" t="str">
        <f t="shared" si="8"/>
        <v>C</v>
      </c>
      <c r="U28" s="94" t="s">
        <v>626</v>
      </c>
      <c r="V28" s="40">
        <v>30</v>
      </c>
      <c r="W28" s="43">
        <v>22</v>
      </c>
      <c r="X28" s="43">
        <f t="shared" si="9"/>
        <v>52</v>
      </c>
      <c r="Y28" s="43">
        <f t="shared" si="10"/>
        <v>5</v>
      </c>
      <c r="Z28" s="31" t="str">
        <f t="shared" si="11"/>
        <v>C</v>
      </c>
      <c r="AA28" s="94" t="s">
        <v>631</v>
      </c>
      <c r="AB28" s="40">
        <v>30</v>
      </c>
      <c r="AC28" s="43">
        <v>32</v>
      </c>
      <c r="AD28" s="43">
        <f t="shared" si="12"/>
        <v>62</v>
      </c>
      <c r="AE28" s="43">
        <f t="shared" si="13"/>
        <v>7</v>
      </c>
      <c r="AF28" s="31" t="str">
        <f t="shared" si="14"/>
        <v>B+</v>
      </c>
      <c r="AG28" s="94" t="s">
        <v>626</v>
      </c>
      <c r="AH28" s="40">
        <v>33</v>
      </c>
      <c r="AI28" s="43">
        <v>20</v>
      </c>
      <c r="AJ28" s="43">
        <f t="shared" si="15"/>
        <v>53</v>
      </c>
      <c r="AK28" s="43">
        <f t="shared" si="16"/>
        <v>5</v>
      </c>
      <c r="AL28" s="31" t="str">
        <f t="shared" si="17"/>
        <v>C</v>
      </c>
      <c r="AM28" s="94" t="s">
        <v>626</v>
      </c>
      <c r="AN28" s="40">
        <v>38</v>
      </c>
      <c r="AO28" s="43">
        <v>45</v>
      </c>
      <c r="AP28" s="43">
        <f t="shared" si="18"/>
        <v>83</v>
      </c>
      <c r="AQ28" s="43">
        <f t="shared" si="19"/>
        <v>9</v>
      </c>
      <c r="AR28" s="31" t="str">
        <f t="shared" si="20"/>
        <v>A+</v>
      </c>
      <c r="AS28" s="94" t="s">
        <v>626</v>
      </c>
      <c r="AT28" s="40">
        <v>27</v>
      </c>
      <c r="AU28" s="43">
        <v>21</v>
      </c>
      <c r="AV28" s="43">
        <f t="shared" si="21"/>
        <v>48</v>
      </c>
      <c r="AW28" s="43">
        <f t="shared" si="22"/>
        <v>4</v>
      </c>
      <c r="AX28" s="31" t="str">
        <f t="shared" si="23"/>
        <v>P</v>
      </c>
      <c r="AY28" s="85" t="s">
        <v>626</v>
      </c>
      <c r="AZ28" s="40">
        <v>24</v>
      </c>
      <c r="BA28" s="43">
        <v>29</v>
      </c>
      <c r="BB28" s="43">
        <f t="shared" si="24"/>
        <v>53</v>
      </c>
      <c r="BC28" s="43">
        <f t="shared" si="25"/>
        <v>5</v>
      </c>
      <c r="BD28" s="31" t="str">
        <f t="shared" si="26"/>
        <v>C</v>
      </c>
      <c r="BE28" s="30" t="s">
        <v>626</v>
      </c>
      <c r="BF28" s="33">
        <f t="shared" si="27"/>
        <v>5.7</v>
      </c>
      <c r="BG28" s="95">
        <f t="shared" si="28"/>
        <v>57</v>
      </c>
      <c r="BH28" s="35" t="str">
        <f t="shared" si="29"/>
        <v>SC</v>
      </c>
      <c r="BI28" s="43" t="str">
        <f t="shared" si="30"/>
        <v/>
      </c>
      <c r="BJ28" s="87" t="str">
        <f t="shared" si="31"/>
        <v>21CIV24,</v>
      </c>
      <c r="BK28" s="88" t="s">
        <v>696</v>
      </c>
      <c r="BL28" s="89" t="s">
        <v>697</v>
      </c>
      <c r="BM28" s="89" t="s">
        <v>698</v>
      </c>
      <c r="BN28" s="90" t="s">
        <v>699</v>
      </c>
      <c r="BO28" s="91" t="s">
        <v>700</v>
      </c>
      <c r="BP28" s="88" t="s">
        <v>701</v>
      </c>
      <c r="BQ28" s="89" t="s">
        <v>702</v>
      </c>
      <c r="BR28" s="89" t="s">
        <v>703</v>
      </c>
      <c r="BS28" s="92" t="s">
        <v>704</v>
      </c>
    </row>
    <row r="29" spans="1:71">
      <c r="A29" s="40" t="s">
        <v>653</v>
      </c>
      <c r="B29" s="41" t="s">
        <v>269</v>
      </c>
      <c r="C29" s="93" t="s">
        <v>270</v>
      </c>
      <c r="D29" s="50">
        <v>39</v>
      </c>
      <c r="E29" s="43">
        <v>36</v>
      </c>
      <c r="F29" s="43">
        <f t="shared" si="0"/>
        <v>75</v>
      </c>
      <c r="G29" s="43">
        <f t="shared" si="1"/>
        <v>8</v>
      </c>
      <c r="H29" s="31" t="str">
        <f t="shared" si="2"/>
        <v>A</v>
      </c>
      <c r="I29" s="83" t="s">
        <v>626</v>
      </c>
      <c r="J29" s="40">
        <v>35</v>
      </c>
      <c r="K29" s="43">
        <v>33</v>
      </c>
      <c r="L29" s="43">
        <f t="shared" si="3"/>
        <v>68</v>
      </c>
      <c r="M29" s="43">
        <f t="shared" si="4"/>
        <v>7</v>
      </c>
      <c r="N29" s="31" t="str">
        <f t="shared" si="5"/>
        <v>B+</v>
      </c>
      <c r="O29" s="94" t="s">
        <v>626</v>
      </c>
      <c r="P29" s="40">
        <v>37</v>
      </c>
      <c r="Q29" s="43">
        <v>31</v>
      </c>
      <c r="R29" s="43">
        <f t="shared" si="6"/>
        <v>68</v>
      </c>
      <c r="S29" s="43">
        <f t="shared" si="7"/>
        <v>7</v>
      </c>
      <c r="T29" s="31" t="str">
        <f t="shared" si="8"/>
        <v>B+</v>
      </c>
      <c r="U29" s="94" t="s">
        <v>626</v>
      </c>
      <c r="V29" s="40">
        <v>34</v>
      </c>
      <c r="W29" s="43">
        <v>24</v>
      </c>
      <c r="X29" s="43">
        <f t="shared" si="9"/>
        <v>58</v>
      </c>
      <c r="Y29" s="43">
        <f t="shared" si="10"/>
        <v>6</v>
      </c>
      <c r="Z29" s="31" t="str">
        <f t="shared" si="11"/>
        <v>B</v>
      </c>
      <c r="AA29" s="94" t="s">
        <v>626</v>
      </c>
      <c r="AB29" s="40">
        <v>41</v>
      </c>
      <c r="AC29" s="43">
        <v>50</v>
      </c>
      <c r="AD29" s="43">
        <f t="shared" si="12"/>
        <v>91</v>
      </c>
      <c r="AE29" s="43">
        <f t="shared" si="13"/>
        <v>10</v>
      </c>
      <c r="AF29" s="31" t="str">
        <f t="shared" si="14"/>
        <v>O</v>
      </c>
      <c r="AG29" s="94" t="s">
        <v>626</v>
      </c>
      <c r="AH29" s="40">
        <v>40</v>
      </c>
      <c r="AI29" s="43">
        <v>41</v>
      </c>
      <c r="AJ29" s="43">
        <f t="shared" si="15"/>
        <v>81</v>
      </c>
      <c r="AK29" s="43">
        <f t="shared" si="16"/>
        <v>9</v>
      </c>
      <c r="AL29" s="31" t="str">
        <f t="shared" si="17"/>
        <v>A+</v>
      </c>
      <c r="AM29" s="94" t="s">
        <v>626</v>
      </c>
      <c r="AN29" s="40">
        <v>44</v>
      </c>
      <c r="AO29" s="43">
        <v>39</v>
      </c>
      <c r="AP29" s="43">
        <f t="shared" si="18"/>
        <v>83</v>
      </c>
      <c r="AQ29" s="43">
        <f t="shared" si="19"/>
        <v>9</v>
      </c>
      <c r="AR29" s="31" t="str">
        <f t="shared" si="20"/>
        <v>A+</v>
      </c>
      <c r="AS29" s="94" t="s">
        <v>626</v>
      </c>
      <c r="AT29" s="40">
        <v>44</v>
      </c>
      <c r="AU29" s="43">
        <v>31</v>
      </c>
      <c r="AV29" s="43">
        <f t="shared" si="21"/>
        <v>75</v>
      </c>
      <c r="AW29" s="43">
        <f t="shared" si="22"/>
        <v>8</v>
      </c>
      <c r="AX29" s="31" t="str">
        <f t="shared" si="23"/>
        <v>A</v>
      </c>
      <c r="AY29" s="85" t="s">
        <v>626</v>
      </c>
      <c r="AZ29" s="40">
        <v>47</v>
      </c>
      <c r="BA29" s="43">
        <v>42</v>
      </c>
      <c r="BB29" s="43">
        <f t="shared" si="24"/>
        <v>89</v>
      </c>
      <c r="BC29" s="43">
        <f t="shared" si="25"/>
        <v>9</v>
      </c>
      <c r="BD29" s="31" t="str">
        <f t="shared" si="26"/>
        <v>A+</v>
      </c>
      <c r="BE29" s="30" t="s">
        <v>626</v>
      </c>
      <c r="BF29" s="33">
        <f t="shared" si="27"/>
        <v>7.85</v>
      </c>
      <c r="BG29" s="95">
        <f t="shared" si="28"/>
        <v>78.5</v>
      </c>
      <c r="BH29" s="35" t="str">
        <f t="shared" si="29"/>
        <v>FCD</v>
      </c>
      <c r="BI29" s="43" t="str">
        <f t="shared" si="30"/>
        <v/>
      </c>
      <c r="BJ29" s="87" t="str">
        <f t="shared" si="31"/>
        <v/>
      </c>
      <c r="BK29" s="88" t="s">
        <v>696</v>
      </c>
      <c r="BL29" s="89" t="s">
        <v>697</v>
      </c>
      <c r="BM29" s="89" t="s">
        <v>698</v>
      </c>
      <c r="BN29" s="90" t="s">
        <v>699</v>
      </c>
      <c r="BO29" s="91" t="s">
        <v>700</v>
      </c>
      <c r="BP29" s="88" t="s">
        <v>701</v>
      </c>
      <c r="BQ29" s="89" t="s">
        <v>702</v>
      </c>
      <c r="BR29" s="89" t="s">
        <v>703</v>
      </c>
      <c r="BS29" s="92" t="s">
        <v>704</v>
      </c>
    </row>
    <row r="30" spans="1:71">
      <c r="A30" s="40" t="s">
        <v>654</v>
      </c>
      <c r="B30" s="41" t="s">
        <v>277</v>
      </c>
      <c r="C30" s="93" t="s">
        <v>278</v>
      </c>
      <c r="D30" s="50">
        <v>22</v>
      </c>
      <c r="E30" s="43">
        <v>18</v>
      </c>
      <c r="F30" s="43">
        <f t="shared" si="0"/>
        <v>40</v>
      </c>
      <c r="G30" s="43">
        <f t="shared" si="1"/>
        <v>4</v>
      </c>
      <c r="H30" s="31" t="str">
        <f t="shared" si="2"/>
        <v>P</v>
      </c>
      <c r="I30" s="83" t="s">
        <v>631</v>
      </c>
      <c r="J30" s="40">
        <v>24</v>
      </c>
      <c r="K30" s="43">
        <v>18</v>
      </c>
      <c r="L30" s="43">
        <f t="shared" si="3"/>
        <v>42</v>
      </c>
      <c r="M30" s="43">
        <f t="shared" si="4"/>
        <v>4</v>
      </c>
      <c r="N30" s="31" t="str">
        <f t="shared" si="5"/>
        <v>P</v>
      </c>
      <c r="O30" s="94" t="s">
        <v>626</v>
      </c>
      <c r="P30" s="40">
        <v>26</v>
      </c>
      <c r="Q30" s="43">
        <v>20</v>
      </c>
      <c r="R30" s="43">
        <f t="shared" si="6"/>
        <v>46</v>
      </c>
      <c r="S30" s="43">
        <f t="shared" si="7"/>
        <v>4</v>
      </c>
      <c r="T30" s="31" t="str">
        <f t="shared" si="8"/>
        <v>P</v>
      </c>
      <c r="U30" s="94" t="s">
        <v>626</v>
      </c>
      <c r="V30" s="40">
        <v>21</v>
      </c>
      <c r="W30" s="43">
        <v>19</v>
      </c>
      <c r="X30" s="43">
        <f t="shared" si="9"/>
        <v>40</v>
      </c>
      <c r="Y30" s="43">
        <f t="shared" si="10"/>
        <v>4</v>
      </c>
      <c r="Z30" s="31" t="str">
        <f t="shared" si="11"/>
        <v>P</v>
      </c>
      <c r="AA30" s="94" t="s">
        <v>626</v>
      </c>
      <c r="AB30" s="40">
        <v>39</v>
      </c>
      <c r="AC30" s="43">
        <v>24</v>
      </c>
      <c r="AD30" s="43">
        <f t="shared" si="12"/>
        <v>63</v>
      </c>
      <c r="AE30" s="43">
        <f t="shared" si="13"/>
        <v>7</v>
      </c>
      <c r="AF30" s="31" t="str">
        <f t="shared" si="14"/>
        <v>B+</v>
      </c>
      <c r="AG30" s="94" t="s">
        <v>626</v>
      </c>
      <c r="AH30" s="40">
        <v>30</v>
      </c>
      <c r="AI30" s="43">
        <v>23</v>
      </c>
      <c r="AJ30" s="43">
        <f t="shared" si="15"/>
        <v>53</v>
      </c>
      <c r="AK30" s="43">
        <f t="shared" si="16"/>
        <v>5</v>
      </c>
      <c r="AL30" s="31" t="str">
        <f t="shared" si="17"/>
        <v>C</v>
      </c>
      <c r="AM30" s="94" t="s">
        <v>626</v>
      </c>
      <c r="AN30" s="40">
        <v>34</v>
      </c>
      <c r="AO30" s="43">
        <v>34</v>
      </c>
      <c r="AP30" s="43">
        <f t="shared" si="18"/>
        <v>68</v>
      </c>
      <c r="AQ30" s="43">
        <f t="shared" si="19"/>
        <v>7</v>
      </c>
      <c r="AR30" s="31" t="str">
        <f t="shared" si="20"/>
        <v>B+</v>
      </c>
      <c r="AS30" s="94" t="s">
        <v>626</v>
      </c>
      <c r="AT30" s="40">
        <v>37</v>
      </c>
      <c r="AU30" s="43">
        <v>26</v>
      </c>
      <c r="AV30" s="43">
        <f t="shared" si="21"/>
        <v>63</v>
      </c>
      <c r="AW30" s="43">
        <f t="shared" si="22"/>
        <v>7</v>
      </c>
      <c r="AX30" s="31" t="str">
        <f t="shared" si="23"/>
        <v>B+</v>
      </c>
      <c r="AY30" s="85" t="s">
        <v>626</v>
      </c>
      <c r="AZ30" s="40">
        <v>37</v>
      </c>
      <c r="BA30" s="43">
        <v>35</v>
      </c>
      <c r="BB30" s="43">
        <f t="shared" si="24"/>
        <v>72</v>
      </c>
      <c r="BC30" s="43">
        <f t="shared" si="25"/>
        <v>8</v>
      </c>
      <c r="BD30" s="31" t="str">
        <f t="shared" si="26"/>
        <v>A</v>
      </c>
      <c r="BE30" s="30" t="s">
        <v>626</v>
      </c>
      <c r="BF30" s="33">
        <f t="shared" si="27"/>
        <v>5.15</v>
      </c>
      <c r="BG30" s="95">
        <f t="shared" si="28"/>
        <v>51.5</v>
      </c>
      <c r="BH30" s="35" t="str">
        <f t="shared" si="29"/>
        <v>SC</v>
      </c>
      <c r="BI30" s="43" t="str">
        <f t="shared" si="30"/>
        <v/>
      </c>
      <c r="BJ30" s="87" t="str">
        <f t="shared" si="31"/>
        <v>21MAT21,</v>
      </c>
      <c r="BK30" s="88" t="s">
        <v>696</v>
      </c>
      <c r="BL30" s="89" t="s">
        <v>697</v>
      </c>
      <c r="BM30" s="89" t="s">
        <v>698</v>
      </c>
      <c r="BN30" s="90" t="s">
        <v>699</v>
      </c>
      <c r="BO30" s="91" t="s">
        <v>700</v>
      </c>
      <c r="BP30" s="88" t="s">
        <v>701</v>
      </c>
      <c r="BQ30" s="89" t="s">
        <v>702</v>
      </c>
      <c r="BR30" s="89" t="s">
        <v>703</v>
      </c>
      <c r="BS30" s="92" t="s">
        <v>704</v>
      </c>
    </row>
    <row r="31" spans="1:71">
      <c r="A31" s="40" t="s">
        <v>655</v>
      </c>
      <c r="B31" s="41" t="s">
        <v>286</v>
      </c>
      <c r="C31" s="93" t="s">
        <v>287</v>
      </c>
      <c r="D31" s="50">
        <v>22</v>
      </c>
      <c r="E31" s="43">
        <v>0</v>
      </c>
      <c r="F31" s="43">
        <f t="shared" si="0"/>
        <v>22</v>
      </c>
      <c r="G31" s="43">
        <f t="shared" si="1"/>
        <v>0</v>
      </c>
      <c r="H31" s="31" t="str">
        <f t="shared" si="2"/>
        <v>F</v>
      </c>
      <c r="I31" s="83"/>
      <c r="J31" s="40">
        <v>24</v>
      </c>
      <c r="K31" s="43">
        <v>18</v>
      </c>
      <c r="L31" s="43">
        <f t="shared" si="3"/>
        <v>42</v>
      </c>
      <c r="M31" s="43">
        <f t="shared" si="4"/>
        <v>4</v>
      </c>
      <c r="N31" s="31" t="str">
        <f t="shared" si="5"/>
        <v>P</v>
      </c>
      <c r="O31" s="94" t="s">
        <v>626</v>
      </c>
      <c r="P31" s="40">
        <v>28</v>
      </c>
      <c r="Q31" s="43">
        <v>18</v>
      </c>
      <c r="R31" s="43">
        <f t="shared" si="6"/>
        <v>46</v>
      </c>
      <c r="S31" s="43">
        <f t="shared" si="7"/>
        <v>4</v>
      </c>
      <c r="T31" s="31" t="str">
        <f t="shared" si="8"/>
        <v>P</v>
      </c>
      <c r="U31" s="94" t="s">
        <v>626</v>
      </c>
      <c r="V31" s="40">
        <v>22</v>
      </c>
      <c r="W31" s="43">
        <v>25</v>
      </c>
      <c r="X31" s="43">
        <f t="shared" si="9"/>
        <v>47</v>
      </c>
      <c r="Y31" s="43">
        <f t="shared" si="10"/>
        <v>4</v>
      </c>
      <c r="Z31" s="31" t="str">
        <f t="shared" si="11"/>
        <v>P</v>
      </c>
      <c r="AA31" s="94" t="s">
        <v>626</v>
      </c>
      <c r="AB31" s="40">
        <v>30</v>
      </c>
      <c r="AC31" s="43">
        <v>20</v>
      </c>
      <c r="AD31" s="43">
        <f t="shared" si="12"/>
        <v>50</v>
      </c>
      <c r="AE31" s="43">
        <f t="shared" si="13"/>
        <v>5</v>
      </c>
      <c r="AF31" s="31" t="str">
        <f t="shared" si="14"/>
        <v>C</v>
      </c>
      <c r="AG31" s="94" t="s">
        <v>626</v>
      </c>
      <c r="AH31" s="40">
        <v>31</v>
      </c>
      <c r="AI31" s="43">
        <v>20</v>
      </c>
      <c r="AJ31" s="43">
        <f t="shared" si="15"/>
        <v>51</v>
      </c>
      <c r="AK31" s="43">
        <f t="shared" si="16"/>
        <v>5</v>
      </c>
      <c r="AL31" s="31" t="str">
        <f t="shared" si="17"/>
        <v>C</v>
      </c>
      <c r="AM31" s="94" t="s">
        <v>626</v>
      </c>
      <c r="AN31" s="40">
        <v>27</v>
      </c>
      <c r="AO31" s="43">
        <v>34</v>
      </c>
      <c r="AP31" s="43">
        <f t="shared" si="18"/>
        <v>61</v>
      </c>
      <c r="AQ31" s="43">
        <f t="shared" si="19"/>
        <v>7</v>
      </c>
      <c r="AR31" s="31" t="str">
        <f t="shared" si="20"/>
        <v>B+</v>
      </c>
      <c r="AS31" s="94" t="s">
        <v>626</v>
      </c>
      <c r="AT31" s="40">
        <v>35</v>
      </c>
      <c r="AU31" s="43">
        <v>27</v>
      </c>
      <c r="AV31" s="43">
        <f t="shared" si="21"/>
        <v>62</v>
      </c>
      <c r="AW31" s="43">
        <f t="shared" si="22"/>
        <v>7</v>
      </c>
      <c r="AX31" s="31" t="str">
        <f t="shared" si="23"/>
        <v>B+</v>
      </c>
      <c r="AY31" s="85" t="s">
        <v>626</v>
      </c>
      <c r="AZ31" s="40">
        <v>30</v>
      </c>
      <c r="BA31" s="43">
        <v>20</v>
      </c>
      <c r="BB31" s="43">
        <f t="shared" si="24"/>
        <v>50</v>
      </c>
      <c r="BC31" s="43">
        <f t="shared" si="25"/>
        <v>5</v>
      </c>
      <c r="BD31" s="31" t="str">
        <f t="shared" si="26"/>
        <v>C</v>
      </c>
      <c r="BE31" s="30" t="s">
        <v>626</v>
      </c>
      <c r="BF31" s="33">
        <f t="shared" si="27"/>
        <v>4.0999999999999996</v>
      </c>
      <c r="BG31" s="95">
        <f t="shared" si="28"/>
        <v>41</v>
      </c>
      <c r="BH31" s="35" t="str">
        <f t="shared" si="29"/>
        <v>Fail</v>
      </c>
      <c r="BI31" s="43" t="str">
        <f t="shared" si="30"/>
        <v>21MAT21,</v>
      </c>
      <c r="BJ31" s="87" t="str">
        <f t="shared" si="31"/>
        <v>21MAT21,</v>
      </c>
      <c r="BK31" s="88" t="s">
        <v>696</v>
      </c>
      <c r="BL31" s="89" t="s">
        <v>697</v>
      </c>
      <c r="BM31" s="89" t="s">
        <v>698</v>
      </c>
      <c r="BN31" s="90" t="s">
        <v>699</v>
      </c>
      <c r="BO31" s="91" t="s">
        <v>700</v>
      </c>
      <c r="BP31" s="88" t="s">
        <v>701</v>
      </c>
      <c r="BQ31" s="89" t="s">
        <v>702</v>
      </c>
      <c r="BR31" s="89" t="s">
        <v>703</v>
      </c>
      <c r="BS31" s="92" t="s">
        <v>704</v>
      </c>
    </row>
    <row r="32" spans="1:71">
      <c r="A32" s="40" t="s">
        <v>656</v>
      </c>
      <c r="B32" s="41" t="s">
        <v>295</v>
      </c>
      <c r="C32" s="93" t="s">
        <v>296</v>
      </c>
      <c r="D32" s="50">
        <v>38</v>
      </c>
      <c r="E32" s="43">
        <v>36</v>
      </c>
      <c r="F32" s="43">
        <f t="shared" si="0"/>
        <v>74</v>
      </c>
      <c r="G32" s="43">
        <f t="shared" si="1"/>
        <v>8</v>
      </c>
      <c r="H32" s="31" t="str">
        <f t="shared" si="2"/>
        <v>A</v>
      </c>
      <c r="I32" s="83" t="s">
        <v>626</v>
      </c>
      <c r="J32" s="40">
        <v>35</v>
      </c>
      <c r="K32" s="43">
        <v>28</v>
      </c>
      <c r="L32" s="43">
        <f t="shared" si="3"/>
        <v>63</v>
      </c>
      <c r="M32" s="43">
        <f t="shared" si="4"/>
        <v>7</v>
      </c>
      <c r="N32" s="31" t="str">
        <f t="shared" si="5"/>
        <v>B+</v>
      </c>
      <c r="O32" s="94" t="s">
        <v>626</v>
      </c>
      <c r="P32" s="40">
        <v>43</v>
      </c>
      <c r="Q32" s="43">
        <v>26</v>
      </c>
      <c r="R32" s="43">
        <f t="shared" si="6"/>
        <v>69</v>
      </c>
      <c r="S32" s="43">
        <f t="shared" si="7"/>
        <v>7</v>
      </c>
      <c r="T32" s="31" t="str">
        <f t="shared" si="8"/>
        <v>B+</v>
      </c>
      <c r="U32" s="94" t="s">
        <v>626</v>
      </c>
      <c r="V32" s="40">
        <v>41</v>
      </c>
      <c r="W32" s="43">
        <v>27</v>
      </c>
      <c r="X32" s="43">
        <f t="shared" si="9"/>
        <v>68</v>
      </c>
      <c r="Y32" s="43">
        <f t="shared" si="10"/>
        <v>7</v>
      </c>
      <c r="Z32" s="31" t="str">
        <f t="shared" si="11"/>
        <v>B+</v>
      </c>
      <c r="AA32" s="94" t="s">
        <v>626</v>
      </c>
      <c r="AB32" s="40">
        <v>40</v>
      </c>
      <c r="AC32" s="43">
        <v>44</v>
      </c>
      <c r="AD32" s="43">
        <f t="shared" si="12"/>
        <v>84</v>
      </c>
      <c r="AE32" s="43">
        <f t="shared" si="13"/>
        <v>9</v>
      </c>
      <c r="AF32" s="31" t="str">
        <f t="shared" si="14"/>
        <v>A+</v>
      </c>
      <c r="AG32" s="94" t="s">
        <v>626</v>
      </c>
      <c r="AH32" s="40">
        <v>41</v>
      </c>
      <c r="AI32" s="43">
        <v>38</v>
      </c>
      <c r="AJ32" s="43">
        <f t="shared" si="15"/>
        <v>79</v>
      </c>
      <c r="AK32" s="43">
        <f t="shared" si="16"/>
        <v>8</v>
      </c>
      <c r="AL32" s="31" t="str">
        <f t="shared" si="17"/>
        <v>A</v>
      </c>
      <c r="AM32" s="94" t="s">
        <v>626</v>
      </c>
      <c r="AN32" s="40">
        <v>42</v>
      </c>
      <c r="AO32" s="43">
        <v>39</v>
      </c>
      <c r="AP32" s="43">
        <f t="shared" si="18"/>
        <v>81</v>
      </c>
      <c r="AQ32" s="43">
        <f t="shared" si="19"/>
        <v>9</v>
      </c>
      <c r="AR32" s="31" t="str">
        <f t="shared" si="20"/>
        <v>A+</v>
      </c>
      <c r="AS32" s="94" t="s">
        <v>626</v>
      </c>
      <c r="AT32" s="40">
        <v>40</v>
      </c>
      <c r="AU32" s="43">
        <v>28</v>
      </c>
      <c r="AV32" s="43">
        <f t="shared" si="21"/>
        <v>68</v>
      </c>
      <c r="AW32" s="43">
        <f t="shared" si="22"/>
        <v>7</v>
      </c>
      <c r="AX32" s="31" t="str">
        <f t="shared" si="23"/>
        <v>B+</v>
      </c>
      <c r="AY32" s="85" t="s">
        <v>626</v>
      </c>
      <c r="AZ32" s="40">
        <v>42</v>
      </c>
      <c r="BA32" s="43">
        <v>45</v>
      </c>
      <c r="BB32" s="43">
        <f t="shared" si="24"/>
        <v>87</v>
      </c>
      <c r="BC32" s="43">
        <f t="shared" si="25"/>
        <v>9</v>
      </c>
      <c r="BD32" s="31" t="str">
        <f t="shared" si="26"/>
        <v>A+</v>
      </c>
      <c r="BE32" s="30" t="s">
        <v>626</v>
      </c>
      <c r="BF32" s="33">
        <f t="shared" si="27"/>
        <v>7.7</v>
      </c>
      <c r="BG32" s="95">
        <f t="shared" si="28"/>
        <v>77</v>
      </c>
      <c r="BH32" s="35" t="str">
        <f t="shared" si="29"/>
        <v>FCD</v>
      </c>
      <c r="BI32" s="43" t="str">
        <f t="shared" si="30"/>
        <v/>
      </c>
      <c r="BJ32" s="87" t="str">
        <f t="shared" si="31"/>
        <v/>
      </c>
      <c r="BK32" s="88" t="s">
        <v>696</v>
      </c>
      <c r="BL32" s="89" t="s">
        <v>697</v>
      </c>
      <c r="BM32" s="89" t="s">
        <v>698</v>
      </c>
      <c r="BN32" s="90" t="s">
        <v>699</v>
      </c>
      <c r="BO32" s="91" t="s">
        <v>700</v>
      </c>
      <c r="BP32" s="88" t="s">
        <v>701</v>
      </c>
      <c r="BQ32" s="89" t="s">
        <v>702</v>
      </c>
      <c r="BR32" s="89" t="s">
        <v>703</v>
      </c>
      <c r="BS32" s="92" t="s">
        <v>704</v>
      </c>
    </row>
    <row r="33" spans="1:71">
      <c r="A33" s="40" t="s">
        <v>657</v>
      </c>
      <c r="B33" s="41" t="s">
        <v>304</v>
      </c>
      <c r="C33" s="93" t="s">
        <v>305</v>
      </c>
      <c r="D33" s="50">
        <v>29</v>
      </c>
      <c r="E33" s="43">
        <v>21</v>
      </c>
      <c r="F33" s="43">
        <f t="shared" si="0"/>
        <v>50</v>
      </c>
      <c r="G33" s="43">
        <f t="shared" si="1"/>
        <v>5</v>
      </c>
      <c r="H33" s="31" t="str">
        <f t="shared" si="2"/>
        <v>C</v>
      </c>
      <c r="I33" s="83" t="s">
        <v>626</v>
      </c>
      <c r="J33" s="40">
        <v>25</v>
      </c>
      <c r="K33" s="43">
        <v>24</v>
      </c>
      <c r="L33" s="43">
        <f t="shared" si="3"/>
        <v>49</v>
      </c>
      <c r="M33" s="43">
        <f t="shared" si="4"/>
        <v>4</v>
      </c>
      <c r="N33" s="31" t="str">
        <f t="shared" si="5"/>
        <v>P</v>
      </c>
      <c r="O33" s="94" t="s">
        <v>626</v>
      </c>
      <c r="P33" s="40">
        <v>24</v>
      </c>
      <c r="Q33" s="43">
        <v>18</v>
      </c>
      <c r="R33" s="43">
        <f t="shared" si="6"/>
        <v>42</v>
      </c>
      <c r="S33" s="43">
        <f t="shared" si="7"/>
        <v>4</v>
      </c>
      <c r="T33" s="31" t="str">
        <f t="shared" si="8"/>
        <v>P</v>
      </c>
      <c r="U33" s="94" t="s">
        <v>626</v>
      </c>
      <c r="V33" s="40">
        <v>40</v>
      </c>
      <c r="W33" s="43">
        <v>19</v>
      </c>
      <c r="X33" s="43">
        <f t="shared" si="9"/>
        <v>59</v>
      </c>
      <c r="Y33" s="43">
        <f t="shared" si="10"/>
        <v>6</v>
      </c>
      <c r="Z33" s="31" t="str">
        <f t="shared" si="11"/>
        <v>B</v>
      </c>
      <c r="AA33" s="94" t="s">
        <v>626</v>
      </c>
      <c r="AB33" s="40">
        <v>42</v>
      </c>
      <c r="AC33" s="43">
        <v>20</v>
      </c>
      <c r="AD33" s="43">
        <f t="shared" si="12"/>
        <v>62</v>
      </c>
      <c r="AE33" s="43">
        <f t="shared" si="13"/>
        <v>7</v>
      </c>
      <c r="AF33" s="31" t="str">
        <f t="shared" si="14"/>
        <v>B+</v>
      </c>
      <c r="AG33" s="94" t="s">
        <v>626</v>
      </c>
      <c r="AH33" s="40">
        <v>32</v>
      </c>
      <c r="AI33" s="43">
        <v>28</v>
      </c>
      <c r="AJ33" s="43">
        <f t="shared" si="15"/>
        <v>60</v>
      </c>
      <c r="AK33" s="43">
        <f t="shared" si="16"/>
        <v>7</v>
      </c>
      <c r="AL33" s="31" t="str">
        <f t="shared" si="17"/>
        <v>B+</v>
      </c>
      <c r="AM33" s="94" t="s">
        <v>626</v>
      </c>
      <c r="AN33" s="40">
        <v>37</v>
      </c>
      <c r="AO33" s="43">
        <v>35</v>
      </c>
      <c r="AP33" s="43">
        <f t="shared" si="18"/>
        <v>72</v>
      </c>
      <c r="AQ33" s="43">
        <f t="shared" si="19"/>
        <v>8</v>
      </c>
      <c r="AR33" s="31" t="str">
        <f t="shared" si="20"/>
        <v>A</v>
      </c>
      <c r="AS33" s="94" t="s">
        <v>626</v>
      </c>
      <c r="AT33" s="40">
        <v>39</v>
      </c>
      <c r="AU33" s="43">
        <v>29</v>
      </c>
      <c r="AV33" s="43">
        <f t="shared" si="21"/>
        <v>68</v>
      </c>
      <c r="AW33" s="43">
        <f t="shared" si="22"/>
        <v>7</v>
      </c>
      <c r="AX33" s="31" t="str">
        <f t="shared" si="23"/>
        <v>B+</v>
      </c>
      <c r="AY33" s="85" t="s">
        <v>626</v>
      </c>
      <c r="AZ33" s="40">
        <v>28</v>
      </c>
      <c r="BA33" s="43">
        <v>29</v>
      </c>
      <c r="BB33" s="43">
        <f t="shared" si="24"/>
        <v>57</v>
      </c>
      <c r="BC33" s="43">
        <f t="shared" si="25"/>
        <v>6</v>
      </c>
      <c r="BD33" s="31" t="str">
        <f t="shared" si="26"/>
        <v>B</v>
      </c>
      <c r="BE33" s="30" t="s">
        <v>626</v>
      </c>
      <c r="BF33" s="33">
        <f t="shared" si="27"/>
        <v>5.65</v>
      </c>
      <c r="BG33" s="95">
        <f t="shared" si="28"/>
        <v>56.5</v>
      </c>
      <c r="BH33" s="35" t="str">
        <f t="shared" si="29"/>
        <v>SC</v>
      </c>
      <c r="BI33" s="43" t="str">
        <f t="shared" si="30"/>
        <v/>
      </c>
      <c r="BJ33" s="87" t="str">
        <f t="shared" si="31"/>
        <v/>
      </c>
      <c r="BK33" s="88" t="s">
        <v>696</v>
      </c>
      <c r="BL33" s="89" t="s">
        <v>697</v>
      </c>
      <c r="BM33" s="89" t="s">
        <v>698</v>
      </c>
      <c r="BN33" s="90" t="s">
        <v>699</v>
      </c>
      <c r="BO33" s="91" t="s">
        <v>700</v>
      </c>
      <c r="BP33" s="88" t="s">
        <v>701</v>
      </c>
      <c r="BQ33" s="89" t="s">
        <v>702</v>
      </c>
      <c r="BR33" s="89" t="s">
        <v>703</v>
      </c>
      <c r="BS33" s="92" t="s">
        <v>704</v>
      </c>
    </row>
    <row r="34" spans="1:71">
      <c r="A34" s="40" t="s">
        <v>658</v>
      </c>
      <c r="B34" s="41" t="s">
        <v>314</v>
      </c>
      <c r="C34" s="93" t="s">
        <v>315</v>
      </c>
      <c r="D34" s="50">
        <v>46</v>
      </c>
      <c r="E34" s="43">
        <v>26</v>
      </c>
      <c r="F34" s="43">
        <f t="shared" si="0"/>
        <v>72</v>
      </c>
      <c r="G34" s="43">
        <f t="shared" si="1"/>
        <v>8</v>
      </c>
      <c r="H34" s="31" t="str">
        <f t="shared" si="2"/>
        <v>A</v>
      </c>
      <c r="I34" s="83" t="s">
        <v>626</v>
      </c>
      <c r="J34" s="40">
        <v>40</v>
      </c>
      <c r="K34" s="43">
        <v>31</v>
      </c>
      <c r="L34" s="43">
        <f t="shared" si="3"/>
        <v>71</v>
      </c>
      <c r="M34" s="43">
        <f t="shared" si="4"/>
        <v>8</v>
      </c>
      <c r="N34" s="31" t="str">
        <f t="shared" si="5"/>
        <v>A</v>
      </c>
      <c r="O34" s="94" t="s">
        <v>626</v>
      </c>
      <c r="P34" s="40">
        <v>41</v>
      </c>
      <c r="Q34" s="43">
        <v>25</v>
      </c>
      <c r="R34" s="43">
        <f t="shared" si="6"/>
        <v>66</v>
      </c>
      <c r="S34" s="43">
        <f t="shared" si="7"/>
        <v>7</v>
      </c>
      <c r="T34" s="31" t="str">
        <f t="shared" si="8"/>
        <v>B+</v>
      </c>
      <c r="U34" s="94" t="s">
        <v>626</v>
      </c>
      <c r="V34" s="40">
        <v>44</v>
      </c>
      <c r="W34" s="43">
        <v>20</v>
      </c>
      <c r="X34" s="43">
        <f t="shared" si="9"/>
        <v>64</v>
      </c>
      <c r="Y34" s="43">
        <f t="shared" si="10"/>
        <v>7</v>
      </c>
      <c r="Z34" s="31" t="str">
        <f t="shared" si="11"/>
        <v>B+</v>
      </c>
      <c r="AA34" s="94" t="s">
        <v>626</v>
      </c>
      <c r="AB34" s="40">
        <v>46</v>
      </c>
      <c r="AC34" s="43">
        <v>49</v>
      </c>
      <c r="AD34" s="43">
        <f t="shared" si="12"/>
        <v>95</v>
      </c>
      <c r="AE34" s="43">
        <f t="shared" si="13"/>
        <v>10</v>
      </c>
      <c r="AF34" s="31" t="str">
        <f t="shared" si="14"/>
        <v>O</v>
      </c>
      <c r="AG34" s="94" t="s">
        <v>626</v>
      </c>
      <c r="AH34" s="40">
        <v>42</v>
      </c>
      <c r="AI34" s="43">
        <v>36</v>
      </c>
      <c r="AJ34" s="43">
        <f t="shared" si="15"/>
        <v>78</v>
      </c>
      <c r="AK34" s="43">
        <f t="shared" si="16"/>
        <v>8</v>
      </c>
      <c r="AL34" s="31" t="str">
        <f t="shared" si="17"/>
        <v>A</v>
      </c>
      <c r="AM34" s="94" t="s">
        <v>626</v>
      </c>
      <c r="AN34" s="40">
        <v>46</v>
      </c>
      <c r="AO34" s="43">
        <v>39</v>
      </c>
      <c r="AP34" s="43">
        <f t="shared" si="18"/>
        <v>85</v>
      </c>
      <c r="AQ34" s="43">
        <f t="shared" si="19"/>
        <v>9</v>
      </c>
      <c r="AR34" s="31" t="str">
        <f t="shared" si="20"/>
        <v>A+</v>
      </c>
      <c r="AS34" s="94" t="s">
        <v>626</v>
      </c>
      <c r="AT34" s="40">
        <v>43</v>
      </c>
      <c r="AU34" s="43">
        <v>31</v>
      </c>
      <c r="AV34" s="43">
        <f t="shared" si="21"/>
        <v>74</v>
      </c>
      <c r="AW34" s="43">
        <f t="shared" si="22"/>
        <v>8</v>
      </c>
      <c r="AX34" s="31" t="str">
        <f t="shared" si="23"/>
        <v>A</v>
      </c>
      <c r="AY34" s="85" t="s">
        <v>626</v>
      </c>
      <c r="AZ34" s="40">
        <v>42</v>
      </c>
      <c r="BA34" s="43">
        <v>41</v>
      </c>
      <c r="BB34" s="43">
        <f t="shared" si="24"/>
        <v>83</v>
      </c>
      <c r="BC34" s="43">
        <f t="shared" si="25"/>
        <v>9</v>
      </c>
      <c r="BD34" s="31" t="str">
        <f t="shared" si="26"/>
        <v>A+</v>
      </c>
      <c r="BE34" s="30" t="s">
        <v>626</v>
      </c>
      <c r="BF34" s="33">
        <f t="shared" si="27"/>
        <v>8.1</v>
      </c>
      <c r="BG34" s="95">
        <f t="shared" si="28"/>
        <v>81</v>
      </c>
      <c r="BH34" s="35" t="str">
        <f t="shared" si="29"/>
        <v>FCD</v>
      </c>
      <c r="BI34" s="43" t="str">
        <f t="shared" si="30"/>
        <v/>
      </c>
      <c r="BJ34" s="87" t="str">
        <f t="shared" si="31"/>
        <v/>
      </c>
      <c r="BK34" s="88" t="s">
        <v>696</v>
      </c>
      <c r="BL34" s="89" t="s">
        <v>697</v>
      </c>
      <c r="BM34" s="89" t="s">
        <v>698</v>
      </c>
      <c r="BN34" s="90" t="s">
        <v>699</v>
      </c>
      <c r="BO34" s="91" t="s">
        <v>700</v>
      </c>
      <c r="BP34" s="88" t="s">
        <v>701</v>
      </c>
      <c r="BQ34" s="89" t="s">
        <v>702</v>
      </c>
      <c r="BR34" s="89" t="s">
        <v>703</v>
      </c>
      <c r="BS34" s="92" t="s">
        <v>704</v>
      </c>
    </row>
    <row r="35" spans="1:71">
      <c r="A35" s="40" t="s">
        <v>659</v>
      </c>
      <c r="B35" s="41" t="s">
        <v>323</v>
      </c>
      <c r="C35" s="93" t="s">
        <v>324</v>
      </c>
      <c r="D35" s="50">
        <v>42</v>
      </c>
      <c r="E35" s="43">
        <v>28</v>
      </c>
      <c r="F35" s="43">
        <f t="shared" si="0"/>
        <v>70</v>
      </c>
      <c r="G35" s="43">
        <f t="shared" si="1"/>
        <v>8</v>
      </c>
      <c r="H35" s="31" t="str">
        <f t="shared" si="2"/>
        <v>A</v>
      </c>
      <c r="I35" s="83" t="s">
        <v>626</v>
      </c>
      <c r="J35" s="40">
        <v>40</v>
      </c>
      <c r="K35" s="43">
        <v>38</v>
      </c>
      <c r="L35" s="43">
        <f t="shared" si="3"/>
        <v>78</v>
      </c>
      <c r="M35" s="43">
        <f t="shared" si="4"/>
        <v>8</v>
      </c>
      <c r="N35" s="31" t="str">
        <f t="shared" si="5"/>
        <v>A</v>
      </c>
      <c r="O35" s="94" t="s">
        <v>626</v>
      </c>
      <c r="P35" s="40">
        <v>43</v>
      </c>
      <c r="Q35" s="43">
        <v>25</v>
      </c>
      <c r="R35" s="43">
        <f t="shared" si="6"/>
        <v>68</v>
      </c>
      <c r="S35" s="43">
        <f t="shared" si="7"/>
        <v>7</v>
      </c>
      <c r="T35" s="31" t="str">
        <f t="shared" si="8"/>
        <v>B+</v>
      </c>
      <c r="U35" s="94" t="s">
        <v>626</v>
      </c>
      <c r="V35" s="40">
        <v>41</v>
      </c>
      <c r="W35" s="43">
        <v>26</v>
      </c>
      <c r="X35" s="43">
        <f t="shared" si="9"/>
        <v>67</v>
      </c>
      <c r="Y35" s="43">
        <f t="shared" si="10"/>
        <v>7</v>
      </c>
      <c r="Z35" s="31" t="str">
        <f t="shared" si="11"/>
        <v>B+</v>
      </c>
      <c r="AA35" s="94" t="s">
        <v>626</v>
      </c>
      <c r="AB35" s="40">
        <v>46</v>
      </c>
      <c r="AC35" s="43">
        <v>41</v>
      </c>
      <c r="AD35" s="43">
        <f t="shared" si="12"/>
        <v>87</v>
      </c>
      <c r="AE35" s="43">
        <f t="shared" si="13"/>
        <v>9</v>
      </c>
      <c r="AF35" s="31" t="str">
        <f t="shared" si="14"/>
        <v>A+</v>
      </c>
      <c r="AG35" s="94" t="s">
        <v>626</v>
      </c>
      <c r="AH35" s="40">
        <v>44</v>
      </c>
      <c r="AI35" s="43">
        <v>41</v>
      </c>
      <c r="AJ35" s="43">
        <f t="shared" si="15"/>
        <v>85</v>
      </c>
      <c r="AK35" s="43">
        <f t="shared" si="16"/>
        <v>9</v>
      </c>
      <c r="AL35" s="31" t="str">
        <f t="shared" si="17"/>
        <v>A+</v>
      </c>
      <c r="AM35" s="94" t="s">
        <v>626</v>
      </c>
      <c r="AN35" s="40">
        <v>44</v>
      </c>
      <c r="AO35" s="43">
        <v>40</v>
      </c>
      <c r="AP35" s="43">
        <f t="shared" si="18"/>
        <v>84</v>
      </c>
      <c r="AQ35" s="43">
        <f t="shared" si="19"/>
        <v>9</v>
      </c>
      <c r="AR35" s="31" t="str">
        <f t="shared" si="20"/>
        <v>A+</v>
      </c>
      <c r="AS35" s="94" t="s">
        <v>626</v>
      </c>
      <c r="AT35" s="40">
        <v>44</v>
      </c>
      <c r="AU35" s="43">
        <v>24</v>
      </c>
      <c r="AV35" s="43">
        <f t="shared" si="21"/>
        <v>68</v>
      </c>
      <c r="AW35" s="43">
        <f t="shared" si="22"/>
        <v>7</v>
      </c>
      <c r="AX35" s="31" t="str">
        <f t="shared" si="23"/>
        <v>B+</v>
      </c>
      <c r="AY35" s="85" t="s">
        <v>626</v>
      </c>
      <c r="AZ35" s="40">
        <v>44</v>
      </c>
      <c r="BA35" s="43">
        <v>40</v>
      </c>
      <c r="BB35" s="43">
        <f t="shared" si="24"/>
        <v>84</v>
      </c>
      <c r="BC35" s="43">
        <f t="shared" si="25"/>
        <v>9</v>
      </c>
      <c r="BD35" s="31" t="str">
        <f t="shared" si="26"/>
        <v>A+</v>
      </c>
      <c r="BE35" s="30" t="s">
        <v>626</v>
      </c>
      <c r="BF35" s="33">
        <f t="shared" si="27"/>
        <v>7.9</v>
      </c>
      <c r="BG35" s="95">
        <f t="shared" si="28"/>
        <v>79</v>
      </c>
      <c r="BH35" s="35" t="str">
        <f t="shared" si="29"/>
        <v>FCD</v>
      </c>
      <c r="BI35" s="43" t="str">
        <f t="shared" si="30"/>
        <v/>
      </c>
      <c r="BJ35" s="87" t="str">
        <f t="shared" si="31"/>
        <v/>
      </c>
      <c r="BK35" s="88" t="s">
        <v>696</v>
      </c>
      <c r="BL35" s="89" t="s">
        <v>697</v>
      </c>
      <c r="BM35" s="89" t="s">
        <v>698</v>
      </c>
      <c r="BN35" s="90" t="s">
        <v>699</v>
      </c>
      <c r="BO35" s="91" t="s">
        <v>700</v>
      </c>
      <c r="BP35" s="88" t="s">
        <v>701</v>
      </c>
      <c r="BQ35" s="89" t="s">
        <v>702</v>
      </c>
      <c r="BR35" s="89" t="s">
        <v>703</v>
      </c>
      <c r="BS35" s="92" t="s">
        <v>704</v>
      </c>
    </row>
    <row r="36" spans="1:71">
      <c r="A36" s="40" t="s">
        <v>660</v>
      </c>
      <c r="B36" s="41" t="s">
        <v>331</v>
      </c>
      <c r="C36" s="93" t="s">
        <v>332</v>
      </c>
      <c r="D36" s="50">
        <v>50</v>
      </c>
      <c r="E36" s="43">
        <v>48</v>
      </c>
      <c r="F36" s="43">
        <f t="shared" si="0"/>
        <v>98</v>
      </c>
      <c r="G36" s="43">
        <f t="shared" si="1"/>
        <v>10</v>
      </c>
      <c r="H36" s="31" t="str">
        <f t="shared" si="2"/>
        <v>O</v>
      </c>
      <c r="I36" s="83" t="s">
        <v>626</v>
      </c>
      <c r="J36" s="40">
        <v>47</v>
      </c>
      <c r="K36" s="43">
        <v>39</v>
      </c>
      <c r="L36" s="43">
        <f t="shared" si="3"/>
        <v>86</v>
      </c>
      <c r="M36" s="43">
        <f t="shared" si="4"/>
        <v>9</v>
      </c>
      <c r="N36" s="31" t="str">
        <f t="shared" si="5"/>
        <v>A+</v>
      </c>
      <c r="O36" s="94" t="s">
        <v>626</v>
      </c>
      <c r="P36" s="40">
        <v>50</v>
      </c>
      <c r="Q36" s="43">
        <v>37</v>
      </c>
      <c r="R36" s="43">
        <f t="shared" si="6"/>
        <v>87</v>
      </c>
      <c r="S36" s="43">
        <f t="shared" si="7"/>
        <v>9</v>
      </c>
      <c r="T36" s="31" t="str">
        <f t="shared" si="8"/>
        <v>A+</v>
      </c>
      <c r="U36" s="94" t="s">
        <v>626</v>
      </c>
      <c r="V36" s="40">
        <v>50</v>
      </c>
      <c r="W36" s="43">
        <v>48</v>
      </c>
      <c r="X36" s="43">
        <f t="shared" si="9"/>
        <v>98</v>
      </c>
      <c r="Y36" s="43">
        <f t="shared" si="10"/>
        <v>10</v>
      </c>
      <c r="Z36" s="31" t="str">
        <f t="shared" si="11"/>
        <v>O</v>
      </c>
      <c r="AA36" s="94" t="s">
        <v>626</v>
      </c>
      <c r="AB36" s="40">
        <v>49</v>
      </c>
      <c r="AC36" s="43">
        <v>49</v>
      </c>
      <c r="AD36" s="43">
        <f t="shared" si="12"/>
        <v>98</v>
      </c>
      <c r="AE36" s="43">
        <f t="shared" si="13"/>
        <v>10</v>
      </c>
      <c r="AF36" s="31" t="str">
        <f t="shared" si="14"/>
        <v>O</v>
      </c>
      <c r="AG36" s="94" t="s">
        <v>626</v>
      </c>
      <c r="AH36" s="40">
        <v>44</v>
      </c>
      <c r="AI36" s="43">
        <v>47</v>
      </c>
      <c r="AJ36" s="43">
        <f t="shared" si="15"/>
        <v>91</v>
      </c>
      <c r="AK36" s="43">
        <f t="shared" si="16"/>
        <v>10</v>
      </c>
      <c r="AL36" s="31" t="str">
        <f t="shared" si="17"/>
        <v>O</v>
      </c>
      <c r="AM36" s="94" t="s">
        <v>626</v>
      </c>
      <c r="AN36" s="40">
        <v>44</v>
      </c>
      <c r="AO36" s="43">
        <v>42</v>
      </c>
      <c r="AP36" s="43">
        <f t="shared" si="18"/>
        <v>86</v>
      </c>
      <c r="AQ36" s="43">
        <f t="shared" si="19"/>
        <v>9</v>
      </c>
      <c r="AR36" s="31" t="str">
        <f t="shared" si="20"/>
        <v>A+</v>
      </c>
      <c r="AS36" s="94" t="s">
        <v>626</v>
      </c>
      <c r="AT36" s="40">
        <v>46</v>
      </c>
      <c r="AU36" s="43">
        <v>34</v>
      </c>
      <c r="AV36" s="43">
        <f t="shared" si="21"/>
        <v>80</v>
      </c>
      <c r="AW36" s="43">
        <f t="shared" si="22"/>
        <v>9</v>
      </c>
      <c r="AX36" s="31" t="str">
        <f t="shared" si="23"/>
        <v>A+</v>
      </c>
      <c r="AY36" s="85" t="s">
        <v>626</v>
      </c>
      <c r="AZ36" s="40">
        <v>45</v>
      </c>
      <c r="BA36" s="43">
        <v>47</v>
      </c>
      <c r="BB36" s="43">
        <f t="shared" si="24"/>
        <v>92</v>
      </c>
      <c r="BC36" s="43">
        <f t="shared" si="25"/>
        <v>10</v>
      </c>
      <c r="BD36" s="31" t="str">
        <f t="shared" si="26"/>
        <v>O</v>
      </c>
      <c r="BE36" s="30" t="s">
        <v>626</v>
      </c>
      <c r="BF36" s="33">
        <f t="shared" si="27"/>
        <v>9.5500000000000007</v>
      </c>
      <c r="BG36" s="95">
        <f t="shared" si="28"/>
        <v>95.5</v>
      </c>
      <c r="BH36" s="35" t="str">
        <f t="shared" si="29"/>
        <v>FCD</v>
      </c>
      <c r="BI36" s="43" t="str">
        <f t="shared" si="30"/>
        <v/>
      </c>
      <c r="BJ36" s="87" t="str">
        <f t="shared" si="31"/>
        <v/>
      </c>
      <c r="BK36" s="88" t="s">
        <v>696</v>
      </c>
      <c r="BL36" s="89" t="s">
        <v>697</v>
      </c>
      <c r="BM36" s="89" t="s">
        <v>698</v>
      </c>
      <c r="BN36" s="90" t="s">
        <v>699</v>
      </c>
      <c r="BO36" s="91" t="s">
        <v>700</v>
      </c>
      <c r="BP36" s="88" t="s">
        <v>701</v>
      </c>
      <c r="BQ36" s="89" t="s">
        <v>702</v>
      </c>
      <c r="BR36" s="89" t="s">
        <v>703</v>
      </c>
      <c r="BS36" s="92" t="s">
        <v>704</v>
      </c>
    </row>
    <row r="37" spans="1:71">
      <c r="A37" s="40" t="s">
        <v>661</v>
      </c>
      <c r="B37" s="41" t="s">
        <v>338</v>
      </c>
      <c r="C37" s="93" t="s">
        <v>339</v>
      </c>
      <c r="D37" s="50">
        <v>47</v>
      </c>
      <c r="E37" s="43">
        <v>32</v>
      </c>
      <c r="F37" s="43">
        <f t="shared" si="0"/>
        <v>79</v>
      </c>
      <c r="G37" s="43">
        <f t="shared" si="1"/>
        <v>8</v>
      </c>
      <c r="H37" s="31" t="str">
        <f t="shared" si="2"/>
        <v>A</v>
      </c>
      <c r="I37" s="83" t="s">
        <v>626</v>
      </c>
      <c r="J37" s="40">
        <v>41</v>
      </c>
      <c r="K37" s="43">
        <v>34</v>
      </c>
      <c r="L37" s="43">
        <f t="shared" si="3"/>
        <v>75</v>
      </c>
      <c r="M37" s="43">
        <f t="shared" si="4"/>
        <v>8</v>
      </c>
      <c r="N37" s="31" t="str">
        <f t="shared" si="5"/>
        <v>A</v>
      </c>
      <c r="O37" s="94" t="s">
        <v>626</v>
      </c>
      <c r="P37" s="40">
        <v>47</v>
      </c>
      <c r="Q37" s="43">
        <v>28</v>
      </c>
      <c r="R37" s="43">
        <f t="shared" si="6"/>
        <v>75</v>
      </c>
      <c r="S37" s="43">
        <f t="shared" si="7"/>
        <v>8</v>
      </c>
      <c r="T37" s="31" t="str">
        <f t="shared" si="8"/>
        <v>A</v>
      </c>
      <c r="U37" s="94" t="s">
        <v>626</v>
      </c>
      <c r="V37" s="40">
        <v>43</v>
      </c>
      <c r="W37" s="43">
        <v>20</v>
      </c>
      <c r="X37" s="43">
        <f t="shared" si="9"/>
        <v>63</v>
      </c>
      <c r="Y37" s="43">
        <f t="shared" si="10"/>
        <v>7</v>
      </c>
      <c r="Z37" s="31" t="str">
        <f t="shared" si="11"/>
        <v>B+</v>
      </c>
      <c r="AA37" s="94" t="s">
        <v>626</v>
      </c>
      <c r="AB37" s="40">
        <v>48</v>
      </c>
      <c r="AC37" s="43">
        <v>47</v>
      </c>
      <c r="AD37" s="43">
        <f t="shared" si="12"/>
        <v>95</v>
      </c>
      <c r="AE37" s="43">
        <f t="shared" si="13"/>
        <v>10</v>
      </c>
      <c r="AF37" s="31" t="str">
        <f t="shared" si="14"/>
        <v>O</v>
      </c>
      <c r="AG37" s="94" t="s">
        <v>626</v>
      </c>
      <c r="AH37" s="40">
        <v>44</v>
      </c>
      <c r="AI37" s="43">
        <v>48</v>
      </c>
      <c r="AJ37" s="43">
        <f t="shared" si="15"/>
        <v>92</v>
      </c>
      <c r="AK37" s="43">
        <f t="shared" si="16"/>
        <v>10</v>
      </c>
      <c r="AL37" s="31" t="str">
        <f t="shared" si="17"/>
        <v>O</v>
      </c>
      <c r="AM37" s="94" t="s">
        <v>626</v>
      </c>
      <c r="AN37" s="40">
        <v>44</v>
      </c>
      <c r="AO37" s="43">
        <v>39</v>
      </c>
      <c r="AP37" s="43">
        <f t="shared" si="18"/>
        <v>83</v>
      </c>
      <c r="AQ37" s="43">
        <f t="shared" si="19"/>
        <v>9</v>
      </c>
      <c r="AR37" s="31" t="str">
        <f t="shared" si="20"/>
        <v>A+</v>
      </c>
      <c r="AS37" s="94" t="s">
        <v>626</v>
      </c>
      <c r="AT37" s="40">
        <v>38</v>
      </c>
      <c r="AU37" s="43">
        <v>23</v>
      </c>
      <c r="AV37" s="43">
        <f t="shared" si="21"/>
        <v>61</v>
      </c>
      <c r="AW37" s="43">
        <f t="shared" si="22"/>
        <v>7</v>
      </c>
      <c r="AX37" s="31" t="str">
        <f t="shared" si="23"/>
        <v>B+</v>
      </c>
      <c r="AY37" s="85" t="s">
        <v>626</v>
      </c>
      <c r="AZ37" s="40">
        <v>45</v>
      </c>
      <c r="BA37" s="43">
        <v>36</v>
      </c>
      <c r="BB37" s="43">
        <f t="shared" si="24"/>
        <v>81</v>
      </c>
      <c r="BC37" s="43">
        <f t="shared" si="25"/>
        <v>9</v>
      </c>
      <c r="BD37" s="31" t="str">
        <f t="shared" si="26"/>
        <v>A+</v>
      </c>
      <c r="BE37" s="30" t="s">
        <v>626</v>
      </c>
      <c r="BF37" s="33">
        <f t="shared" si="27"/>
        <v>8.25</v>
      </c>
      <c r="BG37" s="95">
        <f t="shared" si="28"/>
        <v>82.5</v>
      </c>
      <c r="BH37" s="35" t="str">
        <f t="shared" si="29"/>
        <v>FCD</v>
      </c>
      <c r="BI37" s="43" t="str">
        <f t="shared" si="30"/>
        <v/>
      </c>
      <c r="BJ37" s="87" t="str">
        <f t="shared" si="31"/>
        <v/>
      </c>
      <c r="BK37" s="88" t="s">
        <v>696</v>
      </c>
      <c r="BL37" s="89" t="s">
        <v>697</v>
      </c>
      <c r="BM37" s="89" t="s">
        <v>698</v>
      </c>
      <c r="BN37" s="90" t="s">
        <v>699</v>
      </c>
      <c r="BO37" s="91" t="s">
        <v>700</v>
      </c>
      <c r="BP37" s="88" t="s">
        <v>701</v>
      </c>
      <c r="BQ37" s="89" t="s">
        <v>702</v>
      </c>
      <c r="BR37" s="89" t="s">
        <v>703</v>
      </c>
      <c r="BS37" s="92" t="s">
        <v>704</v>
      </c>
    </row>
    <row r="38" spans="1:71">
      <c r="A38" s="40" t="s">
        <v>662</v>
      </c>
      <c r="B38" s="41" t="s">
        <v>347</v>
      </c>
      <c r="C38" s="93" t="s">
        <v>348</v>
      </c>
      <c r="D38" s="50">
        <v>39</v>
      </c>
      <c r="E38" s="43">
        <v>36</v>
      </c>
      <c r="F38" s="43">
        <f t="shared" si="0"/>
        <v>75</v>
      </c>
      <c r="G38" s="43">
        <f t="shared" si="1"/>
        <v>8</v>
      </c>
      <c r="H38" s="31" t="str">
        <f t="shared" si="2"/>
        <v>A</v>
      </c>
      <c r="I38" s="83" t="s">
        <v>626</v>
      </c>
      <c r="J38" s="40">
        <v>42</v>
      </c>
      <c r="K38" s="43">
        <v>24</v>
      </c>
      <c r="L38" s="43">
        <f t="shared" si="3"/>
        <v>66</v>
      </c>
      <c r="M38" s="43">
        <f t="shared" si="4"/>
        <v>7</v>
      </c>
      <c r="N38" s="31" t="str">
        <f t="shared" si="5"/>
        <v>B+</v>
      </c>
      <c r="O38" s="94" t="s">
        <v>626</v>
      </c>
      <c r="P38" s="40">
        <v>43</v>
      </c>
      <c r="Q38" s="43">
        <v>34</v>
      </c>
      <c r="R38" s="43">
        <f t="shared" si="6"/>
        <v>77</v>
      </c>
      <c r="S38" s="43">
        <f t="shared" si="7"/>
        <v>8</v>
      </c>
      <c r="T38" s="31" t="str">
        <f t="shared" si="8"/>
        <v>A</v>
      </c>
      <c r="U38" s="94" t="s">
        <v>626</v>
      </c>
      <c r="V38" s="40">
        <v>43</v>
      </c>
      <c r="W38" s="43">
        <v>26</v>
      </c>
      <c r="X38" s="43">
        <f t="shared" si="9"/>
        <v>69</v>
      </c>
      <c r="Y38" s="43">
        <f t="shared" si="10"/>
        <v>7</v>
      </c>
      <c r="Z38" s="31" t="str">
        <f t="shared" si="11"/>
        <v>B+</v>
      </c>
      <c r="AA38" s="94" t="s">
        <v>626</v>
      </c>
      <c r="AB38" s="40">
        <v>43</v>
      </c>
      <c r="AC38" s="43">
        <v>42</v>
      </c>
      <c r="AD38" s="43">
        <f t="shared" si="12"/>
        <v>85</v>
      </c>
      <c r="AE38" s="43">
        <f t="shared" si="13"/>
        <v>9</v>
      </c>
      <c r="AF38" s="31" t="str">
        <f t="shared" si="14"/>
        <v>A+</v>
      </c>
      <c r="AG38" s="94" t="s">
        <v>626</v>
      </c>
      <c r="AH38" s="40">
        <v>41</v>
      </c>
      <c r="AI38" s="43">
        <v>37</v>
      </c>
      <c r="AJ38" s="43">
        <f t="shared" si="15"/>
        <v>78</v>
      </c>
      <c r="AK38" s="43">
        <f t="shared" si="16"/>
        <v>8</v>
      </c>
      <c r="AL38" s="31" t="str">
        <f t="shared" si="17"/>
        <v>A</v>
      </c>
      <c r="AM38" s="94" t="s">
        <v>626</v>
      </c>
      <c r="AN38" s="40">
        <v>43</v>
      </c>
      <c r="AO38" s="43">
        <v>43</v>
      </c>
      <c r="AP38" s="43">
        <f t="shared" si="18"/>
        <v>86</v>
      </c>
      <c r="AQ38" s="43">
        <f t="shared" si="19"/>
        <v>9</v>
      </c>
      <c r="AR38" s="31" t="str">
        <f t="shared" si="20"/>
        <v>A+</v>
      </c>
      <c r="AS38" s="94" t="s">
        <v>626</v>
      </c>
      <c r="AT38" s="40">
        <v>44</v>
      </c>
      <c r="AU38" s="43">
        <v>29</v>
      </c>
      <c r="AV38" s="43">
        <f t="shared" si="21"/>
        <v>73</v>
      </c>
      <c r="AW38" s="43">
        <f t="shared" si="22"/>
        <v>8</v>
      </c>
      <c r="AX38" s="31" t="str">
        <f t="shared" si="23"/>
        <v>A</v>
      </c>
      <c r="AY38" s="85" t="s">
        <v>626</v>
      </c>
      <c r="AZ38" s="40">
        <v>47</v>
      </c>
      <c r="BA38" s="43">
        <v>43</v>
      </c>
      <c r="BB38" s="43">
        <f t="shared" si="24"/>
        <v>90</v>
      </c>
      <c r="BC38" s="43">
        <f t="shared" si="25"/>
        <v>10</v>
      </c>
      <c r="BD38" s="31" t="str">
        <f t="shared" si="26"/>
        <v>O</v>
      </c>
      <c r="BE38" s="30" t="s">
        <v>626</v>
      </c>
      <c r="BF38" s="33">
        <f t="shared" si="27"/>
        <v>8</v>
      </c>
      <c r="BG38" s="95">
        <f t="shared" si="28"/>
        <v>80</v>
      </c>
      <c r="BH38" s="35" t="str">
        <f t="shared" si="29"/>
        <v>FCD</v>
      </c>
      <c r="BI38" s="43" t="str">
        <f t="shared" si="30"/>
        <v/>
      </c>
      <c r="BJ38" s="87" t="str">
        <f t="shared" si="31"/>
        <v/>
      </c>
      <c r="BK38" s="88" t="s">
        <v>696</v>
      </c>
      <c r="BL38" s="89" t="s">
        <v>697</v>
      </c>
      <c r="BM38" s="89" t="s">
        <v>698</v>
      </c>
      <c r="BN38" s="90" t="s">
        <v>699</v>
      </c>
      <c r="BO38" s="91" t="s">
        <v>700</v>
      </c>
      <c r="BP38" s="88" t="s">
        <v>701</v>
      </c>
      <c r="BQ38" s="89" t="s">
        <v>702</v>
      </c>
      <c r="BR38" s="89" t="s">
        <v>703</v>
      </c>
      <c r="BS38" s="92" t="s">
        <v>704</v>
      </c>
    </row>
    <row r="39" spans="1:71">
      <c r="A39" s="40" t="s">
        <v>663</v>
      </c>
      <c r="B39" s="41" t="s">
        <v>357</v>
      </c>
      <c r="C39" s="93" t="s">
        <v>358</v>
      </c>
      <c r="D39" s="50">
        <v>47</v>
      </c>
      <c r="E39" s="43">
        <v>22</v>
      </c>
      <c r="F39" s="43">
        <v>69</v>
      </c>
      <c r="G39" s="43">
        <v>7</v>
      </c>
      <c r="H39" s="31" t="s">
        <v>72</v>
      </c>
      <c r="I39" s="83" t="s">
        <v>626</v>
      </c>
      <c r="J39" s="40">
        <v>37</v>
      </c>
      <c r="K39" s="43">
        <v>27</v>
      </c>
      <c r="L39" s="43">
        <v>64</v>
      </c>
      <c r="M39" s="43">
        <v>7</v>
      </c>
      <c r="N39" s="31" t="s">
        <v>72</v>
      </c>
      <c r="O39" s="94" t="s">
        <v>626</v>
      </c>
      <c r="P39" s="40">
        <v>35</v>
      </c>
      <c r="Q39" s="43">
        <v>18</v>
      </c>
      <c r="R39" s="43">
        <v>53</v>
      </c>
      <c r="S39" s="43">
        <v>5</v>
      </c>
      <c r="T39" s="31" t="s">
        <v>672</v>
      </c>
      <c r="U39" s="94" t="s">
        <v>626</v>
      </c>
      <c r="V39" s="40">
        <v>42</v>
      </c>
      <c r="W39" s="43">
        <v>21</v>
      </c>
      <c r="X39" s="43">
        <v>63</v>
      </c>
      <c r="Y39" s="43">
        <v>7</v>
      </c>
      <c r="Z39" s="31" t="s">
        <v>72</v>
      </c>
      <c r="AA39" s="94" t="s">
        <v>626</v>
      </c>
      <c r="AB39" s="40">
        <v>39</v>
      </c>
      <c r="AC39" s="43">
        <v>46</v>
      </c>
      <c r="AD39" s="43">
        <v>85</v>
      </c>
      <c r="AE39" s="43">
        <v>9</v>
      </c>
      <c r="AF39" s="31" t="s">
        <v>42</v>
      </c>
      <c r="AG39" s="94" t="s">
        <v>626</v>
      </c>
      <c r="AH39" s="40">
        <v>40</v>
      </c>
      <c r="AI39" s="43">
        <v>36</v>
      </c>
      <c r="AJ39" s="43">
        <v>76</v>
      </c>
      <c r="AK39" s="43">
        <v>8</v>
      </c>
      <c r="AL39" s="31" t="s">
        <v>664</v>
      </c>
      <c r="AM39" s="94" t="s">
        <v>626</v>
      </c>
      <c r="AN39" s="40">
        <v>43</v>
      </c>
      <c r="AO39" s="43">
        <v>44</v>
      </c>
      <c r="AP39" s="43">
        <v>87</v>
      </c>
      <c r="AQ39" s="43">
        <v>9</v>
      </c>
      <c r="AR39" s="31" t="s">
        <v>42</v>
      </c>
      <c r="AS39" s="94" t="s">
        <v>626</v>
      </c>
      <c r="AT39" s="40">
        <v>44</v>
      </c>
      <c r="AU39" s="43">
        <v>29</v>
      </c>
      <c r="AV39" s="43">
        <v>73</v>
      </c>
      <c r="AW39" s="43">
        <v>8</v>
      </c>
      <c r="AX39" s="31" t="s">
        <v>664</v>
      </c>
      <c r="AY39" s="85" t="s">
        <v>626</v>
      </c>
      <c r="AZ39" s="40">
        <v>42</v>
      </c>
      <c r="BA39" s="43">
        <v>41</v>
      </c>
      <c r="BB39" s="43">
        <v>83</v>
      </c>
      <c r="BC39" s="43">
        <v>9</v>
      </c>
      <c r="BD39" s="31" t="s">
        <v>42</v>
      </c>
      <c r="BE39" s="30" t="s">
        <v>626</v>
      </c>
      <c r="BF39" s="33">
        <f t="shared" si="27"/>
        <v>7.35</v>
      </c>
      <c r="BG39" s="95">
        <v>73.5</v>
      </c>
      <c r="BH39" s="35" t="str">
        <f t="shared" si="29"/>
        <v>FCD</v>
      </c>
      <c r="BI39" s="43" t="str">
        <f t="shared" si="30"/>
        <v/>
      </c>
      <c r="BJ39" s="87" t="str">
        <f t="shared" si="31"/>
        <v/>
      </c>
      <c r="BK39" s="88" t="s">
        <v>696</v>
      </c>
      <c r="BL39" s="89" t="s">
        <v>697</v>
      </c>
      <c r="BM39" s="89" t="s">
        <v>698</v>
      </c>
      <c r="BN39" s="90" t="s">
        <v>699</v>
      </c>
      <c r="BO39" s="91" t="s">
        <v>700</v>
      </c>
      <c r="BP39" s="88" t="s">
        <v>701</v>
      </c>
      <c r="BQ39" s="89" t="s">
        <v>702</v>
      </c>
      <c r="BR39" s="89" t="s">
        <v>703</v>
      </c>
      <c r="BS39" s="92" t="s">
        <v>704</v>
      </c>
    </row>
    <row r="40" spans="1:71">
      <c r="A40" s="40" t="s">
        <v>666</v>
      </c>
      <c r="B40" s="41" t="s">
        <v>364</v>
      </c>
      <c r="C40" s="93" t="s">
        <v>365</v>
      </c>
      <c r="D40" s="50">
        <v>46</v>
      </c>
      <c r="E40" s="43">
        <v>18</v>
      </c>
      <c r="F40" s="43">
        <v>64</v>
      </c>
      <c r="G40" s="43">
        <v>7</v>
      </c>
      <c r="H40" s="31" t="s">
        <v>72</v>
      </c>
      <c r="I40" s="83" t="s">
        <v>626</v>
      </c>
      <c r="J40" s="40">
        <v>42</v>
      </c>
      <c r="K40" s="43">
        <v>26</v>
      </c>
      <c r="L40" s="43">
        <v>68</v>
      </c>
      <c r="M40" s="43">
        <v>7</v>
      </c>
      <c r="N40" s="31" t="s">
        <v>72</v>
      </c>
      <c r="O40" s="94" t="s">
        <v>626</v>
      </c>
      <c r="P40" s="40">
        <v>39</v>
      </c>
      <c r="Q40" s="43">
        <v>23</v>
      </c>
      <c r="R40" s="43">
        <v>62</v>
      </c>
      <c r="S40" s="43">
        <v>7</v>
      </c>
      <c r="T40" s="31" t="s">
        <v>72</v>
      </c>
      <c r="U40" s="94" t="s">
        <v>626</v>
      </c>
      <c r="V40" s="40">
        <v>46</v>
      </c>
      <c r="W40" s="43">
        <v>30</v>
      </c>
      <c r="X40" s="43">
        <v>76</v>
      </c>
      <c r="Y40" s="43">
        <v>8</v>
      </c>
      <c r="Z40" s="31" t="s">
        <v>664</v>
      </c>
      <c r="AA40" s="94" t="s">
        <v>626</v>
      </c>
      <c r="AB40" s="40">
        <v>43</v>
      </c>
      <c r="AC40" s="43">
        <v>40</v>
      </c>
      <c r="AD40" s="43">
        <v>83</v>
      </c>
      <c r="AE40" s="43">
        <v>9</v>
      </c>
      <c r="AF40" s="31" t="s">
        <v>42</v>
      </c>
      <c r="AG40" s="94" t="s">
        <v>626</v>
      </c>
      <c r="AH40" s="40">
        <v>47</v>
      </c>
      <c r="AI40" s="43">
        <v>43</v>
      </c>
      <c r="AJ40" s="43">
        <v>90</v>
      </c>
      <c r="AK40" s="43">
        <v>10</v>
      </c>
      <c r="AL40" s="31" t="s">
        <v>665</v>
      </c>
      <c r="AM40" s="94" t="s">
        <v>626</v>
      </c>
      <c r="AN40" s="40">
        <v>43</v>
      </c>
      <c r="AO40" s="43">
        <v>42</v>
      </c>
      <c r="AP40" s="43">
        <v>85</v>
      </c>
      <c r="AQ40" s="43">
        <v>9</v>
      </c>
      <c r="AR40" s="31" t="s">
        <v>42</v>
      </c>
      <c r="AS40" s="94" t="s">
        <v>626</v>
      </c>
      <c r="AT40" s="40">
        <v>45</v>
      </c>
      <c r="AU40" s="43">
        <v>37</v>
      </c>
      <c r="AV40" s="43">
        <v>82</v>
      </c>
      <c r="AW40" s="43">
        <v>9</v>
      </c>
      <c r="AX40" s="31" t="s">
        <v>42</v>
      </c>
      <c r="AY40" s="85" t="s">
        <v>626</v>
      </c>
      <c r="AZ40" s="40">
        <v>47</v>
      </c>
      <c r="BA40" s="43">
        <v>41</v>
      </c>
      <c r="BB40" s="43">
        <v>88</v>
      </c>
      <c r="BC40" s="43">
        <v>9</v>
      </c>
      <c r="BD40" s="31" t="s">
        <v>42</v>
      </c>
      <c r="BE40" s="30" t="s">
        <v>626</v>
      </c>
      <c r="BF40" s="33">
        <f t="shared" si="27"/>
        <v>8</v>
      </c>
      <c r="BG40" s="95">
        <v>80</v>
      </c>
      <c r="BH40" s="35" t="str">
        <f t="shared" si="29"/>
        <v>FCD</v>
      </c>
      <c r="BI40" s="43" t="str">
        <f t="shared" si="30"/>
        <v/>
      </c>
      <c r="BJ40" s="87" t="str">
        <f t="shared" si="31"/>
        <v/>
      </c>
      <c r="BK40" s="88" t="s">
        <v>696</v>
      </c>
      <c r="BL40" s="89" t="s">
        <v>697</v>
      </c>
      <c r="BM40" s="89" t="s">
        <v>698</v>
      </c>
      <c r="BN40" s="90" t="s">
        <v>699</v>
      </c>
      <c r="BO40" s="91" t="s">
        <v>700</v>
      </c>
      <c r="BP40" s="88" t="s">
        <v>701</v>
      </c>
      <c r="BQ40" s="89" t="s">
        <v>702</v>
      </c>
      <c r="BR40" s="89" t="s">
        <v>703</v>
      </c>
      <c r="BS40" s="92" t="s">
        <v>704</v>
      </c>
    </row>
    <row r="41" spans="1:71">
      <c r="A41" s="40" t="s">
        <v>667</v>
      </c>
      <c r="B41" s="41" t="s">
        <v>371</v>
      </c>
      <c r="C41" s="93" t="s">
        <v>372</v>
      </c>
      <c r="D41" s="50">
        <v>40</v>
      </c>
      <c r="E41" s="43">
        <v>21</v>
      </c>
      <c r="F41" s="43">
        <v>61</v>
      </c>
      <c r="G41" s="43">
        <v>7</v>
      </c>
      <c r="H41" s="31" t="s">
        <v>72</v>
      </c>
      <c r="I41" s="83" t="s">
        <v>626</v>
      </c>
      <c r="J41" s="40">
        <v>31</v>
      </c>
      <c r="K41" s="43">
        <v>31</v>
      </c>
      <c r="L41" s="43">
        <v>62</v>
      </c>
      <c r="M41" s="43">
        <v>7</v>
      </c>
      <c r="N41" s="31" t="s">
        <v>72</v>
      </c>
      <c r="O41" s="94" t="s">
        <v>626</v>
      </c>
      <c r="P41" s="40">
        <v>33</v>
      </c>
      <c r="Q41" s="43">
        <v>18</v>
      </c>
      <c r="R41" s="43">
        <v>51</v>
      </c>
      <c r="S41" s="43">
        <v>5</v>
      </c>
      <c r="T41" s="31" t="s">
        <v>672</v>
      </c>
      <c r="U41" s="94" t="s">
        <v>626</v>
      </c>
      <c r="V41" s="40">
        <v>45</v>
      </c>
      <c r="W41" s="43">
        <v>26</v>
      </c>
      <c r="X41" s="43">
        <v>71</v>
      </c>
      <c r="Y41" s="43">
        <v>8</v>
      </c>
      <c r="Z41" s="31" t="s">
        <v>664</v>
      </c>
      <c r="AA41" s="94" t="s">
        <v>626</v>
      </c>
      <c r="AB41" s="40">
        <v>44</v>
      </c>
      <c r="AC41" s="43">
        <v>48</v>
      </c>
      <c r="AD41" s="43">
        <v>92</v>
      </c>
      <c r="AE41" s="43">
        <v>10</v>
      </c>
      <c r="AF41" s="31" t="s">
        <v>665</v>
      </c>
      <c r="AG41" s="94" t="s">
        <v>626</v>
      </c>
      <c r="AH41" s="40">
        <v>43</v>
      </c>
      <c r="AI41" s="43">
        <v>40</v>
      </c>
      <c r="AJ41" s="43">
        <v>83</v>
      </c>
      <c r="AK41" s="43">
        <v>9</v>
      </c>
      <c r="AL41" s="31" t="s">
        <v>42</v>
      </c>
      <c r="AM41" s="94" t="s">
        <v>626</v>
      </c>
      <c r="AN41" s="40">
        <v>42</v>
      </c>
      <c r="AO41" s="43">
        <v>43</v>
      </c>
      <c r="AP41" s="43">
        <v>85</v>
      </c>
      <c r="AQ41" s="43">
        <v>9</v>
      </c>
      <c r="AR41" s="31" t="s">
        <v>42</v>
      </c>
      <c r="AS41" s="94" t="s">
        <v>626</v>
      </c>
      <c r="AT41" s="40">
        <v>45</v>
      </c>
      <c r="AU41" s="43">
        <v>28</v>
      </c>
      <c r="AV41" s="43">
        <v>73</v>
      </c>
      <c r="AW41" s="43">
        <v>8</v>
      </c>
      <c r="AX41" s="31" t="s">
        <v>664</v>
      </c>
      <c r="AY41" s="85" t="s">
        <v>626</v>
      </c>
      <c r="AZ41" s="40">
        <v>40</v>
      </c>
      <c r="BA41" s="43">
        <v>34</v>
      </c>
      <c r="BB41" s="43">
        <v>74</v>
      </c>
      <c r="BC41" s="43">
        <v>8</v>
      </c>
      <c r="BD41" s="31" t="s">
        <v>664</v>
      </c>
      <c r="BE41" s="30" t="s">
        <v>626</v>
      </c>
      <c r="BF41" s="33">
        <f t="shared" si="27"/>
        <v>7.65</v>
      </c>
      <c r="BG41" s="95">
        <v>76.5</v>
      </c>
      <c r="BH41" s="35" t="str">
        <f t="shared" si="29"/>
        <v>FCD</v>
      </c>
      <c r="BI41" s="43" t="str">
        <f t="shared" si="30"/>
        <v/>
      </c>
      <c r="BJ41" s="87" t="str">
        <f t="shared" si="31"/>
        <v/>
      </c>
      <c r="BK41" s="88" t="s">
        <v>696</v>
      </c>
      <c r="BL41" s="89" t="s">
        <v>697</v>
      </c>
      <c r="BM41" s="89" t="s">
        <v>698</v>
      </c>
      <c r="BN41" s="90" t="s">
        <v>699</v>
      </c>
      <c r="BO41" s="91" t="s">
        <v>700</v>
      </c>
      <c r="BP41" s="88" t="s">
        <v>701</v>
      </c>
      <c r="BQ41" s="89" t="s">
        <v>702</v>
      </c>
      <c r="BR41" s="89" t="s">
        <v>703</v>
      </c>
      <c r="BS41" s="92" t="s">
        <v>704</v>
      </c>
    </row>
    <row r="42" spans="1:71">
      <c r="A42" s="40" t="s">
        <v>668</v>
      </c>
      <c r="B42" s="41" t="s">
        <v>379</v>
      </c>
      <c r="C42" s="93" t="s">
        <v>380</v>
      </c>
      <c r="D42" s="50">
        <v>47</v>
      </c>
      <c r="E42" s="43">
        <v>43</v>
      </c>
      <c r="F42" s="43">
        <v>90</v>
      </c>
      <c r="G42" s="43">
        <v>10</v>
      </c>
      <c r="H42" s="31" t="s">
        <v>665</v>
      </c>
      <c r="I42" s="83" t="s">
        <v>626</v>
      </c>
      <c r="J42" s="40">
        <v>44</v>
      </c>
      <c r="K42" s="43">
        <v>30</v>
      </c>
      <c r="L42" s="43">
        <v>74</v>
      </c>
      <c r="M42" s="43">
        <v>8</v>
      </c>
      <c r="N42" s="31" t="s">
        <v>664</v>
      </c>
      <c r="O42" s="94" t="s">
        <v>626</v>
      </c>
      <c r="P42" s="40">
        <v>42</v>
      </c>
      <c r="Q42" s="43">
        <v>30</v>
      </c>
      <c r="R42" s="43">
        <v>72</v>
      </c>
      <c r="S42" s="43">
        <v>8</v>
      </c>
      <c r="T42" s="31" t="s">
        <v>664</v>
      </c>
      <c r="U42" s="94" t="s">
        <v>626</v>
      </c>
      <c r="V42" s="40">
        <v>43</v>
      </c>
      <c r="W42" s="43">
        <v>31</v>
      </c>
      <c r="X42" s="43">
        <v>74</v>
      </c>
      <c r="Y42" s="43">
        <v>8</v>
      </c>
      <c r="Z42" s="31" t="s">
        <v>664</v>
      </c>
      <c r="AA42" s="94" t="s">
        <v>626</v>
      </c>
      <c r="AB42" s="40">
        <v>40</v>
      </c>
      <c r="AC42" s="43">
        <v>45</v>
      </c>
      <c r="AD42" s="43">
        <v>85</v>
      </c>
      <c r="AE42" s="43">
        <v>9</v>
      </c>
      <c r="AF42" s="31" t="s">
        <v>42</v>
      </c>
      <c r="AG42" s="94" t="s">
        <v>626</v>
      </c>
      <c r="AH42" s="40">
        <v>40</v>
      </c>
      <c r="AI42" s="43">
        <v>36</v>
      </c>
      <c r="AJ42" s="43">
        <v>76</v>
      </c>
      <c r="AK42" s="43">
        <v>8</v>
      </c>
      <c r="AL42" s="31" t="s">
        <v>664</v>
      </c>
      <c r="AM42" s="94" t="s">
        <v>626</v>
      </c>
      <c r="AN42" s="40">
        <v>43</v>
      </c>
      <c r="AO42" s="43">
        <v>45</v>
      </c>
      <c r="AP42" s="43">
        <v>88</v>
      </c>
      <c r="AQ42" s="43">
        <v>9</v>
      </c>
      <c r="AR42" s="31" t="s">
        <v>42</v>
      </c>
      <c r="AS42" s="94" t="s">
        <v>626</v>
      </c>
      <c r="AT42" s="40">
        <v>47</v>
      </c>
      <c r="AU42" s="43">
        <v>31</v>
      </c>
      <c r="AV42" s="43">
        <v>78</v>
      </c>
      <c r="AW42" s="43">
        <v>8</v>
      </c>
      <c r="AX42" s="31" t="s">
        <v>664</v>
      </c>
      <c r="AY42" s="85" t="s">
        <v>626</v>
      </c>
      <c r="AZ42" s="40">
        <v>45</v>
      </c>
      <c r="BA42" s="43">
        <v>45</v>
      </c>
      <c r="BB42" s="43">
        <v>90</v>
      </c>
      <c r="BC42" s="43">
        <v>10</v>
      </c>
      <c r="BD42" s="31" t="s">
        <v>665</v>
      </c>
      <c r="BE42" s="30" t="s">
        <v>626</v>
      </c>
      <c r="BF42" s="33">
        <f t="shared" si="27"/>
        <v>8.6</v>
      </c>
      <c r="BG42" s="95">
        <v>86</v>
      </c>
      <c r="BH42" s="35" t="str">
        <f t="shared" si="29"/>
        <v>FCD</v>
      </c>
      <c r="BI42" s="43" t="str">
        <f t="shared" si="30"/>
        <v/>
      </c>
      <c r="BJ42" s="87" t="str">
        <f t="shared" si="31"/>
        <v/>
      </c>
      <c r="BK42" s="88" t="s">
        <v>696</v>
      </c>
      <c r="BL42" s="89" t="s">
        <v>697</v>
      </c>
      <c r="BM42" s="89" t="s">
        <v>698</v>
      </c>
      <c r="BN42" s="90" t="s">
        <v>699</v>
      </c>
      <c r="BO42" s="91" t="s">
        <v>700</v>
      </c>
      <c r="BP42" s="88" t="s">
        <v>701</v>
      </c>
      <c r="BQ42" s="89" t="s">
        <v>702</v>
      </c>
      <c r="BR42" s="89" t="s">
        <v>703</v>
      </c>
      <c r="BS42" s="92" t="s">
        <v>704</v>
      </c>
    </row>
    <row r="43" spans="1:71">
      <c r="A43" s="40" t="s">
        <v>669</v>
      </c>
      <c r="B43" s="41" t="s">
        <v>387</v>
      </c>
      <c r="C43" s="93" t="s">
        <v>388</v>
      </c>
      <c r="D43" s="50">
        <v>46</v>
      </c>
      <c r="E43" s="43">
        <v>32</v>
      </c>
      <c r="F43" s="43">
        <v>78</v>
      </c>
      <c r="G43" s="43">
        <v>8</v>
      </c>
      <c r="H43" s="31" t="s">
        <v>664</v>
      </c>
      <c r="I43" s="83" t="s">
        <v>626</v>
      </c>
      <c r="J43" s="40">
        <v>41</v>
      </c>
      <c r="K43" s="43">
        <v>33</v>
      </c>
      <c r="L43" s="43">
        <v>74</v>
      </c>
      <c r="M43" s="43">
        <v>8</v>
      </c>
      <c r="N43" s="31" t="s">
        <v>664</v>
      </c>
      <c r="O43" s="94" t="s">
        <v>626</v>
      </c>
      <c r="P43" s="40">
        <v>36</v>
      </c>
      <c r="Q43" s="43">
        <v>31</v>
      </c>
      <c r="R43" s="43">
        <v>67</v>
      </c>
      <c r="S43" s="43">
        <v>7</v>
      </c>
      <c r="T43" s="31" t="s">
        <v>72</v>
      </c>
      <c r="U43" s="94" t="s">
        <v>626</v>
      </c>
      <c r="V43" s="40">
        <v>46</v>
      </c>
      <c r="W43" s="43">
        <v>26</v>
      </c>
      <c r="X43" s="43">
        <v>72</v>
      </c>
      <c r="Y43" s="43">
        <v>8</v>
      </c>
      <c r="Z43" s="31" t="s">
        <v>664</v>
      </c>
      <c r="AA43" s="94" t="s">
        <v>626</v>
      </c>
      <c r="AB43" s="40">
        <v>37</v>
      </c>
      <c r="AC43" s="43">
        <v>42</v>
      </c>
      <c r="AD43" s="43">
        <v>79</v>
      </c>
      <c r="AE43" s="43">
        <v>8</v>
      </c>
      <c r="AF43" s="31" t="s">
        <v>664</v>
      </c>
      <c r="AG43" s="94" t="s">
        <v>626</v>
      </c>
      <c r="AH43" s="40">
        <v>42</v>
      </c>
      <c r="AI43" s="43">
        <v>41</v>
      </c>
      <c r="AJ43" s="43">
        <v>83</v>
      </c>
      <c r="AK43" s="43">
        <v>9</v>
      </c>
      <c r="AL43" s="31" t="s">
        <v>42</v>
      </c>
      <c r="AM43" s="94" t="s">
        <v>626</v>
      </c>
      <c r="AN43" s="40">
        <v>44</v>
      </c>
      <c r="AO43" s="43">
        <v>45</v>
      </c>
      <c r="AP43" s="43">
        <v>89</v>
      </c>
      <c r="AQ43" s="43">
        <v>9</v>
      </c>
      <c r="AR43" s="31" t="s">
        <v>42</v>
      </c>
      <c r="AS43" s="94" t="s">
        <v>626</v>
      </c>
      <c r="AT43" s="40">
        <v>46</v>
      </c>
      <c r="AU43" s="43">
        <v>32</v>
      </c>
      <c r="AV43" s="43">
        <v>78</v>
      </c>
      <c r="AW43" s="43">
        <v>8</v>
      </c>
      <c r="AX43" s="31" t="s">
        <v>664</v>
      </c>
      <c r="AY43" s="85" t="s">
        <v>626</v>
      </c>
      <c r="AZ43" s="40">
        <v>48</v>
      </c>
      <c r="BA43" s="43">
        <v>43</v>
      </c>
      <c r="BB43" s="43">
        <v>91</v>
      </c>
      <c r="BC43" s="43">
        <v>10</v>
      </c>
      <c r="BD43" s="31" t="s">
        <v>665</v>
      </c>
      <c r="BE43" s="30" t="s">
        <v>626</v>
      </c>
      <c r="BF43" s="33">
        <f t="shared" si="27"/>
        <v>8.0500000000000007</v>
      </c>
      <c r="BG43" s="95">
        <v>80.5</v>
      </c>
      <c r="BH43" s="35" t="str">
        <f t="shared" si="29"/>
        <v>FCD</v>
      </c>
      <c r="BI43" s="43" t="str">
        <f t="shared" si="30"/>
        <v/>
      </c>
      <c r="BJ43" s="87" t="str">
        <f t="shared" si="31"/>
        <v/>
      </c>
      <c r="BK43" s="88" t="s">
        <v>696</v>
      </c>
      <c r="BL43" s="89" t="s">
        <v>697</v>
      </c>
      <c r="BM43" s="89" t="s">
        <v>698</v>
      </c>
      <c r="BN43" s="90" t="s">
        <v>699</v>
      </c>
      <c r="BO43" s="91" t="s">
        <v>700</v>
      </c>
      <c r="BP43" s="88" t="s">
        <v>701</v>
      </c>
      <c r="BQ43" s="89" t="s">
        <v>702</v>
      </c>
      <c r="BR43" s="89" t="s">
        <v>703</v>
      </c>
      <c r="BS43" s="92" t="s">
        <v>704</v>
      </c>
    </row>
    <row r="44" spans="1:71">
      <c r="A44" s="40" t="s">
        <v>670</v>
      </c>
      <c r="B44" s="41" t="s">
        <v>396</v>
      </c>
      <c r="C44" s="93" t="s">
        <v>397</v>
      </c>
      <c r="D44" s="50">
        <v>47</v>
      </c>
      <c r="E44" s="43">
        <v>37</v>
      </c>
      <c r="F44" s="43">
        <v>84</v>
      </c>
      <c r="G44" s="43">
        <v>9</v>
      </c>
      <c r="H44" s="31" t="s">
        <v>42</v>
      </c>
      <c r="I44" s="83" t="s">
        <v>626</v>
      </c>
      <c r="J44" s="40">
        <v>43</v>
      </c>
      <c r="K44" s="43">
        <v>29</v>
      </c>
      <c r="L44" s="43">
        <v>72</v>
      </c>
      <c r="M44" s="43">
        <v>8</v>
      </c>
      <c r="N44" s="31" t="s">
        <v>664</v>
      </c>
      <c r="O44" s="94" t="s">
        <v>626</v>
      </c>
      <c r="P44" s="40">
        <v>43</v>
      </c>
      <c r="Q44" s="43">
        <v>34</v>
      </c>
      <c r="R44" s="43">
        <v>77</v>
      </c>
      <c r="S44" s="43">
        <v>8</v>
      </c>
      <c r="T44" s="31" t="s">
        <v>664</v>
      </c>
      <c r="U44" s="94" t="s">
        <v>626</v>
      </c>
      <c r="V44" s="40">
        <v>44</v>
      </c>
      <c r="W44" s="43">
        <v>25</v>
      </c>
      <c r="X44" s="43">
        <v>69</v>
      </c>
      <c r="Y44" s="43">
        <v>7</v>
      </c>
      <c r="Z44" s="31" t="s">
        <v>72</v>
      </c>
      <c r="AA44" s="94" t="s">
        <v>626</v>
      </c>
      <c r="AB44" s="40">
        <v>48</v>
      </c>
      <c r="AC44" s="43">
        <v>44</v>
      </c>
      <c r="AD44" s="43">
        <v>92</v>
      </c>
      <c r="AE44" s="43">
        <v>10</v>
      </c>
      <c r="AF44" s="31" t="s">
        <v>665</v>
      </c>
      <c r="AG44" s="94" t="s">
        <v>626</v>
      </c>
      <c r="AH44" s="40">
        <v>40</v>
      </c>
      <c r="AI44" s="43">
        <v>38</v>
      </c>
      <c r="AJ44" s="43">
        <v>78</v>
      </c>
      <c r="AK44" s="43">
        <v>8</v>
      </c>
      <c r="AL44" s="31" t="s">
        <v>664</v>
      </c>
      <c r="AM44" s="94" t="s">
        <v>626</v>
      </c>
      <c r="AN44" s="40">
        <v>43</v>
      </c>
      <c r="AO44" s="43">
        <v>43</v>
      </c>
      <c r="AP44" s="43">
        <v>86</v>
      </c>
      <c r="AQ44" s="43">
        <v>9</v>
      </c>
      <c r="AR44" s="31" t="s">
        <v>42</v>
      </c>
      <c r="AS44" s="94" t="s">
        <v>626</v>
      </c>
      <c r="AT44" s="40">
        <v>42</v>
      </c>
      <c r="AU44" s="43">
        <v>31</v>
      </c>
      <c r="AV44" s="43">
        <v>73</v>
      </c>
      <c r="AW44" s="43">
        <v>8</v>
      </c>
      <c r="AX44" s="31" t="s">
        <v>664</v>
      </c>
      <c r="AY44" s="85" t="s">
        <v>626</v>
      </c>
      <c r="AZ44" s="40">
        <v>39</v>
      </c>
      <c r="BA44" s="43">
        <v>42</v>
      </c>
      <c r="BB44" s="43">
        <v>81</v>
      </c>
      <c r="BC44" s="43">
        <v>9</v>
      </c>
      <c r="BD44" s="31" t="s">
        <v>42</v>
      </c>
      <c r="BE44" s="30" t="s">
        <v>626</v>
      </c>
      <c r="BF44" s="33">
        <f t="shared" si="27"/>
        <v>8.4</v>
      </c>
      <c r="BG44" s="95">
        <v>84</v>
      </c>
      <c r="BH44" s="35" t="str">
        <f t="shared" si="29"/>
        <v>FCD</v>
      </c>
      <c r="BI44" s="43" t="str">
        <f t="shared" si="30"/>
        <v/>
      </c>
      <c r="BJ44" s="87" t="str">
        <f t="shared" si="31"/>
        <v/>
      </c>
      <c r="BK44" s="88" t="s">
        <v>696</v>
      </c>
      <c r="BL44" s="89" t="s">
        <v>697</v>
      </c>
      <c r="BM44" s="89" t="s">
        <v>698</v>
      </c>
      <c r="BN44" s="90" t="s">
        <v>699</v>
      </c>
      <c r="BO44" s="91" t="s">
        <v>700</v>
      </c>
      <c r="BP44" s="88" t="s">
        <v>701</v>
      </c>
      <c r="BQ44" s="89" t="s">
        <v>702</v>
      </c>
      <c r="BR44" s="89" t="s">
        <v>703</v>
      </c>
      <c r="BS44" s="92" t="s">
        <v>704</v>
      </c>
    </row>
    <row r="45" spans="1:71">
      <c r="A45" s="40" t="s">
        <v>671</v>
      </c>
      <c r="B45" s="41" t="s">
        <v>406</v>
      </c>
      <c r="C45" s="93" t="s">
        <v>407</v>
      </c>
      <c r="D45" s="50">
        <v>39</v>
      </c>
      <c r="E45" s="43">
        <v>30</v>
      </c>
      <c r="F45" s="43">
        <v>69</v>
      </c>
      <c r="G45" s="43">
        <v>7</v>
      </c>
      <c r="H45" s="31" t="s">
        <v>72</v>
      </c>
      <c r="I45" s="83" t="s">
        <v>626</v>
      </c>
      <c r="J45" s="40">
        <v>36</v>
      </c>
      <c r="K45" s="43">
        <v>19</v>
      </c>
      <c r="L45" s="43">
        <v>55</v>
      </c>
      <c r="M45" s="43">
        <v>6</v>
      </c>
      <c r="N45" s="31" t="s">
        <v>675</v>
      </c>
      <c r="O45" s="94" t="s">
        <v>626</v>
      </c>
      <c r="P45" s="40">
        <v>37</v>
      </c>
      <c r="Q45" s="43">
        <v>18</v>
      </c>
      <c r="R45" s="43">
        <v>55</v>
      </c>
      <c r="S45" s="43">
        <v>6</v>
      </c>
      <c r="T45" s="31" t="s">
        <v>675</v>
      </c>
      <c r="U45" s="94" t="s">
        <v>626</v>
      </c>
      <c r="V45" s="40">
        <v>38</v>
      </c>
      <c r="W45" s="43">
        <v>33</v>
      </c>
      <c r="X45" s="43">
        <v>71</v>
      </c>
      <c r="Y45" s="43">
        <v>8</v>
      </c>
      <c r="Z45" s="31" t="s">
        <v>664</v>
      </c>
      <c r="AA45" s="94" t="s">
        <v>626</v>
      </c>
      <c r="AB45" s="40">
        <v>39</v>
      </c>
      <c r="AC45" s="43">
        <v>38</v>
      </c>
      <c r="AD45" s="43">
        <v>77</v>
      </c>
      <c r="AE45" s="43">
        <v>8</v>
      </c>
      <c r="AF45" s="31" t="s">
        <v>664</v>
      </c>
      <c r="AG45" s="94" t="s">
        <v>626</v>
      </c>
      <c r="AH45" s="40">
        <v>41</v>
      </c>
      <c r="AI45" s="43">
        <v>45</v>
      </c>
      <c r="AJ45" s="43">
        <v>86</v>
      </c>
      <c r="AK45" s="43">
        <v>9</v>
      </c>
      <c r="AL45" s="31" t="s">
        <v>42</v>
      </c>
      <c r="AM45" s="94" t="s">
        <v>626</v>
      </c>
      <c r="AN45" s="40">
        <v>41</v>
      </c>
      <c r="AO45" s="43">
        <v>44</v>
      </c>
      <c r="AP45" s="43">
        <v>85</v>
      </c>
      <c r="AQ45" s="43">
        <v>9</v>
      </c>
      <c r="AR45" s="31" t="s">
        <v>42</v>
      </c>
      <c r="AS45" s="94" t="s">
        <v>626</v>
      </c>
      <c r="AT45" s="40">
        <v>43</v>
      </c>
      <c r="AU45" s="43">
        <v>29</v>
      </c>
      <c r="AV45" s="43">
        <v>72</v>
      </c>
      <c r="AW45" s="43">
        <v>8</v>
      </c>
      <c r="AX45" s="31" t="s">
        <v>664</v>
      </c>
      <c r="AY45" s="85" t="s">
        <v>626</v>
      </c>
      <c r="AZ45" s="40">
        <v>38</v>
      </c>
      <c r="BA45" s="43">
        <v>38</v>
      </c>
      <c r="BB45" s="43">
        <v>76</v>
      </c>
      <c r="BC45" s="43">
        <v>8</v>
      </c>
      <c r="BD45" s="31" t="s">
        <v>664</v>
      </c>
      <c r="BE45" s="30" t="s">
        <v>626</v>
      </c>
      <c r="BF45" s="33">
        <f t="shared" si="27"/>
        <v>7.35</v>
      </c>
      <c r="BG45" s="95">
        <v>73.5</v>
      </c>
      <c r="BH45" s="35" t="str">
        <f t="shared" si="29"/>
        <v>FCD</v>
      </c>
      <c r="BI45" s="43" t="str">
        <f t="shared" si="30"/>
        <v/>
      </c>
      <c r="BJ45" s="87" t="str">
        <f t="shared" si="31"/>
        <v/>
      </c>
      <c r="BK45" s="88" t="s">
        <v>696</v>
      </c>
      <c r="BL45" s="89" t="s">
        <v>697</v>
      </c>
      <c r="BM45" s="89" t="s">
        <v>698</v>
      </c>
      <c r="BN45" s="90" t="s">
        <v>699</v>
      </c>
      <c r="BO45" s="91" t="s">
        <v>700</v>
      </c>
      <c r="BP45" s="88" t="s">
        <v>701</v>
      </c>
      <c r="BQ45" s="89" t="s">
        <v>702</v>
      </c>
      <c r="BR45" s="89" t="s">
        <v>703</v>
      </c>
      <c r="BS45" s="92" t="s">
        <v>704</v>
      </c>
    </row>
    <row r="46" spans="1:71">
      <c r="A46" s="40" t="s">
        <v>674</v>
      </c>
      <c r="B46" s="41" t="s">
        <v>413</v>
      </c>
      <c r="C46" s="93" t="s">
        <v>414</v>
      </c>
      <c r="D46" s="50">
        <v>40</v>
      </c>
      <c r="E46" s="43">
        <v>30</v>
      </c>
      <c r="F46" s="43">
        <v>70</v>
      </c>
      <c r="G46" s="43">
        <v>8</v>
      </c>
      <c r="H46" s="31" t="s">
        <v>664</v>
      </c>
      <c r="I46" s="83" t="s">
        <v>626</v>
      </c>
      <c r="J46" s="40">
        <v>42</v>
      </c>
      <c r="K46" s="43">
        <v>32</v>
      </c>
      <c r="L46" s="43">
        <v>74</v>
      </c>
      <c r="M46" s="43">
        <v>8</v>
      </c>
      <c r="N46" s="31" t="s">
        <v>664</v>
      </c>
      <c r="O46" s="94" t="s">
        <v>626</v>
      </c>
      <c r="P46" s="40">
        <v>36</v>
      </c>
      <c r="Q46" s="43">
        <v>28</v>
      </c>
      <c r="R46" s="43">
        <v>64</v>
      </c>
      <c r="S46" s="43">
        <v>7</v>
      </c>
      <c r="T46" s="31" t="s">
        <v>72</v>
      </c>
      <c r="U46" s="94" t="s">
        <v>626</v>
      </c>
      <c r="V46" s="40">
        <v>39</v>
      </c>
      <c r="W46" s="43">
        <v>30</v>
      </c>
      <c r="X46" s="43">
        <v>69</v>
      </c>
      <c r="Y46" s="43">
        <v>7</v>
      </c>
      <c r="Z46" s="31" t="s">
        <v>72</v>
      </c>
      <c r="AA46" s="94" t="s">
        <v>626</v>
      </c>
      <c r="AB46" s="40">
        <v>45</v>
      </c>
      <c r="AC46" s="43">
        <v>48</v>
      </c>
      <c r="AD46" s="43">
        <v>93</v>
      </c>
      <c r="AE46" s="43">
        <v>10</v>
      </c>
      <c r="AF46" s="31" t="s">
        <v>665</v>
      </c>
      <c r="AG46" s="94" t="s">
        <v>626</v>
      </c>
      <c r="AH46" s="40">
        <v>43</v>
      </c>
      <c r="AI46" s="43">
        <v>41</v>
      </c>
      <c r="AJ46" s="43">
        <v>84</v>
      </c>
      <c r="AK46" s="43">
        <v>9</v>
      </c>
      <c r="AL46" s="31" t="s">
        <v>42</v>
      </c>
      <c r="AM46" s="94" t="s">
        <v>626</v>
      </c>
      <c r="AN46" s="40">
        <v>42</v>
      </c>
      <c r="AO46" s="43">
        <v>40</v>
      </c>
      <c r="AP46" s="43">
        <v>82</v>
      </c>
      <c r="AQ46" s="43">
        <v>9</v>
      </c>
      <c r="AR46" s="31" t="s">
        <v>42</v>
      </c>
      <c r="AS46" s="94" t="s">
        <v>626</v>
      </c>
      <c r="AT46" s="40">
        <v>41</v>
      </c>
      <c r="AU46" s="43">
        <v>30</v>
      </c>
      <c r="AV46" s="43">
        <v>71</v>
      </c>
      <c r="AW46" s="43">
        <v>8</v>
      </c>
      <c r="AX46" s="31" t="s">
        <v>664</v>
      </c>
      <c r="AY46" s="85" t="s">
        <v>626</v>
      </c>
      <c r="AZ46" s="40">
        <v>41</v>
      </c>
      <c r="BA46" s="43">
        <v>31</v>
      </c>
      <c r="BB46" s="43">
        <v>72</v>
      </c>
      <c r="BC46" s="43">
        <v>8</v>
      </c>
      <c r="BD46" s="31" t="s">
        <v>664</v>
      </c>
      <c r="BE46" s="30" t="s">
        <v>626</v>
      </c>
      <c r="BF46" s="33">
        <f t="shared" si="27"/>
        <v>8.1</v>
      </c>
      <c r="BG46" s="95">
        <v>81</v>
      </c>
      <c r="BH46" s="35" t="str">
        <f t="shared" si="29"/>
        <v>FCD</v>
      </c>
      <c r="BI46" s="43" t="str">
        <f t="shared" si="30"/>
        <v/>
      </c>
      <c r="BJ46" s="87" t="str">
        <f t="shared" si="31"/>
        <v/>
      </c>
      <c r="BK46" s="88" t="s">
        <v>696</v>
      </c>
      <c r="BL46" s="89" t="s">
        <v>697</v>
      </c>
      <c r="BM46" s="89" t="s">
        <v>698</v>
      </c>
      <c r="BN46" s="90" t="s">
        <v>699</v>
      </c>
      <c r="BO46" s="91" t="s">
        <v>700</v>
      </c>
      <c r="BP46" s="88" t="s">
        <v>701</v>
      </c>
      <c r="BQ46" s="89" t="s">
        <v>702</v>
      </c>
      <c r="BR46" s="89" t="s">
        <v>703</v>
      </c>
      <c r="BS46" s="92" t="s">
        <v>704</v>
      </c>
    </row>
    <row r="47" spans="1:71">
      <c r="A47" s="40" t="s">
        <v>676</v>
      </c>
      <c r="B47" s="41" t="s">
        <v>421</v>
      </c>
      <c r="C47" s="93" t="s">
        <v>422</v>
      </c>
      <c r="D47" s="50">
        <v>49</v>
      </c>
      <c r="E47" s="43">
        <v>41</v>
      </c>
      <c r="F47" s="43">
        <v>90</v>
      </c>
      <c r="G47" s="43">
        <v>10</v>
      </c>
      <c r="H47" s="31" t="s">
        <v>665</v>
      </c>
      <c r="I47" s="83" t="s">
        <v>626</v>
      </c>
      <c r="J47" s="40">
        <v>33</v>
      </c>
      <c r="K47" s="43">
        <v>34</v>
      </c>
      <c r="L47" s="43">
        <v>67</v>
      </c>
      <c r="M47" s="43">
        <v>7</v>
      </c>
      <c r="N47" s="31" t="s">
        <v>72</v>
      </c>
      <c r="O47" s="94" t="s">
        <v>626</v>
      </c>
      <c r="P47" s="40">
        <v>37</v>
      </c>
      <c r="Q47" s="43">
        <v>18</v>
      </c>
      <c r="R47" s="43">
        <v>55</v>
      </c>
      <c r="S47" s="43">
        <v>6</v>
      </c>
      <c r="T47" s="31" t="s">
        <v>675</v>
      </c>
      <c r="U47" s="94" t="s">
        <v>626</v>
      </c>
      <c r="V47" s="40">
        <v>40</v>
      </c>
      <c r="W47" s="43">
        <v>36</v>
      </c>
      <c r="X47" s="43">
        <v>76</v>
      </c>
      <c r="Y47" s="43">
        <v>8</v>
      </c>
      <c r="Z47" s="31" t="s">
        <v>664</v>
      </c>
      <c r="AA47" s="94" t="s">
        <v>626</v>
      </c>
      <c r="AB47" s="40">
        <v>35</v>
      </c>
      <c r="AC47" s="43">
        <v>34</v>
      </c>
      <c r="AD47" s="43">
        <v>69</v>
      </c>
      <c r="AE47" s="43">
        <v>7</v>
      </c>
      <c r="AF47" s="31" t="s">
        <v>72</v>
      </c>
      <c r="AG47" s="94" t="s">
        <v>626</v>
      </c>
      <c r="AH47" s="40">
        <v>35</v>
      </c>
      <c r="AI47" s="43">
        <v>34</v>
      </c>
      <c r="AJ47" s="43">
        <v>69</v>
      </c>
      <c r="AK47" s="43">
        <v>7</v>
      </c>
      <c r="AL47" s="31" t="s">
        <v>72</v>
      </c>
      <c r="AM47" s="94" t="s">
        <v>626</v>
      </c>
      <c r="AN47" s="40">
        <v>38</v>
      </c>
      <c r="AO47" s="43">
        <v>38</v>
      </c>
      <c r="AP47" s="43">
        <v>76</v>
      </c>
      <c r="AQ47" s="43">
        <v>8</v>
      </c>
      <c r="AR47" s="31" t="s">
        <v>664</v>
      </c>
      <c r="AS47" s="94" t="s">
        <v>626</v>
      </c>
      <c r="AT47" s="40">
        <v>43</v>
      </c>
      <c r="AU47" s="43">
        <v>26</v>
      </c>
      <c r="AV47" s="43">
        <v>69</v>
      </c>
      <c r="AW47" s="43">
        <v>7</v>
      </c>
      <c r="AX47" s="31" t="s">
        <v>72</v>
      </c>
      <c r="AY47" s="85" t="s">
        <v>626</v>
      </c>
      <c r="AZ47" s="40">
        <v>36</v>
      </c>
      <c r="BA47" s="43">
        <v>39</v>
      </c>
      <c r="BB47" s="43">
        <v>75</v>
      </c>
      <c r="BC47" s="43">
        <v>8</v>
      </c>
      <c r="BD47" s="31" t="s">
        <v>664</v>
      </c>
      <c r="BE47" s="30" t="s">
        <v>626</v>
      </c>
      <c r="BF47" s="33">
        <f t="shared" si="27"/>
        <v>7.55</v>
      </c>
      <c r="BG47" s="95">
        <v>75.5</v>
      </c>
      <c r="BH47" s="35" t="str">
        <f t="shared" si="29"/>
        <v>FCD</v>
      </c>
      <c r="BI47" s="43" t="str">
        <f t="shared" si="30"/>
        <v/>
      </c>
      <c r="BJ47" s="87" t="str">
        <f t="shared" si="31"/>
        <v/>
      </c>
      <c r="BK47" s="88" t="s">
        <v>696</v>
      </c>
      <c r="BL47" s="89" t="s">
        <v>697</v>
      </c>
      <c r="BM47" s="89" t="s">
        <v>698</v>
      </c>
      <c r="BN47" s="90" t="s">
        <v>699</v>
      </c>
      <c r="BO47" s="91" t="s">
        <v>700</v>
      </c>
      <c r="BP47" s="88" t="s">
        <v>701</v>
      </c>
      <c r="BQ47" s="89" t="s">
        <v>702</v>
      </c>
      <c r="BR47" s="89" t="s">
        <v>703</v>
      </c>
      <c r="BS47" s="92" t="s">
        <v>704</v>
      </c>
    </row>
    <row r="48" spans="1:71">
      <c r="A48" s="40" t="s">
        <v>677</v>
      </c>
      <c r="B48" s="41" t="s">
        <v>430</v>
      </c>
      <c r="C48" s="93" t="s">
        <v>431</v>
      </c>
      <c r="D48" s="50">
        <v>37</v>
      </c>
      <c r="E48" s="43">
        <v>27</v>
      </c>
      <c r="F48" s="43">
        <v>64</v>
      </c>
      <c r="G48" s="43">
        <v>7</v>
      </c>
      <c r="H48" s="31" t="s">
        <v>72</v>
      </c>
      <c r="I48" s="83" t="s">
        <v>626</v>
      </c>
      <c r="J48" s="40">
        <v>38</v>
      </c>
      <c r="K48" s="43">
        <v>40</v>
      </c>
      <c r="L48" s="43">
        <v>78</v>
      </c>
      <c r="M48" s="43">
        <v>8</v>
      </c>
      <c r="N48" s="31" t="s">
        <v>664</v>
      </c>
      <c r="O48" s="94" t="s">
        <v>626</v>
      </c>
      <c r="P48" s="40">
        <v>40</v>
      </c>
      <c r="Q48" s="43">
        <v>23</v>
      </c>
      <c r="R48" s="43">
        <v>63</v>
      </c>
      <c r="S48" s="43">
        <v>7</v>
      </c>
      <c r="T48" s="31" t="s">
        <v>72</v>
      </c>
      <c r="U48" s="94" t="s">
        <v>626</v>
      </c>
      <c r="V48" s="40">
        <v>41</v>
      </c>
      <c r="W48" s="43">
        <v>20</v>
      </c>
      <c r="X48" s="43">
        <v>61</v>
      </c>
      <c r="Y48" s="43">
        <v>7</v>
      </c>
      <c r="Z48" s="31" t="s">
        <v>72</v>
      </c>
      <c r="AA48" s="94" t="s">
        <v>626</v>
      </c>
      <c r="AB48" s="40">
        <v>30</v>
      </c>
      <c r="AC48" s="43">
        <v>36</v>
      </c>
      <c r="AD48" s="43">
        <v>66</v>
      </c>
      <c r="AE48" s="43">
        <v>7</v>
      </c>
      <c r="AF48" s="31" t="s">
        <v>72</v>
      </c>
      <c r="AG48" s="94" t="s">
        <v>626</v>
      </c>
      <c r="AH48" s="40">
        <v>38</v>
      </c>
      <c r="AI48" s="43">
        <v>42</v>
      </c>
      <c r="AJ48" s="43">
        <v>80</v>
      </c>
      <c r="AK48" s="43">
        <v>9</v>
      </c>
      <c r="AL48" s="31" t="s">
        <v>42</v>
      </c>
      <c r="AM48" s="94" t="s">
        <v>626</v>
      </c>
      <c r="AN48" s="40">
        <v>40</v>
      </c>
      <c r="AO48" s="43">
        <v>44</v>
      </c>
      <c r="AP48" s="43">
        <v>84</v>
      </c>
      <c r="AQ48" s="43">
        <v>9</v>
      </c>
      <c r="AR48" s="31" t="s">
        <v>42</v>
      </c>
      <c r="AS48" s="94" t="s">
        <v>626</v>
      </c>
      <c r="AT48" s="40">
        <v>43</v>
      </c>
      <c r="AU48" s="43">
        <v>26</v>
      </c>
      <c r="AV48" s="43">
        <v>69</v>
      </c>
      <c r="AW48" s="43">
        <v>7</v>
      </c>
      <c r="AX48" s="31" t="s">
        <v>72</v>
      </c>
      <c r="AY48" s="85" t="s">
        <v>626</v>
      </c>
      <c r="AZ48" s="40">
        <v>34</v>
      </c>
      <c r="BA48" s="43">
        <v>43</v>
      </c>
      <c r="BB48" s="43">
        <v>77</v>
      </c>
      <c r="BC48" s="43">
        <v>8</v>
      </c>
      <c r="BD48" s="31" t="s">
        <v>664</v>
      </c>
      <c r="BE48" s="30" t="s">
        <v>626</v>
      </c>
      <c r="BF48" s="33">
        <f t="shared" si="27"/>
        <v>7.4</v>
      </c>
      <c r="BG48" s="95">
        <v>74</v>
      </c>
      <c r="BH48" s="35" t="str">
        <f t="shared" si="29"/>
        <v>FCD</v>
      </c>
      <c r="BI48" s="43" t="str">
        <f t="shared" si="30"/>
        <v/>
      </c>
      <c r="BJ48" s="87" t="str">
        <f t="shared" si="31"/>
        <v/>
      </c>
      <c r="BK48" s="88" t="s">
        <v>696</v>
      </c>
      <c r="BL48" s="89" t="s">
        <v>697</v>
      </c>
      <c r="BM48" s="89" t="s">
        <v>698</v>
      </c>
      <c r="BN48" s="90" t="s">
        <v>699</v>
      </c>
      <c r="BO48" s="91" t="s">
        <v>700</v>
      </c>
      <c r="BP48" s="88" t="s">
        <v>701</v>
      </c>
      <c r="BQ48" s="89" t="s">
        <v>702</v>
      </c>
      <c r="BR48" s="89" t="s">
        <v>703</v>
      </c>
      <c r="BS48" s="92" t="s">
        <v>704</v>
      </c>
    </row>
    <row r="49" spans="1:71">
      <c r="A49" s="40" t="s">
        <v>678</v>
      </c>
      <c r="B49" s="41" t="s">
        <v>439</v>
      </c>
      <c r="C49" s="93" t="s">
        <v>440</v>
      </c>
      <c r="D49" s="50">
        <v>33</v>
      </c>
      <c r="E49" s="43">
        <v>19</v>
      </c>
      <c r="F49" s="43">
        <v>52</v>
      </c>
      <c r="G49" s="43">
        <v>5</v>
      </c>
      <c r="H49" s="31" t="s">
        <v>672</v>
      </c>
      <c r="I49" s="83" t="s">
        <v>626</v>
      </c>
      <c r="J49" s="40">
        <v>35</v>
      </c>
      <c r="K49" s="43">
        <v>26</v>
      </c>
      <c r="L49" s="43">
        <v>61</v>
      </c>
      <c r="M49" s="43">
        <v>7</v>
      </c>
      <c r="N49" s="31" t="s">
        <v>72</v>
      </c>
      <c r="O49" s="94" t="s">
        <v>626</v>
      </c>
      <c r="P49" s="40">
        <v>34</v>
      </c>
      <c r="Q49" s="43">
        <v>18</v>
      </c>
      <c r="R49" s="43">
        <v>52</v>
      </c>
      <c r="S49" s="43">
        <v>5</v>
      </c>
      <c r="T49" s="31" t="s">
        <v>672</v>
      </c>
      <c r="U49" s="94" t="s">
        <v>626</v>
      </c>
      <c r="V49" s="40">
        <v>40</v>
      </c>
      <c r="W49" s="43">
        <v>19</v>
      </c>
      <c r="X49" s="43">
        <v>59</v>
      </c>
      <c r="Y49" s="43">
        <v>6</v>
      </c>
      <c r="Z49" s="31" t="s">
        <v>675</v>
      </c>
      <c r="AA49" s="94" t="s">
        <v>626</v>
      </c>
      <c r="AB49" s="40">
        <v>32</v>
      </c>
      <c r="AC49" s="43">
        <v>36</v>
      </c>
      <c r="AD49" s="43">
        <v>68</v>
      </c>
      <c r="AE49" s="43">
        <v>7</v>
      </c>
      <c r="AF49" s="31" t="s">
        <v>72</v>
      </c>
      <c r="AG49" s="94" t="s">
        <v>626</v>
      </c>
      <c r="AH49" s="40">
        <v>38</v>
      </c>
      <c r="AI49" s="43">
        <v>38</v>
      </c>
      <c r="AJ49" s="43">
        <v>76</v>
      </c>
      <c r="AK49" s="43">
        <v>8</v>
      </c>
      <c r="AL49" s="31" t="s">
        <v>664</v>
      </c>
      <c r="AM49" s="94" t="s">
        <v>626</v>
      </c>
      <c r="AN49" s="40">
        <v>43</v>
      </c>
      <c r="AO49" s="43">
        <v>46</v>
      </c>
      <c r="AP49" s="43">
        <v>89</v>
      </c>
      <c r="AQ49" s="43">
        <v>9</v>
      </c>
      <c r="AR49" s="31" t="s">
        <v>42</v>
      </c>
      <c r="AS49" s="94" t="s">
        <v>626</v>
      </c>
      <c r="AT49" s="40">
        <v>37</v>
      </c>
      <c r="AU49" s="43">
        <v>36</v>
      </c>
      <c r="AV49" s="43">
        <v>73</v>
      </c>
      <c r="AW49" s="43">
        <v>8</v>
      </c>
      <c r="AX49" s="31" t="s">
        <v>664</v>
      </c>
      <c r="AY49" s="85" t="s">
        <v>626</v>
      </c>
      <c r="AZ49" s="40">
        <v>37</v>
      </c>
      <c r="BA49" s="43">
        <v>39</v>
      </c>
      <c r="BB49" s="43">
        <v>76</v>
      </c>
      <c r="BC49" s="43">
        <v>8</v>
      </c>
      <c r="BD49" s="31" t="s">
        <v>664</v>
      </c>
      <c r="BE49" s="30" t="s">
        <v>626</v>
      </c>
      <c r="BF49" s="33">
        <f t="shared" si="27"/>
        <v>6.55</v>
      </c>
      <c r="BG49" s="95">
        <v>65.5</v>
      </c>
      <c r="BH49" s="35" t="str">
        <f t="shared" si="29"/>
        <v>FC</v>
      </c>
      <c r="BI49" s="43" t="str">
        <f t="shared" si="30"/>
        <v/>
      </c>
      <c r="BJ49" s="87" t="str">
        <f t="shared" si="31"/>
        <v/>
      </c>
      <c r="BK49" s="88" t="s">
        <v>696</v>
      </c>
      <c r="BL49" s="89" t="s">
        <v>697</v>
      </c>
      <c r="BM49" s="89" t="s">
        <v>698</v>
      </c>
      <c r="BN49" s="90" t="s">
        <v>699</v>
      </c>
      <c r="BO49" s="91" t="s">
        <v>700</v>
      </c>
      <c r="BP49" s="88" t="s">
        <v>701</v>
      </c>
      <c r="BQ49" s="89" t="s">
        <v>702</v>
      </c>
      <c r="BR49" s="89" t="s">
        <v>703</v>
      </c>
      <c r="BS49" s="92" t="s">
        <v>704</v>
      </c>
    </row>
    <row r="50" spans="1:71">
      <c r="A50" s="40" t="s">
        <v>679</v>
      </c>
      <c r="B50" s="41" t="s">
        <v>448</v>
      </c>
      <c r="C50" s="93" t="s">
        <v>449</v>
      </c>
      <c r="D50" s="50">
        <v>39</v>
      </c>
      <c r="E50" s="43">
        <v>30</v>
      </c>
      <c r="F50" s="43">
        <v>69</v>
      </c>
      <c r="G50" s="43">
        <v>7</v>
      </c>
      <c r="H50" s="31" t="s">
        <v>72</v>
      </c>
      <c r="I50" s="83" t="s">
        <v>626</v>
      </c>
      <c r="J50" s="40">
        <v>43</v>
      </c>
      <c r="K50" s="43">
        <v>26</v>
      </c>
      <c r="L50" s="43">
        <v>69</v>
      </c>
      <c r="M50" s="43">
        <v>7</v>
      </c>
      <c r="N50" s="31" t="s">
        <v>72</v>
      </c>
      <c r="O50" s="94" t="s">
        <v>626</v>
      </c>
      <c r="P50" s="40">
        <v>39</v>
      </c>
      <c r="Q50" s="43">
        <v>27</v>
      </c>
      <c r="R50" s="43">
        <v>66</v>
      </c>
      <c r="S50" s="43">
        <v>7</v>
      </c>
      <c r="T50" s="31" t="s">
        <v>72</v>
      </c>
      <c r="U50" s="94" t="s">
        <v>626</v>
      </c>
      <c r="V50" s="40">
        <v>41</v>
      </c>
      <c r="W50" s="43">
        <v>28</v>
      </c>
      <c r="X50" s="43">
        <v>69</v>
      </c>
      <c r="Y50" s="43">
        <v>7</v>
      </c>
      <c r="Z50" s="31" t="s">
        <v>72</v>
      </c>
      <c r="AA50" s="94" t="s">
        <v>626</v>
      </c>
      <c r="AB50" s="40">
        <v>37</v>
      </c>
      <c r="AC50" s="43">
        <v>35</v>
      </c>
      <c r="AD50" s="43">
        <v>72</v>
      </c>
      <c r="AE50" s="43">
        <v>8</v>
      </c>
      <c r="AF50" s="31" t="s">
        <v>664</v>
      </c>
      <c r="AG50" s="94" t="s">
        <v>626</v>
      </c>
      <c r="AH50" s="40">
        <v>42</v>
      </c>
      <c r="AI50" s="43">
        <v>45</v>
      </c>
      <c r="AJ50" s="43">
        <v>87</v>
      </c>
      <c r="AK50" s="43">
        <v>9</v>
      </c>
      <c r="AL50" s="31" t="s">
        <v>42</v>
      </c>
      <c r="AM50" s="94" t="s">
        <v>626</v>
      </c>
      <c r="AN50" s="40">
        <v>43</v>
      </c>
      <c r="AO50" s="43">
        <v>45</v>
      </c>
      <c r="AP50" s="43">
        <v>88</v>
      </c>
      <c r="AQ50" s="43">
        <v>9</v>
      </c>
      <c r="AR50" s="31" t="s">
        <v>42</v>
      </c>
      <c r="AS50" s="94" t="s">
        <v>626</v>
      </c>
      <c r="AT50" s="40">
        <v>45</v>
      </c>
      <c r="AU50" s="43">
        <v>36</v>
      </c>
      <c r="AV50" s="43">
        <v>81</v>
      </c>
      <c r="AW50" s="43">
        <v>9</v>
      </c>
      <c r="AX50" s="31" t="s">
        <v>42</v>
      </c>
      <c r="AY50" s="85" t="s">
        <v>626</v>
      </c>
      <c r="AZ50" s="40">
        <v>39</v>
      </c>
      <c r="BA50" s="43">
        <v>41</v>
      </c>
      <c r="BB50" s="43">
        <v>80</v>
      </c>
      <c r="BC50" s="43">
        <v>9</v>
      </c>
      <c r="BD50" s="31" t="s">
        <v>42</v>
      </c>
      <c r="BE50" s="30" t="s">
        <v>626</v>
      </c>
      <c r="BF50" s="33">
        <f t="shared" si="27"/>
        <v>7.65</v>
      </c>
      <c r="BG50" s="95">
        <v>76.5</v>
      </c>
      <c r="BH50" s="35" t="str">
        <f t="shared" si="29"/>
        <v>FCD</v>
      </c>
      <c r="BI50" s="43" t="str">
        <f t="shared" si="30"/>
        <v/>
      </c>
      <c r="BJ50" s="87" t="str">
        <f t="shared" si="31"/>
        <v/>
      </c>
      <c r="BK50" s="88" t="s">
        <v>696</v>
      </c>
      <c r="BL50" s="89" t="s">
        <v>697</v>
      </c>
      <c r="BM50" s="89" t="s">
        <v>698</v>
      </c>
      <c r="BN50" s="90" t="s">
        <v>699</v>
      </c>
      <c r="BO50" s="91" t="s">
        <v>700</v>
      </c>
      <c r="BP50" s="88" t="s">
        <v>701</v>
      </c>
      <c r="BQ50" s="89" t="s">
        <v>702</v>
      </c>
      <c r="BR50" s="89" t="s">
        <v>703</v>
      </c>
      <c r="BS50" s="92" t="s">
        <v>704</v>
      </c>
    </row>
    <row r="51" spans="1:71">
      <c r="A51" s="40" t="s">
        <v>680</v>
      </c>
      <c r="B51" s="41" t="s">
        <v>456</v>
      </c>
      <c r="C51" s="93" t="s">
        <v>457</v>
      </c>
      <c r="D51" s="50">
        <v>42</v>
      </c>
      <c r="E51" s="43">
        <v>18</v>
      </c>
      <c r="F51" s="43">
        <v>60</v>
      </c>
      <c r="G51" s="43">
        <v>7</v>
      </c>
      <c r="H51" s="31" t="s">
        <v>72</v>
      </c>
      <c r="I51" s="83" t="s">
        <v>626</v>
      </c>
      <c r="J51" s="40">
        <v>42</v>
      </c>
      <c r="K51" s="43">
        <v>33</v>
      </c>
      <c r="L51" s="43">
        <v>75</v>
      </c>
      <c r="M51" s="43">
        <v>8</v>
      </c>
      <c r="N51" s="31" t="s">
        <v>664</v>
      </c>
      <c r="O51" s="94" t="s">
        <v>626</v>
      </c>
      <c r="P51" s="40">
        <v>36</v>
      </c>
      <c r="Q51" s="43">
        <v>22</v>
      </c>
      <c r="R51" s="43">
        <v>58</v>
      </c>
      <c r="S51" s="43">
        <v>6</v>
      </c>
      <c r="T51" s="31" t="s">
        <v>675</v>
      </c>
      <c r="U51" s="94" t="s">
        <v>626</v>
      </c>
      <c r="V51" s="40">
        <v>43</v>
      </c>
      <c r="W51" s="43">
        <v>24</v>
      </c>
      <c r="X51" s="43">
        <v>67</v>
      </c>
      <c r="Y51" s="43">
        <v>7</v>
      </c>
      <c r="Z51" s="31" t="s">
        <v>72</v>
      </c>
      <c r="AA51" s="94" t="s">
        <v>626</v>
      </c>
      <c r="AB51" s="40">
        <v>40</v>
      </c>
      <c r="AC51" s="43">
        <v>36</v>
      </c>
      <c r="AD51" s="43">
        <v>76</v>
      </c>
      <c r="AE51" s="43">
        <v>8</v>
      </c>
      <c r="AF51" s="31" t="s">
        <v>664</v>
      </c>
      <c r="AG51" s="94" t="s">
        <v>626</v>
      </c>
      <c r="AH51" s="40">
        <v>41</v>
      </c>
      <c r="AI51" s="43">
        <v>40</v>
      </c>
      <c r="AJ51" s="43">
        <v>81</v>
      </c>
      <c r="AK51" s="43">
        <v>9</v>
      </c>
      <c r="AL51" s="31" t="s">
        <v>42</v>
      </c>
      <c r="AM51" s="94" t="s">
        <v>626</v>
      </c>
      <c r="AN51" s="40">
        <v>38</v>
      </c>
      <c r="AO51" s="43">
        <v>42</v>
      </c>
      <c r="AP51" s="43">
        <v>80</v>
      </c>
      <c r="AQ51" s="43">
        <v>9</v>
      </c>
      <c r="AR51" s="31" t="s">
        <v>42</v>
      </c>
      <c r="AS51" s="94" t="s">
        <v>626</v>
      </c>
      <c r="AT51" s="40">
        <v>37</v>
      </c>
      <c r="AU51" s="43">
        <v>26</v>
      </c>
      <c r="AV51" s="43">
        <v>63</v>
      </c>
      <c r="AW51" s="43">
        <v>7</v>
      </c>
      <c r="AX51" s="31" t="s">
        <v>72</v>
      </c>
      <c r="AY51" s="85" t="s">
        <v>626</v>
      </c>
      <c r="AZ51" s="40">
        <v>41</v>
      </c>
      <c r="BA51" s="43">
        <v>43</v>
      </c>
      <c r="BB51" s="43">
        <v>84</v>
      </c>
      <c r="BC51" s="43">
        <v>9</v>
      </c>
      <c r="BD51" s="31" t="s">
        <v>42</v>
      </c>
      <c r="BE51" s="30" t="s">
        <v>626</v>
      </c>
      <c r="BF51" s="33">
        <f t="shared" si="27"/>
        <v>7.45</v>
      </c>
      <c r="BG51" s="95">
        <v>74.5</v>
      </c>
      <c r="BH51" s="35" t="str">
        <f t="shared" si="29"/>
        <v>FCD</v>
      </c>
      <c r="BI51" s="43" t="str">
        <f t="shared" si="30"/>
        <v/>
      </c>
      <c r="BJ51" s="87" t="str">
        <f t="shared" si="31"/>
        <v/>
      </c>
      <c r="BK51" s="88" t="s">
        <v>696</v>
      </c>
      <c r="BL51" s="89" t="s">
        <v>697</v>
      </c>
      <c r="BM51" s="89" t="s">
        <v>698</v>
      </c>
      <c r="BN51" s="90" t="s">
        <v>699</v>
      </c>
      <c r="BO51" s="91" t="s">
        <v>700</v>
      </c>
      <c r="BP51" s="88" t="s">
        <v>701</v>
      </c>
      <c r="BQ51" s="89" t="s">
        <v>702</v>
      </c>
      <c r="BR51" s="89" t="s">
        <v>703</v>
      </c>
      <c r="BS51" s="92" t="s">
        <v>704</v>
      </c>
    </row>
    <row r="52" spans="1:71">
      <c r="A52" s="40" t="s">
        <v>681</v>
      </c>
      <c r="B52" s="41" t="s">
        <v>466</v>
      </c>
      <c r="C52" s="93" t="s">
        <v>467</v>
      </c>
      <c r="D52" s="50">
        <v>48</v>
      </c>
      <c r="E52" s="43">
        <v>36</v>
      </c>
      <c r="F52" s="43">
        <v>84</v>
      </c>
      <c r="G52" s="43">
        <v>9</v>
      </c>
      <c r="H52" s="31" t="s">
        <v>42</v>
      </c>
      <c r="I52" s="83" t="s">
        <v>626</v>
      </c>
      <c r="J52" s="40">
        <v>44</v>
      </c>
      <c r="K52" s="43">
        <v>31</v>
      </c>
      <c r="L52" s="43">
        <v>75</v>
      </c>
      <c r="M52" s="43">
        <v>8</v>
      </c>
      <c r="N52" s="31" t="s">
        <v>664</v>
      </c>
      <c r="O52" s="94" t="s">
        <v>626</v>
      </c>
      <c r="P52" s="40">
        <v>41</v>
      </c>
      <c r="Q52" s="43">
        <v>24</v>
      </c>
      <c r="R52" s="43">
        <v>65</v>
      </c>
      <c r="S52" s="43">
        <v>7</v>
      </c>
      <c r="T52" s="31" t="s">
        <v>72</v>
      </c>
      <c r="U52" s="94" t="s">
        <v>626</v>
      </c>
      <c r="V52" s="40">
        <v>43</v>
      </c>
      <c r="W52" s="43">
        <v>36</v>
      </c>
      <c r="X52" s="43">
        <v>79</v>
      </c>
      <c r="Y52" s="43">
        <v>8</v>
      </c>
      <c r="Z52" s="31" t="s">
        <v>664</v>
      </c>
      <c r="AA52" s="94" t="s">
        <v>626</v>
      </c>
      <c r="AB52" s="40">
        <v>35</v>
      </c>
      <c r="AC52" s="43">
        <v>37</v>
      </c>
      <c r="AD52" s="43">
        <v>72</v>
      </c>
      <c r="AE52" s="43">
        <v>8</v>
      </c>
      <c r="AF52" s="31" t="s">
        <v>664</v>
      </c>
      <c r="AG52" s="94" t="s">
        <v>626</v>
      </c>
      <c r="AH52" s="40">
        <v>38</v>
      </c>
      <c r="AI52" s="43">
        <v>42</v>
      </c>
      <c r="AJ52" s="43">
        <v>80</v>
      </c>
      <c r="AK52" s="43">
        <v>9</v>
      </c>
      <c r="AL52" s="31" t="s">
        <v>42</v>
      </c>
      <c r="AM52" s="94" t="s">
        <v>626</v>
      </c>
      <c r="AN52" s="40">
        <v>37</v>
      </c>
      <c r="AO52" s="43">
        <v>43</v>
      </c>
      <c r="AP52" s="43">
        <v>80</v>
      </c>
      <c r="AQ52" s="43">
        <v>9</v>
      </c>
      <c r="AR52" s="31" t="s">
        <v>42</v>
      </c>
      <c r="AS52" s="94" t="s">
        <v>626</v>
      </c>
      <c r="AT52" s="40">
        <v>43</v>
      </c>
      <c r="AU52" s="43">
        <v>28</v>
      </c>
      <c r="AV52" s="43">
        <v>71</v>
      </c>
      <c r="AW52" s="43">
        <v>8</v>
      </c>
      <c r="AX52" s="31" t="s">
        <v>664</v>
      </c>
      <c r="AY52" s="85" t="s">
        <v>626</v>
      </c>
      <c r="AZ52" s="40">
        <v>45</v>
      </c>
      <c r="BA52" s="43">
        <v>39</v>
      </c>
      <c r="BB52" s="43">
        <v>84</v>
      </c>
      <c r="BC52" s="43">
        <v>9</v>
      </c>
      <c r="BD52" s="31" t="s">
        <v>42</v>
      </c>
      <c r="BE52" s="30" t="s">
        <v>626</v>
      </c>
      <c r="BF52" s="33">
        <f t="shared" si="27"/>
        <v>8.15</v>
      </c>
      <c r="BG52" s="95">
        <v>81.5</v>
      </c>
      <c r="BH52" s="35" t="str">
        <f t="shared" si="29"/>
        <v>FCD</v>
      </c>
      <c r="BI52" s="43" t="str">
        <f t="shared" si="30"/>
        <v/>
      </c>
      <c r="BJ52" s="87" t="str">
        <f t="shared" si="31"/>
        <v/>
      </c>
      <c r="BK52" s="88" t="s">
        <v>696</v>
      </c>
      <c r="BL52" s="89" t="s">
        <v>697</v>
      </c>
      <c r="BM52" s="89" t="s">
        <v>698</v>
      </c>
      <c r="BN52" s="90" t="s">
        <v>699</v>
      </c>
      <c r="BO52" s="91" t="s">
        <v>700</v>
      </c>
      <c r="BP52" s="88" t="s">
        <v>701</v>
      </c>
      <c r="BQ52" s="89" t="s">
        <v>702</v>
      </c>
      <c r="BR52" s="89" t="s">
        <v>703</v>
      </c>
      <c r="BS52" s="92" t="s">
        <v>704</v>
      </c>
    </row>
    <row r="53" spans="1:71">
      <c r="A53" s="40" t="s">
        <v>682</v>
      </c>
      <c r="B53" s="41" t="s">
        <v>475</v>
      </c>
      <c r="C53" s="93" t="s">
        <v>476</v>
      </c>
      <c r="D53" s="50">
        <v>41</v>
      </c>
      <c r="E53" s="43">
        <v>24</v>
      </c>
      <c r="F53" s="43">
        <v>65</v>
      </c>
      <c r="G53" s="43">
        <v>7</v>
      </c>
      <c r="H53" s="31" t="s">
        <v>72</v>
      </c>
      <c r="I53" s="83" t="s">
        <v>626</v>
      </c>
      <c r="J53" s="40">
        <v>30</v>
      </c>
      <c r="K53" s="43">
        <v>27</v>
      </c>
      <c r="L53" s="43">
        <v>57</v>
      </c>
      <c r="M53" s="43">
        <v>6</v>
      </c>
      <c r="N53" s="31" t="s">
        <v>675</v>
      </c>
      <c r="O53" s="94" t="s">
        <v>626</v>
      </c>
      <c r="P53" s="40">
        <v>35</v>
      </c>
      <c r="Q53" s="43">
        <v>19</v>
      </c>
      <c r="R53" s="43">
        <v>54</v>
      </c>
      <c r="S53" s="43">
        <v>5</v>
      </c>
      <c r="T53" s="31" t="s">
        <v>672</v>
      </c>
      <c r="U53" s="94" t="s">
        <v>626</v>
      </c>
      <c r="V53" s="40">
        <v>40</v>
      </c>
      <c r="W53" s="43">
        <v>26</v>
      </c>
      <c r="X53" s="43">
        <v>66</v>
      </c>
      <c r="Y53" s="43">
        <v>7</v>
      </c>
      <c r="Z53" s="31" t="s">
        <v>72</v>
      </c>
      <c r="AA53" s="94" t="s">
        <v>626</v>
      </c>
      <c r="AB53" s="40">
        <v>34</v>
      </c>
      <c r="AC53" s="43">
        <v>34</v>
      </c>
      <c r="AD53" s="43">
        <v>68</v>
      </c>
      <c r="AE53" s="43">
        <v>7</v>
      </c>
      <c r="AF53" s="31" t="s">
        <v>72</v>
      </c>
      <c r="AG53" s="94" t="s">
        <v>626</v>
      </c>
      <c r="AH53" s="40">
        <v>32</v>
      </c>
      <c r="AI53" s="43">
        <v>35</v>
      </c>
      <c r="AJ53" s="43">
        <v>67</v>
      </c>
      <c r="AK53" s="43">
        <v>7</v>
      </c>
      <c r="AL53" s="31" t="s">
        <v>72</v>
      </c>
      <c r="AM53" s="94" t="s">
        <v>626</v>
      </c>
      <c r="AN53" s="40">
        <v>42</v>
      </c>
      <c r="AO53" s="43">
        <v>43</v>
      </c>
      <c r="AP53" s="43">
        <v>85</v>
      </c>
      <c r="AQ53" s="43">
        <v>9</v>
      </c>
      <c r="AR53" s="31" t="s">
        <v>42</v>
      </c>
      <c r="AS53" s="94" t="s">
        <v>626</v>
      </c>
      <c r="AT53" s="40">
        <v>40</v>
      </c>
      <c r="AU53" s="43">
        <v>33</v>
      </c>
      <c r="AV53" s="43">
        <v>73</v>
      </c>
      <c r="AW53" s="43">
        <v>8</v>
      </c>
      <c r="AX53" s="31" t="s">
        <v>664</v>
      </c>
      <c r="AY53" s="85" t="s">
        <v>626</v>
      </c>
      <c r="AZ53" s="40">
        <v>40</v>
      </c>
      <c r="BA53" s="43">
        <v>31</v>
      </c>
      <c r="BB53" s="43">
        <v>71</v>
      </c>
      <c r="BC53" s="43">
        <v>8</v>
      </c>
      <c r="BD53" s="31" t="s">
        <v>664</v>
      </c>
      <c r="BE53" s="30" t="s">
        <v>626</v>
      </c>
      <c r="BF53" s="33">
        <f t="shared" si="27"/>
        <v>6.8</v>
      </c>
      <c r="BG53" s="95">
        <v>68</v>
      </c>
      <c r="BH53" s="35" t="str">
        <f t="shared" si="29"/>
        <v>FC</v>
      </c>
      <c r="BI53" s="43" t="str">
        <f t="shared" si="30"/>
        <v/>
      </c>
      <c r="BJ53" s="87" t="str">
        <f t="shared" si="31"/>
        <v/>
      </c>
      <c r="BK53" s="88" t="s">
        <v>696</v>
      </c>
      <c r="BL53" s="89" t="s">
        <v>697</v>
      </c>
      <c r="BM53" s="89" t="s">
        <v>698</v>
      </c>
      <c r="BN53" s="90" t="s">
        <v>699</v>
      </c>
      <c r="BO53" s="91" t="s">
        <v>700</v>
      </c>
      <c r="BP53" s="88" t="s">
        <v>701</v>
      </c>
      <c r="BQ53" s="89" t="s">
        <v>702</v>
      </c>
      <c r="BR53" s="89" t="s">
        <v>703</v>
      </c>
      <c r="BS53" s="92" t="s">
        <v>704</v>
      </c>
    </row>
    <row r="54" spans="1:71">
      <c r="A54" s="40" t="s">
        <v>683</v>
      </c>
      <c r="B54" s="41" t="s">
        <v>483</v>
      </c>
      <c r="C54" s="93" t="s">
        <v>484</v>
      </c>
      <c r="D54" s="50">
        <v>49</v>
      </c>
      <c r="E54" s="43">
        <v>45</v>
      </c>
      <c r="F54" s="43">
        <v>94</v>
      </c>
      <c r="G54" s="43">
        <v>10</v>
      </c>
      <c r="H54" s="31" t="s">
        <v>665</v>
      </c>
      <c r="I54" s="83" t="s">
        <v>626</v>
      </c>
      <c r="J54" s="40">
        <v>46</v>
      </c>
      <c r="K54" s="43">
        <v>31</v>
      </c>
      <c r="L54" s="43">
        <v>77</v>
      </c>
      <c r="M54" s="43">
        <v>8</v>
      </c>
      <c r="N54" s="31" t="s">
        <v>664</v>
      </c>
      <c r="O54" s="94" t="s">
        <v>626</v>
      </c>
      <c r="P54" s="40">
        <v>47</v>
      </c>
      <c r="Q54" s="43">
        <v>35</v>
      </c>
      <c r="R54" s="43">
        <v>82</v>
      </c>
      <c r="S54" s="43">
        <v>9</v>
      </c>
      <c r="T54" s="31" t="s">
        <v>42</v>
      </c>
      <c r="U54" s="94" t="s">
        <v>626</v>
      </c>
      <c r="V54" s="40">
        <v>45</v>
      </c>
      <c r="W54" s="43">
        <v>19</v>
      </c>
      <c r="X54" s="43">
        <v>64</v>
      </c>
      <c r="Y54" s="43">
        <v>7</v>
      </c>
      <c r="Z54" s="31" t="s">
        <v>72</v>
      </c>
      <c r="AA54" s="94" t="s">
        <v>626</v>
      </c>
      <c r="AB54" s="40">
        <v>41</v>
      </c>
      <c r="AC54" s="43">
        <v>48</v>
      </c>
      <c r="AD54" s="43">
        <v>89</v>
      </c>
      <c r="AE54" s="43">
        <v>9</v>
      </c>
      <c r="AF54" s="31" t="s">
        <v>42</v>
      </c>
      <c r="AG54" s="94" t="s">
        <v>626</v>
      </c>
      <c r="AH54" s="40">
        <v>39</v>
      </c>
      <c r="AI54" s="43">
        <v>40</v>
      </c>
      <c r="AJ54" s="43">
        <v>79</v>
      </c>
      <c r="AK54" s="43">
        <v>8</v>
      </c>
      <c r="AL54" s="31" t="s">
        <v>664</v>
      </c>
      <c r="AM54" s="94" t="s">
        <v>626</v>
      </c>
      <c r="AN54" s="40">
        <v>41</v>
      </c>
      <c r="AO54" s="43">
        <v>47</v>
      </c>
      <c r="AP54" s="43">
        <v>88</v>
      </c>
      <c r="AQ54" s="43">
        <v>9</v>
      </c>
      <c r="AR54" s="31" t="s">
        <v>42</v>
      </c>
      <c r="AS54" s="94" t="s">
        <v>626</v>
      </c>
      <c r="AT54" s="40">
        <v>44</v>
      </c>
      <c r="AU54" s="43">
        <v>31</v>
      </c>
      <c r="AV54" s="43">
        <v>75</v>
      </c>
      <c r="AW54" s="43">
        <v>8</v>
      </c>
      <c r="AX54" s="31" t="s">
        <v>664</v>
      </c>
      <c r="AY54" s="85" t="s">
        <v>626</v>
      </c>
      <c r="AZ54" s="40">
        <v>43</v>
      </c>
      <c r="BA54" s="43">
        <v>44</v>
      </c>
      <c r="BB54" s="43">
        <v>87</v>
      </c>
      <c r="BC54" s="43">
        <v>9</v>
      </c>
      <c r="BD54" s="31" t="s">
        <v>42</v>
      </c>
      <c r="BE54" s="30" t="s">
        <v>626</v>
      </c>
      <c r="BF54" s="33">
        <f t="shared" si="27"/>
        <v>8.5500000000000007</v>
      </c>
      <c r="BG54" s="95">
        <v>85.5</v>
      </c>
      <c r="BH54" s="35" t="str">
        <f t="shared" si="29"/>
        <v>FCD</v>
      </c>
      <c r="BI54" s="43" t="str">
        <f t="shared" si="30"/>
        <v/>
      </c>
      <c r="BJ54" s="87" t="str">
        <f t="shared" si="31"/>
        <v/>
      </c>
      <c r="BK54" s="88" t="s">
        <v>696</v>
      </c>
      <c r="BL54" s="89" t="s">
        <v>697</v>
      </c>
      <c r="BM54" s="89" t="s">
        <v>698</v>
      </c>
      <c r="BN54" s="90" t="s">
        <v>699</v>
      </c>
      <c r="BO54" s="91" t="s">
        <v>700</v>
      </c>
      <c r="BP54" s="88" t="s">
        <v>701</v>
      </c>
      <c r="BQ54" s="89" t="s">
        <v>702</v>
      </c>
      <c r="BR54" s="89" t="s">
        <v>703</v>
      </c>
      <c r="BS54" s="92" t="s">
        <v>704</v>
      </c>
    </row>
    <row r="55" spans="1:71">
      <c r="A55" s="40" t="s">
        <v>684</v>
      </c>
      <c r="B55" s="41" t="s">
        <v>491</v>
      </c>
      <c r="C55" s="93" t="s">
        <v>492</v>
      </c>
      <c r="D55" s="50">
        <v>43</v>
      </c>
      <c r="E55" s="43">
        <v>40</v>
      </c>
      <c r="F55" s="43">
        <v>83</v>
      </c>
      <c r="G55" s="43">
        <v>9</v>
      </c>
      <c r="H55" s="31" t="s">
        <v>42</v>
      </c>
      <c r="I55" s="83" t="s">
        <v>626</v>
      </c>
      <c r="J55" s="40">
        <v>37</v>
      </c>
      <c r="K55" s="43">
        <v>23</v>
      </c>
      <c r="L55" s="43">
        <v>60</v>
      </c>
      <c r="M55" s="43">
        <v>7</v>
      </c>
      <c r="N55" s="31" t="s">
        <v>72</v>
      </c>
      <c r="O55" s="94" t="s">
        <v>626</v>
      </c>
      <c r="P55" s="40">
        <v>41</v>
      </c>
      <c r="Q55" s="43">
        <v>25</v>
      </c>
      <c r="R55" s="43">
        <v>66</v>
      </c>
      <c r="S55" s="43">
        <v>7</v>
      </c>
      <c r="T55" s="31" t="s">
        <v>72</v>
      </c>
      <c r="U55" s="94" t="s">
        <v>626</v>
      </c>
      <c r="V55" s="40">
        <v>43</v>
      </c>
      <c r="W55" s="43">
        <v>39</v>
      </c>
      <c r="X55" s="43">
        <v>82</v>
      </c>
      <c r="Y55" s="43">
        <v>9</v>
      </c>
      <c r="Z55" s="31" t="s">
        <v>42</v>
      </c>
      <c r="AA55" s="94" t="s">
        <v>626</v>
      </c>
      <c r="AB55" s="40">
        <v>47</v>
      </c>
      <c r="AC55" s="43">
        <v>45</v>
      </c>
      <c r="AD55" s="43">
        <v>92</v>
      </c>
      <c r="AE55" s="43">
        <v>10</v>
      </c>
      <c r="AF55" s="31" t="s">
        <v>665</v>
      </c>
      <c r="AG55" s="94" t="s">
        <v>626</v>
      </c>
      <c r="AH55" s="40">
        <v>39</v>
      </c>
      <c r="AI55" s="43">
        <v>42</v>
      </c>
      <c r="AJ55" s="43">
        <v>81</v>
      </c>
      <c r="AK55" s="43">
        <v>9</v>
      </c>
      <c r="AL55" s="31" t="s">
        <v>42</v>
      </c>
      <c r="AM55" s="94" t="s">
        <v>626</v>
      </c>
      <c r="AN55" s="40">
        <v>43</v>
      </c>
      <c r="AO55" s="43">
        <v>44</v>
      </c>
      <c r="AP55" s="43">
        <v>87</v>
      </c>
      <c r="AQ55" s="43">
        <v>9</v>
      </c>
      <c r="AR55" s="31" t="s">
        <v>42</v>
      </c>
      <c r="AS55" s="94" t="s">
        <v>626</v>
      </c>
      <c r="AT55" s="40">
        <v>46</v>
      </c>
      <c r="AU55" s="43">
        <v>39</v>
      </c>
      <c r="AV55" s="43">
        <v>85</v>
      </c>
      <c r="AW55" s="43">
        <v>9</v>
      </c>
      <c r="AX55" s="31" t="s">
        <v>42</v>
      </c>
      <c r="AY55" s="85" t="s">
        <v>626</v>
      </c>
      <c r="AZ55" s="40">
        <v>41</v>
      </c>
      <c r="BA55" s="43">
        <v>44</v>
      </c>
      <c r="BB55" s="43">
        <v>85</v>
      </c>
      <c r="BC55" s="43">
        <v>9</v>
      </c>
      <c r="BD55" s="31" t="s">
        <v>42</v>
      </c>
      <c r="BE55" s="30" t="s">
        <v>626</v>
      </c>
      <c r="BF55" s="33">
        <f t="shared" si="27"/>
        <v>8.5500000000000007</v>
      </c>
      <c r="BG55" s="95">
        <v>85.5</v>
      </c>
      <c r="BH55" s="35" t="str">
        <f t="shared" si="29"/>
        <v>FCD</v>
      </c>
      <c r="BI55" s="43" t="str">
        <f t="shared" si="30"/>
        <v/>
      </c>
      <c r="BJ55" s="87" t="str">
        <f t="shared" si="31"/>
        <v/>
      </c>
      <c r="BK55" s="88" t="s">
        <v>696</v>
      </c>
      <c r="BL55" s="89" t="s">
        <v>697</v>
      </c>
      <c r="BM55" s="89" t="s">
        <v>698</v>
      </c>
      <c r="BN55" s="90" t="s">
        <v>699</v>
      </c>
      <c r="BO55" s="91" t="s">
        <v>700</v>
      </c>
      <c r="BP55" s="88" t="s">
        <v>701</v>
      </c>
      <c r="BQ55" s="89" t="s">
        <v>702</v>
      </c>
      <c r="BR55" s="89" t="s">
        <v>703</v>
      </c>
      <c r="BS55" s="92" t="s">
        <v>704</v>
      </c>
    </row>
    <row r="56" spans="1:71">
      <c r="A56" s="40" t="s">
        <v>685</v>
      </c>
      <c r="B56" s="41" t="s">
        <v>499</v>
      </c>
      <c r="C56" s="93" t="s">
        <v>500</v>
      </c>
      <c r="D56" s="50">
        <v>41</v>
      </c>
      <c r="E56" s="43">
        <v>20</v>
      </c>
      <c r="F56" s="43">
        <v>61</v>
      </c>
      <c r="G56" s="43">
        <v>7</v>
      </c>
      <c r="H56" s="31" t="s">
        <v>72</v>
      </c>
      <c r="I56" s="83" t="s">
        <v>626</v>
      </c>
      <c r="J56" s="40">
        <v>38</v>
      </c>
      <c r="K56" s="43">
        <v>34</v>
      </c>
      <c r="L56" s="43">
        <v>72</v>
      </c>
      <c r="M56" s="43">
        <v>8</v>
      </c>
      <c r="N56" s="31" t="s">
        <v>664</v>
      </c>
      <c r="O56" s="94" t="s">
        <v>626</v>
      </c>
      <c r="P56" s="40">
        <v>36</v>
      </c>
      <c r="Q56" s="43">
        <v>29</v>
      </c>
      <c r="R56" s="43">
        <v>65</v>
      </c>
      <c r="S56" s="43">
        <v>7</v>
      </c>
      <c r="T56" s="31" t="s">
        <v>72</v>
      </c>
      <c r="U56" s="94" t="s">
        <v>626</v>
      </c>
      <c r="V56" s="40">
        <v>44</v>
      </c>
      <c r="W56" s="43">
        <v>34</v>
      </c>
      <c r="X56" s="43">
        <v>78</v>
      </c>
      <c r="Y56" s="43">
        <v>8</v>
      </c>
      <c r="Z56" s="31" t="s">
        <v>664</v>
      </c>
      <c r="AA56" s="94" t="s">
        <v>626</v>
      </c>
      <c r="AB56" s="40">
        <v>39</v>
      </c>
      <c r="AC56" s="43">
        <v>44</v>
      </c>
      <c r="AD56" s="43">
        <v>83</v>
      </c>
      <c r="AE56" s="43">
        <v>9</v>
      </c>
      <c r="AF56" s="31" t="s">
        <v>42</v>
      </c>
      <c r="AG56" s="85" t="s">
        <v>626</v>
      </c>
      <c r="AH56" s="40">
        <v>45</v>
      </c>
      <c r="AI56" s="43">
        <v>46</v>
      </c>
      <c r="AJ56" s="43">
        <v>91</v>
      </c>
      <c r="AK56" s="43">
        <v>10</v>
      </c>
      <c r="AL56" s="31" t="s">
        <v>665</v>
      </c>
      <c r="AM56" s="94" t="s">
        <v>626</v>
      </c>
      <c r="AN56" s="40">
        <v>43</v>
      </c>
      <c r="AO56" s="43">
        <v>43</v>
      </c>
      <c r="AP56" s="43">
        <v>86</v>
      </c>
      <c r="AQ56" s="43">
        <v>9</v>
      </c>
      <c r="AR56" s="31" t="s">
        <v>42</v>
      </c>
      <c r="AS56" s="94" t="s">
        <v>626</v>
      </c>
      <c r="AT56" s="40">
        <v>47</v>
      </c>
      <c r="AU56" s="43">
        <v>38</v>
      </c>
      <c r="AV56" s="43">
        <v>85</v>
      </c>
      <c r="AW56" s="43">
        <v>9</v>
      </c>
      <c r="AX56" s="31" t="s">
        <v>42</v>
      </c>
      <c r="AY56" s="85" t="s">
        <v>626</v>
      </c>
      <c r="AZ56" s="40">
        <v>43</v>
      </c>
      <c r="BA56" s="43">
        <v>42</v>
      </c>
      <c r="BB56" s="43">
        <v>85</v>
      </c>
      <c r="BC56" s="43">
        <v>9</v>
      </c>
      <c r="BD56" s="31" t="s">
        <v>42</v>
      </c>
      <c r="BE56" s="30" t="s">
        <v>626</v>
      </c>
      <c r="BF56" s="33">
        <f t="shared" si="27"/>
        <v>8.15</v>
      </c>
      <c r="BG56" s="95">
        <v>81.5</v>
      </c>
      <c r="BH56" s="35" t="str">
        <f t="shared" si="29"/>
        <v>FCD</v>
      </c>
      <c r="BI56" s="43" t="str">
        <f t="shared" si="30"/>
        <v/>
      </c>
      <c r="BJ56" s="87" t="str">
        <f t="shared" si="31"/>
        <v/>
      </c>
      <c r="BK56" s="88" t="s">
        <v>696</v>
      </c>
      <c r="BL56" s="89" t="s">
        <v>697</v>
      </c>
      <c r="BM56" s="89" t="s">
        <v>698</v>
      </c>
      <c r="BN56" s="90" t="s">
        <v>699</v>
      </c>
      <c r="BO56" s="91" t="s">
        <v>700</v>
      </c>
      <c r="BP56" s="88" t="s">
        <v>701</v>
      </c>
      <c r="BQ56" s="89" t="s">
        <v>702</v>
      </c>
      <c r="BR56" s="89" t="s">
        <v>703</v>
      </c>
      <c r="BS56" s="92" t="s">
        <v>704</v>
      </c>
    </row>
    <row r="57" spans="1:71">
      <c r="A57" s="40" t="s">
        <v>686</v>
      </c>
      <c r="B57" s="41" t="s">
        <v>506</v>
      </c>
      <c r="C57" s="93" t="s">
        <v>507</v>
      </c>
      <c r="D57" s="50">
        <v>45</v>
      </c>
      <c r="E57" s="43">
        <v>37</v>
      </c>
      <c r="F57" s="43">
        <v>82</v>
      </c>
      <c r="G57" s="43">
        <v>9</v>
      </c>
      <c r="H57" s="31" t="s">
        <v>42</v>
      </c>
      <c r="I57" s="83" t="s">
        <v>626</v>
      </c>
      <c r="J57" s="40">
        <v>42</v>
      </c>
      <c r="K57" s="43">
        <v>37</v>
      </c>
      <c r="L57" s="43">
        <v>79</v>
      </c>
      <c r="M57" s="43">
        <v>8</v>
      </c>
      <c r="N57" s="31" t="s">
        <v>664</v>
      </c>
      <c r="O57" s="94" t="s">
        <v>626</v>
      </c>
      <c r="P57" s="40">
        <v>44</v>
      </c>
      <c r="Q57" s="43">
        <v>37</v>
      </c>
      <c r="R57" s="43">
        <v>81</v>
      </c>
      <c r="S57" s="43">
        <v>9</v>
      </c>
      <c r="T57" s="31" t="s">
        <v>42</v>
      </c>
      <c r="U57" s="94" t="s">
        <v>626</v>
      </c>
      <c r="V57" s="40">
        <v>45</v>
      </c>
      <c r="W57" s="43">
        <v>29</v>
      </c>
      <c r="X57" s="43">
        <v>74</v>
      </c>
      <c r="Y57" s="43">
        <v>8</v>
      </c>
      <c r="Z57" s="31" t="s">
        <v>664</v>
      </c>
      <c r="AA57" s="94" t="s">
        <v>626</v>
      </c>
      <c r="AB57" s="40">
        <v>41</v>
      </c>
      <c r="AC57" s="43">
        <v>49</v>
      </c>
      <c r="AD57" s="43">
        <v>90</v>
      </c>
      <c r="AE57" s="43">
        <v>10</v>
      </c>
      <c r="AF57" s="31" t="s">
        <v>665</v>
      </c>
      <c r="AG57" s="94" t="s">
        <v>626</v>
      </c>
      <c r="AH57" s="40">
        <v>44</v>
      </c>
      <c r="AI57" s="43">
        <v>42</v>
      </c>
      <c r="AJ57" s="43">
        <v>86</v>
      </c>
      <c r="AK57" s="43">
        <v>9</v>
      </c>
      <c r="AL57" s="31" t="s">
        <v>42</v>
      </c>
      <c r="AM57" s="94" t="s">
        <v>626</v>
      </c>
      <c r="AN57" s="40">
        <v>43</v>
      </c>
      <c r="AO57" s="43">
        <v>46</v>
      </c>
      <c r="AP57" s="43">
        <v>89</v>
      </c>
      <c r="AQ57" s="43">
        <v>9</v>
      </c>
      <c r="AR57" s="31" t="s">
        <v>42</v>
      </c>
      <c r="AS57" s="94" t="s">
        <v>626</v>
      </c>
      <c r="AT57" s="40">
        <v>46</v>
      </c>
      <c r="AU57" s="43">
        <v>28</v>
      </c>
      <c r="AV57" s="43">
        <v>74</v>
      </c>
      <c r="AW57" s="43">
        <v>8</v>
      </c>
      <c r="AX57" s="31" t="s">
        <v>664</v>
      </c>
      <c r="AY57" s="85" t="s">
        <v>626</v>
      </c>
      <c r="AZ57" s="40">
        <v>42</v>
      </c>
      <c r="BA57" s="43">
        <v>40</v>
      </c>
      <c r="BB57" s="43">
        <v>82</v>
      </c>
      <c r="BC57" s="43">
        <v>9</v>
      </c>
      <c r="BD57" s="31" t="s">
        <v>42</v>
      </c>
      <c r="BE57" s="30" t="s">
        <v>626</v>
      </c>
      <c r="BF57" s="33">
        <f t="shared" si="27"/>
        <v>8.75</v>
      </c>
      <c r="BG57" s="95">
        <v>87.5</v>
      </c>
      <c r="BH57" s="35" t="str">
        <f t="shared" si="29"/>
        <v>FCD</v>
      </c>
      <c r="BI57" s="43" t="str">
        <f t="shared" si="30"/>
        <v/>
      </c>
      <c r="BJ57" s="87" t="str">
        <f t="shared" si="31"/>
        <v/>
      </c>
      <c r="BK57" s="88" t="s">
        <v>696</v>
      </c>
      <c r="BL57" s="89" t="s">
        <v>697</v>
      </c>
      <c r="BM57" s="89" t="s">
        <v>698</v>
      </c>
      <c r="BN57" s="90" t="s">
        <v>699</v>
      </c>
      <c r="BO57" s="91" t="s">
        <v>700</v>
      </c>
      <c r="BP57" s="88" t="s">
        <v>701</v>
      </c>
      <c r="BQ57" s="89" t="s">
        <v>702</v>
      </c>
      <c r="BR57" s="89" t="s">
        <v>703</v>
      </c>
      <c r="BS57" s="92" t="s">
        <v>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77"/>
  <sheetViews>
    <sheetView workbookViewId="0">
      <pane xSplit="3" topLeftCell="AX1" activePane="topRight" state="frozen"/>
      <selection pane="topRight" activeCell="BC43" sqref="BC43"/>
    </sheetView>
  </sheetViews>
  <sheetFormatPr baseColWidth="10" defaultColWidth="12.6640625" defaultRowHeight="15.75" customHeight="1"/>
  <cols>
    <col min="2" max="2" width="19.33203125" customWidth="1"/>
    <col min="3" max="3" width="52.1640625" customWidth="1"/>
    <col min="54" max="54" width="10.6640625" customWidth="1"/>
    <col min="55" max="55" width="25" customWidth="1"/>
    <col min="56" max="56" width="40.1640625" bestFit="1" customWidth="1"/>
  </cols>
  <sheetData>
    <row r="1" spans="1:66" ht="17" thickBot="1">
      <c r="A1" s="97" t="s">
        <v>553</v>
      </c>
      <c r="B1" s="8" t="s">
        <v>1</v>
      </c>
      <c r="C1" s="8" t="s">
        <v>2</v>
      </c>
      <c r="D1" s="9" t="s">
        <v>554</v>
      </c>
      <c r="E1" s="10" t="s">
        <v>555</v>
      </c>
      <c r="F1" s="10" t="s">
        <v>556</v>
      </c>
      <c r="G1" s="11" t="s">
        <v>557</v>
      </c>
      <c r="H1" s="12" t="s">
        <v>558</v>
      </c>
      <c r="I1" s="13" t="s">
        <v>559</v>
      </c>
      <c r="J1" s="9" t="s">
        <v>560</v>
      </c>
      <c r="K1" s="10" t="s">
        <v>561</v>
      </c>
      <c r="L1" s="10" t="s">
        <v>562</v>
      </c>
      <c r="M1" s="11" t="s">
        <v>563</v>
      </c>
      <c r="N1" s="12" t="s">
        <v>564</v>
      </c>
      <c r="O1" s="13" t="s">
        <v>559</v>
      </c>
      <c r="P1" s="8" t="s">
        <v>565</v>
      </c>
      <c r="Q1" s="14" t="s">
        <v>566</v>
      </c>
      <c r="R1" s="14" t="s">
        <v>567</v>
      </c>
      <c r="S1" s="13" t="s">
        <v>568</v>
      </c>
      <c r="T1" s="15" t="s">
        <v>569</v>
      </c>
      <c r="U1" s="13" t="s">
        <v>559</v>
      </c>
      <c r="V1" s="8" t="s">
        <v>570</v>
      </c>
      <c r="W1" s="14" t="s">
        <v>571</v>
      </c>
      <c r="X1" s="14" t="s">
        <v>572</v>
      </c>
      <c r="Y1" s="13" t="s">
        <v>573</v>
      </c>
      <c r="Z1" s="15" t="s">
        <v>574</v>
      </c>
      <c r="AA1" s="13" t="s">
        <v>559</v>
      </c>
      <c r="AB1" s="8" t="s">
        <v>575</v>
      </c>
      <c r="AC1" s="14" t="s">
        <v>576</v>
      </c>
      <c r="AD1" s="14" t="s">
        <v>577</v>
      </c>
      <c r="AE1" s="13" t="s">
        <v>578</v>
      </c>
      <c r="AF1" s="15" t="s">
        <v>579</v>
      </c>
      <c r="AG1" s="13" t="s">
        <v>559</v>
      </c>
      <c r="AH1" s="8" t="s">
        <v>580</v>
      </c>
      <c r="AI1" s="14" t="s">
        <v>581</v>
      </c>
      <c r="AJ1" s="14" t="s">
        <v>582</v>
      </c>
      <c r="AK1" s="13" t="s">
        <v>583</v>
      </c>
      <c r="AL1" s="15" t="s">
        <v>584</v>
      </c>
      <c r="AM1" s="13" t="s">
        <v>559</v>
      </c>
      <c r="AN1" s="8" t="s">
        <v>585</v>
      </c>
      <c r="AO1" s="14" t="s">
        <v>586</v>
      </c>
      <c r="AP1" s="14" t="s">
        <v>587</v>
      </c>
      <c r="AQ1" s="13" t="s">
        <v>588</v>
      </c>
      <c r="AR1" s="15" t="s">
        <v>589</v>
      </c>
      <c r="AS1" s="13" t="s">
        <v>559</v>
      </c>
      <c r="AT1" s="8" t="s">
        <v>590</v>
      </c>
      <c r="AU1" s="14" t="s">
        <v>591</v>
      </c>
      <c r="AV1" s="14" t="s">
        <v>592</v>
      </c>
      <c r="AW1" s="13" t="s">
        <v>593</v>
      </c>
      <c r="AX1" s="15" t="s">
        <v>594</v>
      </c>
      <c r="AY1" s="16" t="s">
        <v>559</v>
      </c>
      <c r="AZ1" s="21" t="s">
        <v>600</v>
      </c>
      <c r="BA1" s="21" t="s">
        <v>601</v>
      </c>
      <c r="BB1" s="21" t="s">
        <v>602</v>
      </c>
      <c r="BC1" s="280" t="s">
        <v>603</v>
      </c>
      <c r="BD1" s="23" t="s">
        <v>900</v>
      </c>
      <c r="BE1" s="23" t="s">
        <v>706</v>
      </c>
      <c r="BF1" s="23" t="s">
        <v>707</v>
      </c>
      <c r="BG1" s="23" t="s">
        <v>708</v>
      </c>
      <c r="BH1" s="23" t="s">
        <v>709</v>
      </c>
      <c r="BI1" s="23" t="s">
        <v>710</v>
      </c>
      <c r="BJ1" s="23" t="s">
        <v>711</v>
      </c>
      <c r="BK1" s="23" t="s">
        <v>712</v>
      </c>
      <c r="BL1" s="23" t="s">
        <v>713</v>
      </c>
      <c r="BN1" s="98"/>
    </row>
    <row r="2" spans="1:66" ht="19" thickTop="1" thickBot="1">
      <c r="A2" s="24" t="s">
        <v>613</v>
      </c>
      <c r="B2" s="25" t="s">
        <v>21</v>
      </c>
      <c r="C2" s="26" t="s">
        <v>22</v>
      </c>
      <c r="D2" s="99">
        <v>22</v>
      </c>
      <c r="E2" s="100">
        <v>18</v>
      </c>
      <c r="F2" s="100">
        <f t="shared" ref="F2:F62" si="0">IF(ISBLANK(D2), "",D2+E2)</f>
        <v>40</v>
      </c>
      <c r="G2" s="100">
        <f t="shared" ref="G2:G62" si="1">IF(ISBLANK(D2),"",IF(OR(D2&lt;20,E2&lt;18,F2&lt;40),0,IF(F2&gt;=90,10,IF(F2&gt;=80,9,IF(F2&gt;=70,8,IF(F2&gt;=60,7,IF(F2&gt;=55,6,IF(F2&gt;=50,5,IF(F2&gt;=40,4,0)))))))))</f>
        <v>4</v>
      </c>
      <c r="H2" s="101" t="str">
        <f t="shared" ref="H2:H62" si="2">IF(ISBLANK(D2),"", IF(D2&lt;20,"NE",IF(OR(E2&lt;18,F2&lt;40),"F",IF(F2&gt;=90,"O",IF(F2&gt;=80,"A+",IF(F2&gt;=70,"A",IF(F2&gt;=60,"B+", IF(F2&gt;=55,"B", IF(F2&gt;=50,"C",IF(F2&gt;=40,"P","F"))))))))))</f>
        <v>P</v>
      </c>
      <c r="I2" s="102" t="s">
        <v>705</v>
      </c>
      <c r="J2" s="103">
        <v>34</v>
      </c>
      <c r="K2" s="104">
        <v>23</v>
      </c>
      <c r="L2" s="104">
        <f t="shared" ref="L2:L62" si="3">IF(ISBLANK(J2), "",J2+K2)</f>
        <v>57</v>
      </c>
      <c r="M2" s="104">
        <f t="shared" ref="M2:M62" si="4">IF(ISBLANK(J2),"",IF(OR(J2&lt;20,K2&lt;18,L2&lt;40),0,IF(L2&gt;=90,10,IF(L2&gt;=80,9,IF(L2&gt;=70,8,IF(L2&gt;=60,7,IF(L2&gt;=55,6,IF(L2&gt;=50,5,IF(L2&gt;=40,4,0)))))))))</f>
        <v>6</v>
      </c>
      <c r="N2" s="105" t="str">
        <f t="shared" ref="N2:N62" si="5">IF(ISBLANK(J2),"", IF(J2&lt;20,"NE",IF(OR(K2&lt;18,L2&lt;40),"F",IF(L2&gt;=90,"O",IF(L2&gt;=80,"A+",IF(L2&gt;=70,"A",IF(L2&gt;=60,"B+", IF(L2&gt;=55,"B", IF(L2&gt;=50,"C",IF(L2&gt;=40,"P","F"))))))))))</f>
        <v>B</v>
      </c>
      <c r="O2" s="102" t="s">
        <v>705</v>
      </c>
      <c r="P2" s="103">
        <v>25</v>
      </c>
      <c r="Q2" s="104">
        <v>33</v>
      </c>
      <c r="R2" s="104">
        <f t="shared" ref="R2:R62" si="6">IF(ISBLANK(P2), "",P2+Q2)</f>
        <v>58</v>
      </c>
      <c r="S2" s="104">
        <f t="shared" ref="S2:S62" si="7">IF(ISBLANK(P2),"",IF(OR(P2&lt;20,Q2&lt;18,R2&lt;40),0,IF(R2&gt;=90,10,IF(R2&gt;=80,9,IF(R2&gt;=70,8,IF(R2&gt;=60,7,IF(R2&gt;=55,6,IF(R2&gt;=50,5,IF(R2&gt;=40,4,0)))))))))</f>
        <v>6</v>
      </c>
      <c r="T2" s="105" t="str">
        <f t="shared" ref="T2:T62" si="8">IF(ISBLANK(P2),"", IF(P2&lt;20,"NE",IF(OR(Q2&lt;18,R2&lt;40),"F",IF(R2&gt;=90,"O",IF(R2&gt;=80,"A+",IF(R2&gt;=70,"A",IF(R2&gt;=60,"B+", IF(R2&gt;=55,"B", IF(R2&gt;=50,"C",IF(R2&gt;=40,"P","F"))))))))))</f>
        <v>B</v>
      </c>
      <c r="U2" s="102" t="s">
        <v>705</v>
      </c>
      <c r="V2" s="103">
        <v>31</v>
      </c>
      <c r="W2" s="104">
        <v>18</v>
      </c>
      <c r="X2" s="104">
        <f t="shared" ref="X2:X62" si="9">IF(ISBLANK(V2), "",V2+W2)</f>
        <v>49</v>
      </c>
      <c r="Y2" s="104">
        <f t="shared" ref="Y2:Y62" si="10">IF(ISBLANK(V2),"",IF(OR(V2&lt;20,W2&lt;18,X2&lt;40),0,IF(X2&gt;=90,10,IF(X2&gt;=80,9,IF(X2&gt;=70,8,IF(X2&gt;=60,7,IF(X2&gt;=55,6,IF(X2&gt;=50,5,IF(X2&gt;=40,4,0)))))))))</f>
        <v>4</v>
      </c>
      <c r="Z2" s="105" t="str">
        <f t="shared" ref="Z2:Z62" si="11">IF(ISBLANK(V2),"", IF(V2&lt;20,"NE",IF(OR(W2&lt;18,X2&lt;40),"F",IF(X2&gt;=90,"O",IF(X2&gt;=80,"A+",IF(X2&gt;=70,"A",IF(X2&gt;=60,"B+", IF(X2&gt;=55,"B", IF(X2&gt;=50,"C",IF(X2&gt;=40,"P","F"))))))))))</f>
        <v>P</v>
      </c>
      <c r="AA2" s="102" t="s">
        <v>705</v>
      </c>
      <c r="AB2" s="103">
        <v>28</v>
      </c>
      <c r="AC2" s="104">
        <v>31</v>
      </c>
      <c r="AD2" s="104">
        <f t="shared" ref="AD2:AD62" si="12">IF(ISBLANK(AB2), "",AB2+AC2)</f>
        <v>59</v>
      </c>
      <c r="AE2" s="104">
        <f t="shared" ref="AE2:AE62" si="13">IF(ISBLANK(AB2),"",IF(OR(AB2&lt;20,AC2&lt;18,AD2&lt;40),0,IF(AD2&gt;=90,10,IF(AD2&gt;=80,9,IF(AD2&gt;=70,8,IF(AD2&gt;=60,7,IF(AD2&gt;=55,6,IF(AD2&gt;=50,5,IF(AD2&gt;=40,4,0)))))))))</f>
        <v>6</v>
      </c>
      <c r="AF2" s="105" t="str">
        <f t="shared" ref="AF2:AF62" si="14">IF(ISBLANK(AB2),"", IF(AB2&lt;20,"NE",IF(OR(AC2&lt;18,AD2&lt;40),"F",IF(AD2&gt;=90,"O",IF(AD2&gt;=80,"A+",IF(AD2&gt;=70,"A",IF(AD2&gt;=60,"B+", IF(AD2&gt;=55,"B", IF(AD2&gt;=50,"C",IF(AD2&gt;=40,"P","F"))))))))))</f>
        <v>B</v>
      </c>
      <c r="AG2" s="102" t="s">
        <v>705</v>
      </c>
      <c r="AH2" s="103">
        <v>33</v>
      </c>
      <c r="AI2" s="104">
        <v>33</v>
      </c>
      <c r="AJ2" s="104">
        <f t="shared" ref="AJ2:AJ62" si="15">IF(ISBLANK(AH2), "",AH2+AI2)</f>
        <v>66</v>
      </c>
      <c r="AK2" s="104">
        <f t="shared" ref="AK2:AK62" si="16">IF(ISBLANK(AH2),"",IF(OR(AH2&lt;20,AI2&lt;18,AJ2&lt;40),0,IF(AJ2&gt;=90,10,IF(AJ2&gt;=80,9,IF(AJ2&gt;=70,8,IF(AJ2&gt;=60,7,IF(AJ2&gt;=55,6,IF(AJ2&gt;=50,5,IF(AJ2&gt;=40,4,0)))))))))</f>
        <v>7</v>
      </c>
      <c r="AL2" s="105" t="str">
        <f t="shared" ref="AL2:AL62" si="17">IF(ISBLANK(AH2),"", IF(AH2&lt;20,"NE",IF(OR(AI2&lt;18,AJ2&lt;40),"F",IF(AJ2&gt;=90,"O",IF(AJ2&gt;=80,"A+",IF(AJ2&gt;=70,"A",IF(AJ2&gt;=60,"B+", IF(AJ2&gt;=55,"B", IF(AJ2&gt;=50,"C",IF(AJ2&gt;=40,"P","F"))))))))))</f>
        <v>B+</v>
      </c>
      <c r="AM2" s="102" t="s">
        <v>705</v>
      </c>
      <c r="AN2" s="103">
        <v>46</v>
      </c>
      <c r="AO2" s="104">
        <v>38</v>
      </c>
      <c r="AP2" s="104">
        <f t="shared" ref="AP2:AP62" si="18">IF(ISBLANK(AN2), "",AN2+AO2)</f>
        <v>84</v>
      </c>
      <c r="AQ2" s="104">
        <f t="shared" ref="AQ2:AQ62" si="19">IF(ISBLANK(AN2),"",IF(OR(AN2&lt;20,AO2&lt;18,AP2&lt;40),0,IF(AP2&gt;=90,10,IF(AP2&gt;=80,9,IF(AP2&gt;=70,8,IF(AP2&gt;=60,7,IF(AP2&gt;=55,6,IF(AP2&gt;=50,5,IF(AP2&gt;=40,4,0)))))))))</f>
        <v>9</v>
      </c>
      <c r="AR2" s="105" t="str">
        <f t="shared" ref="AR2:AR62" si="20">IF(ISBLANK(AN2),"", IF(AN2&lt;20,"NE",IF(OR(AO2&lt;18,AP2&lt;40),"F",IF(AP2&gt;=90,"O",IF(AP2&gt;=80,"A+",IF(AP2&gt;=70,"A",IF(AP2&gt;=60,"B+", IF(AP2&gt;=55,"B", IF(AP2&gt;=50,"C",IF(AP2&gt;=40,"P","F"))))))))))</f>
        <v>A+</v>
      </c>
      <c r="AS2" s="102" t="s">
        <v>705</v>
      </c>
      <c r="AT2" s="103">
        <v>31</v>
      </c>
      <c r="AU2" s="104">
        <v>18</v>
      </c>
      <c r="AV2" s="104">
        <f t="shared" ref="AV2:AV62" si="21">IF(ISBLANK(AT2), "",AT2+AU2)</f>
        <v>49</v>
      </c>
      <c r="AW2" s="104">
        <f t="shared" ref="AW2:AW62" si="22">IF(ISBLANK(AT2),"",IF(OR(AT2&lt;20,AU2&lt;18,AV2&lt;40),0,IF(AV2&gt;=90,10,IF(AV2&gt;=80,9,IF(AV2&gt;=70,8,IF(AV2&gt;=60,7,IF(AV2&gt;=55,6,IF(AV2&gt;=50,5,IF(AV2&gt;=40,4,0)))))))))</f>
        <v>4</v>
      </c>
      <c r="AX2" s="106" t="str">
        <f t="shared" ref="AX2:AX62" si="23">IF(ISBLANK(AT2),"", IF(AT2&lt;20,"NE",IF(OR(AU2&lt;18,AV2&lt;40),"F",IF(AV2&gt;=90,"O",IF(AV2&gt;=80,"A+",IF(AV2&gt;=70,"A",IF(AV2&gt;=60,"B+", IF(AV2&gt;=55,"B", IF(AV2&gt;=50,"C",IF(AV2&gt;=40,"P","F"))))))))))</f>
        <v>P</v>
      </c>
      <c r="AY2" s="102" t="s">
        <v>705</v>
      </c>
      <c r="AZ2" s="107">
        <f t="shared" ref="AZ2:AZ62" si="24">SUM(3*G2,1*M2,4*S2,4*Y2,3*AE2,1*AK2,1*AQ2,1*AW2)/18</f>
        <v>5.333333333333333</v>
      </c>
      <c r="BA2" s="34">
        <f t="shared" ref="BA2:BA62" si="25">10*AZ2</f>
        <v>53.333333333333329</v>
      </c>
      <c r="BB2" s="35" t="str">
        <f>IF(IF(OR(B2="F",H2="F",N2="F",T2="F",Z2="F",AF2="F",AL2="F",AR2="F",AX2="F",B2="NE",H2="NE",N2="NE",T2="NE",Z2="NE",AF2="NE",AL2="NE",AR2="NE",AX2="NE"),"Fail","Pass")="Pass",IF(BA2&gt;=70,"FCD",IF(BA2&gt;=60,"FC",IF(BA2&gt;=40,"SC"))),"Fail")</f>
        <v>SC</v>
      </c>
      <c r="BC2" s="114" t="str">
        <f>IF(E2="","",(IF(G2=0,BE2&amp;",","")&amp;IF(M2=0,BF2&amp;",","")&amp;IF(S2=0,BG2&amp;",","")&amp;IF(Y2=0,BH2&amp;",","")&amp;IF(AE2=0,BI2&amp;",","")&amp;IF(AK2=0,BJ2&amp;",","")&amp;IF(AQ2=0,BK2&amp;",","")&amp;IF(AW2=0,BL2&amp;",","")))</f>
        <v/>
      </c>
      <c r="BD2" s="114" t="str">
        <f>IF(I2="III","",BE2&amp;",") &amp; IF(O2="III","",BF2&amp;",") &amp; IF(U2="III","",BG2&amp;",")&amp; IF(AA2="III","",BH2&amp;",")&amp; IF(AG2="III","",BI2&amp;",")&amp; IF(AM2="III","",BJ2&amp;",")&amp; IF(AS2="III","",BK2&amp;",")&amp; IF(AY2="III","",BL2&amp;",")</f>
        <v/>
      </c>
      <c r="BE2" s="109" t="s">
        <v>714</v>
      </c>
      <c r="BF2" s="109" t="s">
        <v>715</v>
      </c>
      <c r="BG2" s="109" t="s">
        <v>716</v>
      </c>
      <c r="BH2" s="109" t="s">
        <v>717</v>
      </c>
      <c r="BI2" s="109" t="s">
        <v>718</v>
      </c>
      <c r="BJ2" s="109" t="s">
        <v>719</v>
      </c>
      <c r="BK2" s="109" t="s">
        <v>720</v>
      </c>
      <c r="BL2" s="109" t="s">
        <v>721</v>
      </c>
    </row>
    <row r="3" spans="1:66" ht="17">
      <c r="A3" s="40" t="s">
        <v>624</v>
      </c>
      <c r="B3" s="41" t="s">
        <v>37</v>
      </c>
      <c r="C3" s="42" t="s">
        <v>38</v>
      </c>
      <c r="D3" s="110">
        <v>34</v>
      </c>
      <c r="E3" s="111">
        <v>18</v>
      </c>
      <c r="F3" s="111">
        <f t="shared" si="0"/>
        <v>52</v>
      </c>
      <c r="G3" s="111">
        <f t="shared" si="1"/>
        <v>5</v>
      </c>
      <c r="H3" s="112" t="str">
        <f t="shared" si="2"/>
        <v>C</v>
      </c>
      <c r="I3" s="102" t="s">
        <v>705</v>
      </c>
      <c r="J3" s="113">
        <v>42</v>
      </c>
      <c r="K3" s="114">
        <v>41</v>
      </c>
      <c r="L3" s="114">
        <f t="shared" si="3"/>
        <v>83</v>
      </c>
      <c r="M3" s="114">
        <f t="shared" si="4"/>
        <v>9</v>
      </c>
      <c r="N3" s="115" t="str">
        <f t="shared" si="5"/>
        <v>A+</v>
      </c>
      <c r="O3" s="102" t="s">
        <v>705</v>
      </c>
      <c r="P3" s="113">
        <v>40</v>
      </c>
      <c r="Q3" s="114">
        <v>26</v>
      </c>
      <c r="R3" s="114">
        <f t="shared" si="6"/>
        <v>66</v>
      </c>
      <c r="S3" s="114">
        <f t="shared" si="7"/>
        <v>7</v>
      </c>
      <c r="T3" s="115" t="str">
        <f t="shared" si="8"/>
        <v>B+</v>
      </c>
      <c r="U3" s="102" t="s">
        <v>705</v>
      </c>
      <c r="V3" s="113">
        <v>36</v>
      </c>
      <c r="W3" s="114">
        <v>34</v>
      </c>
      <c r="X3" s="114">
        <f t="shared" si="9"/>
        <v>70</v>
      </c>
      <c r="Y3" s="114">
        <f t="shared" si="10"/>
        <v>8</v>
      </c>
      <c r="Z3" s="115" t="str">
        <f t="shared" si="11"/>
        <v>A</v>
      </c>
      <c r="AA3" s="102" t="s">
        <v>705</v>
      </c>
      <c r="AB3" s="113">
        <v>39</v>
      </c>
      <c r="AC3" s="114">
        <v>32</v>
      </c>
      <c r="AD3" s="114">
        <f t="shared" si="12"/>
        <v>71</v>
      </c>
      <c r="AE3" s="114">
        <f t="shared" si="13"/>
        <v>8</v>
      </c>
      <c r="AF3" s="115" t="str">
        <f t="shared" si="14"/>
        <v>A</v>
      </c>
      <c r="AG3" s="102" t="s">
        <v>705</v>
      </c>
      <c r="AH3" s="113">
        <v>44</v>
      </c>
      <c r="AI3" s="114">
        <v>35</v>
      </c>
      <c r="AJ3" s="114">
        <f t="shared" si="15"/>
        <v>79</v>
      </c>
      <c r="AK3" s="114">
        <f t="shared" si="16"/>
        <v>8</v>
      </c>
      <c r="AL3" s="115" t="str">
        <f t="shared" si="17"/>
        <v>A</v>
      </c>
      <c r="AM3" s="102" t="s">
        <v>705</v>
      </c>
      <c r="AN3" s="113">
        <v>48</v>
      </c>
      <c r="AO3" s="114">
        <v>46</v>
      </c>
      <c r="AP3" s="114">
        <f t="shared" si="18"/>
        <v>94</v>
      </c>
      <c r="AQ3" s="114">
        <f t="shared" si="19"/>
        <v>10</v>
      </c>
      <c r="AR3" s="115" t="str">
        <f t="shared" si="20"/>
        <v>O</v>
      </c>
      <c r="AS3" s="102" t="s">
        <v>705</v>
      </c>
      <c r="AT3" s="113">
        <v>37</v>
      </c>
      <c r="AU3" s="114">
        <v>40</v>
      </c>
      <c r="AV3" s="114">
        <f t="shared" si="21"/>
        <v>77</v>
      </c>
      <c r="AW3" s="114">
        <f t="shared" si="22"/>
        <v>8</v>
      </c>
      <c r="AX3" s="116" t="str">
        <f t="shared" si="23"/>
        <v>A</v>
      </c>
      <c r="AY3" s="102" t="s">
        <v>705</v>
      </c>
      <c r="AZ3" s="107">
        <f t="shared" si="24"/>
        <v>7.4444444444444446</v>
      </c>
      <c r="BA3" s="34">
        <f t="shared" si="25"/>
        <v>74.444444444444443</v>
      </c>
      <c r="BB3" s="35" t="s">
        <v>722</v>
      </c>
      <c r="BC3" s="114" t="str">
        <f t="shared" ref="BC3:BC62" si="26">IF(E3="","",(IF(G3=0,BE3&amp;",","")&amp;IF(M3=0,BF3&amp;",","")&amp;IF(S3=0,BG3&amp;",","")&amp;IF(Y3=0,BH3&amp;",","")&amp;IF(AE3=0,BI3&amp;",","")&amp;IF(AK3=0,BJ3&amp;",","")&amp;IF(AQ3=0,BK3&amp;",","")&amp;IF(AW3=0,BL3&amp;",","")))</f>
        <v/>
      </c>
      <c r="BD3" s="114" t="str">
        <f t="shared" ref="BD3:BD62" si="27">IF(I3="III","",BE3&amp;",") &amp; IF(O3="III","",BF3&amp;",") &amp; IF(U3="III","",BG3&amp;",")&amp; IF(AA3="III","",BH3&amp;",")&amp; IF(AG3="III","",BI3&amp;",")&amp; IF(AM3="III","",BJ3&amp;",")&amp; IF(AS3="III","",BK3&amp;",")&amp; IF(AY3="III","",BL3&amp;",")</f>
        <v/>
      </c>
      <c r="BE3" s="109" t="s">
        <v>714</v>
      </c>
      <c r="BF3" s="109" t="s">
        <v>715</v>
      </c>
      <c r="BG3" s="109" t="s">
        <v>716</v>
      </c>
      <c r="BH3" s="109" t="s">
        <v>717</v>
      </c>
      <c r="BI3" s="109" t="s">
        <v>718</v>
      </c>
      <c r="BJ3" s="109" t="s">
        <v>719</v>
      </c>
      <c r="BK3" s="109" t="s">
        <v>720</v>
      </c>
      <c r="BL3" s="109" t="s">
        <v>721</v>
      </c>
    </row>
    <row r="4" spans="1:66" ht="17">
      <c r="A4" s="40" t="s">
        <v>625</v>
      </c>
      <c r="B4" s="41" t="s">
        <v>49</v>
      </c>
      <c r="C4" s="42" t="s">
        <v>50</v>
      </c>
      <c r="D4" s="110">
        <v>29</v>
      </c>
      <c r="E4" s="117">
        <v>6</v>
      </c>
      <c r="F4" s="117">
        <f t="shared" si="0"/>
        <v>35</v>
      </c>
      <c r="G4" s="111">
        <f t="shared" si="1"/>
        <v>0</v>
      </c>
      <c r="H4" s="112" t="str">
        <f t="shared" si="2"/>
        <v>F</v>
      </c>
      <c r="I4" s="102"/>
      <c r="J4" s="113">
        <v>32</v>
      </c>
      <c r="K4" s="118">
        <v>18</v>
      </c>
      <c r="L4" s="118">
        <f t="shared" si="3"/>
        <v>50</v>
      </c>
      <c r="M4" s="114">
        <f t="shared" si="4"/>
        <v>5</v>
      </c>
      <c r="N4" s="115" t="str">
        <f t="shared" si="5"/>
        <v>C</v>
      </c>
      <c r="O4" s="102" t="s">
        <v>705</v>
      </c>
      <c r="P4" s="113">
        <v>44</v>
      </c>
      <c r="Q4" s="118">
        <v>43</v>
      </c>
      <c r="R4" s="118">
        <f t="shared" si="6"/>
        <v>87</v>
      </c>
      <c r="S4" s="114">
        <f t="shared" si="7"/>
        <v>9</v>
      </c>
      <c r="T4" s="115" t="str">
        <f t="shared" si="8"/>
        <v>A+</v>
      </c>
      <c r="U4" s="102" t="s">
        <v>705</v>
      </c>
      <c r="V4" s="113">
        <v>34</v>
      </c>
      <c r="W4" s="118">
        <v>18</v>
      </c>
      <c r="X4" s="118">
        <f t="shared" si="9"/>
        <v>52</v>
      </c>
      <c r="Y4" s="114">
        <f t="shared" si="10"/>
        <v>5</v>
      </c>
      <c r="Z4" s="115" t="str">
        <f t="shared" si="11"/>
        <v>C</v>
      </c>
      <c r="AA4" s="102" t="s">
        <v>723</v>
      </c>
      <c r="AB4" s="113">
        <v>29</v>
      </c>
      <c r="AC4" s="118">
        <v>18</v>
      </c>
      <c r="AD4" s="118">
        <f t="shared" si="12"/>
        <v>47</v>
      </c>
      <c r="AE4" s="114">
        <f t="shared" si="13"/>
        <v>4</v>
      </c>
      <c r="AF4" s="115" t="str">
        <f t="shared" si="14"/>
        <v>P</v>
      </c>
      <c r="AG4" s="102" t="s">
        <v>705</v>
      </c>
      <c r="AH4" s="113">
        <v>46</v>
      </c>
      <c r="AI4" s="118">
        <v>42</v>
      </c>
      <c r="AJ4" s="118">
        <f t="shared" si="15"/>
        <v>88</v>
      </c>
      <c r="AK4" s="114">
        <f t="shared" si="16"/>
        <v>9</v>
      </c>
      <c r="AL4" s="115" t="str">
        <f t="shared" si="17"/>
        <v>A+</v>
      </c>
      <c r="AM4" s="102" t="s">
        <v>705</v>
      </c>
      <c r="AN4" s="113">
        <v>47</v>
      </c>
      <c r="AO4" s="118">
        <v>45</v>
      </c>
      <c r="AP4" s="118">
        <f t="shared" si="18"/>
        <v>92</v>
      </c>
      <c r="AQ4" s="114">
        <f t="shared" si="19"/>
        <v>10</v>
      </c>
      <c r="AR4" s="115" t="str">
        <f t="shared" si="20"/>
        <v>O</v>
      </c>
      <c r="AS4" s="102" t="s">
        <v>705</v>
      </c>
      <c r="AT4" s="113">
        <v>37</v>
      </c>
      <c r="AU4" s="118">
        <v>33</v>
      </c>
      <c r="AV4" s="118">
        <f t="shared" si="21"/>
        <v>70</v>
      </c>
      <c r="AW4" s="114">
        <f t="shared" si="22"/>
        <v>8</v>
      </c>
      <c r="AX4" s="116" t="str">
        <f t="shared" si="23"/>
        <v>A</v>
      </c>
      <c r="AY4" s="102" t="s">
        <v>705</v>
      </c>
      <c r="AZ4" s="107">
        <f t="shared" si="24"/>
        <v>5.5555555555555554</v>
      </c>
      <c r="BA4" s="34">
        <f t="shared" si="25"/>
        <v>55.555555555555557</v>
      </c>
      <c r="BB4" s="35" t="s">
        <v>724</v>
      </c>
      <c r="BC4" s="114" t="str">
        <f t="shared" si="26"/>
        <v>21MAT31,</v>
      </c>
      <c r="BD4" s="114" t="str">
        <f t="shared" si="27"/>
        <v>21MAT31,21CS33,</v>
      </c>
      <c r="BE4" s="109" t="s">
        <v>714</v>
      </c>
      <c r="BF4" s="109" t="s">
        <v>715</v>
      </c>
      <c r="BG4" s="109" t="s">
        <v>716</v>
      </c>
      <c r="BH4" s="109" t="s">
        <v>717</v>
      </c>
      <c r="BI4" s="109" t="s">
        <v>718</v>
      </c>
      <c r="BJ4" s="109" t="s">
        <v>719</v>
      </c>
      <c r="BK4" s="109" t="s">
        <v>720</v>
      </c>
      <c r="BL4" s="109" t="s">
        <v>721</v>
      </c>
    </row>
    <row r="5" spans="1:66" ht="17">
      <c r="A5" s="40" t="s">
        <v>628</v>
      </c>
      <c r="B5" s="41" t="s">
        <v>58</v>
      </c>
      <c r="C5" s="42" t="s">
        <v>59</v>
      </c>
      <c r="D5" s="110">
        <v>32</v>
      </c>
      <c r="E5" s="111">
        <v>20</v>
      </c>
      <c r="F5" s="111">
        <f t="shared" si="0"/>
        <v>52</v>
      </c>
      <c r="G5" s="111">
        <f t="shared" si="1"/>
        <v>5</v>
      </c>
      <c r="H5" s="112" t="str">
        <f t="shared" si="2"/>
        <v>C</v>
      </c>
      <c r="I5" s="102" t="s">
        <v>705</v>
      </c>
      <c r="J5" s="113">
        <v>41</v>
      </c>
      <c r="K5" s="114">
        <v>34</v>
      </c>
      <c r="L5" s="114">
        <f t="shared" si="3"/>
        <v>75</v>
      </c>
      <c r="M5" s="114">
        <f t="shared" si="4"/>
        <v>8</v>
      </c>
      <c r="N5" s="115" t="str">
        <f t="shared" si="5"/>
        <v>A</v>
      </c>
      <c r="O5" s="102" t="s">
        <v>705</v>
      </c>
      <c r="P5" s="113">
        <v>36</v>
      </c>
      <c r="Q5" s="114">
        <v>32</v>
      </c>
      <c r="R5" s="114">
        <f t="shared" si="6"/>
        <v>68</v>
      </c>
      <c r="S5" s="114">
        <f t="shared" si="7"/>
        <v>7</v>
      </c>
      <c r="T5" s="115" t="str">
        <f t="shared" si="8"/>
        <v>B+</v>
      </c>
      <c r="U5" s="102" t="s">
        <v>705</v>
      </c>
      <c r="V5" s="113">
        <v>35</v>
      </c>
      <c r="W5" s="114">
        <v>23</v>
      </c>
      <c r="X5" s="114">
        <f t="shared" si="9"/>
        <v>58</v>
      </c>
      <c r="Y5" s="114">
        <f t="shared" si="10"/>
        <v>6</v>
      </c>
      <c r="Z5" s="115" t="str">
        <f t="shared" si="11"/>
        <v>B</v>
      </c>
      <c r="AA5" s="102" t="s">
        <v>705</v>
      </c>
      <c r="AB5" s="113">
        <v>36</v>
      </c>
      <c r="AC5" s="114">
        <v>28</v>
      </c>
      <c r="AD5" s="114">
        <f t="shared" si="12"/>
        <v>64</v>
      </c>
      <c r="AE5" s="114">
        <f t="shared" si="13"/>
        <v>7</v>
      </c>
      <c r="AF5" s="115" t="str">
        <f t="shared" si="14"/>
        <v>B+</v>
      </c>
      <c r="AG5" s="102" t="s">
        <v>705</v>
      </c>
      <c r="AH5" s="113">
        <v>38</v>
      </c>
      <c r="AI5" s="114">
        <v>34</v>
      </c>
      <c r="AJ5" s="114">
        <f t="shared" si="15"/>
        <v>72</v>
      </c>
      <c r="AK5" s="114">
        <f t="shared" si="16"/>
        <v>8</v>
      </c>
      <c r="AL5" s="115" t="str">
        <f t="shared" si="17"/>
        <v>A</v>
      </c>
      <c r="AM5" s="102" t="s">
        <v>705</v>
      </c>
      <c r="AN5" s="113">
        <v>50</v>
      </c>
      <c r="AO5" s="114">
        <v>35</v>
      </c>
      <c r="AP5" s="114">
        <f t="shared" si="18"/>
        <v>85</v>
      </c>
      <c r="AQ5" s="114">
        <f t="shared" si="19"/>
        <v>9</v>
      </c>
      <c r="AR5" s="115" t="str">
        <f t="shared" si="20"/>
        <v>A+</v>
      </c>
      <c r="AS5" s="102" t="s">
        <v>705</v>
      </c>
      <c r="AT5" s="113">
        <v>37</v>
      </c>
      <c r="AU5" s="114">
        <v>31</v>
      </c>
      <c r="AV5" s="114">
        <f t="shared" si="21"/>
        <v>68</v>
      </c>
      <c r="AW5" s="114">
        <f t="shared" si="22"/>
        <v>7</v>
      </c>
      <c r="AX5" s="116" t="str">
        <f t="shared" si="23"/>
        <v>B+</v>
      </c>
      <c r="AY5" s="102" t="s">
        <v>705</v>
      </c>
      <c r="AZ5" s="107">
        <f t="shared" si="24"/>
        <v>6.666666666666667</v>
      </c>
      <c r="BA5" s="34">
        <f t="shared" si="25"/>
        <v>66.666666666666671</v>
      </c>
      <c r="BB5" s="35" t="s">
        <v>725</v>
      </c>
      <c r="BC5" s="114" t="str">
        <f t="shared" si="26"/>
        <v/>
      </c>
      <c r="BD5" s="114" t="str">
        <f t="shared" si="27"/>
        <v/>
      </c>
      <c r="BE5" s="109" t="s">
        <v>714</v>
      </c>
      <c r="BF5" s="109" t="s">
        <v>715</v>
      </c>
      <c r="BG5" s="109" t="s">
        <v>716</v>
      </c>
      <c r="BH5" s="109" t="s">
        <v>717</v>
      </c>
      <c r="BI5" s="109" t="s">
        <v>718</v>
      </c>
      <c r="BJ5" s="109" t="s">
        <v>719</v>
      </c>
      <c r="BK5" s="109" t="s">
        <v>720</v>
      </c>
      <c r="BL5" s="109" t="s">
        <v>721</v>
      </c>
    </row>
    <row r="6" spans="1:66" ht="17">
      <c r="A6" s="40" t="s">
        <v>629</v>
      </c>
      <c r="B6" s="41" t="s">
        <v>67</v>
      </c>
      <c r="C6" s="42" t="s">
        <v>68</v>
      </c>
      <c r="D6" s="110">
        <v>36</v>
      </c>
      <c r="E6" s="111">
        <v>23</v>
      </c>
      <c r="F6" s="111">
        <f t="shared" si="0"/>
        <v>59</v>
      </c>
      <c r="G6" s="111">
        <f t="shared" si="1"/>
        <v>6</v>
      </c>
      <c r="H6" s="112" t="str">
        <f t="shared" si="2"/>
        <v>B</v>
      </c>
      <c r="I6" s="102" t="s">
        <v>705</v>
      </c>
      <c r="J6" s="113">
        <v>39</v>
      </c>
      <c r="K6" s="114">
        <v>38</v>
      </c>
      <c r="L6" s="114">
        <f t="shared" si="3"/>
        <v>77</v>
      </c>
      <c r="M6" s="114">
        <f t="shared" si="4"/>
        <v>8</v>
      </c>
      <c r="N6" s="115" t="str">
        <f t="shared" si="5"/>
        <v>A</v>
      </c>
      <c r="O6" s="102" t="s">
        <v>705</v>
      </c>
      <c r="P6" s="113">
        <v>35</v>
      </c>
      <c r="Q6" s="114">
        <v>18</v>
      </c>
      <c r="R6" s="114">
        <f t="shared" si="6"/>
        <v>53</v>
      </c>
      <c r="S6" s="114">
        <f t="shared" si="7"/>
        <v>5</v>
      </c>
      <c r="T6" s="115" t="str">
        <f t="shared" si="8"/>
        <v>C</v>
      </c>
      <c r="U6" s="102" t="s">
        <v>705</v>
      </c>
      <c r="V6" s="113">
        <v>33</v>
      </c>
      <c r="W6" s="114">
        <v>31</v>
      </c>
      <c r="X6" s="114">
        <f t="shared" si="9"/>
        <v>64</v>
      </c>
      <c r="Y6" s="114">
        <f t="shared" si="10"/>
        <v>7</v>
      </c>
      <c r="Z6" s="115" t="str">
        <f t="shared" si="11"/>
        <v>B+</v>
      </c>
      <c r="AA6" s="102" t="s">
        <v>705</v>
      </c>
      <c r="AB6" s="113">
        <v>37</v>
      </c>
      <c r="AC6" s="114">
        <v>27</v>
      </c>
      <c r="AD6" s="114">
        <f t="shared" si="12"/>
        <v>64</v>
      </c>
      <c r="AE6" s="114">
        <f t="shared" si="13"/>
        <v>7</v>
      </c>
      <c r="AF6" s="115" t="str">
        <f t="shared" si="14"/>
        <v>B+</v>
      </c>
      <c r="AG6" s="102" t="s">
        <v>705</v>
      </c>
      <c r="AH6" s="113">
        <v>34</v>
      </c>
      <c r="AI6" s="114">
        <v>37</v>
      </c>
      <c r="AJ6" s="114">
        <f t="shared" si="15"/>
        <v>71</v>
      </c>
      <c r="AK6" s="114">
        <f t="shared" si="16"/>
        <v>8</v>
      </c>
      <c r="AL6" s="115" t="str">
        <f t="shared" si="17"/>
        <v>A</v>
      </c>
      <c r="AM6" s="102" t="s">
        <v>705</v>
      </c>
      <c r="AN6" s="113">
        <v>45</v>
      </c>
      <c r="AO6" s="114">
        <v>47</v>
      </c>
      <c r="AP6" s="114">
        <f t="shared" si="18"/>
        <v>92</v>
      </c>
      <c r="AQ6" s="114">
        <f t="shared" si="19"/>
        <v>10</v>
      </c>
      <c r="AR6" s="115" t="str">
        <f t="shared" si="20"/>
        <v>O</v>
      </c>
      <c r="AS6" s="102" t="s">
        <v>705</v>
      </c>
      <c r="AT6" s="113">
        <v>41</v>
      </c>
      <c r="AU6" s="114">
        <v>23</v>
      </c>
      <c r="AV6" s="114">
        <f t="shared" si="21"/>
        <v>64</v>
      </c>
      <c r="AW6" s="114">
        <f t="shared" si="22"/>
        <v>7</v>
      </c>
      <c r="AX6" s="116" t="str">
        <f t="shared" si="23"/>
        <v>B+</v>
      </c>
      <c r="AY6" s="102" t="s">
        <v>705</v>
      </c>
      <c r="AZ6" s="107">
        <f t="shared" si="24"/>
        <v>6.666666666666667</v>
      </c>
      <c r="BA6" s="34">
        <f t="shared" si="25"/>
        <v>66.666666666666671</v>
      </c>
      <c r="BB6" s="35" t="s">
        <v>725</v>
      </c>
      <c r="BC6" s="114" t="str">
        <f t="shared" si="26"/>
        <v/>
      </c>
      <c r="BD6" s="114" t="str">
        <f t="shared" si="27"/>
        <v/>
      </c>
      <c r="BE6" s="109" t="s">
        <v>714</v>
      </c>
      <c r="BF6" s="109" t="s">
        <v>715</v>
      </c>
      <c r="BG6" s="109" t="s">
        <v>716</v>
      </c>
      <c r="BH6" s="109" t="s">
        <v>717</v>
      </c>
      <c r="BI6" s="109" t="s">
        <v>718</v>
      </c>
      <c r="BJ6" s="109" t="s">
        <v>719</v>
      </c>
      <c r="BK6" s="109" t="s">
        <v>720</v>
      </c>
      <c r="BL6" s="109" t="s">
        <v>721</v>
      </c>
    </row>
    <row r="7" spans="1:66" ht="17">
      <c r="A7" s="40" t="s">
        <v>630</v>
      </c>
      <c r="B7" s="41" t="s">
        <v>78</v>
      </c>
      <c r="C7" s="42" t="s">
        <v>79</v>
      </c>
      <c r="D7" s="110">
        <v>29</v>
      </c>
      <c r="E7" s="111">
        <v>7</v>
      </c>
      <c r="F7" s="111">
        <f t="shared" si="0"/>
        <v>36</v>
      </c>
      <c r="G7" s="111">
        <f t="shared" si="1"/>
        <v>0</v>
      </c>
      <c r="H7" s="112" t="str">
        <f t="shared" si="2"/>
        <v>F</v>
      </c>
      <c r="I7" s="102"/>
      <c r="J7" s="113">
        <v>39</v>
      </c>
      <c r="K7" s="114">
        <v>19</v>
      </c>
      <c r="L7" s="114">
        <f t="shared" si="3"/>
        <v>58</v>
      </c>
      <c r="M7" s="114">
        <f t="shared" si="4"/>
        <v>6</v>
      </c>
      <c r="N7" s="115" t="str">
        <f t="shared" si="5"/>
        <v>B</v>
      </c>
      <c r="O7" s="102" t="s">
        <v>705</v>
      </c>
      <c r="P7" s="113">
        <v>33</v>
      </c>
      <c r="Q7" s="114">
        <v>18</v>
      </c>
      <c r="R7" s="114">
        <f t="shared" si="6"/>
        <v>51</v>
      </c>
      <c r="S7" s="114">
        <f t="shared" si="7"/>
        <v>5</v>
      </c>
      <c r="T7" s="115" t="str">
        <f t="shared" si="8"/>
        <v>C</v>
      </c>
      <c r="U7" s="102" t="s">
        <v>631</v>
      </c>
      <c r="V7" s="113">
        <v>24</v>
      </c>
      <c r="W7" s="114">
        <v>26</v>
      </c>
      <c r="X7" s="114">
        <f t="shared" si="9"/>
        <v>50</v>
      </c>
      <c r="Y7" s="114">
        <f t="shared" si="10"/>
        <v>5</v>
      </c>
      <c r="Z7" s="115" t="str">
        <f t="shared" si="11"/>
        <v>C</v>
      </c>
      <c r="AA7" s="102" t="s">
        <v>705</v>
      </c>
      <c r="AB7" s="113">
        <v>25</v>
      </c>
      <c r="AC7" s="114">
        <v>19</v>
      </c>
      <c r="AD7" s="114">
        <f t="shared" si="12"/>
        <v>44</v>
      </c>
      <c r="AE7" s="114">
        <f t="shared" si="13"/>
        <v>4</v>
      </c>
      <c r="AF7" s="115" t="str">
        <f t="shared" si="14"/>
        <v>P</v>
      </c>
      <c r="AG7" s="102" t="s">
        <v>705</v>
      </c>
      <c r="AH7" s="113">
        <v>38</v>
      </c>
      <c r="AI7" s="114">
        <v>33</v>
      </c>
      <c r="AJ7" s="114">
        <f t="shared" si="15"/>
        <v>71</v>
      </c>
      <c r="AK7" s="114">
        <f t="shared" si="16"/>
        <v>8</v>
      </c>
      <c r="AL7" s="115" t="str">
        <f t="shared" si="17"/>
        <v>A</v>
      </c>
      <c r="AM7" s="102" t="s">
        <v>705</v>
      </c>
      <c r="AN7" s="113">
        <v>45</v>
      </c>
      <c r="AO7" s="114">
        <v>37</v>
      </c>
      <c r="AP7" s="114">
        <f t="shared" si="18"/>
        <v>82</v>
      </c>
      <c r="AQ7" s="114">
        <f t="shared" si="19"/>
        <v>9</v>
      </c>
      <c r="AR7" s="115" t="str">
        <f t="shared" si="20"/>
        <v>A+</v>
      </c>
      <c r="AS7" s="102" t="s">
        <v>705</v>
      </c>
      <c r="AT7" s="113">
        <v>27</v>
      </c>
      <c r="AU7" s="114">
        <v>22</v>
      </c>
      <c r="AV7" s="114">
        <f t="shared" si="21"/>
        <v>49</v>
      </c>
      <c r="AW7" s="114">
        <f t="shared" si="22"/>
        <v>4</v>
      </c>
      <c r="AX7" s="116" t="str">
        <f t="shared" si="23"/>
        <v>P</v>
      </c>
      <c r="AY7" s="102" t="s">
        <v>705</v>
      </c>
      <c r="AZ7" s="107">
        <f t="shared" si="24"/>
        <v>4.3888888888888893</v>
      </c>
      <c r="BA7" s="34">
        <f t="shared" si="25"/>
        <v>43.888888888888893</v>
      </c>
      <c r="BB7" s="35" t="s">
        <v>724</v>
      </c>
      <c r="BC7" s="114" t="str">
        <f t="shared" si="26"/>
        <v>21MAT31,</v>
      </c>
      <c r="BD7" s="114" t="str">
        <f t="shared" si="27"/>
        <v>21MAT31,21CS32,</v>
      </c>
      <c r="BE7" s="109" t="s">
        <v>714</v>
      </c>
      <c r="BF7" s="109" t="s">
        <v>715</v>
      </c>
      <c r="BG7" s="109" t="s">
        <v>716</v>
      </c>
      <c r="BH7" s="109" t="s">
        <v>717</v>
      </c>
      <c r="BI7" s="109" t="s">
        <v>718</v>
      </c>
      <c r="BJ7" s="109" t="s">
        <v>719</v>
      </c>
      <c r="BK7" s="109" t="s">
        <v>720</v>
      </c>
      <c r="BL7" s="109" t="s">
        <v>721</v>
      </c>
    </row>
    <row r="8" spans="1:66" ht="17">
      <c r="A8" s="40" t="s">
        <v>632</v>
      </c>
      <c r="B8" s="41" t="s">
        <v>88</v>
      </c>
      <c r="C8" s="42" t="s">
        <v>89</v>
      </c>
      <c r="D8" s="110">
        <v>33</v>
      </c>
      <c r="E8" s="111">
        <v>19</v>
      </c>
      <c r="F8" s="111">
        <f t="shared" si="0"/>
        <v>52</v>
      </c>
      <c r="G8" s="111">
        <f t="shared" si="1"/>
        <v>5</v>
      </c>
      <c r="H8" s="112" t="str">
        <f t="shared" si="2"/>
        <v>C</v>
      </c>
      <c r="I8" s="102" t="s">
        <v>705</v>
      </c>
      <c r="J8" s="113">
        <v>40</v>
      </c>
      <c r="K8" s="114">
        <v>35</v>
      </c>
      <c r="L8" s="114">
        <f t="shared" si="3"/>
        <v>75</v>
      </c>
      <c r="M8" s="114">
        <f t="shared" si="4"/>
        <v>8</v>
      </c>
      <c r="N8" s="115" t="str">
        <f t="shared" si="5"/>
        <v>A</v>
      </c>
      <c r="O8" s="102" t="s">
        <v>705</v>
      </c>
      <c r="P8" s="113">
        <v>38</v>
      </c>
      <c r="Q8" s="114">
        <v>31</v>
      </c>
      <c r="R8" s="114">
        <f t="shared" si="6"/>
        <v>69</v>
      </c>
      <c r="S8" s="114">
        <f t="shared" si="7"/>
        <v>7</v>
      </c>
      <c r="T8" s="115" t="str">
        <f t="shared" si="8"/>
        <v>B+</v>
      </c>
      <c r="U8" s="102" t="s">
        <v>705</v>
      </c>
      <c r="V8" s="113">
        <v>39</v>
      </c>
      <c r="W8" s="114">
        <v>19</v>
      </c>
      <c r="X8" s="114">
        <f t="shared" si="9"/>
        <v>58</v>
      </c>
      <c r="Y8" s="114">
        <f t="shared" si="10"/>
        <v>6</v>
      </c>
      <c r="Z8" s="115" t="str">
        <f t="shared" si="11"/>
        <v>B</v>
      </c>
      <c r="AA8" s="102" t="s">
        <v>705</v>
      </c>
      <c r="AB8" s="113">
        <v>39</v>
      </c>
      <c r="AC8" s="114">
        <v>22</v>
      </c>
      <c r="AD8" s="114">
        <f t="shared" si="12"/>
        <v>61</v>
      </c>
      <c r="AE8" s="114">
        <f t="shared" si="13"/>
        <v>7</v>
      </c>
      <c r="AF8" s="115" t="str">
        <f t="shared" si="14"/>
        <v>B+</v>
      </c>
      <c r="AG8" s="102" t="s">
        <v>705</v>
      </c>
      <c r="AH8" s="113">
        <v>39</v>
      </c>
      <c r="AI8" s="114">
        <v>36</v>
      </c>
      <c r="AJ8" s="114">
        <f t="shared" si="15"/>
        <v>75</v>
      </c>
      <c r="AK8" s="114">
        <f t="shared" si="16"/>
        <v>8</v>
      </c>
      <c r="AL8" s="115" t="str">
        <f t="shared" si="17"/>
        <v>A</v>
      </c>
      <c r="AM8" s="102" t="s">
        <v>705</v>
      </c>
      <c r="AN8" s="113">
        <v>49</v>
      </c>
      <c r="AO8" s="114">
        <v>48</v>
      </c>
      <c r="AP8" s="114">
        <f t="shared" si="18"/>
        <v>97</v>
      </c>
      <c r="AQ8" s="114">
        <f t="shared" si="19"/>
        <v>10</v>
      </c>
      <c r="AR8" s="115" t="str">
        <f t="shared" si="20"/>
        <v>O</v>
      </c>
      <c r="AS8" s="102" t="s">
        <v>705</v>
      </c>
      <c r="AT8" s="113">
        <v>37</v>
      </c>
      <c r="AU8" s="114">
        <v>26</v>
      </c>
      <c r="AV8" s="114">
        <f t="shared" si="21"/>
        <v>63</v>
      </c>
      <c r="AW8" s="114">
        <f t="shared" si="22"/>
        <v>7</v>
      </c>
      <c r="AX8" s="116" t="str">
        <f t="shared" si="23"/>
        <v>B+</v>
      </c>
      <c r="AY8" s="102" t="s">
        <v>705</v>
      </c>
      <c r="AZ8" s="107">
        <f t="shared" si="24"/>
        <v>6.7222222222222223</v>
      </c>
      <c r="BA8" s="34">
        <f t="shared" si="25"/>
        <v>67.222222222222229</v>
      </c>
      <c r="BB8" s="35" t="s">
        <v>725</v>
      </c>
      <c r="BC8" s="114" t="str">
        <f t="shared" si="26"/>
        <v/>
      </c>
      <c r="BD8" s="114" t="str">
        <f t="shared" si="27"/>
        <v/>
      </c>
      <c r="BE8" s="109" t="s">
        <v>714</v>
      </c>
      <c r="BF8" s="109" t="s">
        <v>715</v>
      </c>
      <c r="BG8" s="109" t="s">
        <v>716</v>
      </c>
      <c r="BH8" s="109" t="s">
        <v>717</v>
      </c>
      <c r="BI8" s="109" t="s">
        <v>718</v>
      </c>
      <c r="BJ8" s="109" t="s">
        <v>719</v>
      </c>
      <c r="BK8" s="109" t="s">
        <v>720</v>
      </c>
      <c r="BL8" s="109" t="s">
        <v>721</v>
      </c>
    </row>
    <row r="9" spans="1:66" ht="17">
      <c r="A9" s="40" t="s">
        <v>633</v>
      </c>
      <c r="B9" s="41" t="s">
        <v>99</v>
      </c>
      <c r="C9" s="42" t="s">
        <v>100</v>
      </c>
      <c r="D9" s="110">
        <v>45</v>
      </c>
      <c r="E9" s="111">
        <v>30</v>
      </c>
      <c r="F9" s="111">
        <f t="shared" si="0"/>
        <v>75</v>
      </c>
      <c r="G9" s="111">
        <f t="shared" si="1"/>
        <v>8</v>
      </c>
      <c r="H9" s="112" t="str">
        <f t="shared" si="2"/>
        <v>A</v>
      </c>
      <c r="I9" s="102" t="s">
        <v>705</v>
      </c>
      <c r="J9" s="113">
        <v>48</v>
      </c>
      <c r="K9" s="114">
        <v>44</v>
      </c>
      <c r="L9" s="114">
        <f t="shared" si="3"/>
        <v>92</v>
      </c>
      <c r="M9" s="114">
        <f t="shared" si="4"/>
        <v>10</v>
      </c>
      <c r="N9" s="115" t="str">
        <f t="shared" si="5"/>
        <v>O</v>
      </c>
      <c r="O9" s="102" t="s">
        <v>705</v>
      </c>
      <c r="P9" s="113">
        <v>48</v>
      </c>
      <c r="Q9" s="114">
        <v>27</v>
      </c>
      <c r="R9" s="114">
        <f t="shared" si="6"/>
        <v>75</v>
      </c>
      <c r="S9" s="114">
        <f t="shared" si="7"/>
        <v>8</v>
      </c>
      <c r="T9" s="115" t="str">
        <f t="shared" si="8"/>
        <v>A</v>
      </c>
      <c r="U9" s="102" t="s">
        <v>705</v>
      </c>
      <c r="V9" s="113">
        <v>40</v>
      </c>
      <c r="W9" s="114">
        <v>27</v>
      </c>
      <c r="X9" s="114">
        <f t="shared" si="9"/>
        <v>67</v>
      </c>
      <c r="Y9" s="114">
        <f t="shared" si="10"/>
        <v>7</v>
      </c>
      <c r="Z9" s="115" t="str">
        <f t="shared" si="11"/>
        <v>B+</v>
      </c>
      <c r="AA9" s="102" t="s">
        <v>705</v>
      </c>
      <c r="AB9" s="113">
        <v>48</v>
      </c>
      <c r="AC9" s="114">
        <v>27</v>
      </c>
      <c r="AD9" s="114">
        <f t="shared" si="12"/>
        <v>75</v>
      </c>
      <c r="AE9" s="114">
        <f t="shared" si="13"/>
        <v>8</v>
      </c>
      <c r="AF9" s="115" t="str">
        <f t="shared" si="14"/>
        <v>A</v>
      </c>
      <c r="AG9" s="102" t="s">
        <v>705</v>
      </c>
      <c r="AH9" s="113">
        <v>47</v>
      </c>
      <c r="AI9" s="114">
        <v>43</v>
      </c>
      <c r="AJ9" s="114">
        <f t="shared" si="15"/>
        <v>90</v>
      </c>
      <c r="AK9" s="114">
        <f t="shared" si="16"/>
        <v>10</v>
      </c>
      <c r="AL9" s="115" t="str">
        <f t="shared" si="17"/>
        <v>O</v>
      </c>
      <c r="AM9" s="102" t="s">
        <v>705</v>
      </c>
      <c r="AN9" s="113">
        <v>50</v>
      </c>
      <c r="AO9" s="114">
        <v>48</v>
      </c>
      <c r="AP9" s="114">
        <f t="shared" si="18"/>
        <v>98</v>
      </c>
      <c r="AQ9" s="114">
        <f t="shared" si="19"/>
        <v>10</v>
      </c>
      <c r="AR9" s="115" t="str">
        <f t="shared" si="20"/>
        <v>O</v>
      </c>
      <c r="AS9" s="102" t="s">
        <v>705</v>
      </c>
      <c r="AT9" s="113">
        <v>42</v>
      </c>
      <c r="AU9" s="114">
        <v>45</v>
      </c>
      <c r="AV9" s="114">
        <f t="shared" si="21"/>
        <v>87</v>
      </c>
      <c r="AW9" s="114">
        <f t="shared" si="22"/>
        <v>9</v>
      </c>
      <c r="AX9" s="116" t="str">
        <f t="shared" si="23"/>
        <v>A+</v>
      </c>
      <c r="AY9" s="102" t="s">
        <v>705</v>
      </c>
      <c r="AZ9" s="107">
        <f t="shared" si="24"/>
        <v>8.1666666666666661</v>
      </c>
      <c r="BA9" s="34">
        <f t="shared" si="25"/>
        <v>81.666666666666657</v>
      </c>
      <c r="BB9" s="35" t="s">
        <v>722</v>
      </c>
      <c r="BC9" s="114" t="str">
        <f t="shared" si="26"/>
        <v/>
      </c>
      <c r="BD9" s="114" t="str">
        <f t="shared" si="27"/>
        <v/>
      </c>
      <c r="BE9" s="109" t="s">
        <v>714</v>
      </c>
      <c r="BF9" s="109" t="s">
        <v>715</v>
      </c>
      <c r="BG9" s="109" t="s">
        <v>716</v>
      </c>
      <c r="BH9" s="109" t="s">
        <v>717</v>
      </c>
      <c r="BI9" s="109" t="s">
        <v>718</v>
      </c>
      <c r="BJ9" s="109" t="s">
        <v>719</v>
      </c>
      <c r="BK9" s="109" t="s">
        <v>720</v>
      </c>
      <c r="BL9" s="109" t="s">
        <v>721</v>
      </c>
    </row>
    <row r="10" spans="1:66" ht="17">
      <c r="A10" s="40" t="s">
        <v>634</v>
      </c>
      <c r="B10" s="41" t="s">
        <v>109</v>
      </c>
      <c r="C10" s="42" t="s">
        <v>110</v>
      </c>
      <c r="D10" s="110">
        <v>34</v>
      </c>
      <c r="E10" s="111">
        <v>26</v>
      </c>
      <c r="F10" s="111">
        <f t="shared" si="0"/>
        <v>60</v>
      </c>
      <c r="G10" s="111">
        <f t="shared" si="1"/>
        <v>7</v>
      </c>
      <c r="H10" s="112" t="str">
        <f t="shared" si="2"/>
        <v>B+</v>
      </c>
      <c r="I10" s="102" t="s">
        <v>705</v>
      </c>
      <c r="J10" s="113">
        <v>39</v>
      </c>
      <c r="K10" s="114">
        <v>41</v>
      </c>
      <c r="L10" s="114">
        <f t="shared" si="3"/>
        <v>80</v>
      </c>
      <c r="M10" s="114">
        <f t="shared" si="4"/>
        <v>9</v>
      </c>
      <c r="N10" s="115" t="str">
        <f t="shared" si="5"/>
        <v>A+</v>
      </c>
      <c r="O10" s="102" t="s">
        <v>705</v>
      </c>
      <c r="P10" s="113">
        <v>38</v>
      </c>
      <c r="Q10" s="114">
        <v>20</v>
      </c>
      <c r="R10" s="114">
        <f t="shared" si="6"/>
        <v>58</v>
      </c>
      <c r="S10" s="114">
        <f t="shared" si="7"/>
        <v>6</v>
      </c>
      <c r="T10" s="115" t="str">
        <f t="shared" si="8"/>
        <v>B</v>
      </c>
      <c r="U10" s="102" t="s">
        <v>705</v>
      </c>
      <c r="V10" s="113">
        <v>39</v>
      </c>
      <c r="W10" s="114">
        <v>19</v>
      </c>
      <c r="X10" s="114">
        <f t="shared" si="9"/>
        <v>58</v>
      </c>
      <c r="Y10" s="114">
        <f t="shared" si="10"/>
        <v>6</v>
      </c>
      <c r="Z10" s="115" t="str">
        <f t="shared" si="11"/>
        <v>B</v>
      </c>
      <c r="AA10" s="102" t="s">
        <v>705</v>
      </c>
      <c r="AB10" s="113">
        <v>42</v>
      </c>
      <c r="AC10" s="114">
        <v>25</v>
      </c>
      <c r="AD10" s="114">
        <f t="shared" si="12"/>
        <v>67</v>
      </c>
      <c r="AE10" s="114">
        <f t="shared" si="13"/>
        <v>7</v>
      </c>
      <c r="AF10" s="115" t="str">
        <f t="shared" si="14"/>
        <v>B+</v>
      </c>
      <c r="AG10" s="102" t="s">
        <v>705</v>
      </c>
      <c r="AH10" s="113">
        <v>47</v>
      </c>
      <c r="AI10" s="114">
        <v>41</v>
      </c>
      <c r="AJ10" s="114">
        <f t="shared" si="15"/>
        <v>88</v>
      </c>
      <c r="AK10" s="114">
        <f t="shared" si="16"/>
        <v>9</v>
      </c>
      <c r="AL10" s="115" t="str">
        <f t="shared" si="17"/>
        <v>A+</v>
      </c>
      <c r="AM10" s="102" t="s">
        <v>705</v>
      </c>
      <c r="AN10" s="113">
        <v>50</v>
      </c>
      <c r="AO10" s="114">
        <v>47</v>
      </c>
      <c r="AP10" s="114">
        <f t="shared" si="18"/>
        <v>97</v>
      </c>
      <c r="AQ10" s="114">
        <f t="shared" si="19"/>
        <v>10</v>
      </c>
      <c r="AR10" s="115" t="str">
        <f t="shared" si="20"/>
        <v>O</v>
      </c>
      <c r="AS10" s="102" t="s">
        <v>705</v>
      </c>
      <c r="AT10" s="113">
        <v>36</v>
      </c>
      <c r="AU10" s="114">
        <v>32</v>
      </c>
      <c r="AV10" s="114">
        <f t="shared" si="21"/>
        <v>68</v>
      </c>
      <c r="AW10" s="114">
        <f t="shared" si="22"/>
        <v>7</v>
      </c>
      <c r="AX10" s="116" t="str">
        <f t="shared" si="23"/>
        <v>B+</v>
      </c>
      <c r="AY10" s="102" t="s">
        <v>705</v>
      </c>
      <c r="AZ10" s="107">
        <f t="shared" si="24"/>
        <v>6.9444444444444446</v>
      </c>
      <c r="BA10" s="34">
        <f t="shared" si="25"/>
        <v>69.444444444444443</v>
      </c>
      <c r="BB10" s="35" t="s">
        <v>725</v>
      </c>
      <c r="BC10" s="114" t="str">
        <f t="shared" si="26"/>
        <v/>
      </c>
      <c r="BD10" s="114" t="str">
        <f t="shared" si="27"/>
        <v/>
      </c>
      <c r="BE10" s="109" t="s">
        <v>714</v>
      </c>
      <c r="BF10" s="109" t="s">
        <v>715</v>
      </c>
      <c r="BG10" s="109" t="s">
        <v>716</v>
      </c>
      <c r="BH10" s="109" t="s">
        <v>717</v>
      </c>
      <c r="BI10" s="109" t="s">
        <v>718</v>
      </c>
      <c r="BJ10" s="109" t="s">
        <v>719</v>
      </c>
      <c r="BK10" s="109" t="s">
        <v>720</v>
      </c>
      <c r="BL10" s="109" t="s">
        <v>721</v>
      </c>
    </row>
    <row r="11" spans="1:66" ht="17">
      <c r="A11" s="40" t="s">
        <v>635</v>
      </c>
      <c r="B11" s="41" t="s">
        <v>116</v>
      </c>
      <c r="C11" s="42" t="s">
        <v>117</v>
      </c>
      <c r="D11" s="110">
        <v>20</v>
      </c>
      <c r="E11" s="111">
        <v>0</v>
      </c>
      <c r="F11" s="111">
        <f t="shared" si="0"/>
        <v>20</v>
      </c>
      <c r="G11" s="111">
        <f t="shared" si="1"/>
        <v>0</v>
      </c>
      <c r="H11" s="112" t="str">
        <f t="shared" si="2"/>
        <v>F</v>
      </c>
      <c r="I11" s="102"/>
      <c r="J11" s="113">
        <v>39</v>
      </c>
      <c r="K11" s="114">
        <v>21</v>
      </c>
      <c r="L11" s="114">
        <f t="shared" si="3"/>
        <v>60</v>
      </c>
      <c r="M11" s="114">
        <f t="shared" si="4"/>
        <v>7</v>
      </c>
      <c r="N11" s="115" t="str">
        <f t="shared" si="5"/>
        <v>B+</v>
      </c>
      <c r="O11" s="102" t="s">
        <v>705</v>
      </c>
      <c r="P11" s="113">
        <v>25</v>
      </c>
      <c r="Q11" s="114">
        <v>0</v>
      </c>
      <c r="R11" s="114">
        <f t="shared" si="6"/>
        <v>25</v>
      </c>
      <c r="S11" s="114">
        <f t="shared" si="7"/>
        <v>0</v>
      </c>
      <c r="T11" s="115" t="str">
        <f t="shared" si="8"/>
        <v>F</v>
      </c>
      <c r="U11" s="102"/>
      <c r="V11" s="113">
        <v>22</v>
      </c>
      <c r="W11" s="114">
        <v>0</v>
      </c>
      <c r="X11" s="114">
        <f t="shared" si="9"/>
        <v>22</v>
      </c>
      <c r="Y11" s="114">
        <f t="shared" si="10"/>
        <v>0</v>
      </c>
      <c r="Z11" s="115" t="str">
        <f t="shared" si="11"/>
        <v>F</v>
      </c>
      <c r="AA11" s="102"/>
      <c r="AB11" s="113">
        <v>28</v>
      </c>
      <c r="AC11" s="114">
        <v>18</v>
      </c>
      <c r="AD11" s="114">
        <f t="shared" si="12"/>
        <v>46</v>
      </c>
      <c r="AE11" s="114">
        <f t="shared" si="13"/>
        <v>4</v>
      </c>
      <c r="AF11" s="115" t="str">
        <f t="shared" si="14"/>
        <v>P</v>
      </c>
      <c r="AG11" s="102" t="s">
        <v>631</v>
      </c>
      <c r="AH11" s="113">
        <v>25</v>
      </c>
      <c r="AI11" s="114">
        <v>46</v>
      </c>
      <c r="AJ11" s="114">
        <f t="shared" si="15"/>
        <v>71</v>
      </c>
      <c r="AK11" s="114">
        <f t="shared" si="16"/>
        <v>8</v>
      </c>
      <c r="AL11" s="115" t="str">
        <f t="shared" si="17"/>
        <v>A</v>
      </c>
      <c r="AM11" s="102" t="s">
        <v>631</v>
      </c>
      <c r="AN11" s="113">
        <v>40</v>
      </c>
      <c r="AO11" s="114">
        <v>37</v>
      </c>
      <c r="AP11" s="114">
        <f t="shared" si="18"/>
        <v>77</v>
      </c>
      <c r="AQ11" s="114">
        <f t="shared" si="19"/>
        <v>8</v>
      </c>
      <c r="AR11" s="115" t="str">
        <f t="shared" si="20"/>
        <v>A</v>
      </c>
      <c r="AS11" s="102" t="s">
        <v>705</v>
      </c>
      <c r="AT11" s="113">
        <v>35</v>
      </c>
      <c r="AU11" s="114">
        <v>40</v>
      </c>
      <c r="AV11" s="114">
        <f t="shared" si="21"/>
        <v>75</v>
      </c>
      <c r="AW11" s="114">
        <f t="shared" si="22"/>
        <v>8</v>
      </c>
      <c r="AX11" s="116" t="str">
        <f t="shared" si="23"/>
        <v>A</v>
      </c>
      <c r="AY11" s="102" t="s">
        <v>705</v>
      </c>
      <c r="AZ11" s="107">
        <f t="shared" si="24"/>
        <v>2.3888888888888888</v>
      </c>
      <c r="BA11" s="34">
        <f t="shared" si="25"/>
        <v>23.888888888888889</v>
      </c>
      <c r="BB11" s="35" t="s">
        <v>724</v>
      </c>
      <c r="BC11" s="114" t="str">
        <f t="shared" si="26"/>
        <v>21MAT31,21CS32,21CS33,</v>
      </c>
      <c r="BD11" s="114" t="str">
        <f t="shared" si="27"/>
        <v>21MAT31,21CS32,21CS33,21CS34,21CSL35,</v>
      </c>
      <c r="BE11" s="109" t="s">
        <v>714</v>
      </c>
      <c r="BF11" s="109" t="s">
        <v>715</v>
      </c>
      <c r="BG11" s="109" t="s">
        <v>716</v>
      </c>
      <c r="BH11" s="109" t="s">
        <v>717</v>
      </c>
      <c r="BI11" s="109" t="s">
        <v>718</v>
      </c>
      <c r="BJ11" s="109" t="s">
        <v>719</v>
      </c>
      <c r="BK11" s="109" t="s">
        <v>720</v>
      </c>
      <c r="BL11" s="109" t="s">
        <v>721</v>
      </c>
    </row>
    <row r="12" spans="1:66" ht="17">
      <c r="A12" s="40" t="s">
        <v>636</v>
      </c>
      <c r="B12" s="41" t="s">
        <v>125</v>
      </c>
      <c r="C12" s="42" t="s">
        <v>126</v>
      </c>
      <c r="D12" s="110">
        <v>45</v>
      </c>
      <c r="E12" s="111">
        <v>45</v>
      </c>
      <c r="F12" s="111">
        <f t="shared" si="0"/>
        <v>90</v>
      </c>
      <c r="G12" s="111">
        <f t="shared" si="1"/>
        <v>10</v>
      </c>
      <c r="H12" s="112" t="str">
        <f t="shared" si="2"/>
        <v>O</v>
      </c>
      <c r="I12" s="102" t="s">
        <v>705</v>
      </c>
      <c r="J12" s="113">
        <v>46</v>
      </c>
      <c r="K12" s="114">
        <v>48</v>
      </c>
      <c r="L12" s="114">
        <f t="shared" si="3"/>
        <v>94</v>
      </c>
      <c r="M12" s="114">
        <f t="shared" si="4"/>
        <v>10</v>
      </c>
      <c r="N12" s="115" t="str">
        <f t="shared" si="5"/>
        <v>O</v>
      </c>
      <c r="O12" s="102" t="s">
        <v>705</v>
      </c>
      <c r="P12" s="113">
        <v>47</v>
      </c>
      <c r="Q12" s="114">
        <v>33</v>
      </c>
      <c r="R12" s="114">
        <f t="shared" si="6"/>
        <v>80</v>
      </c>
      <c r="S12" s="114">
        <f t="shared" si="7"/>
        <v>9</v>
      </c>
      <c r="T12" s="115" t="str">
        <f t="shared" si="8"/>
        <v>A+</v>
      </c>
      <c r="U12" s="102" t="s">
        <v>705</v>
      </c>
      <c r="V12" s="113">
        <v>46</v>
      </c>
      <c r="W12" s="114">
        <v>38</v>
      </c>
      <c r="X12" s="114">
        <f t="shared" si="9"/>
        <v>84</v>
      </c>
      <c r="Y12" s="114">
        <f t="shared" si="10"/>
        <v>9</v>
      </c>
      <c r="Z12" s="115" t="str">
        <f t="shared" si="11"/>
        <v>A+</v>
      </c>
      <c r="AA12" s="102" t="s">
        <v>705</v>
      </c>
      <c r="AB12" s="113">
        <v>47</v>
      </c>
      <c r="AC12" s="114">
        <v>41</v>
      </c>
      <c r="AD12" s="114">
        <f t="shared" si="12"/>
        <v>88</v>
      </c>
      <c r="AE12" s="114">
        <f t="shared" si="13"/>
        <v>9</v>
      </c>
      <c r="AF12" s="115" t="str">
        <f t="shared" si="14"/>
        <v>A+</v>
      </c>
      <c r="AG12" s="102" t="s">
        <v>705</v>
      </c>
      <c r="AH12" s="113">
        <v>45</v>
      </c>
      <c r="AI12" s="114">
        <v>44</v>
      </c>
      <c r="AJ12" s="114">
        <f t="shared" si="15"/>
        <v>89</v>
      </c>
      <c r="AK12" s="114">
        <f t="shared" si="16"/>
        <v>9</v>
      </c>
      <c r="AL12" s="115" t="str">
        <f t="shared" si="17"/>
        <v>A+</v>
      </c>
      <c r="AM12" s="102" t="s">
        <v>705</v>
      </c>
      <c r="AN12" s="113">
        <v>50</v>
      </c>
      <c r="AO12" s="114">
        <v>47</v>
      </c>
      <c r="AP12" s="114">
        <f t="shared" si="18"/>
        <v>97</v>
      </c>
      <c r="AQ12" s="114">
        <f t="shared" si="19"/>
        <v>10</v>
      </c>
      <c r="AR12" s="115" t="str">
        <f t="shared" si="20"/>
        <v>O</v>
      </c>
      <c r="AS12" s="102" t="s">
        <v>705</v>
      </c>
      <c r="AT12" s="113">
        <v>39</v>
      </c>
      <c r="AU12" s="114">
        <v>32</v>
      </c>
      <c r="AV12" s="114">
        <f t="shared" si="21"/>
        <v>71</v>
      </c>
      <c r="AW12" s="114">
        <f t="shared" si="22"/>
        <v>8</v>
      </c>
      <c r="AX12" s="116" t="str">
        <f t="shared" si="23"/>
        <v>A</v>
      </c>
      <c r="AY12" s="102" t="s">
        <v>705</v>
      </c>
      <c r="AZ12" s="107">
        <f t="shared" si="24"/>
        <v>9.2222222222222214</v>
      </c>
      <c r="BA12" s="34">
        <f t="shared" si="25"/>
        <v>92.222222222222214</v>
      </c>
      <c r="BB12" s="35" t="s">
        <v>722</v>
      </c>
      <c r="BC12" s="114" t="str">
        <f t="shared" si="26"/>
        <v/>
      </c>
      <c r="BD12" s="114" t="str">
        <f t="shared" si="27"/>
        <v/>
      </c>
      <c r="BE12" s="109" t="s">
        <v>714</v>
      </c>
      <c r="BF12" s="109" t="s">
        <v>715</v>
      </c>
      <c r="BG12" s="109" t="s">
        <v>716</v>
      </c>
      <c r="BH12" s="109" t="s">
        <v>717</v>
      </c>
      <c r="BI12" s="109" t="s">
        <v>718</v>
      </c>
      <c r="BJ12" s="109" t="s">
        <v>719</v>
      </c>
      <c r="BK12" s="109" t="s">
        <v>720</v>
      </c>
      <c r="BL12" s="109" t="s">
        <v>721</v>
      </c>
    </row>
    <row r="13" spans="1:66" ht="17">
      <c r="A13" s="40" t="s">
        <v>637</v>
      </c>
      <c r="B13" s="41" t="s">
        <v>133</v>
      </c>
      <c r="C13" s="42" t="s">
        <v>134</v>
      </c>
      <c r="D13" s="110">
        <v>32</v>
      </c>
      <c r="E13" s="111">
        <v>22</v>
      </c>
      <c r="F13" s="111">
        <f t="shared" si="0"/>
        <v>54</v>
      </c>
      <c r="G13" s="111">
        <f t="shared" si="1"/>
        <v>5</v>
      </c>
      <c r="H13" s="112" t="str">
        <f t="shared" si="2"/>
        <v>C</v>
      </c>
      <c r="I13" s="102" t="s">
        <v>705</v>
      </c>
      <c r="J13" s="113">
        <v>32</v>
      </c>
      <c r="K13" s="114">
        <v>30</v>
      </c>
      <c r="L13" s="114">
        <f t="shared" si="3"/>
        <v>62</v>
      </c>
      <c r="M13" s="114">
        <f t="shared" si="4"/>
        <v>7</v>
      </c>
      <c r="N13" s="115" t="str">
        <f t="shared" si="5"/>
        <v>B+</v>
      </c>
      <c r="O13" s="102" t="s">
        <v>705</v>
      </c>
      <c r="P13" s="113">
        <v>36</v>
      </c>
      <c r="Q13" s="114">
        <v>22</v>
      </c>
      <c r="R13" s="114">
        <f t="shared" si="6"/>
        <v>58</v>
      </c>
      <c r="S13" s="114">
        <f t="shared" si="7"/>
        <v>6</v>
      </c>
      <c r="T13" s="115" t="str">
        <f t="shared" si="8"/>
        <v>B</v>
      </c>
      <c r="U13" s="102" t="s">
        <v>705</v>
      </c>
      <c r="V13" s="113">
        <v>37</v>
      </c>
      <c r="W13" s="114">
        <v>18</v>
      </c>
      <c r="X13" s="114">
        <f t="shared" si="9"/>
        <v>55</v>
      </c>
      <c r="Y13" s="114">
        <f t="shared" si="10"/>
        <v>6</v>
      </c>
      <c r="Z13" s="115" t="str">
        <f t="shared" si="11"/>
        <v>B</v>
      </c>
      <c r="AA13" s="102" t="s">
        <v>705</v>
      </c>
      <c r="AB13" s="113">
        <v>32</v>
      </c>
      <c r="AC13" s="114">
        <v>21</v>
      </c>
      <c r="AD13" s="114">
        <f t="shared" si="12"/>
        <v>53</v>
      </c>
      <c r="AE13" s="114">
        <f t="shared" si="13"/>
        <v>5</v>
      </c>
      <c r="AF13" s="115" t="str">
        <f t="shared" si="14"/>
        <v>C</v>
      </c>
      <c r="AG13" s="102" t="s">
        <v>705</v>
      </c>
      <c r="AH13" s="113">
        <v>43</v>
      </c>
      <c r="AI13" s="114">
        <v>35</v>
      </c>
      <c r="AJ13" s="114">
        <f t="shared" si="15"/>
        <v>78</v>
      </c>
      <c r="AK13" s="114">
        <f t="shared" si="16"/>
        <v>8</v>
      </c>
      <c r="AL13" s="115" t="str">
        <f t="shared" si="17"/>
        <v>A</v>
      </c>
      <c r="AM13" s="102" t="s">
        <v>705</v>
      </c>
      <c r="AN13" s="113">
        <v>50</v>
      </c>
      <c r="AO13" s="114">
        <v>43</v>
      </c>
      <c r="AP13" s="114">
        <f t="shared" si="18"/>
        <v>93</v>
      </c>
      <c r="AQ13" s="114">
        <f t="shared" si="19"/>
        <v>10</v>
      </c>
      <c r="AR13" s="115" t="str">
        <f t="shared" si="20"/>
        <v>O</v>
      </c>
      <c r="AS13" s="102" t="s">
        <v>705</v>
      </c>
      <c r="AT13" s="113">
        <v>35</v>
      </c>
      <c r="AU13" s="114">
        <v>20</v>
      </c>
      <c r="AV13" s="114">
        <f t="shared" si="21"/>
        <v>55</v>
      </c>
      <c r="AW13" s="114">
        <f t="shared" si="22"/>
        <v>6</v>
      </c>
      <c r="AX13" s="116" t="str">
        <f t="shared" si="23"/>
        <v>B</v>
      </c>
      <c r="AY13" s="102" t="s">
        <v>705</v>
      </c>
      <c r="AZ13" s="107">
        <f t="shared" si="24"/>
        <v>6.0555555555555554</v>
      </c>
      <c r="BA13" s="34">
        <f t="shared" si="25"/>
        <v>60.555555555555557</v>
      </c>
      <c r="BB13" s="35" t="s">
        <v>725</v>
      </c>
      <c r="BC13" s="114" t="str">
        <f t="shared" si="26"/>
        <v/>
      </c>
      <c r="BD13" s="114" t="str">
        <f t="shared" si="27"/>
        <v/>
      </c>
      <c r="BE13" s="109" t="s">
        <v>714</v>
      </c>
      <c r="BF13" s="109" t="s">
        <v>715</v>
      </c>
      <c r="BG13" s="109" t="s">
        <v>716</v>
      </c>
      <c r="BH13" s="109" t="s">
        <v>717</v>
      </c>
      <c r="BI13" s="109" t="s">
        <v>718</v>
      </c>
      <c r="BJ13" s="109" t="s">
        <v>719</v>
      </c>
      <c r="BK13" s="109" t="s">
        <v>720</v>
      </c>
      <c r="BL13" s="109" t="s">
        <v>721</v>
      </c>
    </row>
    <row r="14" spans="1:66" ht="17">
      <c r="A14" s="40" t="s">
        <v>638</v>
      </c>
      <c r="B14" s="41" t="s">
        <v>141</v>
      </c>
      <c r="C14" s="42" t="s">
        <v>142</v>
      </c>
      <c r="D14" s="110">
        <v>33</v>
      </c>
      <c r="E14" s="111">
        <v>18</v>
      </c>
      <c r="F14" s="111">
        <f t="shared" si="0"/>
        <v>51</v>
      </c>
      <c r="G14" s="111">
        <f t="shared" si="1"/>
        <v>5</v>
      </c>
      <c r="H14" s="112" t="str">
        <f t="shared" si="2"/>
        <v>C</v>
      </c>
      <c r="I14" s="102" t="s">
        <v>705</v>
      </c>
      <c r="J14" s="113">
        <v>48</v>
      </c>
      <c r="K14" s="114">
        <v>47</v>
      </c>
      <c r="L14" s="114">
        <f t="shared" si="3"/>
        <v>95</v>
      </c>
      <c r="M14" s="114">
        <f t="shared" si="4"/>
        <v>10</v>
      </c>
      <c r="N14" s="115" t="str">
        <f t="shared" si="5"/>
        <v>O</v>
      </c>
      <c r="O14" s="102" t="s">
        <v>705</v>
      </c>
      <c r="P14" s="113">
        <v>41</v>
      </c>
      <c r="Q14" s="114">
        <v>26</v>
      </c>
      <c r="R14" s="114">
        <f t="shared" si="6"/>
        <v>67</v>
      </c>
      <c r="S14" s="114">
        <f t="shared" si="7"/>
        <v>7</v>
      </c>
      <c r="T14" s="115" t="str">
        <f t="shared" si="8"/>
        <v>B+</v>
      </c>
      <c r="U14" s="102" t="s">
        <v>705</v>
      </c>
      <c r="V14" s="113">
        <v>33</v>
      </c>
      <c r="W14" s="114">
        <v>34</v>
      </c>
      <c r="X14" s="114">
        <f t="shared" si="9"/>
        <v>67</v>
      </c>
      <c r="Y14" s="114">
        <f t="shared" si="10"/>
        <v>7</v>
      </c>
      <c r="Z14" s="115" t="str">
        <f t="shared" si="11"/>
        <v>B+</v>
      </c>
      <c r="AA14" s="102" t="s">
        <v>705</v>
      </c>
      <c r="AB14" s="113">
        <v>39</v>
      </c>
      <c r="AC14" s="114">
        <v>34</v>
      </c>
      <c r="AD14" s="114">
        <f t="shared" si="12"/>
        <v>73</v>
      </c>
      <c r="AE14" s="114">
        <f t="shared" si="13"/>
        <v>8</v>
      </c>
      <c r="AF14" s="115" t="str">
        <f t="shared" si="14"/>
        <v>A</v>
      </c>
      <c r="AG14" s="102" t="s">
        <v>705</v>
      </c>
      <c r="AH14" s="113">
        <v>46</v>
      </c>
      <c r="AI14" s="114">
        <v>44</v>
      </c>
      <c r="AJ14" s="114">
        <f t="shared" si="15"/>
        <v>90</v>
      </c>
      <c r="AK14" s="114">
        <f t="shared" si="16"/>
        <v>10</v>
      </c>
      <c r="AL14" s="115" t="str">
        <f t="shared" si="17"/>
        <v>O</v>
      </c>
      <c r="AM14" s="102" t="s">
        <v>705</v>
      </c>
      <c r="AN14" s="113">
        <v>50</v>
      </c>
      <c r="AO14" s="114">
        <v>47</v>
      </c>
      <c r="AP14" s="114">
        <f t="shared" si="18"/>
        <v>97</v>
      </c>
      <c r="AQ14" s="114">
        <f t="shared" si="19"/>
        <v>10</v>
      </c>
      <c r="AR14" s="115" t="str">
        <f t="shared" si="20"/>
        <v>O</v>
      </c>
      <c r="AS14" s="102" t="s">
        <v>705</v>
      </c>
      <c r="AT14" s="113">
        <v>37</v>
      </c>
      <c r="AU14" s="114">
        <v>30</v>
      </c>
      <c r="AV14" s="114">
        <f t="shared" si="21"/>
        <v>67</v>
      </c>
      <c r="AW14" s="114">
        <f t="shared" si="22"/>
        <v>7</v>
      </c>
      <c r="AX14" s="116" t="str">
        <f t="shared" si="23"/>
        <v>B+</v>
      </c>
      <c r="AY14" s="102" t="s">
        <v>705</v>
      </c>
      <c r="AZ14" s="107">
        <f t="shared" si="24"/>
        <v>7.333333333333333</v>
      </c>
      <c r="BA14" s="34">
        <f t="shared" si="25"/>
        <v>73.333333333333329</v>
      </c>
      <c r="BB14" s="35" t="s">
        <v>722</v>
      </c>
      <c r="BC14" s="114" t="str">
        <f t="shared" si="26"/>
        <v/>
      </c>
      <c r="BD14" s="114" t="str">
        <f t="shared" si="27"/>
        <v/>
      </c>
      <c r="BE14" s="109" t="s">
        <v>714</v>
      </c>
      <c r="BF14" s="109" t="s">
        <v>715</v>
      </c>
      <c r="BG14" s="109" t="s">
        <v>716</v>
      </c>
      <c r="BH14" s="109" t="s">
        <v>717</v>
      </c>
      <c r="BI14" s="109" t="s">
        <v>718</v>
      </c>
      <c r="BJ14" s="109" t="s">
        <v>719</v>
      </c>
      <c r="BK14" s="109" t="s">
        <v>720</v>
      </c>
      <c r="BL14" s="109" t="s">
        <v>721</v>
      </c>
    </row>
    <row r="15" spans="1:66" ht="17">
      <c r="A15" s="40" t="s">
        <v>639</v>
      </c>
      <c r="B15" s="41" t="s">
        <v>152</v>
      </c>
      <c r="C15" s="42" t="s">
        <v>153</v>
      </c>
      <c r="D15" s="110">
        <v>38</v>
      </c>
      <c r="E15" s="111">
        <v>24</v>
      </c>
      <c r="F15" s="111">
        <f t="shared" si="0"/>
        <v>62</v>
      </c>
      <c r="G15" s="111">
        <f t="shared" si="1"/>
        <v>7</v>
      </c>
      <c r="H15" s="112" t="str">
        <f t="shared" si="2"/>
        <v>B+</v>
      </c>
      <c r="I15" s="102" t="s">
        <v>705</v>
      </c>
      <c r="J15" s="113">
        <v>38</v>
      </c>
      <c r="K15" s="114">
        <v>36</v>
      </c>
      <c r="L15" s="114">
        <f t="shared" si="3"/>
        <v>74</v>
      </c>
      <c r="M15" s="114">
        <f t="shared" si="4"/>
        <v>8</v>
      </c>
      <c r="N15" s="115" t="str">
        <f t="shared" si="5"/>
        <v>A</v>
      </c>
      <c r="O15" s="102" t="s">
        <v>705</v>
      </c>
      <c r="P15" s="113">
        <v>33</v>
      </c>
      <c r="Q15" s="114">
        <v>22</v>
      </c>
      <c r="R15" s="114">
        <f t="shared" si="6"/>
        <v>55</v>
      </c>
      <c r="S15" s="114">
        <f t="shared" si="7"/>
        <v>6</v>
      </c>
      <c r="T15" s="115" t="str">
        <f t="shared" si="8"/>
        <v>B</v>
      </c>
      <c r="U15" s="102" t="s">
        <v>705</v>
      </c>
      <c r="V15" s="113">
        <v>35</v>
      </c>
      <c r="W15" s="114">
        <v>18</v>
      </c>
      <c r="X15" s="114">
        <f t="shared" si="9"/>
        <v>53</v>
      </c>
      <c r="Y15" s="114">
        <f t="shared" si="10"/>
        <v>5</v>
      </c>
      <c r="Z15" s="115" t="str">
        <f t="shared" si="11"/>
        <v>C</v>
      </c>
      <c r="AA15" s="102" t="s">
        <v>705</v>
      </c>
      <c r="AB15" s="113">
        <v>33</v>
      </c>
      <c r="AC15" s="114">
        <v>18</v>
      </c>
      <c r="AD15" s="114">
        <f t="shared" si="12"/>
        <v>51</v>
      </c>
      <c r="AE15" s="114">
        <f t="shared" si="13"/>
        <v>5</v>
      </c>
      <c r="AF15" s="115" t="str">
        <f t="shared" si="14"/>
        <v>C</v>
      </c>
      <c r="AG15" s="102" t="s">
        <v>705</v>
      </c>
      <c r="AH15" s="113">
        <v>40</v>
      </c>
      <c r="AI15" s="114">
        <v>28</v>
      </c>
      <c r="AJ15" s="114">
        <f t="shared" si="15"/>
        <v>68</v>
      </c>
      <c r="AK15" s="114">
        <f t="shared" si="16"/>
        <v>7</v>
      </c>
      <c r="AL15" s="115" t="str">
        <f t="shared" si="17"/>
        <v>B+</v>
      </c>
      <c r="AM15" s="102" t="s">
        <v>705</v>
      </c>
      <c r="AN15" s="113">
        <v>49</v>
      </c>
      <c r="AO15" s="114">
        <v>44</v>
      </c>
      <c r="AP15" s="114">
        <f t="shared" si="18"/>
        <v>93</v>
      </c>
      <c r="AQ15" s="114">
        <f t="shared" si="19"/>
        <v>10</v>
      </c>
      <c r="AR15" s="115" t="str">
        <f t="shared" si="20"/>
        <v>O</v>
      </c>
      <c r="AS15" s="102" t="s">
        <v>705</v>
      </c>
      <c r="AT15" s="113">
        <v>36</v>
      </c>
      <c r="AU15" s="114">
        <v>31</v>
      </c>
      <c r="AV15" s="114">
        <f t="shared" si="21"/>
        <v>67</v>
      </c>
      <c r="AW15" s="114">
        <f t="shared" si="22"/>
        <v>7</v>
      </c>
      <c r="AX15" s="116" t="str">
        <f t="shared" si="23"/>
        <v>B+</v>
      </c>
      <c r="AY15" s="102" t="s">
        <v>705</v>
      </c>
      <c r="AZ15" s="107">
        <f t="shared" si="24"/>
        <v>6.2222222222222223</v>
      </c>
      <c r="BA15" s="34">
        <f t="shared" si="25"/>
        <v>62.222222222222221</v>
      </c>
      <c r="BB15" s="35" t="s">
        <v>725</v>
      </c>
      <c r="BC15" s="114" t="str">
        <f t="shared" si="26"/>
        <v/>
      </c>
      <c r="BD15" s="114" t="str">
        <f t="shared" si="27"/>
        <v/>
      </c>
      <c r="BE15" s="109" t="s">
        <v>714</v>
      </c>
      <c r="BF15" s="109" t="s">
        <v>715</v>
      </c>
      <c r="BG15" s="109" t="s">
        <v>716</v>
      </c>
      <c r="BH15" s="109" t="s">
        <v>717</v>
      </c>
      <c r="BI15" s="109" t="s">
        <v>718</v>
      </c>
      <c r="BJ15" s="109" t="s">
        <v>719</v>
      </c>
      <c r="BK15" s="109" t="s">
        <v>720</v>
      </c>
      <c r="BL15" s="109" t="s">
        <v>721</v>
      </c>
    </row>
    <row r="16" spans="1:66" ht="17">
      <c r="A16" s="40" t="s">
        <v>640</v>
      </c>
      <c r="B16" s="41" t="s">
        <v>162</v>
      </c>
      <c r="C16" s="42" t="s">
        <v>163</v>
      </c>
      <c r="D16" s="110">
        <v>34</v>
      </c>
      <c r="E16" s="111">
        <v>19</v>
      </c>
      <c r="F16" s="111">
        <f t="shared" si="0"/>
        <v>53</v>
      </c>
      <c r="G16" s="111">
        <f t="shared" si="1"/>
        <v>5</v>
      </c>
      <c r="H16" s="112" t="str">
        <f t="shared" si="2"/>
        <v>C</v>
      </c>
      <c r="I16" s="102" t="s">
        <v>631</v>
      </c>
      <c r="J16" s="113">
        <v>35</v>
      </c>
      <c r="K16" s="114">
        <v>41</v>
      </c>
      <c r="L16" s="114">
        <f t="shared" si="3"/>
        <v>76</v>
      </c>
      <c r="M16" s="114">
        <f t="shared" si="4"/>
        <v>8</v>
      </c>
      <c r="N16" s="115" t="str">
        <f t="shared" si="5"/>
        <v>A</v>
      </c>
      <c r="O16" s="102" t="s">
        <v>705</v>
      </c>
      <c r="P16" s="113">
        <v>37</v>
      </c>
      <c r="Q16" s="114">
        <v>28</v>
      </c>
      <c r="R16" s="114">
        <f t="shared" si="6"/>
        <v>65</v>
      </c>
      <c r="S16" s="114">
        <f t="shared" si="7"/>
        <v>7</v>
      </c>
      <c r="T16" s="115" t="str">
        <f t="shared" si="8"/>
        <v>B+</v>
      </c>
      <c r="U16" s="102" t="s">
        <v>705</v>
      </c>
      <c r="V16" s="113">
        <v>34</v>
      </c>
      <c r="W16" s="114">
        <v>23</v>
      </c>
      <c r="X16" s="114">
        <f t="shared" si="9"/>
        <v>57</v>
      </c>
      <c r="Y16" s="114">
        <f t="shared" si="10"/>
        <v>6</v>
      </c>
      <c r="Z16" s="115" t="str">
        <f t="shared" si="11"/>
        <v>B</v>
      </c>
      <c r="AA16" s="102" t="s">
        <v>705</v>
      </c>
      <c r="AB16" s="113">
        <v>34</v>
      </c>
      <c r="AC16" s="114">
        <v>28</v>
      </c>
      <c r="AD16" s="114">
        <f t="shared" si="12"/>
        <v>62</v>
      </c>
      <c r="AE16" s="114">
        <f t="shared" si="13"/>
        <v>7</v>
      </c>
      <c r="AF16" s="115" t="str">
        <f t="shared" si="14"/>
        <v>B+</v>
      </c>
      <c r="AG16" s="102" t="s">
        <v>705</v>
      </c>
      <c r="AH16" s="113">
        <v>40</v>
      </c>
      <c r="AI16" s="114">
        <v>35</v>
      </c>
      <c r="AJ16" s="114">
        <f t="shared" si="15"/>
        <v>75</v>
      </c>
      <c r="AK16" s="114">
        <f t="shared" si="16"/>
        <v>8</v>
      </c>
      <c r="AL16" s="115" t="str">
        <f t="shared" si="17"/>
        <v>A</v>
      </c>
      <c r="AM16" s="102" t="s">
        <v>705</v>
      </c>
      <c r="AN16" s="113">
        <v>48</v>
      </c>
      <c r="AO16" s="114">
        <v>37</v>
      </c>
      <c r="AP16" s="114">
        <f t="shared" si="18"/>
        <v>85</v>
      </c>
      <c r="AQ16" s="114">
        <f t="shared" si="19"/>
        <v>9</v>
      </c>
      <c r="AR16" s="115" t="str">
        <f t="shared" si="20"/>
        <v>A+</v>
      </c>
      <c r="AS16" s="102" t="s">
        <v>705</v>
      </c>
      <c r="AT16" s="113">
        <v>35</v>
      </c>
      <c r="AU16" s="114">
        <v>23</v>
      </c>
      <c r="AV16" s="114">
        <f t="shared" si="21"/>
        <v>58</v>
      </c>
      <c r="AW16" s="114">
        <f t="shared" si="22"/>
        <v>6</v>
      </c>
      <c r="AX16" s="116" t="str">
        <f t="shared" si="23"/>
        <v>B</v>
      </c>
      <c r="AY16" s="102" t="s">
        <v>705</v>
      </c>
      <c r="AZ16" s="107">
        <f t="shared" si="24"/>
        <v>6.6111111111111107</v>
      </c>
      <c r="BA16" s="34">
        <f t="shared" si="25"/>
        <v>66.111111111111114</v>
      </c>
      <c r="BB16" s="35" t="s">
        <v>725</v>
      </c>
      <c r="BC16" s="114" t="str">
        <f t="shared" si="26"/>
        <v/>
      </c>
      <c r="BD16" s="114" t="str">
        <f t="shared" si="27"/>
        <v>21MAT31,</v>
      </c>
      <c r="BE16" s="109" t="s">
        <v>714</v>
      </c>
      <c r="BF16" s="109" t="s">
        <v>715</v>
      </c>
      <c r="BG16" s="109" t="s">
        <v>716</v>
      </c>
      <c r="BH16" s="109" t="s">
        <v>717</v>
      </c>
      <c r="BI16" s="109" t="s">
        <v>718</v>
      </c>
      <c r="BJ16" s="109" t="s">
        <v>719</v>
      </c>
      <c r="BK16" s="109" t="s">
        <v>720</v>
      </c>
      <c r="BL16" s="109" t="s">
        <v>721</v>
      </c>
    </row>
    <row r="17" spans="1:64" ht="17">
      <c r="A17" s="40" t="s">
        <v>641</v>
      </c>
      <c r="B17" s="41" t="s">
        <v>169</v>
      </c>
      <c r="C17" s="42" t="s">
        <v>170</v>
      </c>
      <c r="D17" s="110">
        <v>24</v>
      </c>
      <c r="E17" s="111">
        <v>18</v>
      </c>
      <c r="F17" s="111">
        <f t="shared" si="0"/>
        <v>42</v>
      </c>
      <c r="G17" s="111">
        <f t="shared" si="1"/>
        <v>4</v>
      </c>
      <c r="H17" s="112" t="str">
        <f t="shared" si="2"/>
        <v>P</v>
      </c>
      <c r="I17" s="102" t="s">
        <v>705</v>
      </c>
      <c r="J17" s="113">
        <v>39</v>
      </c>
      <c r="K17" s="114">
        <v>40</v>
      </c>
      <c r="L17" s="114">
        <f t="shared" si="3"/>
        <v>79</v>
      </c>
      <c r="M17" s="114">
        <f t="shared" si="4"/>
        <v>8</v>
      </c>
      <c r="N17" s="115" t="str">
        <f t="shared" si="5"/>
        <v>A</v>
      </c>
      <c r="O17" s="102" t="s">
        <v>705</v>
      </c>
      <c r="P17" s="113">
        <v>35</v>
      </c>
      <c r="Q17" s="114">
        <v>18</v>
      </c>
      <c r="R17" s="114">
        <f t="shared" si="6"/>
        <v>53</v>
      </c>
      <c r="S17" s="114">
        <f t="shared" si="7"/>
        <v>5</v>
      </c>
      <c r="T17" s="115" t="str">
        <f t="shared" si="8"/>
        <v>C</v>
      </c>
      <c r="U17" s="102" t="s">
        <v>705</v>
      </c>
      <c r="V17" s="113">
        <v>36</v>
      </c>
      <c r="W17" s="114">
        <v>25</v>
      </c>
      <c r="X17" s="114">
        <f t="shared" si="9"/>
        <v>61</v>
      </c>
      <c r="Y17" s="114">
        <f t="shared" si="10"/>
        <v>7</v>
      </c>
      <c r="Z17" s="115" t="str">
        <f t="shared" si="11"/>
        <v>B+</v>
      </c>
      <c r="AA17" s="102" t="s">
        <v>705</v>
      </c>
      <c r="AB17" s="113">
        <v>33</v>
      </c>
      <c r="AC17" s="114">
        <v>28</v>
      </c>
      <c r="AD17" s="114">
        <f t="shared" si="12"/>
        <v>61</v>
      </c>
      <c r="AE17" s="114">
        <f t="shared" si="13"/>
        <v>7</v>
      </c>
      <c r="AF17" s="115" t="str">
        <f t="shared" si="14"/>
        <v>B+</v>
      </c>
      <c r="AG17" s="102" t="s">
        <v>705</v>
      </c>
      <c r="AH17" s="113">
        <v>41</v>
      </c>
      <c r="AI17" s="114">
        <v>20</v>
      </c>
      <c r="AJ17" s="114">
        <f t="shared" si="15"/>
        <v>61</v>
      </c>
      <c r="AK17" s="114">
        <f t="shared" si="16"/>
        <v>7</v>
      </c>
      <c r="AL17" s="115" t="str">
        <f t="shared" si="17"/>
        <v>B+</v>
      </c>
      <c r="AM17" s="102" t="s">
        <v>705</v>
      </c>
      <c r="AN17" s="113">
        <v>49</v>
      </c>
      <c r="AO17" s="114">
        <v>48</v>
      </c>
      <c r="AP17" s="114">
        <f t="shared" si="18"/>
        <v>97</v>
      </c>
      <c r="AQ17" s="114">
        <f t="shared" si="19"/>
        <v>10</v>
      </c>
      <c r="AR17" s="115" t="str">
        <f t="shared" si="20"/>
        <v>O</v>
      </c>
      <c r="AS17" s="102" t="s">
        <v>705</v>
      </c>
      <c r="AT17" s="113">
        <v>34</v>
      </c>
      <c r="AU17" s="114">
        <v>26</v>
      </c>
      <c r="AV17" s="114">
        <f t="shared" si="21"/>
        <v>60</v>
      </c>
      <c r="AW17" s="114">
        <f t="shared" si="22"/>
        <v>7</v>
      </c>
      <c r="AX17" s="116" t="str">
        <f t="shared" si="23"/>
        <v>B+</v>
      </c>
      <c r="AY17" s="102" t="s">
        <v>705</v>
      </c>
      <c r="AZ17" s="107">
        <f t="shared" si="24"/>
        <v>6.2777777777777777</v>
      </c>
      <c r="BA17" s="34">
        <f t="shared" si="25"/>
        <v>62.777777777777779</v>
      </c>
      <c r="BB17" s="35" t="s">
        <v>725</v>
      </c>
      <c r="BC17" s="114" t="str">
        <f t="shared" si="26"/>
        <v/>
      </c>
      <c r="BD17" s="114" t="str">
        <f t="shared" si="27"/>
        <v/>
      </c>
      <c r="BE17" s="109" t="s">
        <v>714</v>
      </c>
      <c r="BF17" s="109" t="s">
        <v>715</v>
      </c>
      <c r="BG17" s="109" t="s">
        <v>716</v>
      </c>
      <c r="BH17" s="109" t="s">
        <v>717</v>
      </c>
      <c r="BI17" s="109" t="s">
        <v>718</v>
      </c>
      <c r="BJ17" s="109" t="s">
        <v>719</v>
      </c>
      <c r="BK17" s="109" t="s">
        <v>720</v>
      </c>
      <c r="BL17" s="109" t="s">
        <v>721</v>
      </c>
    </row>
    <row r="18" spans="1:64" ht="17">
      <c r="A18" s="40" t="s">
        <v>642</v>
      </c>
      <c r="B18" s="41" t="s">
        <v>177</v>
      </c>
      <c r="C18" s="42" t="s">
        <v>178</v>
      </c>
      <c r="D18" s="110">
        <v>37</v>
      </c>
      <c r="E18" s="111">
        <v>24</v>
      </c>
      <c r="F18" s="111">
        <f t="shared" si="0"/>
        <v>61</v>
      </c>
      <c r="G18" s="111">
        <f t="shared" si="1"/>
        <v>7</v>
      </c>
      <c r="H18" s="112" t="str">
        <f t="shared" si="2"/>
        <v>B+</v>
      </c>
      <c r="I18" s="102" t="s">
        <v>705</v>
      </c>
      <c r="J18" s="113">
        <v>40</v>
      </c>
      <c r="K18" s="114">
        <v>39</v>
      </c>
      <c r="L18" s="114">
        <f t="shared" si="3"/>
        <v>79</v>
      </c>
      <c r="M18" s="114">
        <f t="shared" si="4"/>
        <v>8</v>
      </c>
      <c r="N18" s="115" t="str">
        <f t="shared" si="5"/>
        <v>A</v>
      </c>
      <c r="O18" s="102" t="s">
        <v>705</v>
      </c>
      <c r="P18" s="113">
        <v>42</v>
      </c>
      <c r="Q18" s="114">
        <v>18</v>
      </c>
      <c r="R18" s="114">
        <f t="shared" si="6"/>
        <v>60</v>
      </c>
      <c r="S18" s="114">
        <f t="shared" si="7"/>
        <v>7</v>
      </c>
      <c r="T18" s="115" t="str">
        <f t="shared" si="8"/>
        <v>B+</v>
      </c>
      <c r="U18" s="102" t="s">
        <v>705</v>
      </c>
      <c r="V18" s="113">
        <v>34</v>
      </c>
      <c r="W18" s="114">
        <v>34</v>
      </c>
      <c r="X18" s="114">
        <f t="shared" si="9"/>
        <v>68</v>
      </c>
      <c r="Y18" s="114">
        <f t="shared" si="10"/>
        <v>7</v>
      </c>
      <c r="Z18" s="115" t="str">
        <f t="shared" si="11"/>
        <v>B+</v>
      </c>
      <c r="AA18" s="102" t="s">
        <v>705</v>
      </c>
      <c r="AB18" s="113">
        <v>38</v>
      </c>
      <c r="AC18" s="114">
        <v>24</v>
      </c>
      <c r="AD18" s="114">
        <f t="shared" si="12"/>
        <v>62</v>
      </c>
      <c r="AE18" s="114">
        <f t="shared" si="13"/>
        <v>7</v>
      </c>
      <c r="AF18" s="115" t="str">
        <f t="shared" si="14"/>
        <v>B+</v>
      </c>
      <c r="AG18" s="102" t="s">
        <v>705</v>
      </c>
      <c r="AH18" s="113">
        <v>38</v>
      </c>
      <c r="AI18" s="114">
        <v>39</v>
      </c>
      <c r="AJ18" s="114">
        <f t="shared" si="15"/>
        <v>77</v>
      </c>
      <c r="AK18" s="114">
        <f t="shared" si="16"/>
        <v>8</v>
      </c>
      <c r="AL18" s="115" t="str">
        <f t="shared" si="17"/>
        <v>A</v>
      </c>
      <c r="AM18" s="102" t="s">
        <v>705</v>
      </c>
      <c r="AN18" s="113">
        <v>48</v>
      </c>
      <c r="AO18" s="114">
        <v>45</v>
      </c>
      <c r="AP18" s="114">
        <f t="shared" si="18"/>
        <v>93</v>
      </c>
      <c r="AQ18" s="114">
        <f t="shared" si="19"/>
        <v>10</v>
      </c>
      <c r="AR18" s="115" t="str">
        <f t="shared" si="20"/>
        <v>O</v>
      </c>
      <c r="AS18" s="102" t="s">
        <v>705</v>
      </c>
      <c r="AT18" s="113">
        <v>41</v>
      </c>
      <c r="AU18" s="114">
        <v>37</v>
      </c>
      <c r="AV18" s="114">
        <f t="shared" si="21"/>
        <v>78</v>
      </c>
      <c r="AW18" s="114">
        <f t="shared" si="22"/>
        <v>8</v>
      </c>
      <c r="AX18" s="116" t="str">
        <f t="shared" si="23"/>
        <v>A</v>
      </c>
      <c r="AY18" s="102" t="s">
        <v>705</v>
      </c>
      <c r="AZ18" s="107">
        <f t="shared" si="24"/>
        <v>7.333333333333333</v>
      </c>
      <c r="BA18" s="34">
        <f t="shared" si="25"/>
        <v>73.333333333333329</v>
      </c>
      <c r="BB18" s="35" t="s">
        <v>722</v>
      </c>
      <c r="BC18" s="114" t="str">
        <f t="shared" si="26"/>
        <v/>
      </c>
      <c r="BD18" s="114" t="str">
        <f t="shared" si="27"/>
        <v/>
      </c>
      <c r="BE18" s="109" t="s">
        <v>714</v>
      </c>
      <c r="BF18" s="109" t="s">
        <v>715</v>
      </c>
      <c r="BG18" s="109" t="s">
        <v>716</v>
      </c>
      <c r="BH18" s="109" t="s">
        <v>717</v>
      </c>
      <c r="BI18" s="109" t="s">
        <v>718</v>
      </c>
      <c r="BJ18" s="109" t="s">
        <v>719</v>
      </c>
      <c r="BK18" s="109" t="s">
        <v>720</v>
      </c>
      <c r="BL18" s="109" t="s">
        <v>721</v>
      </c>
    </row>
    <row r="19" spans="1:64" ht="17">
      <c r="A19" s="40" t="s">
        <v>643</v>
      </c>
      <c r="B19" s="41" t="s">
        <v>186</v>
      </c>
      <c r="C19" s="42" t="s">
        <v>187</v>
      </c>
      <c r="D19" s="110">
        <v>30</v>
      </c>
      <c r="E19" s="111">
        <v>18</v>
      </c>
      <c r="F19" s="111">
        <f t="shared" si="0"/>
        <v>48</v>
      </c>
      <c r="G19" s="111">
        <f t="shared" si="1"/>
        <v>4</v>
      </c>
      <c r="H19" s="112" t="str">
        <f t="shared" si="2"/>
        <v>P</v>
      </c>
      <c r="I19" s="102" t="s">
        <v>705</v>
      </c>
      <c r="J19" s="113">
        <v>36</v>
      </c>
      <c r="K19" s="114">
        <v>37</v>
      </c>
      <c r="L19" s="114">
        <f t="shared" si="3"/>
        <v>73</v>
      </c>
      <c r="M19" s="114">
        <f t="shared" si="4"/>
        <v>8</v>
      </c>
      <c r="N19" s="115" t="str">
        <f t="shared" si="5"/>
        <v>A</v>
      </c>
      <c r="O19" s="102" t="s">
        <v>705</v>
      </c>
      <c r="P19" s="113">
        <v>27</v>
      </c>
      <c r="Q19" s="114">
        <v>24</v>
      </c>
      <c r="R19" s="114">
        <f t="shared" si="6"/>
        <v>51</v>
      </c>
      <c r="S19" s="114">
        <f t="shared" si="7"/>
        <v>5</v>
      </c>
      <c r="T19" s="115" t="str">
        <f t="shared" si="8"/>
        <v>C</v>
      </c>
      <c r="U19" s="102" t="s">
        <v>705</v>
      </c>
      <c r="V19" s="113">
        <v>28</v>
      </c>
      <c r="W19" s="114">
        <v>20</v>
      </c>
      <c r="X19" s="114">
        <f t="shared" si="9"/>
        <v>48</v>
      </c>
      <c r="Y19" s="114">
        <f t="shared" si="10"/>
        <v>4</v>
      </c>
      <c r="Z19" s="115" t="str">
        <f t="shared" si="11"/>
        <v>P</v>
      </c>
      <c r="AA19" s="102" t="s">
        <v>631</v>
      </c>
      <c r="AB19" s="113">
        <v>27</v>
      </c>
      <c r="AC19" s="114">
        <v>27</v>
      </c>
      <c r="AD19" s="114">
        <f t="shared" si="12"/>
        <v>54</v>
      </c>
      <c r="AE19" s="114">
        <f t="shared" si="13"/>
        <v>5</v>
      </c>
      <c r="AF19" s="115" t="str">
        <f t="shared" si="14"/>
        <v>C</v>
      </c>
      <c r="AG19" s="102" t="s">
        <v>705</v>
      </c>
      <c r="AH19" s="113">
        <v>33</v>
      </c>
      <c r="AI19" s="114">
        <v>25</v>
      </c>
      <c r="AJ19" s="114">
        <f t="shared" si="15"/>
        <v>58</v>
      </c>
      <c r="AK19" s="114">
        <f t="shared" si="16"/>
        <v>6</v>
      </c>
      <c r="AL19" s="115" t="str">
        <f t="shared" si="17"/>
        <v>B</v>
      </c>
      <c r="AM19" s="102" t="s">
        <v>631</v>
      </c>
      <c r="AN19" s="113">
        <v>48</v>
      </c>
      <c r="AO19" s="114">
        <v>35</v>
      </c>
      <c r="AP19" s="114">
        <f t="shared" si="18"/>
        <v>83</v>
      </c>
      <c r="AQ19" s="114">
        <f t="shared" si="19"/>
        <v>9</v>
      </c>
      <c r="AR19" s="115" t="str">
        <f t="shared" si="20"/>
        <v>A+</v>
      </c>
      <c r="AS19" s="102" t="s">
        <v>705</v>
      </c>
      <c r="AT19" s="113">
        <v>33</v>
      </c>
      <c r="AU19" s="114">
        <v>18</v>
      </c>
      <c r="AV19" s="114">
        <f t="shared" si="21"/>
        <v>51</v>
      </c>
      <c r="AW19" s="114">
        <f t="shared" si="22"/>
        <v>5</v>
      </c>
      <c r="AX19" s="116" t="str">
        <f t="shared" si="23"/>
        <v>C</v>
      </c>
      <c r="AY19" s="102" t="s">
        <v>705</v>
      </c>
      <c r="AZ19" s="107">
        <f t="shared" si="24"/>
        <v>5.0555555555555554</v>
      </c>
      <c r="BA19" s="34">
        <f t="shared" si="25"/>
        <v>50.555555555555557</v>
      </c>
      <c r="BB19" s="35" t="s">
        <v>308</v>
      </c>
      <c r="BC19" s="114" t="str">
        <f t="shared" si="26"/>
        <v/>
      </c>
      <c r="BD19" s="114" t="str">
        <f t="shared" si="27"/>
        <v>21CS33,21CSL35,</v>
      </c>
      <c r="BE19" s="109" t="s">
        <v>714</v>
      </c>
      <c r="BF19" s="109" t="s">
        <v>715</v>
      </c>
      <c r="BG19" s="109" t="s">
        <v>716</v>
      </c>
      <c r="BH19" s="109" t="s">
        <v>717</v>
      </c>
      <c r="BI19" s="109" t="s">
        <v>718</v>
      </c>
      <c r="BJ19" s="109" t="s">
        <v>719</v>
      </c>
      <c r="BK19" s="109" t="s">
        <v>720</v>
      </c>
      <c r="BL19" s="109" t="s">
        <v>721</v>
      </c>
    </row>
    <row r="20" spans="1:64" ht="17">
      <c r="A20" s="40" t="s">
        <v>644</v>
      </c>
      <c r="B20" s="41" t="s">
        <v>193</v>
      </c>
      <c r="C20" s="42" t="s">
        <v>194</v>
      </c>
      <c r="D20" s="110">
        <v>39</v>
      </c>
      <c r="E20" s="111">
        <v>18</v>
      </c>
      <c r="F20" s="111">
        <f t="shared" si="0"/>
        <v>57</v>
      </c>
      <c r="G20" s="111">
        <f t="shared" si="1"/>
        <v>6</v>
      </c>
      <c r="H20" s="112" t="str">
        <f t="shared" si="2"/>
        <v>B</v>
      </c>
      <c r="I20" s="102" t="s">
        <v>705</v>
      </c>
      <c r="J20" s="113">
        <v>44</v>
      </c>
      <c r="K20" s="114">
        <v>48</v>
      </c>
      <c r="L20" s="114">
        <f t="shared" si="3"/>
        <v>92</v>
      </c>
      <c r="M20" s="114">
        <f t="shared" si="4"/>
        <v>10</v>
      </c>
      <c r="N20" s="115" t="str">
        <f t="shared" si="5"/>
        <v>O</v>
      </c>
      <c r="O20" s="102" t="s">
        <v>705</v>
      </c>
      <c r="P20" s="113">
        <v>43</v>
      </c>
      <c r="Q20" s="114">
        <v>40</v>
      </c>
      <c r="R20" s="114">
        <f t="shared" si="6"/>
        <v>83</v>
      </c>
      <c r="S20" s="114">
        <f t="shared" si="7"/>
        <v>9</v>
      </c>
      <c r="T20" s="115" t="str">
        <f t="shared" si="8"/>
        <v>A+</v>
      </c>
      <c r="U20" s="102" t="s">
        <v>705</v>
      </c>
      <c r="V20" s="113">
        <v>38</v>
      </c>
      <c r="W20" s="114">
        <v>29</v>
      </c>
      <c r="X20" s="114">
        <f t="shared" si="9"/>
        <v>67</v>
      </c>
      <c r="Y20" s="114">
        <f t="shared" si="10"/>
        <v>7</v>
      </c>
      <c r="Z20" s="115" t="str">
        <f t="shared" si="11"/>
        <v>B+</v>
      </c>
      <c r="AA20" s="102" t="s">
        <v>705</v>
      </c>
      <c r="AB20" s="113">
        <v>38</v>
      </c>
      <c r="AC20" s="114">
        <v>44</v>
      </c>
      <c r="AD20" s="114">
        <f t="shared" si="12"/>
        <v>82</v>
      </c>
      <c r="AE20" s="114">
        <f t="shared" si="13"/>
        <v>9</v>
      </c>
      <c r="AF20" s="115" t="str">
        <f t="shared" si="14"/>
        <v>A+</v>
      </c>
      <c r="AG20" s="102" t="s">
        <v>705</v>
      </c>
      <c r="AH20" s="113">
        <v>46</v>
      </c>
      <c r="AI20" s="114">
        <v>42</v>
      </c>
      <c r="AJ20" s="114">
        <f t="shared" si="15"/>
        <v>88</v>
      </c>
      <c r="AK20" s="114">
        <f t="shared" si="16"/>
        <v>9</v>
      </c>
      <c r="AL20" s="115" t="str">
        <f t="shared" si="17"/>
        <v>A+</v>
      </c>
      <c r="AM20" s="102" t="s">
        <v>705</v>
      </c>
      <c r="AN20" s="113">
        <v>48</v>
      </c>
      <c r="AO20" s="114">
        <v>46</v>
      </c>
      <c r="AP20" s="114">
        <f t="shared" si="18"/>
        <v>94</v>
      </c>
      <c r="AQ20" s="114">
        <f t="shared" si="19"/>
        <v>10</v>
      </c>
      <c r="AR20" s="115" t="str">
        <f t="shared" si="20"/>
        <v>O</v>
      </c>
      <c r="AS20" s="102" t="s">
        <v>705</v>
      </c>
      <c r="AT20" s="113">
        <v>38</v>
      </c>
      <c r="AU20" s="114">
        <v>25</v>
      </c>
      <c r="AV20" s="114">
        <f t="shared" si="21"/>
        <v>63</v>
      </c>
      <c r="AW20" s="114">
        <f t="shared" si="22"/>
        <v>7</v>
      </c>
      <c r="AX20" s="116" t="str">
        <f t="shared" si="23"/>
        <v>B+</v>
      </c>
      <c r="AY20" s="102" t="s">
        <v>705</v>
      </c>
      <c r="AZ20" s="107">
        <f t="shared" si="24"/>
        <v>8.0555555555555554</v>
      </c>
      <c r="BA20" s="34">
        <f t="shared" si="25"/>
        <v>80.555555555555557</v>
      </c>
      <c r="BB20" s="35" t="s">
        <v>722</v>
      </c>
      <c r="BC20" s="114" t="str">
        <f t="shared" si="26"/>
        <v/>
      </c>
      <c r="BD20" s="114" t="str">
        <f t="shared" si="27"/>
        <v/>
      </c>
      <c r="BE20" s="109" t="s">
        <v>714</v>
      </c>
      <c r="BF20" s="109" t="s">
        <v>715</v>
      </c>
      <c r="BG20" s="109" t="s">
        <v>716</v>
      </c>
      <c r="BH20" s="109" t="s">
        <v>717</v>
      </c>
      <c r="BI20" s="109" t="s">
        <v>718</v>
      </c>
      <c r="BJ20" s="109" t="s">
        <v>719</v>
      </c>
      <c r="BK20" s="109" t="s">
        <v>720</v>
      </c>
      <c r="BL20" s="109" t="s">
        <v>721</v>
      </c>
    </row>
    <row r="21" spans="1:64" ht="17">
      <c r="A21" s="40" t="s">
        <v>645</v>
      </c>
      <c r="B21" s="41" t="s">
        <v>201</v>
      </c>
      <c r="C21" s="42" t="s">
        <v>202</v>
      </c>
      <c r="D21" s="110">
        <v>29</v>
      </c>
      <c r="E21" s="111">
        <v>18</v>
      </c>
      <c r="F21" s="111">
        <f t="shared" si="0"/>
        <v>47</v>
      </c>
      <c r="G21" s="111">
        <f t="shared" si="1"/>
        <v>4</v>
      </c>
      <c r="H21" s="112" t="str">
        <f t="shared" si="2"/>
        <v>P</v>
      </c>
      <c r="I21" s="102" t="s">
        <v>705</v>
      </c>
      <c r="J21" s="113">
        <v>41</v>
      </c>
      <c r="K21" s="114">
        <v>45</v>
      </c>
      <c r="L21" s="114">
        <f t="shared" si="3"/>
        <v>86</v>
      </c>
      <c r="M21" s="114">
        <f t="shared" si="4"/>
        <v>9</v>
      </c>
      <c r="N21" s="115" t="str">
        <f t="shared" si="5"/>
        <v>A+</v>
      </c>
      <c r="O21" s="102" t="s">
        <v>705</v>
      </c>
      <c r="P21" s="113">
        <v>38</v>
      </c>
      <c r="Q21" s="114">
        <v>22</v>
      </c>
      <c r="R21" s="114">
        <f t="shared" si="6"/>
        <v>60</v>
      </c>
      <c r="S21" s="114">
        <f t="shared" si="7"/>
        <v>7</v>
      </c>
      <c r="T21" s="115" t="str">
        <f t="shared" si="8"/>
        <v>B+</v>
      </c>
      <c r="U21" s="102" t="s">
        <v>705</v>
      </c>
      <c r="V21" s="113">
        <v>30</v>
      </c>
      <c r="W21" s="114">
        <v>19</v>
      </c>
      <c r="X21" s="114">
        <f t="shared" si="9"/>
        <v>49</v>
      </c>
      <c r="Y21" s="114">
        <f t="shared" si="10"/>
        <v>4</v>
      </c>
      <c r="Z21" s="115" t="str">
        <f t="shared" si="11"/>
        <v>P</v>
      </c>
      <c r="AA21" s="102" t="s">
        <v>705</v>
      </c>
      <c r="AB21" s="113">
        <v>38</v>
      </c>
      <c r="AC21" s="114">
        <v>18</v>
      </c>
      <c r="AD21" s="114">
        <f t="shared" si="12"/>
        <v>56</v>
      </c>
      <c r="AE21" s="114">
        <f t="shared" si="13"/>
        <v>6</v>
      </c>
      <c r="AF21" s="115" t="str">
        <f t="shared" si="14"/>
        <v>B</v>
      </c>
      <c r="AG21" s="102" t="s">
        <v>705</v>
      </c>
      <c r="AH21" s="113">
        <v>38</v>
      </c>
      <c r="AI21" s="114">
        <v>33</v>
      </c>
      <c r="AJ21" s="114">
        <f t="shared" si="15"/>
        <v>71</v>
      </c>
      <c r="AK21" s="114">
        <f t="shared" si="16"/>
        <v>8</v>
      </c>
      <c r="AL21" s="115" t="str">
        <f t="shared" si="17"/>
        <v>A</v>
      </c>
      <c r="AM21" s="102" t="s">
        <v>705</v>
      </c>
      <c r="AN21" s="113">
        <v>47</v>
      </c>
      <c r="AO21" s="114">
        <v>35</v>
      </c>
      <c r="AP21" s="114">
        <f t="shared" si="18"/>
        <v>82</v>
      </c>
      <c r="AQ21" s="114">
        <f t="shared" si="19"/>
        <v>9</v>
      </c>
      <c r="AR21" s="115" t="str">
        <f t="shared" si="20"/>
        <v>A+</v>
      </c>
      <c r="AS21" s="102" t="s">
        <v>705</v>
      </c>
      <c r="AT21" s="113">
        <v>38</v>
      </c>
      <c r="AU21" s="114">
        <v>27</v>
      </c>
      <c r="AV21" s="114">
        <f t="shared" si="21"/>
        <v>65</v>
      </c>
      <c r="AW21" s="114">
        <f t="shared" si="22"/>
        <v>7</v>
      </c>
      <c r="AX21" s="116" t="str">
        <f t="shared" si="23"/>
        <v>B+</v>
      </c>
      <c r="AY21" s="102" t="s">
        <v>705</v>
      </c>
      <c r="AZ21" s="107">
        <f t="shared" si="24"/>
        <v>5.9444444444444446</v>
      </c>
      <c r="BA21" s="34">
        <f t="shared" si="25"/>
        <v>59.444444444444443</v>
      </c>
      <c r="BB21" s="35" t="s">
        <v>308</v>
      </c>
      <c r="BC21" s="114" t="str">
        <f t="shared" si="26"/>
        <v/>
      </c>
      <c r="BD21" s="114" t="str">
        <f t="shared" si="27"/>
        <v/>
      </c>
      <c r="BE21" s="109" t="s">
        <v>714</v>
      </c>
      <c r="BF21" s="109" t="s">
        <v>715</v>
      </c>
      <c r="BG21" s="109" t="s">
        <v>716</v>
      </c>
      <c r="BH21" s="109" t="s">
        <v>717</v>
      </c>
      <c r="BI21" s="109" t="s">
        <v>718</v>
      </c>
      <c r="BJ21" s="109" t="s">
        <v>719</v>
      </c>
      <c r="BK21" s="109" t="s">
        <v>720</v>
      </c>
      <c r="BL21" s="109" t="s">
        <v>721</v>
      </c>
    </row>
    <row r="22" spans="1:64" ht="17">
      <c r="A22" s="40" t="s">
        <v>646</v>
      </c>
      <c r="B22" s="41" t="s">
        <v>210</v>
      </c>
      <c r="C22" s="42" t="s">
        <v>211</v>
      </c>
      <c r="D22" s="110">
        <v>46</v>
      </c>
      <c r="E22" s="111">
        <v>42</v>
      </c>
      <c r="F22" s="111">
        <f t="shared" si="0"/>
        <v>88</v>
      </c>
      <c r="G22" s="111">
        <f t="shared" si="1"/>
        <v>9</v>
      </c>
      <c r="H22" s="112" t="str">
        <f t="shared" si="2"/>
        <v>A+</v>
      </c>
      <c r="I22" s="102" t="s">
        <v>705</v>
      </c>
      <c r="J22" s="113">
        <v>46</v>
      </c>
      <c r="K22" s="114">
        <v>48</v>
      </c>
      <c r="L22" s="114">
        <f t="shared" si="3"/>
        <v>94</v>
      </c>
      <c r="M22" s="114">
        <f t="shared" si="4"/>
        <v>10</v>
      </c>
      <c r="N22" s="115" t="str">
        <f t="shared" si="5"/>
        <v>O</v>
      </c>
      <c r="O22" s="102" t="s">
        <v>705</v>
      </c>
      <c r="P22" s="113">
        <v>46</v>
      </c>
      <c r="Q22" s="114">
        <v>30</v>
      </c>
      <c r="R22" s="114">
        <f t="shared" si="6"/>
        <v>76</v>
      </c>
      <c r="S22" s="114">
        <f t="shared" si="7"/>
        <v>8</v>
      </c>
      <c r="T22" s="115" t="str">
        <f t="shared" si="8"/>
        <v>A</v>
      </c>
      <c r="U22" s="102" t="s">
        <v>705</v>
      </c>
      <c r="V22" s="113">
        <v>44</v>
      </c>
      <c r="W22" s="114">
        <v>37</v>
      </c>
      <c r="X22" s="114">
        <f t="shared" si="9"/>
        <v>81</v>
      </c>
      <c r="Y22" s="114">
        <f t="shared" si="10"/>
        <v>9</v>
      </c>
      <c r="Z22" s="115" t="str">
        <f t="shared" si="11"/>
        <v>A+</v>
      </c>
      <c r="AA22" s="102" t="s">
        <v>705</v>
      </c>
      <c r="AB22" s="113">
        <v>46</v>
      </c>
      <c r="AC22" s="114">
        <v>37</v>
      </c>
      <c r="AD22" s="114">
        <f t="shared" si="12"/>
        <v>83</v>
      </c>
      <c r="AE22" s="114">
        <f t="shared" si="13"/>
        <v>9</v>
      </c>
      <c r="AF22" s="115" t="str">
        <f t="shared" si="14"/>
        <v>A+</v>
      </c>
      <c r="AG22" s="102" t="s">
        <v>705</v>
      </c>
      <c r="AH22" s="113">
        <v>47</v>
      </c>
      <c r="AI22" s="114">
        <v>46</v>
      </c>
      <c r="AJ22" s="114">
        <f t="shared" si="15"/>
        <v>93</v>
      </c>
      <c r="AK22" s="114">
        <f t="shared" si="16"/>
        <v>10</v>
      </c>
      <c r="AL22" s="115" t="str">
        <f t="shared" si="17"/>
        <v>O</v>
      </c>
      <c r="AM22" s="102" t="s">
        <v>705</v>
      </c>
      <c r="AN22" s="113">
        <v>50</v>
      </c>
      <c r="AO22" s="114">
        <v>48</v>
      </c>
      <c r="AP22" s="114">
        <f t="shared" si="18"/>
        <v>98</v>
      </c>
      <c r="AQ22" s="114">
        <f t="shared" si="19"/>
        <v>10</v>
      </c>
      <c r="AR22" s="115" t="str">
        <f t="shared" si="20"/>
        <v>O</v>
      </c>
      <c r="AS22" s="102" t="s">
        <v>705</v>
      </c>
      <c r="AT22" s="113">
        <v>38</v>
      </c>
      <c r="AU22" s="114">
        <v>29</v>
      </c>
      <c r="AV22" s="114">
        <f t="shared" si="21"/>
        <v>67</v>
      </c>
      <c r="AW22" s="114">
        <f t="shared" si="22"/>
        <v>7</v>
      </c>
      <c r="AX22" s="116" t="str">
        <f t="shared" si="23"/>
        <v>B+</v>
      </c>
      <c r="AY22" s="102" t="s">
        <v>705</v>
      </c>
      <c r="AZ22" s="107">
        <f t="shared" si="24"/>
        <v>8.8333333333333339</v>
      </c>
      <c r="BA22" s="34">
        <f t="shared" si="25"/>
        <v>88.333333333333343</v>
      </c>
      <c r="BB22" s="35" t="s">
        <v>722</v>
      </c>
      <c r="BC22" s="114" t="str">
        <f t="shared" si="26"/>
        <v/>
      </c>
      <c r="BD22" s="114" t="str">
        <f t="shared" si="27"/>
        <v/>
      </c>
      <c r="BE22" s="109" t="s">
        <v>714</v>
      </c>
      <c r="BF22" s="109" t="s">
        <v>715</v>
      </c>
      <c r="BG22" s="109" t="s">
        <v>716</v>
      </c>
      <c r="BH22" s="109" t="s">
        <v>717</v>
      </c>
      <c r="BI22" s="109" t="s">
        <v>718</v>
      </c>
      <c r="BJ22" s="109" t="s">
        <v>719</v>
      </c>
      <c r="BK22" s="109" t="s">
        <v>720</v>
      </c>
      <c r="BL22" s="109" t="s">
        <v>721</v>
      </c>
    </row>
    <row r="23" spans="1:64" ht="17">
      <c r="A23" s="40" t="s">
        <v>647</v>
      </c>
      <c r="B23" s="41" t="s">
        <v>218</v>
      </c>
      <c r="C23" s="42" t="s">
        <v>219</v>
      </c>
      <c r="D23" s="110">
        <v>40</v>
      </c>
      <c r="E23" s="111">
        <v>18</v>
      </c>
      <c r="F23" s="111">
        <f t="shared" si="0"/>
        <v>58</v>
      </c>
      <c r="G23" s="111">
        <f t="shared" si="1"/>
        <v>6</v>
      </c>
      <c r="H23" s="112" t="str">
        <f t="shared" si="2"/>
        <v>B</v>
      </c>
      <c r="I23" s="102" t="s">
        <v>705</v>
      </c>
      <c r="J23" s="113">
        <v>43</v>
      </c>
      <c r="K23" s="114">
        <v>44</v>
      </c>
      <c r="L23" s="114">
        <f t="shared" si="3"/>
        <v>87</v>
      </c>
      <c r="M23" s="114">
        <f t="shared" si="4"/>
        <v>9</v>
      </c>
      <c r="N23" s="115" t="str">
        <f t="shared" si="5"/>
        <v>A+</v>
      </c>
      <c r="O23" s="102" t="s">
        <v>705</v>
      </c>
      <c r="P23" s="113">
        <v>42</v>
      </c>
      <c r="Q23" s="114">
        <v>23</v>
      </c>
      <c r="R23" s="114">
        <f t="shared" si="6"/>
        <v>65</v>
      </c>
      <c r="S23" s="114">
        <f t="shared" si="7"/>
        <v>7</v>
      </c>
      <c r="T23" s="115" t="str">
        <f t="shared" si="8"/>
        <v>B+</v>
      </c>
      <c r="U23" s="102" t="s">
        <v>705</v>
      </c>
      <c r="V23" s="113">
        <v>43</v>
      </c>
      <c r="W23" s="114">
        <v>29</v>
      </c>
      <c r="X23" s="114">
        <f t="shared" si="9"/>
        <v>72</v>
      </c>
      <c r="Y23" s="114">
        <f t="shared" si="10"/>
        <v>8</v>
      </c>
      <c r="Z23" s="115" t="str">
        <f t="shared" si="11"/>
        <v>A</v>
      </c>
      <c r="AA23" s="102" t="s">
        <v>705</v>
      </c>
      <c r="AB23" s="113">
        <v>37</v>
      </c>
      <c r="AC23" s="114">
        <v>21</v>
      </c>
      <c r="AD23" s="114">
        <f t="shared" si="12"/>
        <v>58</v>
      </c>
      <c r="AE23" s="114">
        <f t="shared" si="13"/>
        <v>6</v>
      </c>
      <c r="AF23" s="115" t="str">
        <f t="shared" si="14"/>
        <v>B</v>
      </c>
      <c r="AG23" s="102" t="s">
        <v>705</v>
      </c>
      <c r="AH23" s="113">
        <v>45</v>
      </c>
      <c r="AI23" s="114">
        <v>37</v>
      </c>
      <c r="AJ23" s="114">
        <f t="shared" si="15"/>
        <v>82</v>
      </c>
      <c r="AK23" s="114">
        <f t="shared" si="16"/>
        <v>9</v>
      </c>
      <c r="AL23" s="115" t="str">
        <f t="shared" si="17"/>
        <v>A+</v>
      </c>
      <c r="AM23" s="102" t="s">
        <v>705</v>
      </c>
      <c r="AN23" s="113">
        <v>50</v>
      </c>
      <c r="AO23" s="114">
        <v>47</v>
      </c>
      <c r="AP23" s="114">
        <f t="shared" si="18"/>
        <v>97</v>
      </c>
      <c r="AQ23" s="114">
        <f t="shared" si="19"/>
        <v>10</v>
      </c>
      <c r="AR23" s="115" t="str">
        <f t="shared" si="20"/>
        <v>O</v>
      </c>
      <c r="AS23" s="102" t="s">
        <v>705</v>
      </c>
      <c r="AT23" s="113">
        <v>37</v>
      </c>
      <c r="AU23" s="114">
        <v>21</v>
      </c>
      <c r="AV23" s="114">
        <f t="shared" si="21"/>
        <v>58</v>
      </c>
      <c r="AW23" s="114">
        <f t="shared" si="22"/>
        <v>6</v>
      </c>
      <c r="AX23" s="116" t="str">
        <f t="shared" si="23"/>
        <v>B</v>
      </c>
      <c r="AY23" s="102" t="s">
        <v>705</v>
      </c>
      <c r="AZ23" s="107">
        <f t="shared" si="24"/>
        <v>7.2222222222222223</v>
      </c>
      <c r="BA23" s="34">
        <f t="shared" si="25"/>
        <v>72.222222222222229</v>
      </c>
      <c r="BB23" s="35" t="s">
        <v>722</v>
      </c>
      <c r="BC23" s="114" t="str">
        <f t="shared" si="26"/>
        <v/>
      </c>
      <c r="BD23" s="114" t="str">
        <f t="shared" si="27"/>
        <v/>
      </c>
      <c r="BE23" s="109" t="s">
        <v>714</v>
      </c>
      <c r="BF23" s="109" t="s">
        <v>715</v>
      </c>
      <c r="BG23" s="109" t="s">
        <v>716</v>
      </c>
      <c r="BH23" s="109" t="s">
        <v>717</v>
      </c>
      <c r="BI23" s="109" t="s">
        <v>718</v>
      </c>
      <c r="BJ23" s="109" t="s">
        <v>719</v>
      </c>
      <c r="BK23" s="109" t="s">
        <v>720</v>
      </c>
      <c r="BL23" s="109" t="s">
        <v>721</v>
      </c>
    </row>
    <row r="24" spans="1:64" ht="17">
      <c r="A24" s="40" t="s">
        <v>648</v>
      </c>
      <c r="B24" s="41" t="s">
        <v>228</v>
      </c>
      <c r="C24" s="42" t="s">
        <v>229</v>
      </c>
      <c r="D24" s="110">
        <v>41</v>
      </c>
      <c r="E24" s="111">
        <v>23</v>
      </c>
      <c r="F24" s="111">
        <f t="shared" si="0"/>
        <v>64</v>
      </c>
      <c r="G24" s="111">
        <f t="shared" si="1"/>
        <v>7</v>
      </c>
      <c r="H24" s="112" t="str">
        <f t="shared" si="2"/>
        <v>B+</v>
      </c>
      <c r="I24" s="102" t="s">
        <v>705</v>
      </c>
      <c r="J24" s="113">
        <v>46</v>
      </c>
      <c r="K24" s="114">
        <v>36</v>
      </c>
      <c r="L24" s="114">
        <f t="shared" si="3"/>
        <v>82</v>
      </c>
      <c r="M24" s="114">
        <f t="shared" si="4"/>
        <v>9</v>
      </c>
      <c r="N24" s="115" t="str">
        <f t="shared" si="5"/>
        <v>A+</v>
      </c>
      <c r="O24" s="102" t="s">
        <v>705</v>
      </c>
      <c r="P24" s="113">
        <v>40</v>
      </c>
      <c r="Q24" s="114">
        <v>35</v>
      </c>
      <c r="R24" s="114">
        <f t="shared" si="6"/>
        <v>75</v>
      </c>
      <c r="S24" s="114">
        <f t="shared" si="7"/>
        <v>8</v>
      </c>
      <c r="T24" s="115" t="str">
        <f t="shared" si="8"/>
        <v>A</v>
      </c>
      <c r="U24" s="102" t="s">
        <v>705</v>
      </c>
      <c r="V24" s="113">
        <v>36</v>
      </c>
      <c r="W24" s="114">
        <v>35</v>
      </c>
      <c r="X24" s="114">
        <f t="shared" si="9"/>
        <v>71</v>
      </c>
      <c r="Y24" s="114">
        <f t="shared" si="10"/>
        <v>8</v>
      </c>
      <c r="Z24" s="115" t="str">
        <f t="shared" si="11"/>
        <v>A</v>
      </c>
      <c r="AA24" s="102" t="s">
        <v>705</v>
      </c>
      <c r="AB24" s="113">
        <v>41</v>
      </c>
      <c r="AC24" s="114">
        <v>36</v>
      </c>
      <c r="AD24" s="114">
        <f t="shared" si="12"/>
        <v>77</v>
      </c>
      <c r="AE24" s="114">
        <f t="shared" si="13"/>
        <v>8</v>
      </c>
      <c r="AF24" s="115" t="str">
        <f t="shared" si="14"/>
        <v>A</v>
      </c>
      <c r="AG24" s="102" t="s">
        <v>705</v>
      </c>
      <c r="AH24" s="113">
        <v>40</v>
      </c>
      <c r="AI24" s="114">
        <v>38</v>
      </c>
      <c r="AJ24" s="114">
        <f t="shared" si="15"/>
        <v>78</v>
      </c>
      <c r="AK24" s="114">
        <f t="shared" si="16"/>
        <v>8</v>
      </c>
      <c r="AL24" s="115" t="str">
        <f t="shared" si="17"/>
        <v>A</v>
      </c>
      <c r="AM24" s="102" t="s">
        <v>705</v>
      </c>
      <c r="AN24" s="113">
        <v>50</v>
      </c>
      <c r="AO24" s="114">
        <v>46</v>
      </c>
      <c r="AP24" s="114">
        <f t="shared" si="18"/>
        <v>96</v>
      </c>
      <c r="AQ24" s="114">
        <f t="shared" si="19"/>
        <v>10</v>
      </c>
      <c r="AR24" s="115" t="str">
        <f t="shared" si="20"/>
        <v>O</v>
      </c>
      <c r="AS24" s="102" t="s">
        <v>705</v>
      </c>
      <c r="AT24" s="113">
        <v>38</v>
      </c>
      <c r="AU24" s="114">
        <v>23</v>
      </c>
      <c r="AV24" s="114">
        <f t="shared" si="21"/>
        <v>61</v>
      </c>
      <c r="AW24" s="114">
        <f t="shared" si="22"/>
        <v>7</v>
      </c>
      <c r="AX24" s="116" t="str">
        <f t="shared" si="23"/>
        <v>B+</v>
      </c>
      <c r="AY24" s="102" t="s">
        <v>705</v>
      </c>
      <c r="AZ24" s="107">
        <f t="shared" si="24"/>
        <v>7.9444444444444446</v>
      </c>
      <c r="BA24" s="34">
        <f t="shared" si="25"/>
        <v>79.444444444444443</v>
      </c>
      <c r="BB24" s="35" t="s">
        <v>722</v>
      </c>
      <c r="BC24" s="114" t="str">
        <f t="shared" si="26"/>
        <v/>
      </c>
      <c r="BD24" s="114" t="str">
        <f t="shared" si="27"/>
        <v/>
      </c>
      <c r="BE24" s="109" t="s">
        <v>714</v>
      </c>
      <c r="BF24" s="109" t="s">
        <v>715</v>
      </c>
      <c r="BG24" s="109" t="s">
        <v>716</v>
      </c>
      <c r="BH24" s="109" t="s">
        <v>717</v>
      </c>
      <c r="BI24" s="109" t="s">
        <v>718</v>
      </c>
      <c r="BJ24" s="109" t="s">
        <v>719</v>
      </c>
      <c r="BK24" s="109" t="s">
        <v>720</v>
      </c>
      <c r="BL24" s="109" t="s">
        <v>721</v>
      </c>
    </row>
    <row r="25" spans="1:64" ht="17">
      <c r="A25" s="40" t="s">
        <v>649</v>
      </c>
      <c r="B25" s="41" t="s">
        <v>236</v>
      </c>
      <c r="C25" s="42" t="s">
        <v>237</v>
      </c>
      <c r="D25" s="110">
        <v>30</v>
      </c>
      <c r="E25" s="111">
        <v>18</v>
      </c>
      <c r="F25" s="111">
        <f t="shared" si="0"/>
        <v>48</v>
      </c>
      <c r="G25" s="111">
        <f t="shared" si="1"/>
        <v>4</v>
      </c>
      <c r="H25" s="112" t="str">
        <f t="shared" si="2"/>
        <v>P</v>
      </c>
      <c r="I25" s="275" t="s">
        <v>705</v>
      </c>
      <c r="J25" s="113">
        <v>41</v>
      </c>
      <c r="K25" s="114">
        <v>20</v>
      </c>
      <c r="L25" s="114">
        <f t="shared" si="3"/>
        <v>61</v>
      </c>
      <c r="M25" s="114">
        <f t="shared" si="4"/>
        <v>7</v>
      </c>
      <c r="N25" s="115" t="str">
        <f t="shared" si="5"/>
        <v>B+</v>
      </c>
      <c r="O25" s="102" t="s">
        <v>705</v>
      </c>
      <c r="P25" s="113">
        <v>45</v>
      </c>
      <c r="Q25" s="114">
        <v>40</v>
      </c>
      <c r="R25" s="114">
        <f t="shared" si="6"/>
        <v>85</v>
      </c>
      <c r="S25" s="114">
        <f t="shared" si="7"/>
        <v>9</v>
      </c>
      <c r="T25" s="115" t="str">
        <f t="shared" si="8"/>
        <v>A+</v>
      </c>
      <c r="U25" s="102" t="s">
        <v>705</v>
      </c>
      <c r="V25" s="113">
        <v>41</v>
      </c>
      <c r="W25" s="114">
        <v>30</v>
      </c>
      <c r="X25" s="114">
        <f t="shared" si="9"/>
        <v>71</v>
      </c>
      <c r="Y25" s="114">
        <f t="shared" si="10"/>
        <v>8</v>
      </c>
      <c r="Z25" s="115" t="str">
        <f t="shared" si="11"/>
        <v>A</v>
      </c>
      <c r="AA25" s="102" t="s">
        <v>705</v>
      </c>
      <c r="AB25" s="113">
        <v>44</v>
      </c>
      <c r="AC25" s="114">
        <v>21</v>
      </c>
      <c r="AD25" s="114">
        <f t="shared" si="12"/>
        <v>65</v>
      </c>
      <c r="AE25" s="114">
        <f t="shared" si="13"/>
        <v>7</v>
      </c>
      <c r="AF25" s="115" t="str">
        <f t="shared" si="14"/>
        <v>B+</v>
      </c>
      <c r="AG25" s="102" t="s">
        <v>705</v>
      </c>
      <c r="AH25" s="113">
        <v>42</v>
      </c>
      <c r="AI25" s="114">
        <v>44</v>
      </c>
      <c r="AJ25" s="114">
        <f t="shared" si="15"/>
        <v>86</v>
      </c>
      <c r="AK25" s="114">
        <f t="shared" si="16"/>
        <v>9</v>
      </c>
      <c r="AL25" s="115" t="str">
        <f t="shared" si="17"/>
        <v>A+</v>
      </c>
      <c r="AM25" s="102" t="s">
        <v>705</v>
      </c>
      <c r="AN25" s="113">
        <v>49</v>
      </c>
      <c r="AO25" s="114">
        <v>45</v>
      </c>
      <c r="AP25" s="114">
        <f t="shared" si="18"/>
        <v>94</v>
      </c>
      <c r="AQ25" s="114">
        <f t="shared" si="19"/>
        <v>10</v>
      </c>
      <c r="AR25" s="115" t="str">
        <f t="shared" si="20"/>
        <v>O</v>
      </c>
      <c r="AS25" s="102" t="s">
        <v>705</v>
      </c>
      <c r="AT25" s="113">
        <v>37</v>
      </c>
      <c r="AU25" s="114">
        <v>37</v>
      </c>
      <c r="AV25" s="114">
        <f t="shared" si="21"/>
        <v>74</v>
      </c>
      <c r="AW25" s="114">
        <f t="shared" si="22"/>
        <v>8</v>
      </c>
      <c r="AX25" s="116" t="str">
        <f t="shared" si="23"/>
        <v>A</v>
      </c>
      <c r="AY25" s="102" t="s">
        <v>705</v>
      </c>
      <c r="AZ25" s="107">
        <f t="shared" si="24"/>
        <v>7.5</v>
      </c>
      <c r="BA25" s="34">
        <f t="shared" si="25"/>
        <v>75</v>
      </c>
      <c r="BB25" s="35" t="s">
        <v>722</v>
      </c>
      <c r="BC25" s="114" t="str">
        <f t="shared" si="26"/>
        <v/>
      </c>
      <c r="BD25" s="114" t="str">
        <f t="shared" si="27"/>
        <v/>
      </c>
      <c r="BE25" s="109" t="s">
        <v>714</v>
      </c>
      <c r="BF25" s="109" t="s">
        <v>715</v>
      </c>
      <c r="BG25" s="109" t="s">
        <v>716</v>
      </c>
      <c r="BH25" s="109" t="s">
        <v>717</v>
      </c>
      <c r="BI25" s="109" t="s">
        <v>718</v>
      </c>
      <c r="BJ25" s="109" t="s">
        <v>719</v>
      </c>
      <c r="BK25" s="109" t="s">
        <v>720</v>
      </c>
      <c r="BL25" s="109" t="s">
        <v>721</v>
      </c>
    </row>
    <row r="26" spans="1:64" ht="17">
      <c r="A26" s="40" t="s">
        <v>650</v>
      </c>
      <c r="B26" s="41" t="s">
        <v>244</v>
      </c>
      <c r="C26" s="42" t="s">
        <v>245</v>
      </c>
      <c r="D26" s="110">
        <v>42</v>
      </c>
      <c r="E26" s="111">
        <v>29</v>
      </c>
      <c r="F26" s="111">
        <f t="shared" si="0"/>
        <v>71</v>
      </c>
      <c r="G26" s="111">
        <f t="shared" si="1"/>
        <v>8</v>
      </c>
      <c r="H26" s="112" t="str">
        <f t="shared" si="2"/>
        <v>A</v>
      </c>
      <c r="I26" s="102" t="s">
        <v>705</v>
      </c>
      <c r="J26" s="113">
        <v>45</v>
      </c>
      <c r="K26" s="114">
        <v>47</v>
      </c>
      <c r="L26" s="114">
        <f t="shared" si="3"/>
        <v>92</v>
      </c>
      <c r="M26" s="114">
        <f t="shared" si="4"/>
        <v>10</v>
      </c>
      <c r="N26" s="115" t="str">
        <f t="shared" si="5"/>
        <v>O</v>
      </c>
      <c r="O26" s="102" t="s">
        <v>705</v>
      </c>
      <c r="P26" s="113">
        <v>45</v>
      </c>
      <c r="Q26" s="114">
        <v>39</v>
      </c>
      <c r="R26" s="114">
        <f t="shared" si="6"/>
        <v>84</v>
      </c>
      <c r="S26" s="114">
        <f t="shared" si="7"/>
        <v>9</v>
      </c>
      <c r="T26" s="115" t="str">
        <f t="shared" si="8"/>
        <v>A+</v>
      </c>
      <c r="U26" s="102" t="s">
        <v>705</v>
      </c>
      <c r="V26" s="113">
        <v>43</v>
      </c>
      <c r="W26" s="114">
        <v>25</v>
      </c>
      <c r="X26" s="114">
        <f t="shared" si="9"/>
        <v>68</v>
      </c>
      <c r="Y26" s="114">
        <f t="shared" si="10"/>
        <v>7</v>
      </c>
      <c r="Z26" s="115" t="str">
        <f t="shared" si="11"/>
        <v>B+</v>
      </c>
      <c r="AA26" s="102" t="s">
        <v>705</v>
      </c>
      <c r="AB26" s="113">
        <v>46</v>
      </c>
      <c r="AC26" s="114">
        <v>33</v>
      </c>
      <c r="AD26" s="114">
        <f t="shared" si="12"/>
        <v>79</v>
      </c>
      <c r="AE26" s="114">
        <f t="shared" si="13"/>
        <v>8</v>
      </c>
      <c r="AF26" s="115" t="str">
        <f t="shared" si="14"/>
        <v>A</v>
      </c>
      <c r="AG26" s="102" t="s">
        <v>705</v>
      </c>
      <c r="AH26" s="113">
        <v>44</v>
      </c>
      <c r="AI26" s="114">
        <v>44</v>
      </c>
      <c r="AJ26" s="114">
        <f t="shared" si="15"/>
        <v>88</v>
      </c>
      <c r="AK26" s="114">
        <f t="shared" si="16"/>
        <v>9</v>
      </c>
      <c r="AL26" s="115" t="str">
        <f t="shared" si="17"/>
        <v>A+</v>
      </c>
      <c r="AM26" s="102" t="s">
        <v>705</v>
      </c>
      <c r="AN26" s="113">
        <v>50</v>
      </c>
      <c r="AO26" s="114">
        <v>48</v>
      </c>
      <c r="AP26" s="114">
        <f t="shared" si="18"/>
        <v>98</v>
      </c>
      <c r="AQ26" s="114">
        <f t="shared" si="19"/>
        <v>10</v>
      </c>
      <c r="AR26" s="115" t="str">
        <f t="shared" si="20"/>
        <v>O</v>
      </c>
      <c r="AS26" s="102" t="s">
        <v>705</v>
      </c>
      <c r="AT26" s="113">
        <v>40</v>
      </c>
      <c r="AU26" s="114">
        <v>38</v>
      </c>
      <c r="AV26" s="114">
        <f t="shared" si="21"/>
        <v>78</v>
      </c>
      <c r="AW26" s="114">
        <f t="shared" si="22"/>
        <v>8</v>
      </c>
      <c r="AX26" s="116" t="str">
        <f t="shared" si="23"/>
        <v>A</v>
      </c>
      <c r="AY26" s="102" t="s">
        <v>705</v>
      </c>
      <c r="AZ26" s="107">
        <f t="shared" si="24"/>
        <v>8.2777777777777786</v>
      </c>
      <c r="BA26" s="34">
        <f t="shared" si="25"/>
        <v>82.777777777777786</v>
      </c>
      <c r="BB26" s="35" t="s">
        <v>722</v>
      </c>
      <c r="BC26" s="114" t="str">
        <f t="shared" si="26"/>
        <v/>
      </c>
      <c r="BD26" s="114" t="str">
        <f t="shared" si="27"/>
        <v/>
      </c>
      <c r="BE26" s="109" t="s">
        <v>714</v>
      </c>
      <c r="BF26" s="109" t="s">
        <v>715</v>
      </c>
      <c r="BG26" s="109" t="s">
        <v>716</v>
      </c>
      <c r="BH26" s="109" t="s">
        <v>717</v>
      </c>
      <c r="BI26" s="109" t="s">
        <v>718</v>
      </c>
      <c r="BJ26" s="109" t="s">
        <v>719</v>
      </c>
      <c r="BK26" s="109" t="s">
        <v>720</v>
      </c>
      <c r="BL26" s="109" t="s">
        <v>721</v>
      </c>
    </row>
    <row r="27" spans="1:64" ht="17">
      <c r="A27" s="40" t="s">
        <v>651</v>
      </c>
      <c r="B27" s="41" t="s">
        <v>252</v>
      </c>
      <c r="C27" s="42" t="s">
        <v>253</v>
      </c>
      <c r="D27" s="110">
        <v>30</v>
      </c>
      <c r="E27" s="111">
        <v>18</v>
      </c>
      <c r="F27" s="111">
        <f t="shared" si="0"/>
        <v>48</v>
      </c>
      <c r="G27" s="111">
        <f t="shared" si="1"/>
        <v>4</v>
      </c>
      <c r="H27" s="112" t="str">
        <f t="shared" si="2"/>
        <v>P</v>
      </c>
      <c r="I27" s="102" t="s">
        <v>705</v>
      </c>
      <c r="J27" s="113">
        <v>31</v>
      </c>
      <c r="K27" s="114">
        <v>35</v>
      </c>
      <c r="L27" s="114">
        <f t="shared" si="3"/>
        <v>66</v>
      </c>
      <c r="M27" s="114">
        <f t="shared" si="4"/>
        <v>7</v>
      </c>
      <c r="N27" s="115" t="str">
        <f t="shared" si="5"/>
        <v>B+</v>
      </c>
      <c r="O27" s="102" t="s">
        <v>705</v>
      </c>
      <c r="P27" s="113">
        <v>32</v>
      </c>
      <c r="Q27" s="114">
        <v>21</v>
      </c>
      <c r="R27" s="114">
        <f t="shared" si="6"/>
        <v>53</v>
      </c>
      <c r="S27" s="114">
        <f t="shared" si="7"/>
        <v>5</v>
      </c>
      <c r="T27" s="115" t="str">
        <f t="shared" si="8"/>
        <v>C</v>
      </c>
      <c r="U27" s="102" t="s">
        <v>705</v>
      </c>
      <c r="V27" s="113">
        <v>27</v>
      </c>
      <c r="W27" s="114">
        <v>25</v>
      </c>
      <c r="X27" s="114">
        <f t="shared" si="9"/>
        <v>52</v>
      </c>
      <c r="Y27" s="114">
        <f t="shared" si="10"/>
        <v>5</v>
      </c>
      <c r="Z27" s="115" t="str">
        <f t="shared" si="11"/>
        <v>C</v>
      </c>
      <c r="AA27" s="102" t="s">
        <v>705</v>
      </c>
      <c r="AB27" s="113">
        <v>31</v>
      </c>
      <c r="AC27" s="114">
        <v>31</v>
      </c>
      <c r="AD27" s="114">
        <f t="shared" si="12"/>
        <v>62</v>
      </c>
      <c r="AE27" s="114">
        <f t="shared" si="13"/>
        <v>7</v>
      </c>
      <c r="AF27" s="115" t="str">
        <f t="shared" si="14"/>
        <v>B+</v>
      </c>
      <c r="AG27" s="102" t="s">
        <v>705</v>
      </c>
      <c r="AH27" s="113">
        <v>37</v>
      </c>
      <c r="AI27" s="114">
        <v>33</v>
      </c>
      <c r="AJ27" s="114">
        <f t="shared" si="15"/>
        <v>70</v>
      </c>
      <c r="AK27" s="114">
        <f t="shared" si="16"/>
        <v>8</v>
      </c>
      <c r="AL27" s="115" t="str">
        <f t="shared" si="17"/>
        <v>A</v>
      </c>
      <c r="AM27" s="102" t="s">
        <v>705</v>
      </c>
      <c r="AN27" s="113">
        <v>47</v>
      </c>
      <c r="AO27" s="114">
        <v>44</v>
      </c>
      <c r="AP27" s="114">
        <f t="shared" si="18"/>
        <v>91</v>
      </c>
      <c r="AQ27" s="114">
        <f t="shared" si="19"/>
        <v>10</v>
      </c>
      <c r="AR27" s="115" t="str">
        <f t="shared" si="20"/>
        <v>O</v>
      </c>
      <c r="AS27" s="102" t="s">
        <v>705</v>
      </c>
      <c r="AT27" s="113">
        <v>37</v>
      </c>
      <c r="AU27" s="114">
        <v>33</v>
      </c>
      <c r="AV27" s="114">
        <f t="shared" si="21"/>
        <v>70</v>
      </c>
      <c r="AW27" s="114">
        <f t="shared" si="22"/>
        <v>8</v>
      </c>
      <c r="AX27" s="116" t="str">
        <f t="shared" si="23"/>
        <v>A</v>
      </c>
      <c r="AY27" s="102" t="s">
        <v>705</v>
      </c>
      <c r="AZ27" s="107">
        <f t="shared" si="24"/>
        <v>5.8888888888888893</v>
      </c>
      <c r="BA27" s="34">
        <f t="shared" si="25"/>
        <v>58.888888888888893</v>
      </c>
      <c r="BB27" s="35" t="s">
        <v>308</v>
      </c>
      <c r="BC27" s="114" t="str">
        <f t="shared" si="26"/>
        <v/>
      </c>
      <c r="BD27" s="114" t="str">
        <f t="shared" si="27"/>
        <v/>
      </c>
      <c r="BE27" s="109" t="s">
        <v>714</v>
      </c>
      <c r="BF27" s="109" t="s">
        <v>715</v>
      </c>
      <c r="BG27" s="109" t="s">
        <v>716</v>
      </c>
      <c r="BH27" s="109" t="s">
        <v>717</v>
      </c>
      <c r="BI27" s="109" t="s">
        <v>718</v>
      </c>
      <c r="BJ27" s="109" t="s">
        <v>719</v>
      </c>
      <c r="BK27" s="109" t="s">
        <v>720</v>
      </c>
      <c r="BL27" s="109" t="s">
        <v>721</v>
      </c>
    </row>
    <row r="28" spans="1:64" ht="17">
      <c r="A28" s="40" t="s">
        <v>652</v>
      </c>
      <c r="B28" s="41" t="s">
        <v>260</v>
      </c>
      <c r="C28" s="42" t="s">
        <v>261</v>
      </c>
      <c r="D28" s="110">
        <v>28</v>
      </c>
      <c r="E28" s="111">
        <v>18</v>
      </c>
      <c r="F28" s="111">
        <f t="shared" si="0"/>
        <v>46</v>
      </c>
      <c r="G28" s="111">
        <f t="shared" si="1"/>
        <v>4</v>
      </c>
      <c r="H28" s="112" t="str">
        <f t="shared" si="2"/>
        <v>P</v>
      </c>
      <c r="I28" s="102" t="s">
        <v>705</v>
      </c>
      <c r="J28" s="113">
        <v>32</v>
      </c>
      <c r="K28" s="114">
        <v>28</v>
      </c>
      <c r="L28" s="114">
        <f t="shared" si="3"/>
        <v>60</v>
      </c>
      <c r="M28" s="114">
        <f t="shared" si="4"/>
        <v>7</v>
      </c>
      <c r="N28" s="115" t="str">
        <f t="shared" si="5"/>
        <v>B+</v>
      </c>
      <c r="O28" s="102" t="s">
        <v>705</v>
      </c>
      <c r="P28" s="113">
        <v>23</v>
      </c>
      <c r="Q28" s="114">
        <v>18</v>
      </c>
      <c r="R28" s="114">
        <f t="shared" si="6"/>
        <v>41</v>
      </c>
      <c r="S28" s="114">
        <f t="shared" si="7"/>
        <v>4</v>
      </c>
      <c r="T28" s="115" t="str">
        <f t="shared" si="8"/>
        <v>P</v>
      </c>
      <c r="U28" s="102" t="s">
        <v>705</v>
      </c>
      <c r="V28" s="113">
        <v>28</v>
      </c>
      <c r="W28" s="114">
        <v>18</v>
      </c>
      <c r="X28" s="114">
        <f t="shared" si="9"/>
        <v>46</v>
      </c>
      <c r="Y28" s="114">
        <f t="shared" si="10"/>
        <v>4</v>
      </c>
      <c r="Z28" s="115" t="str">
        <f t="shared" si="11"/>
        <v>P</v>
      </c>
      <c r="AA28" s="102" t="s">
        <v>705</v>
      </c>
      <c r="AB28" s="113">
        <v>29</v>
      </c>
      <c r="AC28" s="114">
        <v>20</v>
      </c>
      <c r="AD28" s="114">
        <f t="shared" si="12"/>
        <v>49</v>
      </c>
      <c r="AE28" s="114">
        <f t="shared" si="13"/>
        <v>4</v>
      </c>
      <c r="AF28" s="115" t="str">
        <f t="shared" si="14"/>
        <v>P</v>
      </c>
      <c r="AG28" s="102" t="s">
        <v>705</v>
      </c>
      <c r="AH28" s="113">
        <v>31</v>
      </c>
      <c r="AI28" s="114">
        <v>24</v>
      </c>
      <c r="AJ28" s="114">
        <f t="shared" si="15"/>
        <v>55</v>
      </c>
      <c r="AK28" s="114">
        <f t="shared" si="16"/>
        <v>6</v>
      </c>
      <c r="AL28" s="115" t="str">
        <f t="shared" si="17"/>
        <v>B</v>
      </c>
      <c r="AM28" s="102" t="s">
        <v>705</v>
      </c>
      <c r="AN28" s="113">
        <v>47</v>
      </c>
      <c r="AO28" s="114">
        <v>33</v>
      </c>
      <c r="AP28" s="114">
        <f t="shared" si="18"/>
        <v>80</v>
      </c>
      <c r="AQ28" s="114">
        <f t="shared" si="19"/>
        <v>9</v>
      </c>
      <c r="AR28" s="115" t="str">
        <f t="shared" si="20"/>
        <v>A+</v>
      </c>
      <c r="AS28" s="102" t="s">
        <v>705</v>
      </c>
      <c r="AT28" s="113">
        <v>30</v>
      </c>
      <c r="AU28" s="114">
        <v>21</v>
      </c>
      <c r="AV28" s="114">
        <f t="shared" si="21"/>
        <v>51</v>
      </c>
      <c r="AW28" s="114">
        <f t="shared" si="22"/>
        <v>5</v>
      </c>
      <c r="AX28" s="116" t="str">
        <f t="shared" si="23"/>
        <v>C</v>
      </c>
      <c r="AY28" s="102" t="s">
        <v>705</v>
      </c>
      <c r="AZ28" s="107">
        <f t="shared" si="24"/>
        <v>4.6111111111111107</v>
      </c>
      <c r="BA28" s="34">
        <f t="shared" si="25"/>
        <v>46.111111111111107</v>
      </c>
      <c r="BB28" s="35" t="s">
        <v>308</v>
      </c>
      <c r="BC28" s="114" t="str">
        <f t="shared" si="26"/>
        <v/>
      </c>
      <c r="BD28" s="114" t="str">
        <f t="shared" si="27"/>
        <v/>
      </c>
      <c r="BE28" s="109" t="s">
        <v>714</v>
      </c>
      <c r="BF28" s="109" t="s">
        <v>715</v>
      </c>
      <c r="BG28" s="109" t="s">
        <v>716</v>
      </c>
      <c r="BH28" s="109" t="s">
        <v>717</v>
      </c>
      <c r="BI28" s="109" t="s">
        <v>718</v>
      </c>
      <c r="BJ28" s="109" t="s">
        <v>719</v>
      </c>
      <c r="BK28" s="109" t="s">
        <v>720</v>
      </c>
      <c r="BL28" s="109" t="s">
        <v>721</v>
      </c>
    </row>
    <row r="29" spans="1:64" ht="17">
      <c r="A29" s="40" t="s">
        <v>653</v>
      </c>
      <c r="B29" s="41" t="s">
        <v>269</v>
      </c>
      <c r="C29" s="42" t="s">
        <v>270</v>
      </c>
      <c r="D29" s="110">
        <v>47</v>
      </c>
      <c r="E29" s="111">
        <v>23</v>
      </c>
      <c r="F29" s="111">
        <f t="shared" si="0"/>
        <v>70</v>
      </c>
      <c r="G29" s="111">
        <f t="shared" si="1"/>
        <v>8</v>
      </c>
      <c r="H29" s="112" t="str">
        <f t="shared" si="2"/>
        <v>A</v>
      </c>
      <c r="I29" s="102" t="s">
        <v>705</v>
      </c>
      <c r="J29" s="113">
        <v>47</v>
      </c>
      <c r="K29" s="114">
        <v>46</v>
      </c>
      <c r="L29" s="114">
        <f t="shared" si="3"/>
        <v>93</v>
      </c>
      <c r="M29" s="114">
        <f t="shared" si="4"/>
        <v>10</v>
      </c>
      <c r="N29" s="115" t="str">
        <f t="shared" si="5"/>
        <v>O</v>
      </c>
      <c r="O29" s="102" t="s">
        <v>705</v>
      </c>
      <c r="P29" s="113">
        <v>43</v>
      </c>
      <c r="Q29" s="114">
        <v>36</v>
      </c>
      <c r="R29" s="114">
        <f t="shared" si="6"/>
        <v>79</v>
      </c>
      <c r="S29" s="114">
        <f t="shared" si="7"/>
        <v>8</v>
      </c>
      <c r="T29" s="115" t="str">
        <f t="shared" si="8"/>
        <v>A</v>
      </c>
      <c r="U29" s="102" t="s">
        <v>705</v>
      </c>
      <c r="V29" s="113">
        <v>39</v>
      </c>
      <c r="W29" s="114">
        <v>27</v>
      </c>
      <c r="X29" s="114">
        <f t="shared" si="9"/>
        <v>66</v>
      </c>
      <c r="Y29" s="114">
        <f t="shared" si="10"/>
        <v>7</v>
      </c>
      <c r="Z29" s="115" t="str">
        <f t="shared" si="11"/>
        <v>B+</v>
      </c>
      <c r="AA29" s="102" t="s">
        <v>705</v>
      </c>
      <c r="AB29" s="113">
        <v>40</v>
      </c>
      <c r="AC29" s="114">
        <v>36</v>
      </c>
      <c r="AD29" s="114">
        <f t="shared" si="12"/>
        <v>76</v>
      </c>
      <c r="AE29" s="114">
        <f t="shared" si="13"/>
        <v>8</v>
      </c>
      <c r="AF29" s="115" t="str">
        <f t="shared" si="14"/>
        <v>A</v>
      </c>
      <c r="AG29" s="102" t="s">
        <v>705</v>
      </c>
      <c r="AH29" s="113">
        <v>41</v>
      </c>
      <c r="AI29" s="114">
        <v>39</v>
      </c>
      <c r="AJ29" s="114">
        <f t="shared" si="15"/>
        <v>80</v>
      </c>
      <c r="AK29" s="114">
        <f t="shared" si="16"/>
        <v>9</v>
      </c>
      <c r="AL29" s="115" t="str">
        <f t="shared" si="17"/>
        <v>A+</v>
      </c>
      <c r="AM29" s="102" t="s">
        <v>705</v>
      </c>
      <c r="AN29" s="113">
        <v>48</v>
      </c>
      <c r="AO29" s="114">
        <v>46</v>
      </c>
      <c r="AP29" s="114">
        <f t="shared" si="18"/>
        <v>94</v>
      </c>
      <c r="AQ29" s="114">
        <f t="shared" si="19"/>
        <v>10</v>
      </c>
      <c r="AR29" s="115" t="str">
        <f t="shared" si="20"/>
        <v>O</v>
      </c>
      <c r="AS29" s="102" t="s">
        <v>705</v>
      </c>
      <c r="AT29" s="113">
        <v>41</v>
      </c>
      <c r="AU29" s="114">
        <v>28</v>
      </c>
      <c r="AV29" s="114">
        <f t="shared" si="21"/>
        <v>69</v>
      </c>
      <c r="AW29" s="114">
        <f t="shared" si="22"/>
        <v>7</v>
      </c>
      <c r="AX29" s="116" t="str">
        <f t="shared" si="23"/>
        <v>B+</v>
      </c>
      <c r="AY29" s="102" t="s">
        <v>705</v>
      </c>
      <c r="AZ29" s="107">
        <f t="shared" si="24"/>
        <v>8</v>
      </c>
      <c r="BA29" s="34">
        <f t="shared" si="25"/>
        <v>80</v>
      </c>
      <c r="BB29" s="35" t="s">
        <v>722</v>
      </c>
      <c r="BC29" s="114" t="str">
        <f t="shared" si="26"/>
        <v/>
      </c>
      <c r="BD29" s="114" t="str">
        <f t="shared" si="27"/>
        <v/>
      </c>
      <c r="BE29" s="109" t="s">
        <v>714</v>
      </c>
      <c r="BF29" s="109" t="s">
        <v>715</v>
      </c>
      <c r="BG29" s="109" t="s">
        <v>716</v>
      </c>
      <c r="BH29" s="109" t="s">
        <v>717</v>
      </c>
      <c r="BI29" s="109" t="s">
        <v>718</v>
      </c>
      <c r="BJ29" s="109" t="s">
        <v>719</v>
      </c>
      <c r="BK29" s="109" t="s">
        <v>720</v>
      </c>
      <c r="BL29" s="109" t="s">
        <v>721</v>
      </c>
    </row>
    <row r="30" spans="1:64" ht="17">
      <c r="A30" s="40" t="s">
        <v>654</v>
      </c>
      <c r="B30" s="41" t="s">
        <v>277</v>
      </c>
      <c r="C30" s="42" t="s">
        <v>278</v>
      </c>
      <c r="D30" s="110">
        <v>21</v>
      </c>
      <c r="E30" s="111">
        <v>6</v>
      </c>
      <c r="F30" s="111">
        <f t="shared" si="0"/>
        <v>27</v>
      </c>
      <c r="G30" s="111">
        <f t="shared" si="1"/>
        <v>0</v>
      </c>
      <c r="H30" s="112" t="str">
        <f t="shared" si="2"/>
        <v>F</v>
      </c>
      <c r="I30" s="102"/>
      <c r="J30" s="113">
        <v>23</v>
      </c>
      <c r="K30" s="114">
        <v>20</v>
      </c>
      <c r="L30" s="114">
        <f t="shared" si="3"/>
        <v>43</v>
      </c>
      <c r="M30" s="114">
        <f t="shared" si="4"/>
        <v>4</v>
      </c>
      <c r="N30" s="115" t="str">
        <f t="shared" si="5"/>
        <v>P</v>
      </c>
      <c r="O30" s="102" t="s">
        <v>705</v>
      </c>
      <c r="P30" s="113">
        <v>30</v>
      </c>
      <c r="Q30" s="114">
        <v>35</v>
      </c>
      <c r="R30" s="114">
        <f t="shared" si="6"/>
        <v>65</v>
      </c>
      <c r="S30" s="114">
        <f t="shared" si="7"/>
        <v>7</v>
      </c>
      <c r="T30" s="115" t="str">
        <f t="shared" si="8"/>
        <v>B+</v>
      </c>
      <c r="U30" s="102" t="s">
        <v>705</v>
      </c>
      <c r="V30" s="113">
        <v>27</v>
      </c>
      <c r="W30" s="114">
        <v>18</v>
      </c>
      <c r="X30" s="114">
        <f t="shared" si="9"/>
        <v>45</v>
      </c>
      <c r="Y30" s="114">
        <f t="shared" si="10"/>
        <v>4</v>
      </c>
      <c r="Z30" s="115" t="str">
        <f t="shared" si="11"/>
        <v>P</v>
      </c>
      <c r="AA30" s="102" t="s">
        <v>631</v>
      </c>
      <c r="AB30" s="113">
        <v>24</v>
      </c>
      <c r="AC30" s="114">
        <v>21</v>
      </c>
      <c r="AD30" s="114">
        <f t="shared" si="12"/>
        <v>45</v>
      </c>
      <c r="AE30" s="114">
        <f t="shared" si="13"/>
        <v>4</v>
      </c>
      <c r="AF30" s="115" t="str">
        <f t="shared" si="14"/>
        <v>P</v>
      </c>
      <c r="AG30" s="102" t="s">
        <v>705</v>
      </c>
      <c r="AH30" s="113">
        <v>33</v>
      </c>
      <c r="AI30" s="114">
        <v>31</v>
      </c>
      <c r="AJ30" s="114">
        <f t="shared" si="15"/>
        <v>64</v>
      </c>
      <c r="AK30" s="114">
        <f t="shared" si="16"/>
        <v>7</v>
      </c>
      <c r="AL30" s="115" t="str">
        <f t="shared" si="17"/>
        <v>B+</v>
      </c>
      <c r="AM30" s="102" t="s">
        <v>631</v>
      </c>
      <c r="AN30" s="113">
        <v>48</v>
      </c>
      <c r="AO30" s="114">
        <v>33</v>
      </c>
      <c r="AP30" s="114">
        <f t="shared" si="18"/>
        <v>81</v>
      </c>
      <c r="AQ30" s="114">
        <f t="shared" si="19"/>
        <v>9</v>
      </c>
      <c r="AR30" s="115" t="str">
        <f t="shared" si="20"/>
        <v>A+</v>
      </c>
      <c r="AS30" s="102" t="s">
        <v>705</v>
      </c>
      <c r="AT30" s="113">
        <v>31</v>
      </c>
      <c r="AU30" s="114">
        <v>21</v>
      </c>
      <c r="AV30" s="114">
        <f t="shared" si="21"/>
        <v>52</v>
      </c>
      <c r="AW30" s="114">
        <f t="shared" si="22"/>
        <v>5</v>
      </c>
      <c r="AX30" s="116" t="str">
        <f t="shared" si="23"/>
        <v>C</v>
      </c>
      <c r="AY30" s="102" t="s">
        <v>705</v>
      </c>
      <c r="AZ30" s="107">
        <f t="shared" si="24"/>
        <v>4.5</v>
      </c>
      <c r="BA30" s="34">
        <f t="shared" si="25"/>
        <v>45</v>
      </c>
      <c r="BB30" s="35" t="s">
        <v>724</v>
      </c>
      <c r="BC30" s="114" t="str">
        <f t="shared" si="26"/>
        <v>21MAT31,</v>
      </c>
      <c r="BD30" s="114" t="str">
        <f t="shared" si="27"/>
        <v>21MAT31,21CS33,21CSL35,</v>
      </c>
      <c r="BE30" s="109" t="s">
        <v>714</v>
      </c>
      <c r="BF30" s="109" t="s">
        <v>715</v>
      </c>
      <c r="BG30" s="109" t="s">
        <v>716</v>
      </c>
      <c r="BH30" s="109" t="s">
        <v>717</v>
      </c>
      <c r="BI30" s="109" t="s">
        <v>718</v>
      </c>
      <c r="BJ30" s="109" t="s">
        <v>719</v>
      </c>
      <c r="BK30" s="109" t="s">
        <v>720</v>
      </c>
      <c r="BL30" s="109" t="s">
        <v>721</v>
      </c>
    </row>
    <row r="31" spans="1:64" ht="17">
      <c r="A31" s="40" t="s">
        <v>655</v>
      </c>
      <c r="B31" s="41" t="s">
        <v>286</v>
      </c>
      <c r="C31" s="42" t="s">
        <v>287</v>
      </c>
      <c r="D31" s="110">
        <v>21</v>
      </c>
      <c r="E31" s="111">
        <v>0</v>
      </c>
      <c r="F31" s="111">
        <f t="shared" si="0"/>
        <v>21</v>
      </c>
      <c r="G31" s="111">
        <f t="shared" si="1"/>
        <v>0</v>
      </c>
      <c r="H31" s="112" t="str">
        <f t="shared" si="2"/>
        <v>F</v>
      </c>
      <c r="I31" s="102"/>
      <c r="J31" s="113">
        <v>33</v>
      </c>
      <c r="K31" s="114">
        <v>24</v>
      </c>
      <c r="L31" s="114">
        <f t="shared" si="3"/>
        <v>57</v>
      </c>
      <c r="M31" s="114">
        <f t="shared" si="4"/>
        <v>6</v>
      </c>
      <c r="N31" s="115" t="str">
        <f t="shared" si="5"/>
        <v>B</v>
      </c>
      <c r="O31" s="102" t="s">
        <v>705</v>
      </c>
      <c r="P31" s="113">
        <v>23</v>
      </c>
      <c r="Q31" s="114">
        <v>18</v>
      </c>
      <c r="R31" s="114">
        <f t="shared" si="6"/>
        <v>41</v>
      </c>
      <c r="S31" s="114">
        <f t="shared" si="7"/>
        <v>4</v>
      </c>
      <c r="T31" s="115" t="str">
        <f t="shared" si="8"/>
        <v>P</v>
      </c>
      <c r="U31" s="102" t="s">
        <v>705</v>
      </c>
      <c r="V31" s="113">
        <v>25</v>
      </c>
      <c r="W31" s="114">
        <v>0</v>
      </c>
      <c r="X31" s="114">
        <f t="shared" si="9"/>
        <v>25</v>
      </c>
      <c r="Y31" s="114">
        <f t="shared" si="10"/>
        <v>0</v>
      </c>
      <c r="Z31" s="115" t="str">
        <f t="shared" si="11"/>
        <v>F</v>
      </c>
      <c r="AA31" s="102"/>
      <c r="AB31" s="113">
        <v>25</v>
      </c>
      <c r="AC31" s="114">
        <v>18</v>
      </c>
      <c r="AD31" s="114">
        <f t="shared" si="12"/>
        <v>43</v>
      </c>
      <c r="AE31" s="114">
        <f t="shared" si="13"/>
        <v>4</v>
      </c>
      <c r="AF31" s="115" t="str">
        <f t="shared" si="14"/>
        <v>P</v>
      </c>
      <c r="AG31" s="102" t="s">
        <v>705</v>
      </c>
      <c r="AH31" s="113">
        <v>30</v>
      </c>
      <c r="AI31" s="114">
        <v>25</v>
      </c>
      <c r="AJ31" s="114">
        <f t="shared" si="15"/>
        <v>55</v>
      </c>
      <c r="AK31" s="114">
        <f t="shared" si="16"/>
        <v>6</v>
      </c>
      <c r="AL31" s="115" t="str">
        <f t="shared" si="17"/>
        <v>B</v>
      </c>
      <c r="AM31" s="102" t="s">
        <v>631</v>
      </c>
      <c r="AN31" s="113">
        <v>45</v>
      </c>
      <c r="AO31" s="114">
        <v>33</v>
      </c>
      <c r="AP31" s="114">
        <f t="shared" si="18"/>
        <v>78</v>
      </c>
      <c r="AQ31" s="114">
        <f t="shared" si="19"/>
        <v>8</v>
      </c>
      <c r="AR31" s="115" t="str">
        <f t="shared" si="20"/>
        <v>A</v>
      </c>
      <c r="AS31" s="102" t="s">
        <v>705</v>
      </c>
      <c r="AT31" s="113">
        <v>29</v>
      </c>
      <c r="AU31" s="114">
        <v>25</v>
      </c>
      <c r="AV31" s="114">
        <f t="shared" si="21"/>
        <v>54</v>
      </c>
      <c r="AW31" s="114">
        <f t="shared" si="22"/>
        <v>5</v>
      </c>
      <c r="AX31" s="116" t="str">
        <f t="shared" si="23"/>
        <v>C</v>
      </c>
      <c r="AY31" s="102" t="s">
        <v>705</v>
      </c>
      <c r="AZ31" s="107">
        <f t="shared" si="24"/>
        <v>2.9444444444444446</v>
      </c>
      <c r="BA31" s="34">
        <f t="shared" si="25"/>
        <v>29.444444444444446</v>
      </c>
      <c r="BB31" s="35" t="s">
        <v>724</v>
      </c>
      <c r="BC31" s="114" t="str">
        <f t="shared" si="26"/>
        <v>21MAT31,21CS33,</v>
      </c>
      <c r="BD31" s="114" t="str">
        <f t="shared" si="27"/>
        <v>21MAT31,21CS33,21CSL35,</v>
      </c>
      <c r="BE31" s="109" t="s">
        <v>714</v>
      </c>
      <c r="BF31" s="109" t="s">
        <v>715</v>
      </c>
      <c r="BG31" s="109" t="s">
        <v>716</v>
      </c>
      <c r="BH31" s="109" t="s">
        <v>717</v>
      </c>
      <c r="BI31" s="109" t="s">
        <v>718</v>
      </c>
      <c r="BJ31" s="109" t="s">
        <v>719</v>
      </c>
      <c r="BK31" s="109" t="s">
        <v>720</v>
      </c>
      <c r="BL31" s="109" t="s">
        <v>721</v>
      </c>
    </row>
    <row r="32" spans="1:64" ht="17">
      <c r="A32" s="40" t="s">
        <v>656</v>
      </c>
      <c r="B32" s="41" t="s">
        <v>295</v>
      </c>
      <c r="C32" s="42" t="s">
        <v>296</v>
      </c>
      <c r="D32" s="110">
        <v>33</v>
      </c>
      <c r="E32" s="111">
        <v>42</v>
      </c>
      <c r="F32" s="111">
        <f t="shared" si="0"/>
        <v>75</v>
      </c>
      <c r="G32" s="111">
        <f t="shared" si="1"/>
        <v>8</v>
      </c>
      <c r="H32" s="112" t="str">
        <f t="shared" si="2"/>
        <v>A</v>
      </c>
      <c r="I32" s="102" t="s">
        <v>705</v>
      </c>
      <c r="J32" s="113">
        <v>40</v>
      </c>
      <c r="K32" s="114">
        <v>41</v>
      </c>
      <c r="L32" s="114">
        <f t="shared" si="3"/>
        <v>81</v>
      </c>
      <c r="M32" s="114">
        <f t="shared" si="4"/>
        <v>9</v>
      </c>
      <c r="N32" s="115" t="str">
        <f t="shared" si="5"/>
        <v>A+</v>
      </c>
      <c r="O32" s="102" t="s">
        <v>705</v>
      </c>
      <c r="P32" s="113">
        <v>37</v>
      </c>
      <c r="Q32" s="114">
        <v>20</v>
      </c>
      <c r="R32" s="114">
        <f t="shared" si="6"/>
        <v>57</v>
      </c>
      <c r="S32" s="114">
        <f t="shared" si="7"/>
        <v>6</v>
      </c>
      <c r="T32" s="115" t="str">
        <f t="shared" si="8"/>
        <v>B</v>
      </c>
      <c r="U32" s="102" t="s">
        <v>705</v>
      </c>
      <c r="V32" s="113">
        <v>36</v>
      </c>
      <c r="W32" s="114">
        <v>35</v>
      </c>
      <c r="X32" s="114">
        <f t="shared" si="9"/>
        <v>71</v>
      </c>
      <c r="Y32" s="114">
        <f t="shared" si="10"/>
        <v>8</v>
      </c>
      <c r="Z32" s="115" t="str">
        <f t="shared" si="11"/>
        <v>A</v>
      </c>
      <c r="AA32" s="102" t="s">
        <v>705</v>
      </c>
      <c r="AB32" s="113">
        <v>31</v>
      </c>
      <c r="AC32" s="114">
        <v>34</v>
      </c>
      <c r="AD32" s="114">
        <f t="shared" si="12"/>
        <v>65</v>
      </c>
      <c r="AE32" s="114">
        <f t="shared" si="13"/>
        <v>7</v>
      </c>
      <c r="AF32" s="115" t="str">
        <f t="shared" si="14"/>
        <v>B+</v>
      </c>
      <c r="AG32" s="102" t="s">
        <v>705</v>
      </c>
      <c r="AH32" s="113">
        <v>38</v>
      </c>
      <c r="AI32" s="114">
        <v>41</v>
      </c>
      <c r="AJ32" s="114">
        <f t="shared" si="15"/>
        <v>79</v>
      </c>
      <c r="AK32" s="114">
        <f t="shared" si="16"/>
        <v>8</v>
      </c>
      <c r="AL32" s="115" t="str">
        <f t="shared" si="17"/>
        <v>A</v>
      </c>
      <c r="AM32" s="102" t="s">
        <v>705</v>
      </c>
      <c r="AN32" s="113">
        <v>50</v>
      </c>
      <c r="AO32" s="114">
        <v>46</v>
      </c>
      <c r="AP32" s="114">
        <f t="shared" si="18"/>
        <v>96</v>
      </c>
      <c r="AQ32" s="114">
        <f t="shared" si="19"/>
        <v>10</v>
      </c>
      <c r="AR32" s="115" t="str">
        <f t="shared" si="20"/>
        <v>O</v>
      </c>
      <c r="AS32" s="102" t="s">
        <v>705</v>
      </c>
      <c r="AT32" s="113">
        <v>35</v>
      </c>
      <c r="AU32" s="114">
        <v>25</v>
      </c>
      <c r="AV32" s="114">
        <f t="shared" si="21"/>
        <v>60</v>
      </c>
      <c r="AW32" s="114">
        <f t="shared" si="22"/>
        <v>7</v>
      </c>
      <c r="AX32" s="116" t="str">
        <f t="shared" si="23"/>
        <v>B+</v>
      </c>
      <c r="AY32" s="102" t="s">
        <v>705</v>
      </c>
      <c r="AZ32" s="107">
        <f t="shared" si="24"/>
        <v>7.5</v>
      </c>
      <c r="BA32" s="34">
        <f t="shared" si="25"/>
        <v>75</v>
      </c>
      <c r="BB32" s="35" t="s">
        <v>722</v>
      </c>
      <c r="BC32" s="114" t="str">
        <f t="shared" si="26"/>
        <v/>
      </c>
      <c r="BD32" s="114" t="str">
        <f t="shared" si="27"/>
        <v/>
      </c>
      <c r="BE32" s="109" t="s">
        <v>714</v>
      </c>
      <c r="BF32" s="109" t="s">
        <v>715</v>
      </c>
      <c r="BG32" s="109" t="s">
        <v>716</v>
      </c>
      <c r="BH32" s="109" t="s">
        <v>717</v>
      </c>
      <c r="BI32" s="109" t="s">
        <v>718</v>
      </c>
      <c r="BJ32" s="109" t="s">
        <v>719</v>
      </c>
      <c r="BK32" s="109" t="s">
        <v>720</v>
      </c>
      <c r="BL32" s="109" t="s">
        <v>721</v>
      </c>
    </row>
    <row r="33" spans="1:64" ht="17">
      <c r="A33" s="40" t="s">
        <v>657</v>
      </c>
      <c r="B33" s="41" t="s">
        <v>304</v>
      </c>
      <c r="C33" s="42" t="s">
        <v>305</v>
      </c>
      <c r="D33" s="110">
        <v>27</v>
      </c>
      <c r="E33" s="111">
        <v>23</v>
      </c>
      <c r="F33" s="111">
        <f t="shared" si="0"/>
        <v>50</v>
      </c>
      <c r="G33" s="111">
        <f t="shared" si="1"/>
        <v>5</v>
      </c>
      <c r="H33" s="112" t="str">
        <f t="shared" si="2"/>
        <v>C</v>
      </c>
      <c r="I33" s="102" t="s">
        <v>705</v>
      </c>
      <c r="J33" s="113">
        <v>40</v>
      </c>
      <c r="K33" s="114">
        <v>43</v>
      </c>
      <c r="L33" s="114">
        <f t="shared" si="3"/>
        <v>83</v>
      </c>
      <c r="M33" s="114">
        <f t="shared" si="4"/>
        <v>9</v>
      </c>
      <c r="N33" s="115" t="str">
        <f t="shared" si="5"/>
        <v>A+</v>
      </c>
      <c r="O33" s="102" t="s">
        <v>705</v>
      </c>
      <c r="P33" s="113">
        <v>34</v>
      </c>
      <c r="Q33" s="114">
        <v>19</v>
      </c>
      <c r="R33" s="114">
        <f t="shared" si="6"/>
        <v>53</v>
      </c>
      <c r="S33" s="114">
        <f t="shared" si="7"/>
        <v>5</v>
      </c>
      <c r="T33" s="115" t="str">
        <f t="shared" si="8"/>
        <v>C</v>
      </c>
      <c r="U33" s="102" t="s">
        <v>705</v>
      </c>
      <c r="V33" s="113">
        <v>30</v>
      </c>
      <c r="W33" s="114">
        <v>20</v>
      </c>
      <c r="X33" s="114">
        <f t="shared" si="9"/>
        <v>50</v>
      </c>
      <c r="Y33" s="114">
        <f t="shared" si="10"/>
        <v>5</v>
      </c>
      <c r="Z33" s="115" t="str">
        <f t="shared" si="11"/>
        <v>C</v>
      </c>
      <c r="AA33" s="102" t="s">
        <v>705</v>
      </c>
      <c r="AB33" s="113">
        <v>31</v>
      </c>
      <c r="AC33" s="114">
        <v>18</v>
      </c>
      <c r="AD33" s="114">
        <f t="shared" si="12"/>
        <v>49</v>
      </c>
      <c r="AE33" s="114">
        <f t="shared" si="13"/>
        <v>4</v>
      </c>
      <c r="AF33" s="115" t="str">
        <f t="shared" si="14"/>
        <v>P</v>
      </c>
      <c r="AG33" s="102" t="s">
        <v>705</v>
      </c>
      <c r="AH33" s="113">
        <v>33</v>
      </c>
      <c r="AI33" s="114">
        <v>20</v>
      </c>
      <c r="AJ33" s="114">
        <f t="shared" si="15"/>
        <v>53</v>
      </c>
      <c r="AK33" s="114">
        <f t="shared" si="16"/>
        <v>5</v>
      </c>
      <c r="AL33" s="115" t="str">
        <f t="shared" si="17"/>
        <v>C</v>
      </c>
      <c r="AM33" s="102" t="s">
        <v>705</v>
      </c>
      <c r="AN33" s="113">
        <v>49</v>
      </c>
      <c r="AO33" s="114">
        <v>41</v>
      </c>
      <c r="AP33" s="114">
        <f t="shared" si="18"/>
        <v>90</v>
      </c>
      <c r="AQ33" s="114">
        <f t="shared" si="19"/>
        <v>10</v>
      </c>
      <c r="AR33" s="115" t="str">
        <f t="shared" si="20"/>
        <v>O</v>
      </c>
      <c r="AS33" s="102" t="s">
        <v>705</v>
      </c>
      <c r="AT33" s="113">
        <v>35</v>
      </c>
      <c r="AU33" s="114">
        <v>25</v>
      </c>
      <c r="AV33" s="114">
        <f t="shared" si="21"/>
        <v>60</v>
      </c>
      <c r="AW33" s="114">
        <f t="shared" si="22"/>
        <v>7</v>
      </c>
      <c r="AX33" s="116" t="str">
        <f t="shared" si="23"/>
        <v>B+</v>
      </c>
      <c r="AY33" s="102" t="s">
        <v>705</v>
      </c>
      <c r="AZ33" s="107">
        <f t="shared" si="24"/>
        <v>5.4444444444444446</v>
      </c>
      <c r="BA33" s="34">
        <f t="shared" si="25"/>
        <v>54.444444444444443</v>
      </c>
      <c r="BB33" s="35" t="s">
        <v>308</v>
      </c>
      <c r="BC33" s="114" t="str">
        <f t="shared" si="26"/>
        <v/>
      </c>
      <c r="BD33" s="114" t="str">
        <f t="shared" si="27"/>
        <v/>
      </c>
      <c r="BE33" s="109" t="s">
        <v>714</v>
      </c>
      <c r="BF33" s="109" t="s">
        <v>715</v>
      </c>
      <c r="BG33" s="109" t="s">
        <v>716</v>
      </c>
      <c r="BH33" s="109" t="s">
        <v>717</v>
      </c>
      <c r="BI33" s="109" t="s">
        <v>718</v>
      </c>
      <c r="BJ33" s="109" t="s">
        <v>719</v>
      </c>
      <c r="BK33" s="109" t="s">
        <v>720</v>
      </c>
      <c r="BL33" s="109" t="s">
        <v>721</v>
      </c>
    </row>
    <row r="34" spans="1:64" ht="17">
      <c r="A34" s="40" t="s">
        <v>658</v>
      </c>
      <c r="B34" s="41" t="s">
        <v>314</v>
      </c>
      <c r="C34" s="42" t="s">
        <v>315</v>
      </c>
      <c r="D34" s="110">
        <v>38</v>
      </c>
      <c r="E34" s="111">
        <v>31</v>
      </c>
      <c r="F34" s="111">
        <f t="shared" si="0"/>
        <v>69</v>
      </c>
      <c r="G34" s="111">
        <f t="shared" si="1"/>
        <v>7</v>
      </c>
      <c r="H34" s="112" t="str">
        <f t="shared" si="2"/>
        <v>B+</v>
      </c>
      <c r="I34" s="102" t="s">
        <v>705</v>
      </c>
      <c r="J34" s="113">
        <v>45</v>
      </c>
      <c r="K34" s="114">
        <v>41</v>
      </c>
      <c r="L34" s="114">
        <f t="shared" si="3"/>
        <v>86</v>
      </c>
      <c r="M34" s="114">
        <f t="shared" si="4"/>
        <v>9</v>
      </c>
      <c r="N34" s="115" t="str">
        <f t="shared" si="5"/>
        <v>A+</v>
      </c>
      <c r="O34" s="102" t="s">
        <v>705</v>
      </c>
      <c r="P34" s="113">
        <v>34</v>
      </c>
      <c r="Q34" s="114">
        <v>25</v>
      </c>
      <c r="R34" s="114">
        <f t="shared" si="6"/>
        <v>59</v>
      </c>
      <c r="S34" s="114">
        <f t="shared" si="7"/>
        <v>6</v>
      </c>
      <c r="T34" s="115" t="str">
        <f t="shared" si="8"/>
        <v>B</v>
      </c>
      <c r="U34" s="102" t="s">
        <v>705</v>
      </c>
      <c r="V34" s="113">
        <v>33</v>
      </c>
      <c r="W34" s="114">
        <v>20</v>
      </c>
      <c r="X34" s="114">
        <f t="shared" si="9"/>
        <v>53</v>
      </c>
      <c r="Y34" s="114">
        <f t="shared" si="10"/>
        <v>5</v>
      </c>
      <c r="Z34" s="115" t="str">
        <f t="shared" si="11"/>
        <v>C</v>
      </c>
      <c r="AA34" s="102" t="s">
        <v>705</v>
      </c>
      <c r="AB34" s="113">
        <v>33</v>
      </c>
      <c r="AC34" s="114">
        <v>35</v>
      </c>
      <c r="AD34" s="114">
        <f t="shared" si="12"/>
        <v>68</v>
      </c>
      <c r="AE34" s="114">
        <f t="shared" si="13"/>
        <v>7</v>
      </c>
      <c r="AF34" s="115" t="str">
        <f t="shared" si="14"/>
        <v>B+</v>
      </c>
      <c r="AG34" s="102" t="s">
        <v>705</v>
      </c>
      <c r="AH34" s="113">
        <v>46</v>
      </c>
      <c r="AI34" s="114">
        <v>46</v>
      </c>
      <c r="AJ34" s="114">
        <f t="shared" si="15"/>
        <v>92</v>
      </c>
      <c r="AK34" s="114">
        <f t="shared" si="16"/>
        <v>10</v>
      </c>
      <c r="AL34" s="115" t="str">
        <f t="shared" si="17"/>
        <v>O</v>
      </c>
      <c r="AM34" s="102" t="s">
        <v>705</v>
      </c>
      <c r="AN34" s="113">
        <v>49</v>
      </c>
      <c r="AO34" s="114">
        <v>46</v>
      </c>
      <c r="AP34" s="114">
        <f t="shared" si="18"/>
        <v>95</v>
      </c>
      <c r="AQ34" s="114">
        <f t="shared" si="19"/>
        <v>10</v>
      </c>
      <c r="AR34" s="115" t="str">
        <f t="shared" si="20"/>
        <v>O</v>
      </c>
      <c r="AS34" s="102" t="s">
        <v>705</v>
      </c>
      <c r="AT34" s="113">
        <v>35</v>
      </c>
      <c r="AU34" s="114">
        <v>24</v>
      </c>
      <c r="AV34" s="114">
        <f t="shared" si="21"/>
        <v>59</v>
      </c>
      <c r="AW34" s="114">
        <f t="shared" si="22"/>
        <v>6</v>
      </c>
      <c r="AX34" s="116" t="str">
        <f t="shared" si="23"/>
        <v>B</v>
      </c>
      <c r="AY34" s="102" t="s">
        <v>705</v>
      </c>
      <c r="AZ34" s="107">
        <f t="shared" si="24"/>
        <v>6.7222222222222223</v>
      </c>
      <c r="BA34" s="34">
        <f t="shared" si="25"/>
        <v>67.222222222222229</v>
      </c>
      <c r="BB34" s="35" t="s">
        <v>725</v>
      </c>
      <c r="BC34" s="114" t="str">
        <f t="shared" si="26"/>
        <v/>
      </c>
      <c r="BD34" s="114" t="str">
        <f t="shared" si="27"/>
        <v/>
      </c>
      <c r="BE34" s="109" t="s">
        <v>714</v>
      </c>
      <c r="BF34" s="109" t="s">
        <v>715</v>
      </c>
      <c r="BG34" s="109" t="s">
        <v>716</v>
      </c>
      <c r="BH34" s="109" t="s">
        <v>717</v>
      </c>
      <c r="BI34" s="109" t="s">
        <v>718</v>
      </c>
      <c r="BJ34" s="109" t="s">
        <v>719</v>
      </c>
      <c r="BK34" s="109" t="s">
        <v>720</v>
      </c>
      <c r="BL34" s="109" t="s">
        <v>721</v>
      </c>
    </row>
    <row r="35" spans="1:64" ht="17">
      <c r="A35" s="40" t="s">
        <v>659</v>
      </c>
      <c r="B35" s="41" t="s">
        <v>323</v>
      </c>
      <c r="C35" s="42" t="s">
        <v>324</v>
      </c>
      <c r="D35" s="110">
        <v>33</v>
      </c>
      <c r="E35" s="111">
        <v>11</v>
      </c>
      <c r="F35" s="111">
        <f t="shared" si="0"/>
        <v>44</v>
      </c>
      <c r="G35" s="111">
        <f t="shared" si="1"/>
        <v>0</v>
      </c>
      <c r="H35" s="112" t="str">
        <f t="shared" si="2"/>
        <v>F</v>
      </c>
      <c r="I35" s="102"/>
      <c r="J35" s="113">
        <v>39</v>
      </c>
      <c r="K35" s="114">
        <v>45</v>
      </c>
      <c r="L35" s="114">
        <f t="shared" si="3"/>
        <v>84</v>
      </c>
      <c r="M35" s="114">
        <f t="shared" si="4"/>
        <v>9</v>
      </c>
      <c r="N35" s="115" t="str">
        <f t="shared" si="5"/>
        <v>A+</v>
      </c>
      <c r="O35" s="102" t="s">
        <v>705</v>
      </c>
      <c r="P35" s="113">
        <v>40</v>
      </c>
      <c r="Q35" s="114">
        <v>18</v>
      </c>
      <c r="R35" s="114">
        <f t="shared" si="6"/>
        <v>58</v>
      </c>
      <c r="S35" s="114">
        <f t="shared" si="7"/>
        <v>6</v>
      </c>
      <c r="T35" s="115" t="str">
        <f t="shared" si="8"/>
        <v>B</v>
      </c>
      <c r="U35" s="102" t="s">
        <v>705</v>
      </c>
      <c r="V35" s="113">
        <v>36</v>
      </c>
      <c r="W35" s="114">
        <v>29</v>
      </c>
      <c r="X35" s="114">
        <f t="shared" si="9"/>
        <v>65</v>
      </c>
      <c r="Y35" s="114">
        <f t="shared" si="10"/>
        <v>7</v>
      </c>
      <c r="Z35" s="115" t="str">
        <f t="shared" si="11"/>
        <v>B+</v>
      </c>
      <c r="AA35" s="102" t="s">
        <v>705</v>
      </c>
      <c r="AB35" s="113">
        <v>43</v>
      </c>
      <c r="AC35" s="114">
        <v>34</v>
      </c>
      <c r="AD35" s="114">
        <f t="shared" si="12"/>
        <v>77</v>
      </c>
      <c r="AE35" s="114">
        <f t="shared" si="13"/>
        <v>8</v>
      </c>
      <c r="AF35" s="115" t="str">
        <f t="shared" si="14"/>
        <v>A</v>
      </c>
      <c r="AG35" s="102" t="s">
        <v>705</v>
      </c>
      <c r="AH35" s="113">
        <v>41</v>
      </c>
      <c r="AI35" s="114">
        <v>41</v>
      </c>
      <c r="AJ35" s="114">
        <f t="shared" si="15"/>
        <v>82</v>
      </c>
      <c r="AK35" s="114">
        <f t="shared" si="16"/>
        <v>9</v>
      </c>
      <c r="AL35" s="115" t="str">
        <f t="shared" si="17"/>
        <v>A+</v>
      </c>
      <c r="AM35" s="102" t="s">
        <v>705</v>
      </c>
      <c r="AN35" s="113">
        <v>50</v>
      </c>
      <c r="AO35" s="114">
        <v>47</v>
      </c>
      <c r="AP35" s="114">
        <f t="shared" si="18"/>
        <v>97</v>
      </c>
      <c r="AQ35" s="114">
        <f t="shared" si="19"/>
        <v>10</v>
      </c>
      <c r="AR35" s="115" t="str">
        <f t="shared" si="20"/>
        <v>O</v>
      </c>
      <c r="AS35" s="102" t="s">
        <v>705</v>
      </c>
      <c r="AT35" s="113">
        <v>36</v>
      </c>
      <c r="AU35" s="114">
        <v>34</v>
      </c>
      <c r="AV35" s="114">
        <f t="shared" si="21"/>
        <v>70</v>
      </c>
      <c r="AW35" s="114">
        <f t="shared" si="22"/>
        <v>8</v>
      </c>
      <c r="AX35" s="116" t="str">
        <f t="shared" si="23"/>
        <v>A</v>
      </c>
      <c r="AY35" s="102" t="s">
        <v>705</v>
      </c>
      <c r="AZ35" s="107">
        <f t="shared" si="24"/>
        <v>6.2222222222222223</v>
      </c>
      <c r="BA35" s="34">
        <f t="shared" si="25"/>
        <v>62.222222222222221</v>
      </c>
      <c r="BB35" s="35" t="s">
        <v>724</v>
      </c>
      <c r="BC35" s="114" t="str">
        <f t="shared" si="26"/>
        <v>21MAT31,</v>
      </c>
      <c r="BD35" s="114" t="str">
        <f t="shared" si="27"/>
        <v>21MAT31,</v>
      </c>
      <c r="BE35" s="109" t="s">
        <v>714</v>
      </c>
      <c r="BF35" s="109" t="s">
        <v>715</v>
      </c>
      <c r="BG35" s="109" t="s">
        <v>716</v>
      </c>
      <c r="BH35" s="109" t="s">
        <v>717</v>
      </c>
      <c r="BI35" s="109" t="s">
        <v>718</v>
      </c>
      <c r="BJ35" s="109" t="s">
        <v>719</v>
      </c>
      <c r="BK35" s="109" t="s">
        <v>720</v>
      </c>
      <c r="BL35" s="109" t="s">
        <v>721</v>
      </c>
    </row>
    <row r="36" spans="1:64" ht="17">
      <c r="A36" s="40" t="s">
        <v>660</v>
      </c>
      <c r="B36" s="41" t="s">
        <v>331</v>
      </c>
      <c r="C36" s="42" t="s">
        <v>332</v>
      </c>
      <c r="D36" s="110">
        <v>46</v>
      </c>
      <c r="E36" s="111">
        <v>34</v>
      </c>
      <c r="F36" s="111">
        <f t="shared" si="0"/>
        <v>80</v>
      </c>
      <c r="G36" s="111">
        <f t="shared" si="1"/>
        <v>9</v>
      </c>
      <c r="H36" s="112" t="str">
        <f t="shared" si="2"/>
        <v>A+</v>
      </c>
      <c r="I36" s="102" t="s">
        <v>705</v>
      </c>
      <c r="J36" s="113">
        <v>48</v>
      </c>
      <c r="K36" s="114">
        <v>45</v>
      </c>
      <c r="L36" s="114">
        <f t="shared" si="3"/>
        <v>93</v>
      </c>
      <c r="M36" s="114">
        <f t="shared" si="4"/>
        <v>10</v>
      </c>
      <c r="N36" s="115" t="str">
        <f t="shared" si="5"/>
        <v>O</v>
      </c>
      <c r="O36" s="102" t="s">
        <v>705</v>
      </c>
      <c r="P36" s="113">
        <v>47</v>
      </c>
      <c r="Q36" s="114">
        <v>25</v>
      </c>
      <c r="R36" s="114">
        <f t="shared" si="6"/>
        <v>72</v>
      </c>
      <c r="S36" s="114">
        <f t="shared" si="7"/>
        <v>8</v>
      </c>
      <c r="T36" s="115" t="str">
        <f t="shared" si="8"/>
        <v>A</v>
      </c>
      <c r="U36" s="102" t="s">
        <v>705</v>
      </c>
      <c r="V36" s="113">
        <v>47</v>
      </c>
      <c r="W36" s="114">
        <v>39</v>
      </c>
      <c r="X36" s="114">
        <f t="shared" si="9"/>
        <v>86</v>
      </c>
      <c r="Y36" s="114">
        <f t="shared" si="10"/>
        <v>9</v>
      </c>
      <c r="Z36" s="115" t="str">
        <f t="shared" si="11"/>
        <v>A+</v>
      </c>
      <c r="AA36" s="102" t="s">
        <v>705</v>
      </c>
      <c r="AB36" s="113">
        <v>45</v>
      </c>
      <c r="AC36" s="114">
        <v>35</v>
      </c>
      <c r="AD36" s="114">
        <f t="shared" si="12"/>
        <v>80</v>
      </c>
      <c r="AE36" s="114">
        <f t="shared" si="13"/>
        <v>9</v>
      </c>
      <c r="AF36" s="115" t="str">
        <f t="shared" si="14"/>
        <v>A+</v>
      </c>
      <c r="AG36" s="102" t="s">
        <v>705</v>
      </c>
      <c r="AH36" s="113">
        <v>48</v>
      </c>
      <c r="AI36" s="114">
        <v>50</v>
      </c>
      <c r="AJ36" s="114">
        <f t="shared" si="15"/>
        <v>98</v>
      </c>
      <c r="AK36" s="114">
        <f t="shared" si="16"/>
        <v>10</v>
      </c>
      <c r="AL36" s="115" t="str">
        <f t="shared" si="17"/>
        <v>O</v>
      </c>
      <c r="AM36" s="102" t="s">
        <v>705</v>
      </c>
      <c r="AN36" s="113">
        <v>50</v>
      </c>
      <c r="AO36" s="114">
        <v>49</v>
      </c>
      <c r="AP36" s="114">
        <f t="shared" si="18"/>
        <v>99</v>
      </c>
      <c r="AQ36" s="114">
        <f t="shared" si="19"/>
        <v>10</v>
      </c>
      <c r="AR36" s="115" t="str">
        <f t="shared" si="20"/>
        <v>O</v>
      </c>
      <c r="AS36" s="102" t="s">
        <v>705</v>
      </c>
      <c r="AT36" s="113">
        <v>42</v>
      </c>
      <c r="AU36" s="114">
        <v>37</v>
      </c>
      <c r="AV36" s="114">
        <f t="shared" si="21"/>
        <v>79</v>
      </c>
      <c r="AW36" s="114">
        <f t="shared" si="22"/>
        <v>8</v>
      </c>
      <c r="AX36" s="116" t="str">
        <f t="shared" si="23"/>
        <v>A</v>
      </c>
      <c r="AY36" s="102" t="s">
        <v>705</v>
      </c>
      <c r="AZ36" s="107">
        <f t="shared" si="24"/>
        <v>8.8888888888888893</v>
      </c>
      <c r="BA36" s="34">
        <f t="shared" si="25"/>
        <v>88.888888888888886</v>
      </c>
      <c r="BB36" s="35" t="s">
        <v>722</v>
      </c>
      <c r="BC36" s="114" t="str">
        <f t="shared" si="26"/>
        <v/>
      </c>
      <c r="BD36" s="114" t="str">
        <f t="shared" si="27"/>
        <v/>
      </c>
      <c r="BE36" s="109" t="s">
        <v>714</v>
      </c>
      <c r="BF36" s="109" t="s">
        <v>715</v>
      </c>
      <c r="BG36" s="109" t="s">
        <v>716</v>
      </c>
      <c r="BH36" s="109" t="s">
        <v>717</v>
      </c>
      <c r="BI36" s="109" t="s">
        <v>718</v>
      </c>
      <c r="BJ36" s="109" t="s">
        <v>719</v>
      </c>
      <c r="BK36" s="109" t="s">
        <v>720</v>
      </c>
      <c r="BL36" s="109" t="s">
        <v>721</v>
      </c>
    </row>
    <row r="37" spans="1:64" ht="17">
      <c r="A37" s="40" t="s">
        <v>661</v>
      </c>
      <c r="B37" s="41" t="s">
        <v>338</v>
      </c>
      <c r="C37" s="42" t="s">
        <v>339</v>
      </c>
      <c r="D37" s="110">
        <v>43</v>
      </c>
      <c r="E37" s="111">
        <v>22</v>
      </c>
      <c r="F37" s="111">
        <f t="shared" si="0"/>
        <v>65</v>
      </c>
      <c r="G37" s="111">
        <f t="shared" si="1"/>
        <v>7</v>
      </c>
      <c r="H37" s="112" t="str">
        <f t="shared" si="2"/>
        <v>B+</v>
      </c>
      <c r="I37" s="102" t="s">
        <v>705</v>
      </c>
      <c r="J37" s="113">
        <v>47</v>
      </c>
      <c r="K37" s="114">
        <v>45</v>
      </c>
      <c r="L37" s="114">
        <f t="shared" si="3"/>
        <v>92</v>
      </c>
      <c r="M37" s="114">
        <f t="shared" si="4"/>
        <v>10</v>
      </c>
      <c r="N37" s="115" t="str">
        <f t="shared" si="5"/>
        <v>O</v>
      </c>
      <c r="O37" s="102" t="s">
        <v>705</v>
      </c>
      <c r="P37" s="113">
        <v>45</v>
      </c>
      <c r="Q37" s="114">
        <v>26</v>
      </c>
      <c r="R37" s="114">
        <f t="shared" si="6"/>
        <v>71</v>
      </c>
      <c r="S37" s="114">
        <f t="shared" si="7"/>
        <v>8</v>
      </c>
      <c r="T37" s="115" t="str">
        <f t="shared" si="8"/>
        <v>A</v>
      </c>
      <c r="U37" s="102" t="s">
        <v>705</v>
      </c>
      <c r="V37" s="113">
        <v>38</v>
      </c>
      <c r="W37" s="114">
        <v>23</v>
      </c>
      <c r="X37" s="114">
        <f t="shared" si="9"/>
        <v>61</v>
      </c>
      <c r="Y37" s="114">
        <f t="shared" si="10"/>
        <v>7</v>
      </c>
      <c r="Z37" s="115" t="str">
        <f t="shared" si="11"/>
        <v>B+</v>
      </c>
      <c r="AA37" s="102" t="s">
        <v>705</v>
      </c>
      <c r="AB37" s="113">
        <v>44</v>
      </c>
      <c r="AC37" s="114">
        <v>32</v>
      </c>
      <c r="AD37" s="114">
        <f t="shared" si="12"/>
        <v>76</v>
      </c>
      <c r="AE37" s="114">
        <f t="shared" si="13"/>
        <v>8</v>
      </c>
      <c r="AF37" s="115" t="str">
        <f t="shared" si="14"/>
        <v>A</v>
      </c>
      <c r="AG37" s="102" t="s">
        <v>705</v>
      </c>
      <c r="AH37" s="113">
        <v>44</v>
      </c>
      <c r="AI37" s="114">
        <v>46</v>
      </c>
      <c r="AJ37" s="114">
        <f t="shared" si="15"/>
        <v>90</v>
      </c>
      <c r="AK37" s="114">
        <f t="shared" si="16"/>
        <v>10</v>
      </c>
      <c r="AL37" s="115" t="str">
        <f t="shared" si="17"/>
        <v>O</v>
      </c>
      <c r="AM37" s="102" t="s">
        <v>705</v>
      </c>
      <c r="AN37" s="113">
        <v>50</v>
      </c>
      <c r="AO37" s="114">
        <v>46</v>
      </c>
      <c r="AP37" s="114">
        <f t="shared" si="18"/>
        <v>96</v>
      </c>
      <c r="AQ37" s="114">
        <f t="shared" si="19"/>
        <v>10</v>
      </c>
      <c r="AR37" s="115" t="str">
        <f t="shared" si="20"/>
        <v>O</v>
      </c>
      <c r="AS37" s="102" t="s">
        <v>705</v>
      </c>
      <c r="AT37" s="113">
        <v>40</v>
      </c>
      <c r="AU37" s="114">
        <v>35</v>
      </c>
      <c r="AV37" s="114">
        <f t="shared" si="21"/>
        <v>75</v>
      </c>
      <c r="AW37" s="114">
        <f t="shared" si="22"/>
        <v>8</v>
      </c>
      <c r="AX37" s="116" t="str">
        <f t="shared" si="23"/>
        <v>A</v>
      </c>
      <c r="AY37" s="102" t="s">
        <v>705</v>
      </c>
      <c r="AZ37" s="107">
        <f t="shared" si="24"/>
        <v>7.9444444444444446</v>
      </c>
      <c r="BA37" s="34">
        <f t="shared" si="25"/>
        <v>79.444444444444443</v>
      </c>
      <c r="BB37" s="35" t="s">
        <v>722</v>
      </c>
      <c r="BC37" s="114" t="str">
        <f t="shared" si="26"/>
        <v/>
      </c>
      <c r="BD37" s="114" t="str">
        <f t="shared" si="27"/>
        <v/>
      </c>
      <c r="BE37" s="109" t="s">
        <v>714</v>
      </c>
      <c r="BF37" s="109" t="s">
        <v>715</v>
      </c>
      <c r="BG37" s="109" t="s">
        <v>716</v>
      </c>
      <c r="BH37" s="109" t="s">
        <v>717</v>
      </c>
      <c r="BI37" s="109" t="s">
        <v>718</v>
      </c>
      <c r="BJ37" s="109" t="s">
        <v>719</v>
      </c>
      <c r="BK37" s="109" t="s">
        <v>720</v>
      </c>
      <c r="BL37" s="109" t="s">
        <v>721</v>
      </c>
    </row>
    <row r="38" spans="1:64" ht="17">
      <c r="A38" s="40" t="s">
        <v>662</v>
      </c>
      <c r="B38" s="41" t="s">
        <v>347</v>
      </c>
      <c r="C38" s="42" t="s">
        <v>348</v>
      </c>
      <c r="D38" s="110">
        <v>41</v>
      </c>
      <c r="E38" s="111">
        <v>18</v>
      </c>
      <c r="F38" s="111">
        <f t="shared" si="0"/>
        <v>59</v>
      </c>
      <c r="G38" s="111">
        <f t="shared" si="1"/>
        <v>6</v>
      </c>
      <c r="H38" s="112" t="str">
        <f t="shared" si="2"/>
        <v>B</v>
      </c>
      <c r="I38" s="102" t="s">
        <v>705</v>
      </c>
      <c r="J38" s="113">
        <v>41</v>
      </c>
      <c r="K38" s="114">
        <v>43</v>
      </c>
      <c r="L38" s="114">
        <f t="shared" si="3"/>
        <v>84</v>
      </c>
      <c r="M38" s="114">
        <f t="shared" si="4"/>
        <v>9</v>
      </c>
      <c r="N38" s="115" t="str">
        <f t="shared" si="5"/>
        <v>A+</v>
      </c>
      <c r="O38" s="102" t="s">
        <v>705</v>
      </c>
      <c r="P38" s="113">
        <v>38</v>
      </c>
      <c r="Q38" s="114">
        <v>20</v>
      </c>
      <c r="R38" s="114">
        <f t="shared" si="6"/>
        <v>58</v>
      </c>
      <c r="S38" s="114">
        <f t="shared" si="7"/>
        <v>6</v>
      </c>
      <c r="T38" s="115" t="str">
        <f t="shared" si="8"/>
        <v>B</v>
      </c>
      <c r="U38" s="102" t="s">
        <v>705</v>
      </c>
      <c r="V38" s="113">
        <v>37</v>
      </c>
      <c r="W38" s="114">
        <v>25</v>
      </c>
      <c r="X38" s="114">
        <f t="shared" si="9"/>
        <v>62</v>
      </c>
      <c r="Y38" s="114">
        <f t="shared" si="10"/>
        <v>7</v>
      </c>
      <c r="Z38" s="115" t="str">
        <f t="shared" si="11"/>
        <v>B+</v>
      </c>
      <c r="AA38" s="102" t="s">
        <v>705</v>
      </c>
      <c r="AB38" s="113">
        <v>39</v>
      </c>
      <c r="AC38" s="114">
        <v>27</v>
      </c>
      <c r="AD38" s="114">
        <f t="shared" si="12"/>
        <v>66</v>
      </c>
      <c r="AE38" s="114">
        <f t="shared" si="13"/>
        <v>7</v>
      </c>
      <c r="AF38" s="115" t="str">
        <f t="shared" si="14"/>
        <v>B+</v>
      </c>
      <c r="AG38" s="102" t="s">
        <v>705</v>
      </c>
      <c r="AH38" s="113">
        <v>36</v>
      </c>
      <c r="AI38" s="114">
        <v>40</v>
      </c>
      <c r="AJ38" s="114">
        <f t="shared" si="15"/>
        <v>76</v>
      </c>
      <c r="AK38" s="114">
        <f t="shared" si="16"/>
        <v>8</v>
      </c>
      <c r="AL38" s="115" t="str">
        <f t="shared" si="17"/>
        <v>A</v>
      </c>
      <c r="AM38" s="102" t="s">
        <v>705</v>
      </c>
      <c r="AN38" s="113">
        <v>50</v>
      </c>
      <c r="AO38" s="114">
        <v>45</v>
      </c>
      <c r="AP38" s="114">
        <f t="shared" si="18"/>
        <v>95</v>
      </c>
      <c r="AQ38" s="114">
        <f t="shared" si="19"/>
        <v>10</v>
      </c>
      <c r="AR38" s="115" t="str">
        <f t="shared" si="20"/>
        <v>O</v>
      </c>
      <c r="AS38" s="102" t="s">
        <v>705</v>
      </c>
      <c r="AT38" s="113">
        <v>38</v>
      </c>
      <c r="AU38" s="114">
        <v>24</v>
      </c>
      <c r="AV38" s="114">
        <f t="shared" si="21"/>
        <v>62</v>
      </c>
      <c r="AW38" s="114">
        <f t="shared" si="22"/>
        <v>7</v>
      </c>
      <c r="AX38" s="116" t="str">
        <f t="shared" si="23"/>
        <v>B+</v>
      </c>
      <c r="AY38" s="102" t="s">
        <v>705</v>
      </c>
      <c r="AZ38" s="107">
        <f t="shared" si="24"/>
        <v>6.9444444444444446</v>
      </c>
      <c r="BA38" s="34">
        <f t="shared" si="25"/>
        <v>69.444444444444443</v>
      </c>
      <c r="BB38" s="35" t="s">
        <v>725</v>
      </c>
      <c r="BC38" s="114" t="str">
        <f t="shared" si="26"/>
        <v/>
      </c>
      <c r="BD38" s="114" t="str">
        <f t="shared" si="27"/>
        <v/>
      </c>
      <c r="BE38" s="109" t="s">
        <v>714</v>
      </c>
      <c r="BF38" s="109" t="s">
        <v>715</v>
      </c>
      <c r="BG38" s="109" t="s">
        <v>716</v>
      </c>
      <c r="BH38" s="109" t="s">
        <v>717</v>
      </c>
      <c r="BI38" s="109" t="s">
        <v>718</v>
      </c>
      <c r="BJ38" s="109" t="s">
        <v>719</v>
      </c>
      <c r="BK38" s="109" t="s">
        <v>720</v>
      </c>
      <c r="BL38" s="109" t="s">
        <v>721</v>
      </c>
    </row>
    <row r="39" spans="1:64" ht="17">
      <c r="A39" s="40" t="s">
        <v>663</v>
      </c>
      <c r="B39" s="41" t="s">
        <v>357</v>
      </c>
      <c r="C39" s="42" t="s">
        <v>358</v>
      </c>
      <c r="D39" s="110">
        <v>40</v>
      </c>
      <c r="E39" s="111">
        <v>29</v>
      </c>
      <c r="F39" s="111">
        <f t="shared" si="0"/>
        <v>69</v>
      </c>
      <c r="G39" s="111">
        <f t="shared" si="1"/>
        <v>7</v>
      </c>
      <c r="H39" s="112" t="str">
        <f t="shared" si="2"/>
        <v>B+</v>
      </c>
      <c r="I39" s="102" t="s">
        <v>705</v>
      </c>
      <c r="J39" s="113">
        <v>44</v>
      </c>
      <c r="K39" s="114">
        <v>46</v>
      </c>
      <c r="L39" s="114">
        <f t="shared" si="3"/>
        <v>90</v>
      </c>
      <c r="M39" s="114">
        <f t="shared" si="4"/>
        <v>10</v>
      </c>
      <c r="N39" s="115" t="str">
        <f t="shared" si="5"/>
        <v>O</v>
      </c>
      <c r="O39" s="102" t="s">
        <v>705</v>
      </c>
      <c r="P39" s="113">
        <v>36</v>
      </c>
      <c r="Q39" s="114">
        <v>20</v>
      </c>
      <c r="R39" s="114">
        <f t="shared" si="6"/>
        <v>56</v>
      </c>
      <c r="S39" s="114">
        <f t="shared" si="7"/>
        <v>6</v>
      </c>
      <c r="T39" s="115" t="str">
        <f t="shared" si="8"/>
        <v>B</v>
      </c>
      <c r="U39" s="102" t="s">
        <v>705</v>
      </c>
      <c r="V39" s="113">
        <v>34</v>
      </c>
      <c r="W39" s="114">
        <v>18</v>
      </c>
      <c r="X39" s="114">
        <f t="shared" si="9"/>
        <v>52</v>
      </c>
      <c r="Y39" s="114">
        <f t="shared" si="10"/>
        <v>5</v>
      </c>
      <c r="Z39" s="115" t="str">
        <f t="shared" si="11"/>
        <v>C</v>
      </c>
      <c r="AA39" s="102" t="s">
        <v>705</v>
      </c>
      <c r="AB39" s="113">
        <v>37</v>
      </c>
      <c r="AC39" s="114">
        <v>25</v>
      </c>
      <c r="AD39" s="114">
        <f t="shared" si="12"/>
        <v>62</v>
      </c>
      <c r="AE39" s="114">
        <f t="shared" si="13"/>
        <v>7</v>
      </c>
      <c r="AF39" s="115" t="str">
        <f t="shared" si="14"/>
        <v>B+</v>
      </c>
      <c r="AG39" s="102" t="s">
        <v>705</v>
      </c>
      <c r="AH39" s="113">
        <v>41</v>
      </c>
      <c r="AI39" s="114">
        <v>42</v>
      </c>
      <c r="AJ39" s="114">
        <f t="shared" si="15"/>
        <v>83</v>
      </c>
      <c r="AK39" s="114">
        <f t="shared" si="16"/>
        <v>9</v>
      </c>
      <c r="AL39" s="115" t="str">
        <f t="shared" si="17"/>
        <v>A+</v>
      </c>
      <c r="AM39" s="102" t="s">
        <v>705</v>
      </c>
      <c r="AN39" s="113">
        <v>50</v>
      </c>
      <c r="AO39" s="114">
        <v>43</v>
      </c>
      <c r="AP39" s="114">
        <f t="shared" si="18"/>
        <v>93</v>
      </c>
      <c r="AQ39" s="114">
        <f t="shared" si="19"/>
        <v>10</v>
      </c>
      <c r="AR39" s="115" t="str">
        <f t="shared" si="20"/>
        <v>O</v>
      </c>
      <c r="AS39" s="102" t="s">
        <v>705</v>
      </c>
      <c r="AT39" s="113">
        <v>37</v>
      </c>
      <c r="AU39" s="114">
        <v>30</v>
      </c>
      <c r="AV39" s="114">
        <f t="shared" si="21"/>
        <v>67</v>
      </c>
      <c r="AW39" s="114">
        <f t="shared" si="22"/>
        <v>7</v>
      </c>
      <c r="AX39" s="116" t="str">
        <f t="shared" si="23"/>
        <v>B+</v>
      </c>
      <c r="AY39" s="102" t="s">
        <v>705</v>
      </c>
      <c r="AZ39" s="107">
        <f t="shared" si="24"/>
        <v>6.7777777777777777</v>
      </c>
      <c r="BA39" s="34">
        <f t="shared" si="25"/>
        <v>67.777777777777771</v>
      </c>
      <c r="BB39" s="35" t="s">
        <v>725</v>
      </c>
      <c r="BC39" s="114" t="str">
        <f t="shared" si="26"/>
        <v/>
      </c>
      <c r="BD39" s="114" t="str">
        <f t="shared" si="27"/>
        <v/>
      </c>
      <c r="BE39" s="109" t="s">
        <v>714</v>
      </c>
      <c r="BF39" s="109" t="s">
        <v>715</v>
      </c>
      <c r="BG39" s="109" t="s">
        <v>716</v>
      </c>
      <c r="BH39" s="109" t="s">
        <v>717</v>
      </c>
      <c r="BI39" s="109" t="s">
        <v>718</v>
      </c>
      <c r="BJ39" s="109" t="s">
        <v>719</v>
      </c>
      <c r="BK39" s="109" t="s">
        <v>720</v>
      </c>
      <c r="BL39" s="109" t="s">
        <v>721</v>
      </c>
    </row>
    <row r="40" spans="1:64" ht="17">
      <c r="A40" s="40" t="s">
        <v>666</v>
      </c>
      <c r="B40" s="41" t="s">
        <v>364</v>
      </c>
      <c r="C40" s="42" t="s">
        <v>365</v>
      </c>
      <c r="D40" s="110">
        <v>39</v>
      </c>
      <c r="E40" s="111">
        <v>24</v>
      </c>
      <c r="F40" s="111">
        <f t="shared" si="0"/>
        <v>63</v>
      </c>
      <c r="G40" s="111">
        <f t="shared" si="1"/>
        <v>7</v>
      </c>
      <c r="H40" s="112" t="str">
        <f t="shared" si="2"/>
        <v>B+</v>
      </c>
      <c r="I40" s="102" t="s">
        <v>705</v>
      </c>
      <c r="J40" s="113">
        <v>44</v>
      </c>
      <c r="K40" s="114">
        <v>42</v>
      </c>
      <c r="L40" s="114">
        <f t="shared" si="3"/>
        <v>86</v>
      </c>
      <c r="M40" s="114">
        <f t="shared" si="4"/>
        <v>9</v>
      </c>
      <c r="N40" s="115" t="str">
        <f t="shared" si="5"/>
        <v>A+</v>
      </c>
      <c r="O40" s="102" t="s">
        <v>705</v>
      </c>
      <c r="P40" s="113">
        <v>44</v>
      </c>
      <c r="Q40" s="114">
        <v>19</v>
      </c>
      <c r="R40" s="114">
        <f t="shared" si="6"/>
        <v>63</v>
      </c>
      <c r="S40" s="114">
        <f t="shared" si="7"/>
        <v>7</v>
      </c>
      <c r="T40" s="115" t="str">
        <f t="shared" si="8"/>
        <v>B+</v>
      </c>
      <c r="U40" s="102" t="s">
        <v>705</v>
      </c>
      <c r="V40" s="113">
        <v>40</v>
      </c>
      <c r="W40" s="114">
        <v>18</v>
      </c>
      <c r="X40" s="114">
        <f t="shared" si="9"/>
        <v>58</v>
      </c>
      <c r="Y40" s="114">
        <f t="shared" si="10"/>
        <v>6</v>
      </c>
      <c r="Z40" s="115" t="str">
        <f t="shared" si="11"/>
        <v>B</v>
      </c>
      <c r="AA40" s="102" t="s">
        <v>705</v>
      </c>
      <c r="AB40" s="113">
        <v>39</v>
      </c>
      <c r="AC40" s="114">
        <v>18</v>
      </c>
      <c r="AD40" s="114">
        <f t="shared" si="12"/>
        <v>57</v>
      </c>
      <c r="AE40" s="114">
        <f t="shared" si="13"/>
        <v>6</v>
      </c>
      <c r="AF40" s="115" t="str">
        <f t="shared" si="14"/>
        <v>B</v>
      </c>
      <c r="AG40" s="102" t="s">
        <v>705</v>
      </c>
      <c r="AH40" s="113">
        <v>45</v>
      </c>
      <c r="AI40" s="114">
        <v>30</v>
      </c>
      <c r="AJ40" s="114">
        <f t="shared" si="15"/>
        <v>75</v>
      </c>
      <c r="AK40" s="114">
        <f t="shared" si="16"/>
        <v>8</v>
      </c>
      <c r="AL40" s="115" t="str">
        <f t="shared" si="17"/>
        <v>A</v>
      </c>
      <c r="AM40" s="102" t="s">
        <v>705</v>
      </c>
      <c r="AN40" s="113">
        <v>49</v>
      </c>
      <c r="AO40" s="114">
        <v>46</v>
      </c>
      <c r="AP40" s="114">
        <f t="shared" si="18"/>
        <v>95</v>
      </c>
      <c r="AQ40" s="114">
        <f t="shared" si="19"/>
        <v>10</v>
      </c>
      <c r="AR40" s="115" t="str">
        <f t="shared" si="20"/>
        <v>O</v>
      </c>
      <c r="AS40" s="102" t="s">
        <v>705</v>
      </c>
      <c r="AT40" s="113">
        <v>39</v>
      </c>
      <c r="AU40" s="114">
        <v>29</v>
      </c>
      <c r="AV40" s="114">
        <f t="shared" si="21"/>
        <v>68</v>
      </c>
      <c r="AW40" s="114">
        <f t="shared" si="22"/>
        <v>7</v>
      </c>
      <c r="AX40" s="116" t="str">
        <f t="shared" si="23"/>
        <v>B+</v>
      </c>
      <c r="AY40" s="102" t="s">
        <v>705</v>
      </c>
      <c r="AZ40" s="107">
        <f t="shared" si="24"/>
        <v>6.9444444444444446</v>
      </c>
      <c r="BA40" s="34">
        <f t="shared" si="25"/>
        <v>69.444444444444443</v>
      </c>
      <c r="BB40" s="35" t="s">
        <v>725</v>
      </c>
      <c r="BC40" s="114" t="str">
        <f t="shared" si="26"/>
        <v/>
      </c>
      <c r="BD40" s="114" t="str">
        <f t="shared" si="27"/>
        <v/>
      </c>
      <c r="BE40" s="109" t="s">
        <v>714</v>
      </c>
      <c r="BF40" s="109" t="s">
        <v>715</v>
      </c>
      <c r="BG40" s="109" t="s">
        <v>716</v>
      </c>
      <c r="BH40" s="109" t="s">
        <v>717</v>
      </c>
      <c r="BI40" s="109" t="s">
        <v>718</v>
      </c>
      <c r="BJ40" s="109" t="s">
        <v>719</v>
      </c>
      <c r="BK40" s="109" t="s">
        <v>720</v>
      </c>
      <c r="BL40" s="109" t="s">
        <v>721</v>
      </c>
    </row>
    <row r="41" spans="1:64" ht="17">
      <c r="A41" s="40" t="s">
        <v>667</v>
      </c>
      <c r="B41" s="41" t="s">
        <v>371</v>
      </c>
      <c r="C41" s="42" t="s">
        <v>372</v>
      </c>
      <c r="D41" s="110">
        <v>32</v>
      </c>
      <c r="E41" s="111">
        <v>22</v>
      </c>
      <c r="F41" s="111">
        <f t="shared" si="0"/>
        <v>54</v>
      </c>
      <c r="G41" s="111">
        <f t="shared" si="1"/>
        <v>5</v>
      </c>
      <c r="H41" s="112" t="str">
        <f t="shared" si="2"/>
        <v>C</v>
      </c>
      <c r="I41" s="102" t="s">
        <v>705</v>
      </c>
      <c r="J41" s="113">
        <v>47</v>
      </c>
      <c r="K41" s="114">
        <v>42</v>
      </c>
      <c r="L41" s="114">
        <f t="shared" si="3"/>
        <v>89</v>
      </c>
      <c r="M41" s="114">
        <f t="shared" si="4"/>
        <v>9</v>
      </c>
      <c r="N41" s="115" t="str">
        <f t="shared" si="5"/>
        <v>A+</v>
      </c>
      <c r="O41" s="102" t="s">
        <v>705</v>
      </c>
      <c r="P41" s="113">
        <v>42</v>
      </c>
      <c r="Q41" s="114">
        <v>26</v>
      </c>
      <c r="R41" s="114">
        <f t="shared" si="6"/>
        <v>68</v>
      </c>
      <c r="S41" s="114">
        <f t="shared" si="7"/>
        <v>7</v>
      </c>
      <c r="T41" s="115" t="str">
        <f t="shared" si="8"/>
        <v>B+</v>
      </c>
      <c r="U41" s="102" t="s">
        <v>705</v>
      </c>
      <c r="V41" s="113">
        <v>35</v>
      </c>
      <c r="W41" s="114">
        <v>30</v>
      </c>
      <c r="X41" s="114">
        <f t="shared" si="9"/>
        <v>65</v>
      </c>
      <c r="Y41" s="114">
        <f t="shared" si="10"/>
        <v>7</v>
      </c>
      <c r="Z41" s="115" t="str">
        <f t="shared" si="11"/>
        <v>B+</v>
      </c>
      <c r="AA41" s="102" t="s">
        <v>705</v>
      </c>
      <c r="AB41" s="113">
        <v>36</v>
      </c>
      <c r="AC41" s="114">
        <v>18</v>
      </c>
      <c r="AD41" s="114">
        <f t="shared" si="12"/>
        <v>54</v>
      </c>
      <c r="AE41" s="114">
        <f t="shared" si="13"/>
        <v>5</v>
      </c>
      <c r="AF41" s="115" t="str">
        <f t="shared" si="14"/>
        <v>C</v>
      </c>
      <c r="AG41" s="102" t="s">
        <v>705</v>
      </c>
      <c r="AH41" s="113">
        <v>46</v>
      </c>
      <c r="AI41" s="114">
        <v>46</v>
      </c>
      <c r="AJ41" s="114">
        <f t="shared" si="15"/>
        <v>92</v>
      </c>
      <c r="AK41" s="114">
        <f t="shared" si="16"/>
        <v>10</v>
      </c>
      <c r="AL41" s="115" t="str">
        <f t="shared" si="17"/>
        <v>O</v>
      </c>
      <c r="AM41" s="102" t="s">
        <v>705</v>
      </c>
      <c r="AN41" s="113">
        <v>49</v>
      </c>
      <c r="AO41" s="114">
        <v>44</v>
      </c>
      <c r="AP41" s="114">
        <f t="shared" si="18"/>
        <v>93</v>
      </c>
      <c r="AQ41" s="114">
        <f t="shared" si="19"/>
        <v>10</v>
      </c>
      <c r="AR41" s="115" t="str">
        <f t="shared" si="20"/>
        <v>O</v>
      </c>
      <c r="AS41" s="102" t="s">
        <v>705</v>
      </c>
      <c r="AT41" s="113">
        <v>37</v>
      </c>
      <c r="AU41" s="114">
        <v>28</v>
      </c>
      <c r="AV41" s="114">
        <f t="shared" si="21"/>
        <v>65</v>
      </c>
      <c r="AW41" s="114">
        <f t="shared" si="22"/>
        <v>7</v>
      </c>
      <c r="AX41" s="116" t="str">
        <f t="shared" si="23"/>
        <v>B+</v>
      </c>
      <c r="AY41" s="102" t="s">
        <v>705</v>
      </c>
      <c r="AZ41" s="107">
        <f t="shared" si="24"/>
        <v>6.7777777777777777</v>
      </c>
      <c r="BA41" s="34">
        <f t="shared" si="25"/>
        <v>67.777777777777771</v>
      </c>
      <c r="BB41" s="35" t="s">
        <v>725</v>
      </c>
      <c r="BC41" s="114" t="str">
        <f t="shared" si="26"/>
        <v/>
      </c>
      <c r="BD41" s="114" t="str">
        <f t="shared" si="27"/>
        <v/>
      </c>
      <c r="BE41" s="109" t="s">
        <v>714</v>
      </c>
      <c r="BF41" s="109" t="s">
        <v>715</v>
      </c>
      <c r="BG41" s="109" t="s">
        <v>716</v>
      </c>
      <c r="BH41" s="109" t="s">
        <v>717</v>
      </c>
      <c r="BI41" s="109" t="s">
        <v>718</v>
      </c>
      <c r="BJ41" s="109" t="s">
        <v>719</v>
      </c>
      <c r="BK41" s="109" t="s">
        <v>720</v>
      </c>
      <c r="BL41" s="109" t="s">
        <v>721</v>
      </c>
    </row>
    <row r="42" spans="1:64" ht="17">
      <c r="A42" s="40" t="s">
        <v>668</v>
      </c>
      <c r="B42" s="41" t="s">
        <v>379</v>
      </c>
      <c r="C42" s="42" t="s">
        <v>380</v>
      </c>
      <c r="D42" s="110">
        <v>46</v>
      </c>
      <c r="E42" s="111">
        <v>43</v>
      </c>
      <c r="F42" s="111">
        <f t="shared" si="0"/>
        <v>89</v>
      </c>
      <c r="G42" s="111">
        <f t="shared" si="1"/>
        <v>9</v>
      </c>
      <c r="H42" s="112" t="str">
        <f t="shared" si="2"/>
        <v>A+</v>
      </c>
      <c r="I42" s="102" t="s">
        <v>705</v>
      </c>
      <c r="J42" s="113">
        <v>46</v>
      </c>
      <c r="K42" s="114">
        <v>43</v>
      </c>
      <c r="L42" s="114">
        <f t="shared" si="3"/>
        <v>89</v>
      </c>
      <c r="M42" s="114">
        <f t="shared" si="4"/>
        <v>9</v>
      </c>
      <c r="N42" s="115" t="str">
        <f t="shared" si="5"/>
        <v>A+</v>
      </c>
      <c r="O42" s="102" t="s">
        <v>705</v>
      </c>
      <c r="P42" s="113">
        <v>42</v>
      </c>
      <c r="Q42" s="114">
        <v>24</v>
      </c>
      <c r="R42" s="114">
        <f t="shared" si="6"/>
        <v>66</v>
      </c>
      <c r="S42" s="114">
        <f t="shared" si="7"/>
        <v>7</v>
      </c>
      <c r="T42" s="115" t="str">
        <f t="shared" si="8"/>
        <v>B+</v>
      </c>
      <c r="U42" s="102" t="s">
        <v>705</v>
      </c>
      <c r="V42" s="113">
        <v>40</v>
      </c>
      <c r="W42" s="114">
        <v>35</v>
      </c>
      <c r="X42" s="114">
        <f t="shared" si="9"/>
        <v>75</v>
      </c>
      <c r="Y42" s="114">
        <f t="shared" si="10"/>
        <v>8</v>
      </c>
      <c r="Z42" s="115" t="str">
        <f t="shared" si="11"/>
        <v>A</v>
      </c>
      <c r="AA42" s="102" t="s">
        <v>705</v>
      </c>
      <c r="AB42" s="113">
        <v>41</v>
      </c>
      <c r="AC42" s="114">
        <v>41</v>
      </c>
      <c r="AD42" s="114">
        <f t="shared" si="12"/>
        <v>82</v>
      </c>
      <c r="AE42" s="114">
        <f t="shared" si="13"/>
        <v>9</v>
      </c>
      <c r="AF42" s="115" t="str">
        <f t="shared" si="14"/>
        <v>A+</v>
      </c>
      <c r="AG42" s="102" t="s">
        <v>705</v>
      </c>
      <c r="AH42" s="113">
        <v>44</v>
      </c>
      <c r="AI42" s="114">
        <v>46</v>
      </c>
      <c r="AJ42" s="114">
        <f t="shared" si="15"/>
        <v>90</v>
      </c>
      <c r="AK42" s="114">
        <f t="shared" si="16"/>
        <v>10</v>
      </c>
      <c r="AL42" s="115" t="str">
        <f t="shared" si="17"/>
        <v>O</v>
      </c>
      <c r="AM42" s="102" t="s">
        <v>705</v>
      </c>
      <c r="AN42" s="113">
        <v>50</v>
      </c>
      <c r="AO42" s="114">
        <v>40</v>
      </c>
      <c r="AP42" s="114">
        <f t="shared" si="18"/>
        <v>90</v>
      </c>
      <c r="AQ42" s="114">
        <f t="shared" si="19"/>
        <v>10</v>
      </c>
      <c r="AR42" s="115" t="str">
        <f t="shared" si="20"/>
        <v>O</v>
      </c>
      <c r="AS42" s="102" t="s">
        <v>705</v>
      </c>
      <c r="AT42" s="113">
        <v>38</v>
      </c>
      <c r="AU42" s="114">
        <v>31</v>
      </c>
      <c r="AV42" s="114">
        <f t="shared" si="21"/>
        <v>69</v>
      </c>
      <c r="AW42" s="114">
        <f t="shared" si="22"/>
        <v>7</v>
      </c>
      <c r="AX42" s="116" t="str">
        <f t="shared" si="23"/>
        <v>B+</v>
      </c>
      <c r="AY42" s="102" t="s">
        <v>705</v>
      </c>
      <c r="AZ42" s="107">
        <f t="shared" si="24"/>
        <v>8.3333333333333339</v>
      </c>
      <c r="BA42" s="34">
        <f t="shared" si="25"/>
        <v>83.333333333333343</v>
      </c>
      <c r="BB42" s="35" t="s">
        <v>722</v>
      </c>
      <c r="BC42" s="114" t="str">
        <f t="shared" si="26"/>
        <v/>
      </c>
      <c r="BD42" s="114" t="str">
        <f t="shared" si="27"/>
        <v/>
      </c>
      <c r="BE42" s="109" t="s">
        <v>714</v>
      </c>
      <c r="BF42" s="109" t="s">
        <v>715</v>
      </c>
      <c r="BG42" s="109" t="s">
        <v>716</v>
      </c>
      <c r="BH42" s="109" t="s">
        <v>717</v>
      </c>
      <c r="BI42" s="109" t="s">
        <v>718</v>
      </c>
      <c r="BJ42" s="109" t="s">
        <v>719</v>
      </c>
      <c r="BK42" s="109" t="s">
        <v>720</v>
      </c>
      <c r="BL42" s="109" t="s">
        <v>721</v>
      </c>
    </row>
    <row r="43" spans="1:64" ht="17">
      <c r="A43" s="40" t="s">
        <v>669</v>
      </c>
      <c r="B43" s="41" t="s">
        <v>387</v>
      </c>
      <c r="C43" s="42" t="s">
        <v>388</v>
      </c>
      <c r="D43" s="110">
        <v>42</v>
      </c>
      <c r="E43" s="111">
        <v>25</v>
      </c>
      <c r="F43" s="111">
        <f t="shared" si="0"/>
        <v>67</v>
      </c>
      <c r="G43" s="111">
        <f t="shared" si="1"/>
        <v>7</v>
      </c>
      <c r="H43" s="112" t="str">
        <f t="shared" si="2"/>
        <v>B+</v>
      </c>
      <c r="I43" s="102" t="s">
        <v>705</v>
      </c>
      <c r="J43" s="113">
        <v>46</v>
      </c>
      <c r="K43" s="114">
        <v>46</v>
      </c>
      <c r="L43" s="114">
        <f t="shared" si="3"/>
        <v>92</v>
      </c>
      <c r="M43" s="114">
        <f t="shared" si="4"/>
        <v>10</v>
      </c>
      <c r="N43" s="115" t="str">
        <f t="shared" si="5"/>
        <v>O</v>
      </c>
      <c r="O43" s="102" t="s">
        <v>705</v>
      </c>
      <c r="P43" s="113">
        <v>40</v>
      </c>
      <c r="Q43" s="114">
        <v>30</v>
      </c>
      <c r="R43" s="114">
        <f t="shared" si="6"/>
        <v>70</v>
      </c>
      <c r="S43" s="114">
        <f t="shared" si="7"/>
        <v>8</v>
      </c>
      <c r="T43" s="115" t="str">
        <f t="shared" si="8"/>
        <v>A</v>
      </c>
      <c r="U43" s="102" t="s">
        <v>705</v>
      </c>
      <c r="V43" s="113">
        <v>40</v>
      </c>
      <c r="W43" s="114">
        <v>34</v>
      </c>
      <c r="X43" s="114">
        <f t="shared" si="9"/>
        <v>74</v>
      </c>
      <c r="Y43" s="114">
        <f t="shared" si="10"/>
        <v>8</v>
      </c>
      <c r="Z43" s="115" t="str">
        <f t="shared" si="11"/>
        <v>A</v>
      </c>
      <c r="AA43" s="102" t="s">
        <v>705</v>
      </c>
      <c r="AB43" s="113">
        <v>44</v>
      </c>
      <c r="AC43" s="114">
        <v>29</v>
      </c>
      <c r="AD43" s="114">
        <f t="shared" si="12"/>
        <v>73</v>
      </c>
      <c r="AE43" s="114">
        <f t="shared" si="13"/>
        <v>8</v>
      </c>
      <c r="AF43" s="115" t="str">
        <f t="shared" si="14"/>
        <v>A</v>
      </c>
      <c r="AG43" s="102" t="s">
        <v>705</v>
      </c>
      <c r="AH43" s="113">
        <v>46</v>
      </c>
      <c r="AI43" s="114">
        <v>22</v>
      </c>
      <c r="AJ43" s="114">
        <f t="shared" si="15"/>
        <v>68</v>
      </c>
      <c r="AK43" s="114">
        <f t="shared" si="16"/>
        <v>7</v>
      </c>
      <c r="AL43" s="115" t="str">
        <f t="shared" si="17"/>
        <v>B+</v>
      </c>
      <c r="AM43" s="102" t="s">
        <v>705</v>
      </c>
      <c r="AN43" s="113">
        <v>50</v>
      </c>
      <c r="AO43" s="114">
        <v>40</v>
      </c>
      <c r="AP43" s="114">
        <f t="shared" si="18"/>
        <v>90</v>
      </c>
      <c r="AQ43" s="114">
        <f t="shared" si="19"/>
        <v>10</v>
      </c>
      <c r="AR43" s="115" t="str">
        <f t="shared" si="20"/>
        <v>O</v>
      </c>
      <c r="AS43" s="102" t="s">
        <v>705</v>
      </c>
      <c r="AT43" s="113">
        <v>39</v>
      </c>
      <c r="AU43" s="114">
        <v>33</v>
      </c>
      <c r="AV43" s="114">
        <f t="shared" si="21"/>
        <v>72</v>
      </c>
      <c r="AW43" s="114">
        <f t="shared" si="22"/>
        <v>8</v>
      </c>
      <c r="AX43" s="116" t="str">
        <f t="shared" si="23"/>
        <v>A</v>
      </c>
      <c r="AY43" s="102" t="s">
        <v>705</v>
      </c>
      <c r="AZ43" s="107">
        <f t="shared" si="24"/>
        <v>8</v>
      </c>
      <c r="BA43" s="34">
        <f t="shared" si="25"/>
        <v>80</v>
      </c>
      <c r="BB43" s="35" t="s">
        <v>722</v>
      </c>
      <c r="BC43" s="114" t="str">
        <f t="shared" si="26"/>
        <v/>
      </c>
      <c r="BD43" s="114" t="str">
        <f t="shared" si="27"/>
        <v/>
      </c>
      <c r="BE43" s="109" t="s">
        <v>714</v>
      </c>
      <c r="BF43" s="109" t="s">
        <v>715</v>
      </c>
      <c r="BG43" s="109" t="s">
        <v>716</v>
      </c>
      <c r="BH43" s="109" t="s">
        <v>717</v>
      </c>
      <c r="BI43" s="109" t="s">
        <v>718</v>
      </c>
      <c r="BJ43" s="109" t="s">
        <v>719</v>
      </c>
      <c r="BK43" s="109" t="s">
        <v>720</v>
      </c>
      <c r="BL43" s="109" t="s">
        <v>721</v>
      </c>
    </row>
    <row r="44" spans="1:64" ht="17">
      <c r="A44" s="40" t="s">
        <v>670</v>
      </c>
      <c r="B44" s="41" t="s">
        <v>396</v>
      </c>
      <c r="C44" s="42" t="s">
        <v>397</v>
      </c>
      <c r="D44" s="110">
        <v>46</v>
      </c>
      <c r="E44" s="111">
        <v>34</v>
      </c>
      <c r="F44" s="111">
        <f t="shared" si="0"/>
        <v>80</v>
      </c>
      <c r="G44" s="111">
        <f t="shared" si="1"/>
        <v>9</v>
      </c>
      <c r="H44" s="112" t="str">
        <f t="shared" si="2"/>
        <v>A+</v>
      </c>
      <c r="I44" s="102" t="s">
        <v>705</v>
      </c>
      <c r="J44" s="113">
        <v>47</v>
      </c>
      <c r="K44" s="114">
        <v>40</v>
      </c>
      <c r="L44" s="114">
        <f t="shared" si="3"/>
        <v>87</v>
      </c>
      <c r="M44" s="114">
        <f t="shared" si="4"/>
        <v>9</v>
      </c>
      <c r="N44" s="115" t="str">
        <f t="shared" si="5"/>
        <v>A+</v>
      </c>
      <c r="O44" s="102" t="s">
        <v>705</v>
      </c>
      <c r="P44" s="113">
        <v>44</v>
      </c>
      <c r="Q44" s="114">
        <v>40</v>
      </c>
      <c r="R44" s="114">
        <f t="shared" si="6"/>
        <v>84</v>
      </c>
      <c r="S44" s="114">
        <f t="shared" si="7"/>
        <v>9</v>
      </c>
      <c r="T44" s="115" t="str">
        <f t="shared" si="8"/>
        <v>A+</v>
      </c>
      <c r="U44" s="102" t="s">
        <v>705</v>
      </c>
      <c r="V44" s="113">
        <v>38</v>
      </c>
      <c r="W44" s="114">
        <v>31</v>
      </c>
      <c r="X44" s="114">
        <f t="shared" si="9"/>
        <v>69</v>
      </c>
      <c r="Y44" s="114">
        <f t="shared" si="10"/>
        <v>7</v>
      </c>
      <c r="Z44" s="115" t="str">
        <f t="shared" si="11"/>
        <v>B+</v>
      </c>
      <c r="AA44" s="102" t="s">
        <v>705</v>
      </c>
      <c r="AB44" s="113">
        <v>45</v>
      </c>
      <c r="AC44" s="114">
        <v>37</v>
      </c>
      <c r="AD44" s="114">
        <f t="shared" si="12"/>
        <v>82</v>
      </c>
      <c r="AE44" s="114">
        <f t="shared" si="13"/>
        <v>9</v>
      </c>
      <c r="AF44" s="115" t="str">
        <f t="shared" si="14"/>
        <v>A+</v>
      </c>
      <c r="AG44" s="102" t="s">
        <v>705</v>
      </c>
      <c r="AH44" s="113">
        <v>46</v>
      </c>
      <c r="AI44" s="114">
        <v>46</v>
      </c>
      <c r="AJ44" s="114">
        <f t="shared" si="15"/>
        <v>92</v>
      </c>
      <c r="AK44" s="114">
        <f t="shared" si="16"/>
        <v>10</v>
      </c>
      <c r="AL44" s="115" t="str">
        <f t="shared" si="17"/>
        <v>O</v>
      </c>
      <c r="AM44" s="102" t="s">
        <v>705</v>
      </c>
      <c r="AN44" s="113">
        <v>50</v>
      </c>
      <c r="AO44" s="114">
        <v>40</v>
      </c>
      <c r="AP44" s="114">
        <f t="shared" si="18"/>
        <v>90</v>
      </c>
      <c r="AQ44" s="114">
        <f t="shared" si="19"/>
        <v>10</v>
      </c>
      <c r="AR44" s="115" t="str">
        <f t="shared" si="20"/>
        <v>O</v>
      </c>
      <c r="AS44" s="102" t="s">
        <v>705</v>
      </c>
      <c r="AT44" s="113">
        <v>38</v>
      </c>
      <c r="AU44" s="114">
        <v>26</v>
      </c>
      <c r="AV44" s="114">
        <f t="shared" si="21"/>
        <v>64</v>
      </c>
      <c r="AW44" s="114">
        <f t="shared" si="22"/>
        <v>7</v>
      </c>
      <c r="AX44" s="116" t="str">
        <f t="shared" si="23"/>
        <v>B+</v>
      </c>
      <c r="AY44" s="102" t="s">
        <v>705</v>
      </c>
      <c r="AZ44" s="107">
        <f t="shared" si="24"/>
        <v>8.5555555555555554</v>
      </c>
      <c r="BA44" s="34">
        <f t="shared" si="25"/>
        <v>85.555555555555557</v>
      </c>
      <c r="BB44" s="35" t="s">
        <v>722</v>
      </c>
      <c r="BC44" s="114" t="str">
        <f t="shared" si="26"/>
        <v/>
      </c>
      <c r="BD44" s="114" t="str">
        <f t="shared" si="27"/>
        <v/>
      </c>
      <c r="BE44" s="109" t="s">
        <v>714</v>
      </c>
      <c r="BF44" s="109" t="s">
        <v>715</v>
      </c>
      <c r="BG44" s="109" t="s">
        <v>716</v>
      </c>
      <c r="BH44" s="109" t="s">
        <v>717</v>
      </c>
      <c r="BI44" s="109" t="s">
        <v>718</v>
      </c>
      <c r="BJ44" s="109" t="s">
        <v>719</v>
      </c>
      <c r="BK44" s="109" t="s">
        <v>720</v>
      </c>
      <c r="BL44" s="109" t="s">
        <v>721</v>
      </c>
    </row>
    <row r="45" spans="1:64" ht="17">
      <c r="A45" s="40" t="s">
        <v>671</v>
      </c>
      <c r="B45" s="41" t="s">
        <v>406</v>
      </c>
      <c r="C45" s="42" t="s">
        <v>407</v>
      </c>
      <c r="D45" s="110">
        <v>36</v>
      </c>
      <c r="E45" s="111">
        <v>18</v>
      </c>
      <c r="F45" s="111">
        <f t="shared" si="0"/>
        <v>54</v>
      </c>
      <c r="G45" s="111">
        <f t="shared" si="1"/>
        <v>5</v>
      </c>
      <c r="H45" s="112" t="str">
        <f t="shared" si="2"/>
        <v>C</v>
      </c>
      <c r="I45" s="102" t="s">
        <v>631</v>
      </c>
      <c r="J45" s="113">
        <v>39</v>
      </c>
      <c r="K45" s="114">
        <v>18</v>
      </c>
      <c r="L45" s="114">
        <f t="shared" si="3"/>
        <v>57</v>
      </c>
      <c r="M45" s="114">
        <f t="shared" si="4"/>
        <v>6</v>
      </c>
      <c r="N45" s="115" t="str">
        <f t="shared" si="5"/>
        <v>B</v>
      </c>
      <c r="O45" s="102" t="s">
        <v>705</v>
      </c>
      <c r="P45" s="113">
        <v>45</v>
      </c>
      <c r="Q45" s="114">
        <v>43</v>
      </c>
      <c r="R45" s="114">
        <f t="shared" si="6"/>
        <v>88</v>
      </c>
      <c r="S45" s="114">
        <f t="shared" si="7"/>
        <v>9</v>
      </c>
      <c r="T45" s="115" t="str">
        <f t="shared" si="8"/>
        <v>A+</v>
      </c>
      <c r="U45" s="102" t="s">
        <v>705</v>
      </c>
      <c r="V45" s="113">
        <v>32</v>
      </c>
      <c r="W45" s="114">
        <v>24</v>
      </c>
      <c r="X45" s="114">
        <f t="shared" si="9"/>
        <v>56</v>
      </c>
      <c r="Y45" s="114">
        <f t="shared" si="10"/>
        <v>6</v>
      </c>
      <c r="Z45" s="115" t="str">
        <f t="shared" si="11"/>
        <v>B</v>
      </c>
      <c r="AA45" s="102" t="s">
        <v>705</v>
      </c>
      <c r="AB45" s="113">
        <v>34</v>
      </c>
      <c r="AC45" s="114">
        <v>41</v>
      </c>
      <c r="AD45" s="114">
        <f t="shared" si="12"/>
        <v>75</v>
      </c>
      <c r="AE45" s="114">
        <f t="shared" si="13"/>
        <v>8</v>
      </c>
      <c r="AF45" s="115" t="str">
        <f t="shared" si="14"/>
        <v>A</v>
      </c>
      <c r="AG45" s="102" t="s">
        <v>705</v>
      </c>
      <c r="AH45" s="113">
        <v>39</v>
      </c>
      <c r="AI45" s="114">
        <v>42</v>
      </c>
      <c r="AJ45" s="114">
        <f t="shared" si="15"/>
        <v>81</v>
      </c>
      <c r="AK45" s="114">
        <f t="shared" si="16"/>
        <v>9</v>
      </c>
      <c r="AL45" s="115" t="str">
        <f t="shared" si="17"/>
        <v>A+</v>
      </c>
      <c r="AM45" s="102" t="s">
        <v>705</v>
      </c>
      <c r="AN45" s="113">
        <v>47</v>
      </c>
      <c r="AO45" s="114">
        <v>40</v>
      </c>
      <c r="AP45" s="114">
        <f t="shared" si="18"/>
        <v>87</v>
      </c>
      <c r="AQ45" s="114">
        <f t="shared" si="19"/>
        <v>9</v>
      </c>
      <c r="AR45" s="115" t="str">
        <f t="shared" si="20"/>
        <v>A+</v>
      </c>
      <c r="AS45" s="102" t="s">
        <v>705</v>
      </c>
      <c r="AT45" s="113">
        <v>38</v>
      </c>
      <c r="AU45" s="114">
        <v>36</v>
      </c>
      <c r="AV45" s="114">
        <f t="shared" si="21"/>
        <v>74</v>
      </c>
      <c r="AW45" s="114">
        <f t="shared" si="22"/>
        <v>8</v>
      </c>
      <c r="AX45" s="116" t="str">
        <f t="shared" si="23"/>
        <v>A</v>
      </c>
      <c r="AY45" s="102" t="s">
        <v>705</v>
      </c>
      <c r="AZ45" s="107">
        <f t="shared" si="24"/>
        <v>7.2777777777777777</v>
      </c>
      <c r="BA45" s="34">
        <f t="shared" si="25"/>
        <v>72.777777777777771</v>
      </c>
      <c r="BB45" s="35" t="s">
        <v>722</v>
      </c>
      <c r="BC45" s="114" t="str">
        <f t="shared" si="26"/>
        <v/>
      </c>
      <c r="BD45" s="114" t="str">
        <f t="shared" si="27"/>
        <v>21MAT31,</v>
      </c>
      <c r="BE45" s="109" t="s">
        <v>714</v>
      </c>
      <c r="BF45" s="109" t="s">
        <v>715</v>
      </c>
      <c r="BG45" s="109" t="s">
        <v>716</v>
      </c>
      <c r="BH45" s="109" t="s">
        <v>717</v>
      </c>
      <c r="BI45" s="109" t="s">
        <v>718</v>
      </c>
      <c r="BJ45" s="109" t="s">
        <v>719</v>
      </c>
      <c r="BK45" s="109" t="s">
        <v>720</v>
      </c>
      <c r="BL45" s="109" t="s">
        <v>721</v>
      </c>
    </row>
    <row r="46" spans="1:64" ht="17">
      <c r="A46" s="40" t="s">
        <v>674</v>
      </c>
      <c r="B46" s="41" t="s">
        <v>413</v>
      </c>
      <c r="C46" s="42" t="s">
        <v>414</v>
      </c>
      <c r="D46" s="110">
        <v>39</v>
      </c>
      <c r="E46" s="111">
        <v>18</v>
      </c>
      <c r="F46" s="111">
        <f t="shared" si="0"/>
        <v>57</v>
      </c>
      <c r="G46" s="111">
        <f t="shared" si="1"/>
        <v>6</v>
      </c>
      <c r="H46" s="112" t="str">
        <f t="shared" si="2"/>
        <v>B</v>
      </c>
      <c r="I46" s="102" t="s">
        <v>705</v>
      </c>
      <c r="J46" s="113">
        <v>43</v>
      </c>
      <c r="K46" s="114">
        <v>39</v>
      </c>
      <c r="L46" s="114">
        <f t="shared" si="3"/>
        <v>82</v>
      </c>
      <c r="M46" s="114">
        <f t="shared" si="4"/>
        <v>9</v>
      </c>
      <c r="N46" s="115" t="str">
        <f t="shared" si="5"/>
        <v>A+</v>
      </c>
      <c r="O46" s="102" t="s">
        <v>705</v>
      </c>
      <c r="P46" s="113">
        <v>39</v>
      </c>
      <c r="Q46" s="114">
        <v>20</v>
      </c>
      <c r="R46" s="114">
        <f t="shared" si="6"/>
        <v>59</v>
      </c>
      <c r="S46" s="114">
        <f t="shared" si="7"/>
        <v>6</v>
      </c>
      <c r="T46" s="115" t="str">
        <f t="shared" si="8"/>
        <v>B</v>
      </c>
      <c r="U46" s="102" t="s">
        <v>705</v>
      </c>
      <c r="V46" s="113">
        <v>40</v>
      </c>
      <c r="W46" s="114">
        <v>18</v>
      </c>
      <c r="X46" s="114">
        <f t="shared" si="9"/>
        <v>58</v>
      </c>
      <c r="Y46" s="114">
        <f t="shared" si="10"/>
        <v>6</v>
      </c>
      <c r="Z46" s="115" t="str">
        <f t="shared" si="11"/>
        <v>B</v>
      </c>
      <c r="AA46" s="102" t="s">
        <v>705</v>
      </c>
      <c r="AB46" s="113">
        <v>40</v>
      </c>
      <c r="AC46" s="114">
        <v>21</v>
      </c>
      <c r="AD46" s="114">
        <f t="shared" si="12"/>
        <v>61</v>
      </c>
      <c r="AE46" s="114">
        <f t="shared" si="13"/>
        <v>7</v>
      </c>
      <c r="AF46" s="115" t="str">
        <f t="shared" si="14"/>
        <v>B+</v>
      </c>
      <c r="AG46" s="102" t="s">
        <v>705</v>
      </c>
      <c r="AH46" s="113">
        <v>45</v>
      </c>
      <c r="AI46" s="114">
        <v>39</v>
      </c>
      <c r="AJ46" s="114">
        <f t="shared" si="15"/>
        <v>84</v>
      </c>
      <c r="AK46" s="114">
        <f t="shared" si="16"/>
        <v>9</v>
      </c>
      <c r="AL46" s="115" t="str">
        <f t="shared" si="17"/>
        <v>A+</v>
      </c>
      <c r="AM46" s="102" t="s">
        <v>705</v>
      </c>
      <c r="AN46" s="113">
        <v>48</v>
      </c>
      <c r="AO46" s="114">
        <v>40</v>
      </c>
      <c r="AP46" s="114">
        <f t="shared" si="18"/>
        <v>88</v>
      </c>
      <c r="AQ46" s="114">
        <f t="shared" si="19"/>
        <v>9</v>
      </c>
      <c r="AR46" s="115" t="str">
        <f t="shared" si="20"/>
        <v>A+</v>
      </c>
      <c r="AS46" s="102" t="s">
        <v>705</v>
      </c>
      <c r="AT46" s="113">
        <v>35</v>
      </c>
      <c r="AU46" s="114">
        <v>22</v>
      </c>
      <c r="AV46" s="114">
        <f t="shared" si="21"/>
        <v>57</v>
      </c>
      <c r="AW46" s="114">
        <f t="shared" si="22"/>
        <v>6</v>
      </c>
      <c r="AX46" s="116" t="str">
        <f t="shared" si="23"/>
        <v>B</v>
      </c>
      <c r="AY46" s="102" t="s">
        <v>705</v>
      </c>
      <c r="AZ46" s="107">
        <f t="shared" si="24"/>
        <v>6.666666666666667</v>
      </c>
      <c r="BA46" s="34">
        <f t="shared" si="25"/>
        <v>66.666666666666671</v>
      </c>
      <c r="BB46" s="35" t="s">
        <v>725</v>
      </c>
      <c r="BC46" s="114" t="str">
        <f t="shared" si="26"/>
        <v/>
      </c>
      <c r="BD46" s="114" t="str">
        <f t="shared" si="27"/>
        <v/>
      </c>
      <c r="BE46" s="109" t="s">
        <v>714</v>
      </c>
      <c r="BF46" s="109" t="s">
        <v>715</v>
      </c>
      <c r="BG46" s="109" t="s">
        <v>716</v>
      </c>
      <c r="BH46" s="109" t="s">
        <v>717</v>
      </c>
      <c r="BI46" s="109" t="s">
        <v>718</v>
      </c>
      <c r="BJ46" s="109" t="s">
        <v>719</v>
      </c>
      <c r="BK46" s="109" t="s">
        <v>720</v>
      </c>
      <c r="BL46" s="109" t="s">
        <v>721</v>
      </c>
    </row>
    <row r="47" spans="1:64" ht="17">
      <c r="A47" s="40" t="s">
        <v>676</v>
      </c>
      <c r="B47" s="41" t="s">
        <v>421</v>
      </c>
      <c r="C47" s="42" t="s">
        <v>422</v>
      </c>
      <c r="D47" s="110">
        <v>38</v>
      </c>
      <c r="E47" s="111">
        <v>29</v>
      </c>
      <c r="F47" s="111">
        <f t="shared" si="0"/>
        <v>67</v>
      </c>
      <c r="G47" s="111">
        <f t="shared" si="1"/>
        <v>7</v>
      </c>
      <c r="H47" s="112" t="str">
        <f t="shared" si="2"/>
        <v>B+</v>
      </c>
      <c r="I47" s="102" t="s">
        <v>705</v>
      </c>
      <c r="J47" s="113">
        <v>38</v>
      </c>
      <c r="K47" s="114">
        <v>35</v>
      </c>
      <c r="L47" s="114">
        <f t="shared" si="3"/>
        <v>73</v>
      </c>
      <c r="M47" s="114">
        <f t="shared" si="4"/>
        <v>8</v>
      </c>
      <c r="N47" s="115" t="str">
        <f t="shared" si="5"/>
        <v>A</v>
      </c>
      <c r="O47" s="102" t="s">
        <v>705</v>
      </c>
      <c r="P47" s="113">
        <v>36</v>
      </c>
      <c r="Q47" s="114">
        <v>29</v>
      </c>
      <c r="R47" s="114">
        <f t="shared" si="6"/>
        <v>65</v>
      </c>
      <c r="S47" s="114">
        <f t="shared" si="7"/>
        <v>7</v>
      </c>
      <c r="T47" s="115" t="str">
        <f t="shared" si="8"/>
        <v>B+</v>
      </c>
      <c r="U47" s="102" t="s">
        <v>705</v>
      </c>
      <c r="V47" s="113">
        <v>36</v>
      </c>
      <c r="W47" s="114">
        <v>38</v>
      </c>
      <c r="X47" s="114">
        <f t="shared" si="9"/>
        <v>74</v>
      </c>
      <c r="Y47" s="114">
        <f t="shared" si="10"/>
        <v>8</v>
      </c>
      <c r="Z47" s="115" t="str">
        <f t="shared" si="11"/>
        <v>A</v>
      </c>
      <c r="AA47" s="102" t="s">
        <v>705</v>
      </c>
      <c r="AB47" s="113">
        <v>33</v>
      </c>
      <c r="AC47" s="114">
        <v>28</v>
      </c>
      <c r="AD47" s="114">
        <f t="shared" si="12"/>
        <v>61</v>
      </c>
      <c r="AE47" s="114">
        <f t="shared" si="13"/>
        <v>7</v>
      </c>
      <c r="AF47" s="115" t="str">
        <f t="shared" si="14"/>
        <v>B+</v>
      </c>
      <c r="AG47" s="102" t="s">
        <v>705</v>
      </c>
      <c r="AH47" s="113">
        <v>38</v>
      </c>
      <c r="AI47" s="114">
        <v>38</v>
      </c>
      <c r="AJ47" s="114">
        <f t="shared" si="15"/>
        <v>76</v>
      </c>
      <c r="AK47" s="114">
        <f t="shared" si="16"/>
        <v>8</v>
      </c>
      <c r="AL47" s="115" t="str">
        <f t="shared" si="17"/>
        <v>A</v>
      </c>
      <c r="AM47" s="102" t="s">
        <v>705</v>
      </c>
      <c r="AN47" s="113">
        <v>49</v>
      </c>
      <c r="AO47" s="114">
        <v>40</v>
      </c>
      <c r="AP47" s="114">
        <f t="shared" si="18"/>
        <v>89</v>
      </c>
      <c r="AQ47" s="114">
        <f t="shared" si="19"/>
        <v>9</v>
      </c>
      <c r="AR47" s="115" t="str">
        <f t="shared" si="20"/>
        <v>A+</v>
      </c>
      <c r="AS47" s="102" t="s">
        <v>705</v>
      </c>
      <c r="AT47" s="113">
        <v>35</v>
      </c>
      <c r="AU47" s="114">
        <v>28</v>
      </c>
      <c r="AV47" s="114">
        <f t="shared" si="21"/>
        <v>63</v>
      </c>
      <c r="AW47" s="114">
        <f t="shared" si="22"/>
        <v>7</v>
      </c>
      <c r="AX47" s="116" t="str">
        <f t="shared" si="23"/>
        <v>B+</v>
      </c>
      <c r="AY47" s="102" t="s">
        <v>705</v>
      </c>
      <c r="AZ47" s="107">
        <f t="shared" si="24"/>
        <v>7.4444444444444446</v>
      </c>
      <c r="BA47" s="34">
        <f t="shared" si="25"/>
        <v>74.444444444444443</v>
      </c>
      <c r="BB47" s="35" t="s">
        <v>722</v>
      </c>
      <c r="BC47" s="114" t="str">
        <f t="shared" si="26"/>
        <v/>
      </c>
      <c r="BD47" s="114" t="str">
        <f t="shared" si="27"/>
        <v/>
      </c>
      <c r="BE47" s="109" t="s">
        <v>714</v>
      </c>
      <c r="BF47" s="109" t="s">
        <v>715</v>
      </c>
      <c r="BG47" s="109" t="s">
        <v>716</v>
      </c>
      <c r="BH47" s="109" t="s">
        <v>717</v>
      </c>
      <c r="BI47" s="109" t="s">
        <v>718</v>
      </c>
      <c r="BJ47" s="109" t="s">
        <v>719</v>
      </c>
      <c r="BK47" s="109" t="s">
        <v>720</v>
      </c>
      <c r="BL47" s="109" t="s">
        <v>721</v>
      </c>
    </row>
    <row r="48" spans="1:64" ht="17">
      <c r="A48" s="40" t="s">
        <v>677</v>
      </c>
      <c r="B48" s="41" t="s">
        <v>430</v>
      </c>
      <c r="C48" s="42" t="s">
        <v>431</v>
      </c>
      <c r="D48" s="110">
        <v>35</v>
      </c>
      <c r="E48" s="111">
        <v>21</v>
      </c>
      <c r="F48" s="111">
        <f t="shared" si="0"/>
        <v>56</v>
      </c>
      <c r="G48" s="111">
        <f t="shared" si="1"/>
        <v>6</v>
      </c>
      <c r="H48" s="112" t="str">
        <f t="shared" si="2"/>
        <v>B</v>
      </c>
      <c r="I48" s="102" t="s">
        <v>705</v>
      </c>
      <c r="J48" s="113">
        <v>44</v>
      </c>
      <c r="K48" s="114">
        <v>45</v>
      </c>
      <c r="L48" s="114">
        <f t="shared" si="3"/>
        <v>89</v>
      </c>
      <c r="M48" s="114">
        <f t="shared" si="4"/>
        <v>9</v>
      </c>
      <c r="N48" s="115" t="str">
        <f t="shared" si="5"/>
        <v>A+</v>
      </c>
      <c r="O48" s="102" t="s">
        <v>705</v>
      </c>
      <c r="P48" s="113">
        <v>41</v>
      </c>
      <c r="Q48" s="114">
        <v>35</v>
      </c>
      <c r="R48" s="114">
        <f t="shared" si="6"/>
        <v>76</v>
      </c>
      <c r="S48" s="114">
        <f t="shared" si="7"/>
        <v>8</v>
      </c>
      <c r="T48" s="115" t="str">
        <f t="shared" si="8"/>
        <v>A</v>
      </c>
      <c r="U48" s="102" t="s">
        <v>705</v>
      </c>
      <c r="V48" s="113">
        <v>35</v>
      </c>
      <c r="W48" s="114">
        <v>26</v>
      </c>
      <c r="X48" s="114">
        <f t="shared" si="9"/>
        <v>61</v>
      </c>
      <c r="Y48" s="114">
        <f t="shared" si="10"/>
        <v>7</v>
      </c>
      <c r="Z48" s="115" t="str">
        <f t="shared" si="11"/>
        <v>B+</v>
      </c>
      <c r="AA48" s="102" t="s">
        <v>705</v>
      </c>
      <c r="AB48" s="113">
        <v>39</v>
      </c>
      <c r="AC48" s="114">
        <v>32</v>
      </c>
      <c r="AD48" s="114">
        <f t="shared" si="12"/>
        <v>71</v>
      </c>
      <c r="AE48" s="114">
        <f t="shared" si="13"/>
        <v>8</v>
      </c>
      <c r="AF48" s="115" t="str">
        <f t="shared" si="14"/>
        <v>A</v>
      </c>
      <c r="AG48" s="102" t="s">
        <v>705</v>
      </c>
      <c r="AH48" s="113">
        <v>39</v>
      </c>
      <c r="AI48" s="114">
        <v>31</v>
      </c>
      <c r="AJ48" s="114">
        <f t="shared" si="15"/>
        <v>70</v>
      </c>
      <c r="AK48" s="114">
        <f t="shared" si="16"/>
        <v>8</v>
      </c>
      <c r="AL48" s="115" t="str">
        <f t="shared" si="17"/>
        <v>A</v>
      </c>
      <c r="AM48" s="102" t="s">
        <v>705</v>
      </c>
      <c r="AN48" s="113">
        <v>47</v>
      </c>
      <c r="AO48" s="114">
        <v>40</v>
      </c>
      <c r="AP48" s="114">
        <f t="shared" si="18"/>
        <v>87</v>
      </c>
      <c r="AQ48" s="114">
        <f t="shared" si="19"/>
        <v>9</v>
      </c>
      <c r="AR48" s="115" t="str">
        <f t="shared" si="20"/>
        <v>A+</v>
      </c>
      <c r="AS48" s="102" t="s">
        <v>705</v>
      </c>
      <c r="AT48" s="113">
        <v>37</v>
      </c>
      <c r="AU48" s="114">
        <v>35</v>
      </c>
      <c r="AV48" s="114">
        <f t="shared" si="21"/>
        <v>72</v>
      </c>
      <c r="AW48" s="114">
        <f t="shared" si="22"/>
        <v>8</v>
      </c>
      <c r="AX48" s="116" t="str">
        <f t="shared" si="23"/>
        <v>A</v>
      </c>
      <c r="AY48" s="102" t="s">
        <v>705</v>
      </c>
      <c r="AZ48" s="107">
        <f t="shared" si="24"/>
        <v>7.5555555555555554</v>
      </c>
      <c r="BA48" s="34">
        <f t="shared" si="25"/>
        <v>75.555555555555557</v>
      </c>
      <c r="BB48" s="35" t="s">
        <v>722</v>
      </c>
      <c r="BC48" s="114" t="str">
        <f t="shared" si="26"/>
        <v/>
      </c>
      <c r="BD48" s="114" t="str">
        <f t="shared" si="27"/>
        <v/>
      </c>
      <c r="BE48" s="109" t="s">
        <v>714</v>
      </c>
      <c r="BF48" s="109" t="s">
        <v>715</v>
      </c>
      <c r="BG48" s="109" t="s">
        <v>716</v>
      </c>
      <c r="BH48" s="109" t="s">
        <v>717</v>
      </c>
      <c r="BI48" s="109" t="s">
        <v>718</v>
      </c>
      <c r="BJ48" s="109" t="s">
        <v>719</v>
      </c>
      <c r="BK48" s="109" t="s">
        <v>720</v>
      </c>
      <c r="BL48" s="109" t="s">
        <v>721</v>
      </c>
    </row>
    <row r="49" spans="1:65" ht="17">
      <c r="A49" s="40" t="s">
        <v>678</v>
      </c>
      <c r="B49" s="41" t="s">
        <v>439</v>
      </c>
      <c r="C49" s="42" t="s">
        <v>440</v>
      </c>
      <c r="D49" s="110">
        <v>26</v>
      </c>
      <c r="E49" s="111">
        <v>18</v>
      </c>
      <c r="F49" s="111">
        <f t="shared" si="0"/>
        <v>44</v>
      </c>
      <c r="G49" s="111">
        <f t="shared" si="1"/>
        <v>4</v>
      </c>
      <c r="H49" s="112" t="str">
        <f t="shared" si="2"/>
        <v>P</v>
      </c>
      <c r="I49" s="102" t="s">
        <v>705</v>
      </c>
      <c r="J49" s="113">
        <v>41</v>
      </c>
      <c r="K49" s="114">
        <v>45</v>
      </c>
      <c r="L49" s="114">
        <f t="shared" si="3"/>
        <v>86</v>
      </c>
      <c r="M49" s="114">
        <f t="shared" si="4"/>
        <v>9</v>
      </c>
      <c r="N49" s="115" t="str">
        <f t="shared" si="5"/>
        <v>A+</v>
      </c>
      <c r="O49" s="102" t="s">
        <v>705</v>
      </c>
      <c r="P49" s="113">
        <v>36</v>
      </c>
      <c r="Q49" s="114">
        <v>18</v>
      </c>
      <c r="R49" s="114">
        <f t="shared" si="6"/>
        <v>54</v>
      </c>
      <c r="S49" s="114">
        <f t="shared" si="7"/>
        <v>5</v>
      </c>
      <c r="T49" s="115" t="str">
        <f t="shared" si="8"/>
        <v>C</v>
      </c>
      <c r="U49" s="102" t="s">
        <v>705</v>
      </c>
      <c r="V49" s="113">
        <v>34</v>
      </c>
      <c r="W49" s="114">
        <v>25</v>
      </c>
      <c r="X49" s="114">
        <f t="shared" si="9"/>
        <v>59</v>
      </c>
      <c r="Y49" s="114">
        <f t="shared" si="10"/>
        <v>6</v>
      </c>
      <c r="Z49" s="115" t="str">
        <f t="shared" si="11"/>
        <v>B</v>
      </c>
      <c r="AA49" s="102" t="s">
        <v>705</v>
      </c>
      <c r="AB49" s="113">
        <v>38</v>
      </c>
      <c r="AC49" s="114">
        <v>18</v>
      </c>
      <c r="AD49" s="114">
        <f t="shared" si="12"/>
        <v>56</v>
      </c>
      <c r="AE49" s="114">
        <f t="shared" si="13"/>
        <v>6</v>
      </c>
      <c r="AF49" s="115" t="str">
        <f t="shared" si="14"/>
        <v>B</v>
      </c>
      <c r="AG49" s="102" t="s">
        <v>705</v>
      </c>
      <c r="AH49" s="113">
        <v>45</v>
      </c>
      <c r="AI49" s="114">
        <v>45</v>
      </c>
      <c r="AJ49" s="114">
        <f t="shared" si="15"/>
        <v>90</v>
      </c>
      <c r="AK49" s="114">
        <f t="shared" si="16"/>
        <v>10</v>
      </c>
      <c r="AL49" s="115" t="str">
        <f t="shared" si="17"/>
        <v>O</v>
      </c>
      <c r="AM49" s="102" t="s">
        <v>705</v>
      </c>
      <c r="AN49" s="113">
        <v>46</v>
      </c>
      <c r="AO49" s="114">
        <v>44</v>
      </c>
      <c r="AP49" s="114">
        <f t="shared" si="18"/>
        <v>90</v>
      </c>
      <c r="AQ49" s="114">
        <f t="shared" si="19"/>
        <v>10</v>
      </c>
      <c r="AR49" s="115" t="str">
        <f t="shared" si="20"/>
        <v>O</v>
      </c>
      <c r="AS49" s="102" t="s">
        <v>705</v>
      </c>
      <c r="AT49" s="113">
        <v>38</v>
      </c>
      <c r="AU49" s="114">
        <v>35</v>
      </c>
      <c r="AV49" s="114">
        <f t="shared" si="21"/>
        <v>73</v>
      </c>
      <c r="AW49" s="114">
        <f t="shared" si="22"/>
        <v>8</v>
      </c>
      <c r="AX49" s="116" t="str">
        <f t="shared" si="23"/>
        <v>A</v>
      </c>
      <c r="AY49" s="102" t="s">
        <v>705</v>
      </c>
      <c r="AZ49" s="107">
        <f t="shared" si="24"/>
        <v>6.166666666666667</v>
      </c>
      <c r="BA49" s="34">
        <f t="shared" si="25"/>
        <v>61.666666666666671</v>
      </c>
      <c r="BB49" s="35" t="s">
        <v>725</v>
      </c>
      <c r="BC49" s="114" t="str">
        <f t="shared" si="26"/>
        <v/>
      </c>
      <c r="BD49" s="114" t="str">
        <f t="shared" si="27"/>
        <v/>
      </c>
      <c r="BE49" s="109" t="s">
        <v>714</v>
      </c>
      <c r="BF49" s="109" t="s">
        <v>715</v>
      </c>
      <c r="BG49" s="109" t="s">
        <v>716</v>
      </c>
      <c r="BH49" s="109" t="s">
        <v>717</v>
      </c>
      <c r="BI49" s="109" t="s">
        <v>718</v>
      </c>
      <c r="BJ49" s="109" t="s">
        <v>719</v>
      </c>
      <c r="BK49" s="109" t="s">
        <v>720</v>
      </c>
      <c r="BL49" s="109" t="s">
        <v>721</v>
      </c>
    </row>
    <row r="50" spans="1:65" ht="17">
      <c r="A50" s="40" t="s">
        <v>679</v>
      </c>
      <c r="B50" s="41" t="s">
        <v>448</v>
      </c>
      <c r="C50" s="42" t="s">
        <v>449</v>
      </c>
      <c r="D50" s="110">
        <v>38</v>
      </c>
      <c r="E50" s="111">
        <v>25</v>
      </c>
      <c r="F50" s="111">
        <f t="shared" si="0"/>
        <v>63</v>
      </c>
      <c r="G50" s="111">
        <f t="shared" si="1"/>
        <v>7</v>
      </c>
      <c r="H50" s="112" t="str">
        <f t="shared" si="2"/>
        <v>B+</v>
      </c>
      <c r="I50" s="102" t="s">
        <v>705</v>
      </c>
      <c r="J50" s="113">
        <v>44</v>
      </c>
      <c r="K50" s="114">
        <v>43</v>
      </c>
      <c r="L50" s="114">
        <f t="shared" si="3"/>
        <v>87</v>
      </c>
      <c r="M50" s="114">
        <f t="shared" si="4"/>
        <v>9</v>
      </c>
      <c r="N50" s="115" t="str">
        <f t="shared" si="5"/>
        <v>A+</v>
      </c>
      <c r="O50" s="102" t="s">
        <v>705</v>
      </c>
      <c r="P50" s="113">
        <v>46</v>
      </c>
      <c r="Q50" s="114">
        <v>26</v>
      </c>
      <c r="R50" s="114">
        <f t="shared" si="6"/>
        <v>72</v>
      </c>
      <c r="S50" s="114">
        <f t="shared" si="7"/>
        <v>8</v>
      </c>
      <c r="T50" s="115" t="str">
        <f t="shared" si="8"/>
        <v>A</v>
      </c>
      <c r="U50" s="102" t="s">
        <v>705</v>
      </c>
      <c r="V50" s="113">
        <v>34</v>
      </c>
      <c r="W50" s="114">
        <v>24</v>
      </c>
      <c r="X50" s="114">
        <f t="shared" si="9"/>
        <v>58</v>
      </c>
      <c r="Y50" s="114">
        <f t="shared" si="10"/>
        <v>6</v>
      </c>
      <c r="Z50" s="115" t="str">
        <f t="shared" si="11"/>
        <v>B</v>
      </c>
      <c r="AA50" s="102" t="s">
        <v>705</v>
      </c>
      <c r="AB50" s="113">
        <v>35</v>
      </c>
      <c r="AC50" s="114">
        <v>18</v>
      </c>
      <c r="AD50" s="114">
        <f t="shared" si="12"/>
        <v>53</v>
      </c>
      <c r="AE50" s="114">
        <f t="shared" si="13"/>
        <v>5</v>
      </c>
      <c r="AF50" s="115" t="str">
        <f t="shared" si="14"/>
        <v>C</v>
      </c>
      <c r="AG50" s="102" t="s">
        <v>705</v>
      </c>
      <c r="AH50" s="113">
        <v>46</v>
      </c>
      <c r="AI50" s="114">
        <v>47</v>
      </c>
      <c r="AJ50" s="114">
        <f t="shared" si="15"/>
        <v>93</v>
      </c>
      <c r="AK50" s="114">
        <f t="shared" si="16"/>
        <v>10</v>
      </c>
      <c r="AL50" s="115" t="str">
        <f t="shared" si="17"/>
        <v>O</v>
      </c>
      <c r="AM50" s="102" t="s">
        <v>705</v>
      </c>
      <c r="AN50" s="113">
        <v>47</v>
      </c>
      <c r="AO50" s="114">
        <v>44</v>
      </c>
      <c r="AP50" s="114">
        <f t="shared" si="18"/>
        <v>91</v>
      </c>
      <c r="AQ50" s="114">
        <f t="shared" si="19"/>
        <v>10</v>
      </c>
      <c r="AR50" s="115" t="str">
        <f t="shared" si="20"/>
        <v>O</v>
      </c>
      <c r="AS50" s="102" t="s">
        <v>705</v>
      </c>
      <c r="AT50" s="113">
        <v>39</v>
      </c>
      <c r="AU50" s="114">
        <v>37</v>
      </c>
      <c r="AV50" s="114">
        <f t="shared" si="21"/>
        <v>76</v>
      </c>
      <c r="AW50" s="114">
        <f t="shared" si="22"/>
        <v>8</v>
      </c>
      <c r="AX50" s="116" t="str">
        <f t="shared" si="23"/>
        <v>A</v>
      </c>
      <c r="AY50" s="102" t="s">
        <v>705</v>
      </c>
      <c r="AZ50" s="107">
        <f t="shared" si="24"/>
        <v>7.166666666666667</v>
      </c>
      <c r="BA50" s="34">
        <f t="shared" si="25"/>
        <v>71.666666666666671</v>
      </c>
      <c r="BB50" s="35" t="s">
        <v>722</v>
      </c>
      <c r="BC50" s="114" t="str">
        <f t="shared" si="26"/>
        <v/>
      </c>
      <c r="BD50" s="114" t="str">
        <f t="shared" si="27"/>
        <v/>
      </c>
      <c r="BE50" s="109" t="s">
        <v>714</v>
      </c>
      <c r="BF50" s="109" t="s">
        <v>715</v>
      </c>
      <c r="BG50" s="109" t="s">
        <v>716</v>
      </c>
      <c r="BH50" s="109" t="s">
        <v>717</v>
      </c>
      <c r="BI50" s="109" t="s">
        <v>718</v>
      </c>
      <c r="BJ50" s="109" t="s">
        <v>719</v>
      </c>
      <c r="BK50" s="109" t="s">
        <v>720</v>
      </c>
      <c r="BL50" s="109" t="s">
        <v>721</v>
      </c>
    </row>
    <row r="51" spans="1:65" ht="17">
      <c r="A51" s="40" t="s">
        <v>680</v>
      </c>
      <c r="B51" s="41" t="s">
        <v>456</v>
      </c>
      <c r="C51" s="42" t="s">
        <v>457</v>
      </c>
      <c r="D51" s="110">
        <v>41</v>
      </c>
      <c r="E51" s="111">
        <v>28</v>
      </c>
      <c r="F51" s="111">
        <f t="shared" si="0"/>
        <v>69</v>
      </c>
      <c r="G51" s="111">
        <f t="shared" si="1"/>
        <v>7</v>
      </c>
      <c r="H51" s="112" t="str">
        <f t="shared" si="2"/>
        <v>B+</v>
      </c>
      <c r="I51" s="102" t="s">
        <v>705</v>
      </c>
      <c r="J51" s="113">
        <v>38</v>
      </c>
      <c r="K51" s="114">
        <v>41</v>
      </c>
      <c r="L51" s="114">
        <f t="shared" si="3"/>
        <v>79</v>
      </c>
      <c r="M51" s="114">
        <f t="shared" si="4"/>
        <v>8</v>
      </c>
      <c r="N51" s="115" t="str">
        <f t="shared" si="5"/>
        <v>A</v>
      </c>
      <c r="O51" s="102" t="s">
        <v>705</v>
      </c>
      <c r="P51" s="113">
        <v>42</v>
      </c>
      <c r="Q51" s="114">
        <v>36</v>
      </c>
      <c r="R51" s="114">
        <f t="shared" si="6"/>
        <v>78</v>
      </c>
      <c r="S51" s="114">
        <f t="shared" si="7"/>
        <v>8</v>
      </c>
      <c r="T51" s="115" t="str">
        <f t="shared" si="8"/>
        <v>A</v>
      </c>
      <c r="U51" s="102" t="s">
        <v>705</v>
      </c>
      <c r="V51" s="113">
        <v>35</v>
      </c>
      <c r="W51" s="114">
        <v>34</v>
      </c>
      <c r="X51" s="114">
        <f t="shared" si="9"/>
        <v>69</v>
      </c>
      <c r="Y51" s="114">
        <f t="shared" si="10"/>
        <v>7</v>
      </c>
      <c r="Z51" s="115" t="str">
        <f t="shared" si="11"/>
        <v>B+</v>
      </c>
      <c r="AA51" s="102" t="s">
        <v>705</v>
      </c>
      <c r="AB51" s="113">
        <v>38</v>
      </c>
      <c r="AC51" s="114">
        <v>43</v>
      </c>
      <c r="AD51" s="114">
        <f t="shared" si="12"/>
        <v>81</v>
      </c>
      <c r="AE51" s="114">
        <f t="shared" si="13"/>
        <v>9</v>
      </c>
      <c r="AF51" s="115" t="str">
        <f t="shared" si="14"/>
        <v>A+</v>
      </c>
      <c r="AG51" s="102" t="s">
        <v>705</v>
      </c>
      <c r="AH51" s="113">
        <v>38</v>
      </c>
      <c r="AI51" s="114">
        <v>41</v>
      </c>
      <c r="AJ51" s="114">
        <f t="shared" si="15"/>
        <v>79</v>
      </c>
      <c r="AK51" s="114">
        <f t="shared" si="16"/>
        <v>8</v>
      </c>
      <c r="AL51" s="115" t="str">
        <f t="shared" si="17"/>
        <v>A</v>
      </c>
      <c r="AM51" s="102" t="s">
        <v>705</v>
      </c>
      <c r="AN51" s="113">
        <v>50</v>
      </c>
      <c r="AO51" s="114">
        <v>45</v>
      </c>
      <c r="AP51" s="114">
        <f t="shared" si="18"/>
        <v>95</v>
      </c>
      <c r="AQ51" s="114">
        <f t="shared" si="19"/>
        <v>10</v>
      </c>
      <c r="AR51" s="115" t="str">
        <f t="shared" si="20"/>
        <v>O</v>
      </c>
      <c r="AS51" s="102" t="s">
        <v>705</v>
      </c>
      <c r="AT51" s="113">
        <v>37</v>
      </c>
      <c r="AU51" s="114">
        <v>21</v>
      </c>
      <c r="AV51" s="114">
        <f t="shared" si="21"/>
        <v>58</v>
      </c>
      <c r="AW51" s="114">
        <f t="shared" si="22"/>
        <v>6</v>
      </c>
      <c r="AX51" s="116" t="str">
        <f t="shared" si="23"/>
        <v>B</v>
      </c>
      <c r="AY51" s="102" t="s">
        <v>705</v>
      </c>
      <c r="AZ51" s="107">
        <f t="shared" si="24"/>
        <v>7.7777777777777777</v>
      </c>
      <c r="BA51" s="34">
        <f t="shared" si="25"/>
        <v>77.777777777777771</v>
      </c>
      <c r="BB51" s="35" t="s">
        <v>722</v>
      </c>
      <c r="BC51" s="114" t="str">
        <f t="shared" si="26"/>
        <v/>
      </c>
      <c r="BD51" s="114" t="str">
        <f t="shared" si="27"/>
        <v/>
      </c>
      <c r="BE51" s="109" t="s">
        <v>714</v>
      </c>
      <c r="BF51" s="109" t="s">
        <v>715</v>
      </c>
      <c r="BG51" s="109" t="s">
        <v>716</v>
      </c>
      <c r="BH51" s="109" t="s">
        <v>717</v>
      </c>
      <c r="BI51" s="109" t="s">
        <v>718</v>
      </c>
      <c r="BJ51" s="109" t="s">
        <v>719</v>
      </c>
      <c r="BK51" s="109" t="s">
        <v>720</v>
      </c>
      <c r="BL51" s="109" t="s">
        <v>721</v>
      </c>
    </row>
    <row r="52" spans="1:65" ht="17">
      <c r="A52" s="40" t="s">
        <v>681</v>
      </c>
      <c r="B52" s="41" t="s">
        <v>466</v>
      </c>
      <c r="C52" s="42" t="s">
        <v>467</v>
      </c>
      <c r="D52" s="110">
        <v>38</v>
      </c>
      <c r="E52" s="111">
        <v>38</v>
      </c>
      <c r="F52" s="111">
        <f t="shared" si="0"/>
        <v>76</v>
      </c>
      <c r="G52" s="111">
        <f t="shared" si="1"/>
        <v>8</v>
      </c>
      <c r="H52" s="112" t="str">
        <f t="shared" si="2"/>
        <v>A</v>
      </c>
      <c r="I52" s="102" t="s">
        <v>705</v>
      </c>
      <c r="J52" s="113">
        <v>43</v>
      </c>
      <c r="K52" s="114">
        <v>42</v>
      </c>
      <c r="L52" s="114">
        <f t="shared" si="3"/>
        <v>85</v>
      </c>
      <c r="M52" s="114">
        <f t="shared" si="4"/>
        <v>9</v>
      </c>
      <c r="N52" s="115" t="str">
        <f t="shared" si="5"/>
        <v>A+</v>
      </c>
      <c r="O52" s="102" t="s">
        <v>705</v>
      </c>
      <c r="P52" s="113">
        <v>39</v>
      </c>
      <c r="Q52" s="114">
        <v>30</v>
      </c>
      <c r="R52" s="114">
        <f t="shared" si="6"/>
        <v>69</v>
      </c>
      <c r="S52" s="114">
        <f t="shared" si="7"/>
        <v>7</v>
      </c>
      <c r="T52" s="115" t="str">
        <f t="shared" si="8"/>
        <v>B+</v>
      </c>
      <c r="U52" s="102" t="s">
        <v>705</v>
      </c>
      <c r="V52" s="113">
        <v>37</v>
      </c>
      <c r="W52" s="114">
        <v>32</v>
      </c>
      <c r="X52" s="114">
        <f t="shared" si="9"/>
        <v>69</v>
      </c>
      <c r="Y52" s="114">
        <f t="shared" si="10"/>
        <v>7</v>
      </c>
      <c r="Z52" s="115" t="str">
        <f t="shared" si="11"/>
        <v>B+</v>
      </c>
      <c r="AA52" s="102" t="s">
        <v>705</v>
      </c>
      <c r="AB52" s="113">
        <v>33</v>
      </c>
      <c r="AC52" s="114">
        <v>31</v>
      </c>
      <c r="AD52" s="114">
        <f t="shared" si="12"/>
        <v>64</v>
      </c>
      <c r="AE52" s="114">
        <f t="shared" si="13"/>
        <v>7</v>
      </c>
      <c r="AF52" s="115" t="str">
        <f t="shared" si="14"/>
        <v>B+</v>
      </c>
      <c r="AG52" s="102" t="s">
        <v>705</v>
      </c>
      <c r="AH52" s="113">
        <v>35</v>
      </c>
      <c r="AI52" s="114">
        <v>43</v>
      </c>
      <c r="AJ52" s="114">
        <f t="shared" si="15"/>
        <v>78</v>
      </c>
      <c r="AK52" s="114">
        <f t="shared" si="16"/>
        <v>8</v>
      </c>
      <c r="AL52" s="115" t="str">
        <f t="shared" si="17"/>
        <v>A</v>
      </c>
      <c r="AM52" s="102" t="s">
        <v>705</v>
      </c>
      <c r="AN52" s="113">
        <v>49</v>
      </c>
      <c r="AO52" s="114">
        <v>43</v>
      </c>
      <c r="AP52" s="114">
        <f t="shared" si="18"/>
        <v>92</v>
      </c>
      <c r="AQ52" s="114">
        <f t="shared" si="19"/>
        <v>10</v>
      </c>
      <c r="AR52" s="115" t="str">
        <f t="shared" si="20"/>
        <v>O</v>
      </c>
      <c r="AS52" s="102" t="s">
        <v>705</v>
      </c>
      <c r="AT52" s="113">
        <v>39</v>
      </c>
      <c r="AU52" s="114">
        <v>28</v>
      </c>
      <c r="AV52" s="114">
        <f t="shared" si="21"/>
        <v>67</v>
      </c>
      <c r="AW52" s="114">
        <f t="shared" si="22"/>
        <v>7</v>
      </c>
      <c r="AX52" s="116" t="str">
        <f t="shared" si="23"/>
        <v>B+</v>
      </c>
      <c r="AY52" s="102" t="s">
        <v>705</v>
      </c>
      <c r="AZ52" s="107">
        <f t="shared" si="24"/>
        <v>7.5</v>
      </c>
      <c r="BA52" s="34">
        <f t="shared" si="25"/>
        <v>75</v>
      </c>
      <c r="BB52" s="35" t="s">
        <v>722</v>
      </c>
      <c r="BC52" s="114" t="str">
        <f t="shared" si="26"/>
        <v/>
      </c>
      <c r="BD52" s="114" t="str">
        <f t="shared" si="27"/>
        <v/>
      </c>
      <c r="BE52" s="109" t="s">
        <v>714</v>
      </c>
      <c r="BF52" s="109" t="s">
        <v>715</v>
      </c>
      <c r="BG52" s="109" t="s">
        <v>716</v>
      </c>
      <c r="BH52" s="109" t="s">
        <v>717</v>
      </c>
      <c r="BI52" s="109" t="s">
        <v>718</v>
      </c>
      <c r="BJ52" s="109" t="s">
        <v>719</v>
      </c>
      <c r="BK52" s="109" t="s">
        <v>720</v>
      </c>
      <c r="BL52" s="109" t="s">
        <v>721</v>
      </c>
    </row>
    <row r="53" spans="1:65" ht="17">
      <c r="A53" s="40" t="s">
        <v>682</v>
      </c>
      <c r="B53" s="41" t="s">
        <v>475</v>
      </c>
      <c r="C53" s="42" t="s">
        <v>476</v>
      </c>
      <c r="D53" s="110">
        <v>35</v>
      </c>
      <c r="E53" s="111">
        <v>5</v>
      </c>
      <c r="F53" s="111">
        <f t="shared" si="0"/>
        <v>40</v>
      </c>
      <c r="G53" s="111">
        <f t="shared" si="1"/>
        <v>0</v>
      </c>
      <c r="H53" s="112" t="str">
        <f t="shared" si="2"/>
        <v>F</v>
      </c>
      <c r="I53" s="102"/>
      <c r="J53" s="113">
        <v>38</v>
      </c>
      <c r="K53" s="114">
        <v>32</v>
      </c>
      <c r="L53" s="114">
        <f t="shared" si="3"/>
        <v>70</v>
      </c>
      <c r="M53" s="114">
        <f t="shared" si="4"/>
        <v>8</v>
      </c>
      <c r="N53" s="115" t="str">
        <f t="shared" si="5"/>
        <v>A</v>
      </c>
      <c r="O53" s="102" t="s">
        <v>705</v>
      </c>
      <c r="P53" s="113">
        <v>39</v>
      </c>
      <c r="Q53" s="114">
        <v>26</v>
      </c>
      <c r="R53" s="114">
        <f t="shared" si="6"/>
        <v>65</v>
      </c>
      <c r="S53" s="114">
        <f t="shared" si="7"/>
        <v>7</v>
      </c>
      <c r="T53" s="115" t="str">
        <f t="shared" si="8"/>
        <v>B+</v>
      </c>
      <c r="U53" s="102" t="s">
        <v>705</v>
      </c>
      <c r="V53" s="113">
        <v>36</v>
      </c>
      <c r="W53" s="114">
        <v>27</v>
      </c>
      <c r="X53" s="114">
        <f t="shared" si="9"/>
        <v>63</v>
      </c>
      <c r="Y53" s="114">
        <f t="shared" si="10"/>
        <v>7</v>
      </c>
      <c r="Z53" s="115" t="str">
        <f t="shared" si="11"/>
        <v>B+</v>
      </c>
      <c r="AA53" s="102" t="s">
        <v>705</v>
      </c>
      <c r="AB53" s="113">
        <v>32</v>
      </c>
      <c r="AC53" s="114">
        <v>22</v>
      </c>
      <c r="AD53" s="114">
        <f t="shared" si="12"/>
        <v>54</v>
      </c>
      <c r="AE53" s="114">
        <f t="shared" si="13"/>
        <v>5</v>
      </c>
      <c r="AF53" s="115" t="str">
        <f t="shared" si="14"/>
        <v>C</v>
      </c>
      <c r="AG53" s="102" t="s">
        <v>705</v>
      </c>
      <c r="AH53" s="113">
        <v>39</v>
      </c>
      <c r="AI53" s="114">
        <v>21</v>
      </c>
      <c r="AJ53" s="114">
        <f t="shared" si="15"/>
        <v>60</v>
      </c>
      <c r="AK53" s="114">
        <f t="shared" si="16"/>
        <v>7</v>
      </c>
      <c r="AL53" s="115" t="str">
        <f t="shared" si="17"/>
        <v>B+</v>
      </c>
      <c r="AM53" s="102" t="s">
        <v>705</v>
      </c>
      <c r="AN53" s="113">
        <v>49</v>
      </c>
      <c r="AO53" s="114">
        <v>46</v>
      </c>
      <c r="AP53" s="114">
        <f t="shared" si="18"/>
        <v>95</v>
      </c>
      <c r="AQ53" s="114">
        <f t="shared" si="19"/>
        <v>10</v>
      </c>
      <c r="AR53" s="115" t="str">
        <f t="shared" si="20"/>
        <v>O</v>
      </c>
      <c r="AS53" s="102" t="s">
        <v>705</v>
      </c>
      <c r="AT53" s="113">
        <v>38</v>
      </c>
      <c r="AU53" s="114">
        <v>27</v>
      </c>
      <c r="AV53" s="114">
        <f t="shared" si="21"/>
        <v>65</v>
      </c>
      <c r="AW53" s="114">
        <f t="shared" si="22"/>
        <v>7</v>
      </c>
      <c r="AX53" s="116" t="str">
        <f t="shared" si="23"/>
        <v>B+</v>
      </c>
      <c r="AY53" s="102" t="s">
        <v>705</v>
      </c>
      <c r="AZ53" s="107">
        <f t="shared" si="24"/>
        <v>5.7222222222222223</v>
      </c>
      <c r="BA53" s="34">
        <f t="shared" si="25"/>
        <v>57.222222222222221</v>
      </c>
      <c r="BB53" s="35" t="s">
        <v>724</v>
      </c>
      <c r="BC53" s="114" t="str">
        <f t="shared" si="26"/>
        <v>21MAT31,</v>
      </c>
      <c r="BD53" s="114" t="str">
        <f t="shared" si="27"/>
        <v>21MAT31,</v>
      </c>
      <c r="BE53" s="109" t="s">
        <v>714</v>
      </c>
      <c r="BF53" s="109" t="s">
        <v>715</v>
      </c>
      <c r="BG53" s="109" t="s">
        <v>716</v>
      </c>
      <c r="BH53" s="109" t="s">
        <v>717</v>
      </c>
      <c r="BI53" s="109" t="s">
        <v>718</v>
      </c>
      <c r="BJ53" s="109" t="s">
        <v>719</v>
      </c>
      <c r="BK53" s="109" t="s">
        <v>720</v>
      </c>
      <c r="BL53" s="109" t="s">
        <v>721</v>
      </c>
    </row>
    <row r="54" spans="1:65" ht="17">
      <c r="A54" s="40" t="s">
        <v>683</v>
      </c>
      <c r="B54" s="41" t="s">
        <v>483</v>
      </c>
      <c r="C54" s="42" t="s">
        <v>484</v>
      </c>
      <c r="D54" s="110">
        <v>48</v>
      </c>
      <c r="E54" s="111">
        <v>38</v>
      </c>
      <c r="F54" s="111">
        <f t="shared" si="0"/>
        <v>86</v>
      </c>
      <c r="G54" s="111">
        <f t="shared" si="1"/>
        <v>9</v>
      </c>
      <c r="H54" s="112" t="str">
        <f t="shared" si="2"/>
        <v>A+</v>
      </c>
      <c r="I54" s="102" t="s">
        <v>705</v>
      </c>
      <c r="J54" s="113">
        <v>46</v>
      </c>
      <c r="K54" s="114">
        <v>46</v>
      </c>
      <c r="L54" s="114">
        <f t="shared" si="3"/>
        <v>92</v>
      </c>
      <c r="M54" s="114">
        <f t="shared" si="4"/>
        <v>10</v>
      </c>
      <c r="N54" s="115" t="str">
        <f t="shared" si="5"/>
        <v>O</v>
      </c>
      <c r="O54" s="102" t="s">
        <v>705</v>
      </c>
      <c r="P54" s="113">
        <v>44</v>
      </c>
      <c r="Q54" s="114">
        <v>25</v>
      </c>
      <c r="R54" s="114">
        <f t="shared" si="6"/>
        <v>69</v>
      </c>
      <c r="S54" s="114">
        <f t="shared" si="7"/>
        <v>7</v>
      </c>
      <c r="T54" s="115" t="str">
        <f t="shared" si="8"/>
        <v>B+</v>
      </c>
      <c r="U54" s="102" t="s">
        <v>705</v>
      </c>
      <c r="V54" s="113">
        <v>41</v>
      </c>
      <c r="W54" s="114">
        <v>34</v>
      </c>
      <c r="X54" s="114">
        <f t="shared" si="9"/>
        <v>75</v>
      </c>
      <c r="Y54" s="114">
        <f t="shared" si="10"/>
        <v>8</v>
      </c>
      <c r="Z54" s="115" t="str">
        <f t="shared" si="11"/>
        <v>A</v>
      </c>
      <c r="AA54" s="102" t="s">
        <v>705</v>
      </c>
      <c r="AB54" s="113">
        <v>43</v>
      </c>
      <c r="AC54" s="114">
        <v>37</v>
      </c>
      <c r="AD54" s="114">
        <f t="shared" si="12"/>
        <v>80</v>
      </c>
      <c r="AE54" s="114">
        <f t="shared" si="13"/>
        <v>9</v>
      </c>
      <c r="AF54" s="115" t="str">
        <f t="shared" si="14"/>
        <v>A+</v>
      </c>
      <c r="AG54" s="102" t="s">
        <v>705</v>
      </c>
      <c r="AH54" s="113">
        <v>43</v>
      </c>
      <c r="AI54" s="114">
        <v>43</v>
      </c>
      <c r="AJ54" s="114">
        <f t="shared" si="15"/>
        <v>86</v>
      </c>
      <c r="AK54" s="114">
        <f t="shared" si="16"/>
        <v>9</v>
      </c>
      <c r="AL54" s="115" t="str">
        <f t="shared" si="17"/>
        <v>A+</v>
      </c>
      <c r="AM54" s="102" t="s">
        <v>705</v>
      </c>
      <c r="AN54" s="113">
        <v>50</v>
      </c>
      <c r="AO54" s="114">
        <v>48</v>
      </c>
      <c r="AP54" s="114">
        <f t="shared" si="18"/>
        <v>98</v>
      </c>
      <c r="AQ54" s="114">
        <f t="shared" si="19"/>
        <v>10</v>
      </c>
      <c r="AR54" s="115" t="str">
        <f t="shared" si="20"/>
        <v>O</v>
      </c>
      <c r="AS54" s="102" t="s">
        <v>705</v>
      </c>
      <c r="AT54" s="113">
        <v>40</v>
      </c>
      <c r="AU54" s="114">
        <v>31</v>
      </c>
      <c r="AV54" s="114">
        <f t="shared" si="21"/>
        <v>71</v>
      </c>
      <c r="AW54" s="114">
        <f t="shared" si="22"/>
        <v>8</v>
      </c>
      <c r="AX54" s="116" t="str">
        <f t="shared" si="23"/>
        <v>A</v>
      </c>
      <c r="AY54" s="102" t="s">
        <v>705</v>
      </c>
      <c r="AZ54" s="107">
        <f t="shared" si="24"/>
        <v>8.3888888888888893</v>
      </c>
      <c r="BA54" s="34">
        <f t="shared" si="25"/>
        <v>83.888888888888886</v>
      </c>
      <c r="BB54" s="35" t="s">
        <v>722</v>
      </c>
      <c r="BC54" s="114" t="str">
        <f t="shared" si="26"/>
        <v/>
      </c>
      <c r="BD54" s="114" t="str">
        <f t="shared" si="27"/>
        <v/>
      </c>
      <c r="BE54" s="109" t="s">
        <v>714</v>
      </c>
      <c r="BF54" s="109" t="s">
        <v>715</v>
      </c>
      <c r="BG54" s="109" t="s">
        <v>716</v>
      </c>
      <c r="BH54" s="109" t="s">
        <v>717</v>
      </c>
      <c r="BI54" s="109" t="s">
        <v>718</v>
      </c>
      <c r="BJ54" s="109" t="s">
        <v>719</v>
      </c>
      <c r="BK54" s="109" t="s">
        <v>720</v>
      </c>
      <c r="BL54" s="109" t="s">
        <v>721</v>
      </c>
    </row>
    <row r="55" spans="1:65" ht="17">
      <c r="A55" s="40" t="s">
        <v>684</v>
      </c>
      <c r="B55" s="41" t="s">
        <v>491</v>
      </c>
      <c r="C55" s="42" t="s">
        <v>492</v>
      </c>
      <c r="D55" s="110">
        <v>32</v>
      </c>
      <c r="E55" s="111">
        <v>36</v>
      </c>
      <c r="F55" s="111">
        <f t="shared" si="0"/>
        <v>68</v>
      </c>
      <c r="G55" s="111">
        <f t="shared" si="1"/>
        <v>7</v>
      </c>
      <c r="H55" s="112" t="str">
        <f t="shared" si="2"/>
        <v>B+</v>
      </c>
      <c r="I55" s="102" t="s">
        <v>705</v>
      </c>
      <c r="J55" s="113">
        <v>45</v>
      </c>
      <c r="K55" s="114">
        <v>44</v>
      </c>
      <c r="L55" s="114">
        <f t="shared" si="3"/>
        <v>89</v>
      </c>
      <c r="M55" s="114">
        <f t="shared" si="4"/>
        <v>9</v>
      </c>
      <c r="N55" s="115" t="str">
        <f t="shared" si="5"/>
        <v>A+</v>
      </c>
      <c r="O55" s="102" t="s">
        <v>705</v>
      </c>
      <c r="P55" s="113">
        <v>46</v>
      </c>
      <c r="Q55" s="114">
        <v>28</v>
      </c>
      <c r="R55" s="114">
        <f t="shared" si="6"/>
        <v>74</v>
      </c>
      <c r="S55" s="114">
        <f t="shared" si="7"/>
        <v>8</v>
      </c>
      <c r="T55" s="115" t="str">
        <f t="shared" si="8"/>
        <v>A</v>
      </c>
      <c r="U55" s="102" t="s">
        <v>705</v>
      </c>
      <c r="V55" s="113">
        <v>37</v>
      </c>
      <c r="W55" s="114">
        <v>27</v>
      </c>
      <c r="X55" s="114">
        <f t="shared" si="9"/>
        <v>64</v>
      </c>
      <c r="Y55" s="114">
        <f t="shared" si="10"/>
        <v>7</v>
      </c>
      <c r="Z55" s="115" t="str">
        <f t="shared" si="11"/>
        <v>B+</v>
      </c>
      <c r="AA55" s="102" t="s">
        <v>705</v>
      </c>
      <c r="AB55" s="113">
        <v>39</v>
      </c>
      <c r="AC55" s="114">
        <v>29</v>
      </c>
      <c r="AD55" s="114">
        <f t="shared" si="12"/>
        <v>68</v>
      </c>
      <c r="AE55" s="114">
        <f t="shared" si="13"/>
        <v>7</v>
      </c>
      <c r="AF55" s="115" t="str">
        <f t="shared" si="14"/>
        <v>B+</v>
      </c>
      <c r="AG55" s="102" t="s">
        <v>705</v>
      </c>
      <c r="AH55" s="113">
        <v>45</v>
      </c>
      <c r="AI55" s="114">
        <v>48</v>
      </c>
      <c r="AJ55" s="114">
        <f t="shared" si="15"/>
        <v>93</v>
      </c>
      <c r="AK55" s="114">
        <f t="shared" si="16"/>
        <v>10</v>
      </c>
      <c r="AL55" s="115" t="str">
        <f t="shared" si="17"/>
        <v>O</v>
      </c>
      <c r="AM55" s="102" t="s">
        <v>705</v>
      </c>
      <c r="AN55" s="113">
        <v>50</v>
      </c>
      <c r="AO55" s="114">
        <v>47</v>
      </c>
      <c r="AP55" s="114">
        <f t="shared" si="18"/>
        <v>97</v>
      </c>
      <c r="AQ55" s="114">
        <f t="shared" si="19"/>
        <v>10</v>
      </c>
      <c r="AR55" s="115" t="str">
        <f t="shared" si="20"/>
        <v>O</v>
      </c>
      <c r="AS55" s="102" t="s">
        <v>705</v>
      </c>
      <c r="AT55" s="113">
        <v>38</v>
      </c>
      <c r="AU55" s="114">
        <v>27</v>
      </c>
      <c r="AV55" s="114">
        <f t="shared" si="21"/>
        <v>65</v>
      </c>
      <c r="AW55" s="114">
        <f t="shared" si="22"/>
        <v>7</v>
      </c>
      <c r="AX55" s="116" t="str">
        <f t="shared" si="23"/>
        <v>B+</v>
      </c>
      <c r="AY55" s="102" t="s">
        <v>705</v>
      </c>
      <c r="AZ55" s="107">
        <f t="shared" si="24"/>
        <v>7.666666666666667</v>
      </c>
      <c r="BA55" s="34">
        <f t="shared" si="25"/>
        <v>76.666666666666671</v>
      </c>
      <c r="BB55" s="35" t="s">
        <v>722</v>
      </c>
      <c r="BC55" s="114" t="str">
        <f t="shared" si="26"/>
        <v/>
      </c>
      <c r="BD55" s="114" t="str">
        <f t="shared" si="27"/>
        <v/>
      </c>
      <c r="BE55" s="109" t="s">
        <v>714</v>
      </c>
      <c r="BF55" s="109" t="s">
        <v>715</v>
      </c>
      <c r="BG55" s="109" t="s">
        <v>716</v>
      </c>
      <c r="BH55" s="109" t="s">
        <v>717</v>
      </c>
      <c r="BI55" s="109" t="s">
        <v>718</v>
      </c>
      <c r="BJ55" s="109" t="s">
        <v>719</v>
      </c>
      <c r="BK55" s="109" t="s">
        <v>720</v>
      </c>
      <c r="BL55" s="109" t="s">
        <v>721</v>
      </c>
    </row>
    <row r="56" spans="1:65" ht="17">
      <c r="A56" s="40" t="s">
        <v>685</v>
      </c>
      <c r="B56" s="41" t="s">
        <v>499</v>
      </c>
      <c r="C56" s="42" t="s">
        <v>500</v>
      </c>
      <c r="D56" s="110">
        <v>35</v>
      </c>
      <c r="E56" s="111">
        <v>19</v>
      </c>
      <c r="F56" s="111">
        <f t="shared" si="0"/>
        <v>54</v>
      </c>
      <c r="G56" s="111">
        <f t="shared" si="1"/>
        <v>5</v>
      </c>
      <c r="H56" s="112" t="str">
        <f t="shared" si="2"/>
        <v>C</v>
      </c>
      <c r="I56" s="102" t="s">
        <v>631</v>
      </c>
      <c r="J56" s="113">
        <v>44</v>
      </c>
      <c r="K56" s="114">
        <v>42</v>
      </c>
      <c r="L56" s="114">
        <f t="shared" si="3"/>
        <v>86</v>
      </c>
      <c r="M56" s="114">
        <f t="shared" si="4"/>
        <v>9</v>
      </c>
      <c r="N56" s="115" t="str">
        <f t="shared" si="5"/>
        <v>A+</v>
      </c>
      <c r="O56" s="102" t="s">
        <v>705</v>
      </c>
      <c r="P56" s="113">
        <v>34</v>
      </c>
      <c r="Q56" s="114">
        <v>22</v>
      </c>
      <c r="R56" s="114">
        <f t="shared" si="6"/>
        <v>56</v>
      </c>
      <c r="S56" s="114">
        <f t="shared" si="7"/>
        <v>6</v>
      </c>
      <c r="T56" s="115" t="str">
        <f t="shared" si="8"/>
        <v>B</v>
      </c>
      <c r="U56" s="102" t="s">
        <v>705</v>
      </c>
      <c r="V56" s="113">
        <v>35</v>
      </c>
      <c r="W56" s="114">
        <v>30</v>
      </c>
      <c r="X56" s="114">
        <f t="shared" si="9"/>
        <v>65</v>
      </c>
      <c r="Y56" s="114">
        <f t="shared" si="10"/>
        <v>7</v>
      </c>
      <c r="Z56" s="115" t="str">
        <f t="shared" si="11"/>
        <v>B+</v>
      </c>
      <c r="AA56" s="102" t="s">
        <v>705</v>
      </c>
      <c r="AB56" s="113">
        <v>35</v>
      </c>
      <c r="AC56" s="114">
        <v>31</v>
      </c>
      <c r="AD56" s="114">
        <f t="shared" si="12"/>
        <v>66</v>
      </c>
      <c r="AE56" s="114">
        <f t="shared" si="13"/>
        <v>7</v>
      </c>
      <c r="AF56" s="115" t="str">
        <f t="shared" si="14"/>
        <v>B+</v>
      </c>
      <c r="AG56" s="102" t="s">
        <v>705</v>
      </c>
      <c r="AH56" s="113">
        <v>34</v>
      </c>
      <c r="AI56" s="114">
        <v>31</v>
      </c>
      <c r="AJ56" s="114">
        <f t="shared" si="15"/>
        <v>65</v>
      </c>
      <c r="AK56" s="114">
        <f t="shared" si="16"/>
        <v>7</v>
      </c>
      <c r="AL56" s="115" t="str">
        <f t="shared" si="17"/>
        <v>B+</v>
      </c>
      <c r="AM56" s="102" t="s">
        <v>705</v>
      </c>
      <c r="AN56" s="113">
        <v>50</v>
      </c>
      <c r="AO56" s="114">
        <v>43</v>
      </c>
      <c r="AP56" s="114">
        <f t="shared" si="18"/>
        <v>93</v>
      </c>
      <c r="AQ56" s="114">
        <f t="shared" si="19"/>
        <v>10</v>
      </c>
      <c r="AR56" s="115" t="str">
        <f t="shared" si="20"/>
        <v>O</v>
      </c>
      <c r="AS56" s="102" t="s">
        <v>705</v>
      </c>
      <c r="AT56" s="113">
        <v>39</v>
      </c>
      <c r="AU56" s="114">
        <v>26</v>
      </c>
      <c r="AV56" s="114">
        <f t="shared" si="21"/>
        <v>65</v>
      </c>
      <c r="AW56" s="114">
        <f t="shared" si="22"/>
        <v>7</v>
      </c>
      <c r="AX56" s="116" t="str">
        <f t="shared" si="23"/>
        <v>B+</v>
      </c>
      <c r="AY56" s="102" t="s">
        <v>705</v>
      </c>
      <c r="AZ56" s="107">
        <f t="shared" si="24"/>
        <v>6.7222222222222223</v>
      </c>
      <c r="BA56" s="34">
        <f t="shared" si="25"/>
        <v>67.222222222222229</v>
      </c>
      <c r="BB56" s="35" t="s">
        <v>725</v>
      </c>
      <c r="BC56" s="114" t="str">
        <f t="shared" si="26"/>
        <v/>
      </c>
      <c r="BD56" s="114" t="str">
        <f t="shared" si="27"/>
        <v>21MAT31,</v>
      </c>
      <c r="BE56" s="109" t="s">
        <v>714</v>
      </c>
      <c r="BF56" s="109" t="s">
        <v>715</v>
      </c>
      <c r="BG56" s="109" t="s">
        <v>716</v>
      </c>
      <c r="BH56" s="109" t="s">
        <v>717</v>
      </c>
      <c r="BI56" s="109" t="s">
        <v>718</v>
      </c>
      <c r="BJ56" s="109" t="s">
        <v>719</v>
      </c>
      <c r="BK56" s="109" t="s">
        <v>720</v>
      </c>
      <c r="BL56" s="109" t="s">
        <v>721</v>
      </c>
    </row>
    <row r="57" spans="1:65" ht="17">
      <c r="A57" s="40" t="s">
        <v>686</v>
      </c>
      <c r="B57" s="41" t="s">
        <v>506</v>
      </c>
      <c r="C57" s="42" t="s">
        <v>507</v>
      </c>
      <c r="D57" s="110">
        <v>39</v>
      </c>
      <c r="E57" s="111">
        <v>29</v>
      </c>
      <c r="F57" s="111">
        <f t="shared" si="0"/>
        <v>68</v>
      </c>
      <c r="G57" s="111">
        <f t="shared" si="1"/>
        <v>7</v>
      </c>
      <c r="H57" s="112" t="str">
        <f t="shared" si="2"/>
        <v>B+</v>
      </c>
      <c r="I57" s="102" t="s">
        <v>705</v>
      </c>
      <c r="J57" s="113">
        <v>46</v>
      </c>
      <c r="K57" s="114">
        <v>42</v>
      </c>
      <c r="L57" s="114">
        <f t="shared" si="3"/>
        <v>88</v>
      </c>
      <c r="M57" s="114">
        <f t="shared" si="4"/>
        <v>9</v>
      </c>
      <c r="N57" s="115" t="str">
        <f t="shared" si="5"/>
        <v>A+</v>
      </c>
      <c r="O57" s="102" t="s">
        <v>705</v>
      </c>
      <c r="P57" s="113">
        <v>43</v>
      </c>
      <c r="Q57" s="114">
        <v>28</v>
      </c>
      <c r="R57" s="114">
        <f t="shared" si="6"/>
        <v>71</v>
      </c>
      <c r="S57" s="114">
        <f t="shared" si="7"/>
        <v>8</v>
      </c>
      <c r="T57" s="115" t="str">
        <f t="shared" si="8"/>
        <v>A</v>
      </c>
      <c r="U57" s="102" t="s">
        <v>705</v>
      </c>
      <c r="V57" s="113">
        <v>44</v>
      </c>
      <c r="W57" s="114">
        <v>27</v>
      </c>
      <c r="X57" s="114">
        <f t="shared" si="9"/>
        <v>71</v>
      </c>
      <c r="Y57" s="114">
        <f t="shared" si="10"/>
        <v>8</v>
      </c>
      <c r="Z57" s="115" t="str">
        <f t="shared" si="11"/>
        <v>A</v>
      </c>
      <c r="AA57" s="102" t="s">
        <v>705</v>
      </c>
      <c r="AB57" s="113">
        <v>42</v>
      </c>
      <c r="AC57" s="114">
        <v>31</v>
      </c>
      <c r="AD57" s="114">
        <f t="shared" si="12"/>
        <v>73</v>
      </c>
      <c r="AE57" s="114">
        <f t="shared" si="13"/>
        <v>8</v>
      </c>
      <c r="AF57" s="115" t="str">
        <f t="shared" si="14"/>
        <v>A</v>
      </c>
      <c r="AG57" s="102" t="s">
        <v>705</v>
      </c>
      <c r="AH57" s="113">
        <v>46</v>
      </c>
      <c r="AI57" s="114">
        <v>47</v>
      </c>
      <c r="AJ57" s="114">
        <f t="shared" si="15"/>
        <v>93</v>
      </c>
      <c r="AK57" s="114">
        <f t="shared" si="16"/>
        <v>10</v>
      </c>
      <c r="AL57" s="115" t="str">
        <f t="shared" si="17"/>
        <v>O</v>
      </c>
      <c r="AM57" s="102" t="s">
        <v>705</v>
      </c>
      <c r="AN57" s="113">
        <v>50</v>
      </c>
      <c r="AO57" s="114">
        <v>45</v>
      </c>
      <c r="AP57" s="114">
        <f t="shared" si="18"/>
        <v>95</v>
      </c>
      <c r="AQ57" s="114">
        <f t="shared" si="19"/>
        <v>10</v>
      </c>
      <c r="AR57" s="115" t="str">
        <f t="shared" si="20"/>
        <v>O</v>
      </c>
      <c r="AS57" s="102" t="s">
        <v>705</v>
      </c>
      <c r="AT57" s="113">
        <v>39</v>
      </c>
      <c r="AU57" s="114">
        <v>29</v>
      </c>
      <c r="AV57" s="114">
        <f t="shared" si="21"/>
        <v>68</v>
      </c>
      <c r="AW57" s="114">
        <f t="shared" si="22"/>
        <v>7</v>
      </c>
      <c r="AX57" s="116" t="str">
        <f t="shared" si="23"/>
        <v>B+</v>
      </c>
      <c r="AY57" s="102" t="s">
        <v>705</v>
      </c>
      <c r="AZ57" s="107">
        <f t="shared" si="24"/>
        <v>8.0555555555555554</v>
      </c>
      <c r="BA57" s="34">
        <f t="shared" si="25"/>
        <v>80.555555555555557</v>
      </c>
      <c r="BB57" s="35" t="s">
        <v>722</v>
      </c>
      <c r="BC57" s="114" t="str">
        <f t="shared" si="26"/>
        <v/>
      </c>
      <c r="BD57" s="114" t="str">
        <f t="shared" si="27"/>
        <v/>
      </c>
      <c r="BE57" s="109" t="s">
        <v>714</v>
      </c>
      <c r="BF57" s="109" t="s">
        <v>715</v>
      </c>
      <c r="BG57" s="109" t="s">
        <v>716</v>
      </c>
      <c r="BH57" s="109" t="s">
        <v>717</v>
      </c>
      <c r="BI57" s="109" t="s">
        <v>718</v>
      </c>
      <c r="BJ57" s="109" t="s">
        <v>719</v>
      </c>
      <c r="BK57" s="109" t="s">
        <v>720</v>
      </c>
      <c r="BL57" s="109" t="s">
        <v>721</v>
      </c>
    </row>
    <row r="58" spans="1:65" ht="17">
      <c r="A58" s="119">
        <v>57</v>
      </c>
      <c r="B58" s="120" t="s">
        <v>514</v>
      </c>
      <c r="C58" s="121" t="s">
        <v>515</v>
      </c>
      <c r="D58" s="110">
        <v>40</v>
      </c>
      <c r="E58" s="111">
        <v>27</v>
      </c>
      <c r="F58" s="111">
        <f t="shared" si="0"/>
        <v>67</v>
      </c>
      <c r="G58" s="111">
        <f t="shared" si="1"/>
        <v>7</v>
      </c>
      <c r="H58" s="112" t="str">
        <f t="shared" si="2"/>
        <v>B+</v>
      </c>
      <c r="I58" s="102" t="s">
        <v>705</v>
      </c>
      <c r="J58" s="122">
        <v>44</v>
      </c>
      <c r="K58" s="123">
        <v>45</v>
      </c>
      <c r="L58" s="123">
        <f t="shared" si="3"/>
        <v>89</v>
      </c>
      <c r="M58" s="123">
        <f t="shared" si="4"/>
        <v>9</v>
      </c>
      <c r="N58" s="124" t="str">
        <f t="shared" si="5"/>
        <v>A+</v>
      </c>
      <c r="O58" s="102" t="s">
        <v>705</v>
      </c>
      <c r="P58" s="113">
        <v>49</v>
      </c>
      <c r="Q58" s="114">
        <v>33</v>
      </c>
      <c r="R58" s="114">
        <f t="shared" si="6"/>
        <v>82</v>
      </c>
      <c r="S58" s="114">
        <f t="shared" si="7"/>
        <v>9</v>
      </c>
      <c r="T58" s="115" t="str">
        <f t="shared" si="8"/>
        <v>A+</v>
      </c>
      <c r="U58" s="102" t="s">
        <v>705</v>
      </c>
      <c r="V58" s="113">
        <v>47</v>
      </c>
      <c r="W58" s="114">
        <v>33</v>
      </c>
      <c r="X58" s="114">
        <f t="shared" si="9"/>
        <v>80</v>
      </c>
      <c r="Y58" s="114">
        <f t="shared" si="10"/>
        <v>9</v>
      </c>
      <c r="Z58" s="115" t="str">
        <f t="shared" si="11"/>
        <v>A+</v>
      </c>
      <c r="AA58" s="102" t="s">
        <v>705</v>
      </c>
      <c r="AB58" s="113">
        <v>43</v>
      </c>
      <c r="AC58" s="114">
        <v>29</v>
      </c>
      <c r="AD58" s="114">
        <f t="shared" si="12"/>
        <v>72</v>
      </c>
      <c r="AE58" s="114">
        <f t="shared" si="13"/>
        <v>8</v>
      </c>
      <c r="AF58" s="115" t="str">
        <f t="shared" si="14"/>
        <v>A</v>
      </c>
      <c r="AG58" s="102" t="s">
        <v>705</v>
      </c>
      <c r="AH58" s="113">
        <v>42</v>
      </c>
      <c r="AI58" s="114">
        <v>45</v>
      </c>
      <c r="AJ58" s="114">
        <f t="shared" si="15"/>
        <v>87</v>
      </c>
      <c r="AK58" s="114">
        <f t="shared" si="16"/>
        <v>9</v>
      </c>
      <c r="AL58" s="115" t="str">
        <f t="shared" si="17"/>
        <v>A+</v>
      </c>
      <c r="AM58" s="102" t="s">
        <v>705</v>
      </c>
      <c r="AN58" s="113">
        <v>48</v>
      </c>
      <c r="AO58" s="114">
        <v>46</v>
      </c>
      <c r="AP58" s="114">
        <f t="shared" si="18"/>
        <v>94</v>
      </c>
      <c r="AQ58" s="114">
        <f t="shared" si="19"/>
        <v>10</v>
      </c>
      <c r="AR58" s="115" t="str">
        <f t="shared" si="20"/>
        <v>O</v>
      </c>
      <c r="AS58" s="102" t="s">
        <v>705</v>
      </c>
      <c r="AT58" s="113">
        <v>40</v>
      </c>
      <c r="AU58" s="114">
        <v>36</v>
      </c>
      <c r="AV58" s="114">
        <f t="shared" si="21"/>
        <v>76</v>
      </c>
      <c r="AW58" s="114">
        <f t="shared" si="22"/>
        <v>8</v>
      </c>
      <c r="AX58" s="116" t="str">
        <f t="shared" si="23"/>
        <v>A</v>
      </c>
      <c r="AY58" s="102" t="s">
        <v>705</v>
      </c>
      <c r="AZ58" s="107">
        <f t="shared" si="24"/>
        <v>8.5</v>
      </c>
      <c r="BA58" s="34">
        <f t="shared" si="25"/>
        <v>85</v>
      </c>
      <c r="BB58" s="35" t="s">
        <v>722</v>
      </c>
      <c r="BC58" s="114" t="str">
        <f t="shared" si="26"/>
        <v/>
      </c>
      <c r="BD58" s="114" t="str">
        <f t="shared" si="27"/>
        <v/>
      </c>
      <c r="BE58" s="109" t="s">
        <v>714</v>
      </c>
      <c r="BF58" s="109" t="s">
        <v>715</v>
      </c>
      <c r="BG58" s="109" t="s">
        <v>716</v>
      </c>
      <c r="BH58" s="109" t="s">
        <v>717</v>
      </c>
      <c r="BI58" s="109" t="s">
        <v>718</v>
      </c>
      <c r="BJ58" s="109" t="s">
        <v>719</v>
      </c>
      <c r="BK58" s="109" t="s">
        <v>720</v>
      </c>
      <c r="BL58" s="109" t="s">
        <v>721</v>
      </c>
    </row>
    <row r="59" spans="1:65" ht="17">
      <c r="A59" s="40">
        <v>58</v>
      </c>
      <c r="B59" s="43" t="s">
        <v>522</v>
      </c>
      <c r="C59" s="125" t="s">
        <v>523</v>
      </c>
      <c r="D59" s="110">
        <v>33</v>
      </c>
      <c r="E59" s="111">
        <v>18</v>
      </c>
      <c r="F59" s="111">
        <f t="shared" si="0"/>
        <v>51</v>
      </c>
      <c r="G59" s="111">
        <f t="shared" si="1"/>
        <v>5</v>
      </c>
      <c r="H59" s="112" t="str">
        <f t="shared" si="2"/>
        <v>C</v>
      </c>
      <c r="I59" s="102" t="s">
        <v>705</v>
      </c>
      <c r="J59" s="113">
        <v>26</v>
      </c>
      <c r="K59" s="114">
        <v>30</v>
      </c>
      <c r="L59" s="114">
        <f t="shared" si="3"/>
        <v>56</v>
      </c>
      <c r="M59" s="114">
        <f t="shared" si="4"/>
        <v>6</v>
      </c>
      <c r="N59" s="115" t="str">
        <f t="shared" si="5"/>
        <v>B</v>
      </c>
      <c r="O59" s="102" t="s">
        <v>705</v>
      </c>
      <c r="P59" s="126">
        <v>38</v>
      </c>
      <c r="Q59" s="114">
        <v>18</v>
      </c>
      <c r="R59" s="114">
        <f t="shared" si="6"/>
        <v>56</v>
      </c>
      <c r="S59" s="114">
        <f t="shared" si="7"/>
        <v>6</v>
      </c>
      <c r="T59" s="127" t="str">
        <f t="shared" si="8"/>
        <v>B</v>
      </c>
      <c r="U59" s="102" t="s">
        <v>631</v>
      </c>
      <c r="V59" s="126">
        <v>36</v>
      </c>
      <c r="W59" s="114">
        <v>21</v>
      </c>
      <c r="X59" s="114">
        <f t="shared" si="9"/>
        <v>57</v>
      </c>
      <c r="Y59" s="114">
        <f t="shared" si="10"/>
        <v>6</v>
      </c>
      <c r="Z59" s="127" t="str">
        <f t="shared" si="11"/>
        <v>B</v>
      </c>
      <c r="AA59" s="102" t="s">
        <v>631</v>
      </c>
      <c r="AB59" s="126">
        <v>29</v>
      </c>
      <c r="AC59" s="114">
        <v>18</v>
      </c>
      <c r="AD59" s="114">
        <f t="shared" si="12"/>
        <v>47</v>
      </c>
      <c r="AE59" s="114">
        <f t="shared" si="13"/>
        <v>4</v>
      </c>
      <c r="AF59" s="127" t="str">
        <f t="shared" si="14"/>
        <v>P</v>
      </c>
      <c r="AG59" s="102" t="s">
        <v>705</v>
      </c>
      <c r="AH59" s="126">
        <v>34</v>
      </c>
      <c r="AI59" s="114">
        <v>34</v>
      </c>
      <c r="AJ59" s="114">
        <f t="shared" si="15"/>
        <v>68</v>
      </c>
      <c r="AK59" s="114">
        <f t="shared" si="16"/>
        <v>7</v>
      </c>
      <c r="AL59" s="127" t="str">
        <f t="shared" si="17"/>
        <v>B+</v>
      </c>
      <c r="AM59" s="102" t="s">
        <v>631</v>
      </c>
      <c r="AN59" s="126">
        <v>46</v>
      </c>
      <c r="AO59" s="114">
        <v>35</v>
      </c>
      <c r="AP59" s="114">
        <f t="shared" si="18"/>
        <v>81</v>
      </c>
      <c r="AQ59" s="114">
        <f t="shared" si="19"/>
        <v>9</v>
      </c>
      <c r="AR59" s="127" t="str">
        <f t="shared" si="20"/>
        <v>A+</v>
      </c>
      <c r="AS59" s="102" t="s">
        <v>705</v>
      </c>
      <c r="AT59" s="126">
        <v>37</v>
      </c>
      <c r="AU59" s="114">
        <v>26</v>
      </c>
      <c r="AV59" s="114">
        <f t="shared" si="21"/>
        <v>63</v>
      </c>
      <c r="AW59" s="114">
        <f t="shared" si="22"/>
        <v>7</v>
      </c>
      <c r="AX59" s="116" t="str">
        <f t="shared" si="23"/>
        <v>B+</v>
      </c>
      <c r="AY59" s="102" t="s">
        <v>705</v>
      </c>
      <c r="AZ59" s="107">
        <f t="shared" si="24"/>
        <v>5.7777777777777777</v>
      </c>
      <c r="BA59" s="34">
        <f t="shared" si="25"/>
        <v>57.777777777777779</v>
      </c>
      <c r="BB59" s="35" t="s">
        <v>308</v>
      </c>
      <c r="BC59" s="114" t="str">
        <f t="shared" si="26"/>
        <v/>
      </c>
      <c r="BD59" s="114" t="str">
        <f t="shared" si="27"/>
        <v>21CS32,21CS33,21CSL35,</v>
      </c>
      <c r="BE59" s="109" t="s">
        <v>714</v>
      </c>
      <c r="BF59" s="109" t="s">
        <v>715</v>
      </c>
      <c r="BG59" s="109" t="s">
        <v>716</v>
      </c>
      <c r="BH59" s="109" t="s">
        <v>717</v>
      </c>
      <c r="BI59" s="109" t="s">
        <v>718</v>
      </c>
      <c r="BJ59" s="109" t="s">
        <v>719</v>
      </c>
      <c r="BK59" s="109" t="s">
        <v>720</v>
      </c>
      <c r="BL59" s="109" t="s">
        <v>721</v>
      </c>
    </row>
    <row r="60" spans="1:65" ht="17">
      <c r="A60" s="40">
        <v>59</v>
      </c>
      <c r="B60" s="43" t="s">
        <v>530</v>
      </c>
      <c r="C60" s="125" t="s">
        <v>726</v>
      </c>
      <c r="D60" s="110">
        <v>39</v>
      </c>
      <c r="E60" s="111">
        <v>19</v>
      </c>
      <c r="F60" s="111">
        <f t="shared" si="0"/>
        <v>58</v>
      </c>
      <c r="G60" s="111">
        <f t="shared" si="1"/>
        <v>6</v>
      </c>
      <c r="H60" s="112" t="str">
        <f t="shared" si="2"/>
        <v>B</v>
      </c>
      <c r="I60" s="102" t="s">
        <v>705</v>
      </c>
      <c r="J60" s="113">
        <v>41</v>
      </c>
      <c r="K60" s="114">
        <v>33</v>
      </c>
      <c r="L60" s="114">
        <f t="shared" si="3"/>
        <v>74</v>
      </c>
      <c r="M60" s="114">
        <f t="shared" si="4"/>
        <v>8</v>
      </c>
      <c r="N60" s="115" t="str">
        <f t="shared" si="5"/>
        <v>A</v>
      </c>
      <c r="O60" s="102" t="s">
        <v>705</v>
      </c>
      <c r="P60" s="126">
        <v>45</v>
      </c>
      <c r="Q60" s="114">
        <v>25</v>
      </c>
      <c r="R60" s="114">
        <f t="shared" si="6"/>
        <v>70</v>
      </c>
      <c r="S60" s="114">
        <f t="shared" si="7"/>
        <v>8</v>
      </c>
      <c r="T60" s="127" t="str">
        <f t="shared" si="8"/>
        <v>A</v>
      </c>
      <c r="U60" s="102" t="s">
        <v>705</v>
      </c>
      <c r="V60" s="126">
        <v>43</v>
      </c>
      <c r="W60" s="114">
        <v>28</v>
      </c>
      <c r="X60" s="114">
        <f t="shared" si="9"/>
        <v>71</v>
      </c>
      <c r="Y60" s="114">
        <f t="shared" si="10"/>
        <v>8</v>
      </c>
      <c r="Z60" s="127" t="str">
        <f t="shared" si="11"/>
        <v>A</v>
      </c>
      <c r="AA60" s="102" t="s">
        <v>705</v>
      </c>
      <c r="AB60" s="126">
        <v>34</v>
      </c>
      <c r="AC60" s="114">
        <v>18</v>
      </c>
      <c r="AD60" s="114">
        <f t="shared" si="12"/>
        <v>52</v>
      </c>
      <c r="AE60" s="114">
        <f t="shared" si="13"/>
        <v>5</v>
      </c>
      <c r="AF60" s="127" t="str">
        <f t="shared" si="14"/>
        <v>C</v>
      </c>
      <c r="AG60" s="102" t="s">
        <v>705</v>
      </c>
      <c r="AH60" s="126">
        <v>39</v>
      </c>
      <c r="AI60" s="114">
        <v>29</v>
      </c>
      <c r="AJ60" s="114">
        <f t="shared" si="15"/>
        <v>68</v>
      </c>
      <c r="AK60" s="114">
        <f t="shared" si="16"/>
        <v>7</v>
      </c>
      <c r="AL60" s="127" t="str">
        <f t="shared" si="17"/>
        <v>B+</v>
      </c>
      <c r="AM60" s="102" t="s">
        <v>705</v>
      </c>
      <c r="AN60" s="126">
        <v>47</v>
      </c>
      <c r="AO60" s="114">
        <v>39</v>
      </c>
      <c r="AP60" s="114">
        <f t="shared" si="18"/>
        <v>86</v>
      </c>
      <c r="AQ60" s="114">
        <f t="shared" si="19"/>
        <v>9</v>
      </c>
      <c r="AR60" s="127" t="str">
        <f t="shared" si="20"/>
        <v>A+</v>
      </c>
      <c r="AS60" s="102" t="s">
        <v>705</v>
      </c>
      <c r="AT60" s="126">
        <v>42</v>
      </c>
      <c r="AU60" s="114">
        <v>33</v>
      </c>
      <c r="AV60" s="114">
        <f t="shared" si="21"/>
        <v>75</v>
      </c>
      <c r="AW60" s="114">
        <f t="shared" si="22"/>
        <v>8</v>
      </c>
      <c r="AX60" s="116" t="str">
        <f t="shared" si="23"/>
        <v>A</v>
      </c>
      <c r="AY60" s="102" t="s">
        <v>705</v>
      </c>
      <c r="AZ60" s="107">
        <f t="shared" si="24"/>
        <v>7.166666666666667</v>
      </c>
      <c r="BA60" s="34">
        <f t="shared" si="25"/>
        <v>71.666666666666671</v>
      </c>
      <c r="BB60" s="35" t="s">
        <v>722</v>
      </c>
      <c r="BC60" s="114" t="str">
        <f t="shared" si="26"/>
        <v/>
      </c>
      <c r="BD60" s="114" t="str">
        <f t="shared" si="27"/>
        <v/>
      </c>
      <c r="BE60" s="109" t="s">
        <v>714</v>
      </c>
      <c r="BF60" s="109" t="s">
        <v>715</v>
      </c>
      <c r="BG60" s="109" t="s">
        <v>716</v>
      </c>
      <c r="BH60" s="109" t="s">
        <v>717</v>
      </c>
      <c r="BI60" s="109" t="s">
        <v>718</v>
      </c>
      <c r="BJ60" s="109" t="s">
        <v>719</v>
      </c>
      <c r="BK60" s="109" t="s">
        <v>720</v>
      </c>
      <c r="BL60" s="109" t="s">
        <v>721</v>
      </c>
    </row>
    <row r="61" spans="1:65" ht="17">
      <c r="A61" s="40">
        <v>60</v>
      </c>
      <c r="B61" s="43" t="s">
        <v>538</v>
      </c>
      <c r="C61" s="125" t="s">
        <v>727</v>
      </c>
      <c r="D61" s="110">
        <v>37</v>
      </c>
      <c r="E61" s="111">
        <v>18</v>
      </c>
      <c r="F61" s="111">
        <f t="shared" si="0"/>
        <v>55</v>
      </c>
      <c r="G61" s="111">
        <f t="shared" si="1"/>
        <v>6</v>
      </c>
      <c r="H61" s="112" t="str">
        <f t="shared" si="2"/>
        <v>B</v>
      </c>
      <c r="I61" s="102" t="s">
        <v>631</v>
      </c>
      <c r="J61" s="113">
        <v>39</v>
      </c>
      <c r="K61" s="114">
        <v>35</v>
      </c>
      <c r="L61" s="114">
        <f t="shared" si="3"/>
        <v>74</v>
      </c>
      <c r="M61" s="114">
        <f t="shared" si="4"/>
        <v>8</v>
      </c>
      <c r="N61" s="115" t="str">
        <f t="shared" si="5"/>
        <v>A</v>
      </c>
      <c r="O61" s="102" t="s">
        <v>705</v>
      </c>
      <c r="P61" s="126">
        <v>42</v>
      </c>
      <c r="Q61" s="114">
        <v>18</v>
      </c>
      <c r="R61" s="114">
        <f t="shared" si="6"/>
        <v>60</v>
      </c>
      <c r="S61" s="114">
        <f t="shared" si="7"/>
        <v>7</v>
      </c>
      <c r="T61" s="127" t="str">
        <f t="shared" si="8"/>
        <v>B+</v>
      </c>
      <c r="U61" s="102" t="s">
        <v>631</v>
      </c>
      <c r="V61" s="126">
        <v>37</v>
      </c>
      <c r="W61" s="114">
        <v>18</v>
      </c>
      <c r="X61" s="114">
        <f t="shared" si="9"/>
        <v>55</v>
      </c>
      <c r="Y61" s="114">
        <f t="shared" si="10"/>
        <v>6</v>
      </c>
      <c r="Z61" s="127" t="str">
        <f t="shared" si="11"/>
        <v>B</v>
      </c>
      <c r="AA61" s="102" t="s">
        <v>705</v>
      </c>
      <c r="AB61" s="126">
        <v>31</v>
      </c>
      <c r="AC61" s="114">
        <v>27</v>
      </c>
      <c r="AD61" s="114">
        <f t="shared" si="12"/>
        <v>58</v>
      </c>
      <c r="AE61" s="114">
        <f t="shared" si="13"/>
        <v>6</v>
      </c>
      <c r="AF61" s="127" t="str">
        <f t="shared" si="14"/>
        <v>B</v>
      </c>
      <c r="AG61" s="102" t="s">
        <v>705</v>
      </c>
      <c r="AH61" s="126">
        <v>38</v>
      </c>
      <c r="AI61" s="114">
        <v>44</v>
      </c>
      <c r="AJ61" s="114">
        <f t="shared" si="15"/>
        <v>82</v>
      </c>
      <c r="AK61" s="114">
        <f t="shared" si="16"/>
        <v>9</v>
      </c>
      <c r="AL61" s="127" t="str">
        <f t="shared" si="17"/>
        <v>A+</v>
      </c>
      <c r="AM61" s="102" t="s">
        <v>705</v>
      </c>
      <c r="AN61" s="126">
        <v>48</v>
      </c>
      <c r="AO61" s="114">
        <v>40</v>
      </c>
      <c r="AP61" s="114">
        <f t="shared" si="18"/>
        <v>88</v>
      </c>
      <c r="AQ61" s="114">
        <f t="shared" si="19"/>
        <v>9</v>
      </c>
      <c r="AR61" s="127" t="str">
        <f t="shared" si="20"/>
        <v>A+</v>
      </c>
      <c r="AS61" s="102" t="s">
        <v>705</v>
      </c>
      <c r="AT61" s="126">
        <v>40</v>
      </c>
      <c r="AU61" s="114">
        <v>24</v>
      </c>
      <c r="AV61" s="114">
        <f t="shared" si="21"/>
        <v>64</v>
      </c>
      <c r="AW61" s="114">
        <f t="shared" si="22"/>
        <v>7</v>
      </c>
      <c r="AX61" s="116" t="str">
        <f t="shared" si="23"/>
        <v>B+</v>
      </c>
      <c r="AY61" s="102" t="s">
        <v>705</v>
      </c>
      <c r="AZ61" s="107">
        <f t="shared" si="24"/>
        <v>6.7222222222222223</v>
      </c>
      <c r="BA61" s="34">
        <f t="shared" si="25"/>
        <v>67.222222222222229</v>
      </c>
      <c r="BB61" s="35" t="s">
        <v>725</v>
      </c>
      <c r="BC61" s="114" t="str">
        <f t="shared" si="26"/>
        <v/>
      </c>
      <c r="BD61" s="114" t="str">
        <f t="shared" si="27"/>
        <v>21MAT31,21CS32,</v>
      </c>
      <c r="BE61" s="109" t="s">
        <v>714</v>
      </c>
      <c r="BF61" s="109" t="s">
        <v>715</v>
      </c>
      <c r="BG61" s="109" t="s">
        <v>716</v>
      </c>
      <c r="BH61" s="109" t="s">
        <v>717</v>
      </c>
      <c r="BI61" s="109" t="s">
        <v>718</v>
      </c>
      <c r="BJ61" s="109" t="s">
        <v>719</v>
      </c>
      <c r="BK61" s="109" t="s">
        <v>720</v>
      </c>
      <c r="BL61" s="109" t="s">
        <v>721</v>
      </c>
    </row>
    <row r="62" spans="1:65" ht="17">
      <c r="A62" s="128">
        <v>61</v>
      </c>
      <c r="B62" s="129" t="s">
        <v>545</v>
      </c>
      <c r="C62" s="130" t="s">
        <v>728</v>
      </c>
      <c r="D62" s="131">
        <v>34</v>
      </c>
      <c r="E62" s="132">
        <v>18</v>
      </c>
      <c r="F62" s="132">
        <f t="shared" si="0"/>
        <v>52</v>
      </c>
      <c r="G62" s="132">
        <f t="shared" si="1"/>
        <v>5</v>
      </c>
      <c r="H62" s="133" t="str">
        <f t="shared" si="2"/>
        <v>C</v>
      </c>
      <c r="I62" s="275" t="s">
        <v>631</v>
      </c>
      <c r="J62" s="134">
        <v>29</v>
      </c>
      <c r="K62" s="135">
        <v>28</v>
      </c>
      <c r="L62" s="135">
        <f t="shared" si="3"/>
        <v>57</v>
      </c>
      <c r="M62" s="135">
        <f t="shared" si="4"/>
        <v>6</v>
      </c>
      <c r="N62" s="136" t="str">
        <f t="shared" si="5"/>
        <v>B</v>
      </c>
      <c r="O62" s="102" t="s">
        <v>705</v>
      </c>
      <c r="P62" s="137">
        <v>38</v>
      </c>
      <c r="Q62" s="138">
        <v>19</v>
      </c>
      <c r="R62" s="114">
        <f t="shared" si="6"/>
        <v>57</v>
      </c>
      <c r="S62" s="114">
        <f t="shared" si="7"/>
        <v>6</v>
      </c>
      <c r="T62" s="127" t="str">
        <f t="shared" si="8"/>
        <v>B</v>
      </c>
      <c r="U62" s="102" t="s">
        <v>705</v>
      </c>
      <c r="V62" s="137">
        <v>38</v>
      </c>
      <c r="W62" s="138">
        <v>23</v>
      </c>
      <c r="X62" s="114">
        <f t="shared" si="9"/>
        <v>61</v>
      </c>
      <c r="Y62" s="114">
        <f t="shared" si="10"/>
        <v>7</v>
      </c>
      <c r="Z62" s="127" t="str">
        <f t="shared" si="11"/>
        <v>B+</v>
      </c>
      <c r="AA62" s="102" t="s">
        <v>705</v>
      </c>
      <c r="AB62" s="137">
        <v>22</v>
      </c>
      <c r="AC62" s="138">
        <v>20</v>
      </c>
      <c r="AD62" s="114">
        <f t="shared" si="12"/>
        <v>42</v>
      </c>
      <c r="AE62" s="114">
        <f t="shared" si="13"/>
        <v>4</v>
      </c>
      <c r="AF62" s="127" t="str">
        <f t="shared" si="14"/>
        <v>P</v>
      </c>
      <c r="AG62" s="102" t="s">
        <v>705</v>
      </c>
      <c r="AH62" s="137">
        <v>38</v>
      </c>
      <c r="AI62" s="138">
        <v>28</v>
      </c>
      <c r="AJ62" s="114">
        <f t="shared" si="15"/>
        <v>66</v>
      </c>
      <c r="AK62" s="114">
        <f t="shared" si="16"/>
        <v>7</v>
      </c>
      <c r="AL62" s="127" t="str">
        <f t="shared" si="17"/>
        <v>B+</v>
      </c>
      <c r="AM62" s="102" t="s">
        <v>705</v>
      </c>
      <c r="AN62" s="137">
        <v>40</v>
      </c>
      <c r="AO62" s="138">
        <v>43</v>
      </c>
      <c r="AP62" s="114">
        <f t="shared" si="18"/>
        <v>83</v>
      </c>
      <c r="AQ62" s="114">
        <f t="shared" si="19"/>
        <v>9</v>
      </c>
      <c r="AR62" s="127" t="str">
        <f t="shared" si="20"/>
        <v>A+</v>
      </c>
      <c r="AS62" s="102" t="s">
        <v>705</v>
      </c>
      <c r="AT62" s="137">
        <v>34</v>
      </c>
      <c r="AU62" s="138">
        <v>19</v>
      </c>
      <c r="AV62" s="114">
        <f t="shared" si="21"/>
        <v>53</v>
      </c>
      <c r="AW62" s="114">
        <f t="shared" si="22"/>
        <v>5</v>
      </c>
      <c r="AX62" s="116" t="str">
        <f t="shared" si="23"/>
        <v>C</v>
      </c>
      <c r="AY62" s="102" t="s">
        <v>705</v>
      </c>
      <c r="AZ62" s="107">
        <f t="shared" si="24"/>
        <v>5.8888888888888893</v>
      </c>
      <c r="BA62" s="34">
        <f t="shared" si="25"/>
        <v>58.888888888888893</v>
      </c>
      <c r="BB62" s="139" t="s">
        <v>308</v>
      </c>
      <c r="BC62" s="114" t="str">
        <f t="shared" si="26"/>
        <v/>
      </c>
      <c r="BD62" s="114" t="str">
        <f t="shared" si="27"/>
        <v>21MAT31,</v>
      </c>
      <c r="BE62" s="109" t="s">
        <v>714</v>
      </c>
      <c r="BF62" s="109" t="s">
        <v>715</v>
      </c>
      <c r="BG62" s="109" t="s">
        <v>716</v>
      </c>
      <c r="BH62" s="109" t="s">
        <v>717</v>
      </c>
      <c r="BI62" s="109" t="s">
        <v>718</v>
      </c>
      <c r="BJ62" s="109" t="s">
        <v>719</v>
      </c>
      <c r="BK62" s="109" t="s">
        <v>720</v>
      </c>
      <c r="BL62" s="109" t="s">
        <v>721</v>
      </c>
    </row>
    <row r="63" spans="1:65" ht="16">
      <c r="BE63" s="98"/>
      <c r="BF63" s="98"/>
      <c r="BG63" s="98"/>
      <c r="BH63" s="98"/>
      <c r="BI63" s="98"/>
      <c r="BJ63" s="98"/>
      <c r="BK63" s="98"/>
      <c r="BL63" s="75"/>
      <c r="BM63" s="98"/>
    </row>
    <row r="64" spans="1:65" ht="16">
      <c r="BF64" s="98"/>
      <c r="BG64" s="98"/>
      <c r="BH64" s="98"/>
      <c r="BI64" s="98"/>
      <c r="BJ64" s="98"/>
      <c r="BK64" s="98"/>
      <c r="BL64" s="75"/>
      <c r="BM64" s="98"/>
    </row>
    <row r="65" spans="58:65" ht="16">
      <c r="BF65" s="98"/>
      <c r="BG65" s="98"/>
      <c r="BH65" s="98"/>
      <c r="BI65" s="75"/>
      <c r="BJ65" s="98"/>
      <c r="BK65" s="98"/>
      <c r="BL65" s="75"/>
      <c r="BM65" s="75"/>
    </row>
    <row r="66" spans="58:65" ht="16">
      <c r="BF66" s="75"/>
      <c r="BG66" s="75"/>
      <c r="BH66" s="98"/>
      <c r="BI66" s="75"/>
      <c r="BJ66" s="98"/>
      <c r="BK66" s="98"/>
      <c r="BL66" s="75"/>
      <c r="BM66" s="75"/>
    </row>
    <row r="67" spans="58:65" ht="16">
      <c r="BF67" s="75"/>
      <c r="BG67" s="75"/>
      <c r="BH67" s="98"/>
      <c r="BI67" s="75"/>
      <c r="BJ67" s="98"/>
      <c r="BK67" s="98"/>
      <c r="BL67" s="75"/>
      <c r="BM67" s="75"/>
    </row>
    <row r="68" spans="58:65" ht="16">
      <c r="BF68" s="75"/>
      <c r="BG68" s="75"/>
      <c r="BH68" s="98"/>
      <c r="BI68" s="75"/>
      <c r="BJ68" s="98"/>
      <c r="BK68" s="98"/>
      <c r="BL68" s="75"/>
      <c r="BM68" s="75"/>
    </row>
    <row r="69" spans="58:65" ht="16">
      <c r="BF69" s="75"/>
      <c r="BG69" s="75"/>
      <c r="BH69" s="98"/>
      <c r="BI69" s="75"/>
      <c r="BJ69" s="98"/>
      <c r="BK69" s="98"/>
      <c r="BL69" s="75"/>
      <c r="BM69" s="75"/>
    </row>
    <row r="70" spans="58:65" ht="16">
      <c r="BF70" s="75"/>
      <c r="BG70" s="75"/>
      <c r="BH70" s="75"/>
      <c r="BI70" s="75"/>
      <c r="BJ70" s="98"/>
      <c r="BK70" s="98"/>
      <c r="BL70" s="75"/>
      <c r="BM70" s="75"/>
    </row>
    <row r="71" spans="58:65" ht="16">
      <c r="BF71" s="75"/>
      <c r="BG71" s="75"/>
      <c r="BH71" s="75"/>
      <c r="BI71" s="75"/>
      <c r="BJ71" s="98"/>
      <c r="BK71" s="98"/>
      <c r="BL71" s="75"/>
      <c r="BM71" s="75"/>
    </row>
    <row r="72" spans="58:65" ht="16">
      <c r="BF72" s="75"/>
      <c r="BG72" s="75"/>
      <c r="BH72" s="75"/>
      <c r="BI72" s="75"/>
      <c r="BJ72" s="98"/>
      <c r="BK72" s="98"/>
      <c r="BL72" s="75"/>
      <c r="BM72" s="75"/>
    </row>
    <row r="73" spans="58:65" ht="16">
      <c r="BF73" s="75"/>
      <c r="BG73" s="75"/>
      <c r="BH73" s="75"/>
      <c r="BI73" s="75"/>
      <c r="BJ73" s="98"/>
      <c r="BK73" s="98"/>
      <c r="BL73" s="75"/>
      <c r="BM73" s="75"/>
    </row>
    <row r="74" spans="58:65" ht="16">
      <c r="BK74" s="98"/>
    </row>
    <row r="75" spans="58:65" ht="15.75" customHeight="1">
      <c r="BK75" s="75"/>
    </row>
    <row r="76" spans="58:65" ht="15.75" customHeight="1">
      <c r="BK76" s="75"/>
    </row>
    <row r="77" spans="58:65" ht="15.75" customHeight="1">
      <c r="BK77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Z93"/>
  <sheetViews>
    <sheetView workbookViewId="0">
      <pane xSplit="3" ySplit="1" topLeftCell="BP2" activePane="bottomRight" state="frozen"/>
      <selection pane="topRight" activeCell="D1" sqref="D1"/>
      <selection pane="bottomLeft" activeCell="A2" sqref="A2"/>
      <selection pane="bottomRight" activeCell="BP59" sqref="BP59"/>
    </sheetView>
  </sheetViews>
  <sheetFormatPr baseColWidth="10" defaultColWidth="12.6640625" defaultRowHeight="15.75" customHeight="1"/>
  <cols>
    <col min="2" max="2" width="19.6640625" customWidth="1"/>
    <col min="3" max="3" width="43.83203125" customWidth="1"/>
    <col min="67" max="67" width="25.83203125" customWidth="1"/>
    <col min="68" max="68" width="70.83203125" customWidth="1"/>
  </cols>
  <sheetData>
    <row r="1" spans="1:78" ht="16">
      <c r="A1" s="8" t="s">
        <v>553</v>
      </c>
      <c r="B1" s="8" t="s">
        <v>1</v>
      </c>
      <c r="C1" s="8" t="s">
        <v>2</v>
      </c>
      <c r="D1" s="9" t="s">
        <v>554</v>
      </c>
      <c r="E1" s="10" t="s">
        <v>555</v>
      </c>
      <c r="F1" s="10" t="s">
        <v>556</v>
      </c>
      <c r="G1" s="11" t="s">
        <v>557</v>
      </c>
      <c r="H1" s="12" t="s">
        <v>558</v>
      </c>
      <c r="I1" s="13" t="s">
        <v>559</v>
      </c>
      <c r="J1" s="9" t="s">
        <v>560</v>
      </c>
      <c r="K1" s="10" t="s">
        <v>561</v>
      </c>
      <c r="L1" s="10" t="s">
        <v>562</v>
      </c>
      <c r="M1" s="11" t="s">
        <v>563</v>
      </c>
      <c r="N1" s="12" t="s">
        <v>564</v>
      </c>
      <c r="O1" s="13" t="s">
        <v>559</v>
      </c>
      <c r="P1" s="9" t="s">
        <v>565</v>
      </c>
      <c r="Q1" s="10" t="s">
        <v>566</v>
      </c>
      <c r="R1" s="10" t="s">
        <v>567</v>
      </c>
      <c r="S1" s="11" t="s">
        <v>568</v>
      </c>
      <c r="T1" s="12" t="s">
        <v>569</v>
      </c>
      <c r="U1" s="13" t="s">
        <v>559</v>
      </c>
      <c r="V1" s="9" t="s">
        <v>570</v>
      </c>
      <c r="W1" s="10" t="s">
        <v>571</v>
      </c>
      <c r="X1" s="10" t="s">
        <v>572</v>
      </c>
      <c r="Y1" s="11" t="s">
        <v>573</v>
      </c>
      <c r="Z1" s="12" t="s">
        <v>574</v>
      </c>
      <c r="AA1" s="13" t="s">
        <v>559</v>
      </c>
      <c r="AB1" s="9" t="s">
        <v>575</v>
      </c>
      <c r="AC1" s="10" t="s">
        <v>576</v>
      </c>
      <c r="AD1" s="10" t="s">
        <v>577</v>
      </c>
      <c r="AE1" s="11" t="s">
        <v>578</v>
      </c>
      <c r="AF1" s="12" t="s">
        <v>579</v>
      </c>
      <c r="AG1" s="13" t="s">
        <v>559</v>
      </c>
      <c r="AH1" s="9" t="s">
        <v>580</v>
      </c>
      <c r="AI1" s="10" t="s">
        <v>581</v>
      </c>
      <c r="AJ1" s="10" t="s">
        <v>582</v>
      </c>
      <c r="AK1" s="11" t="s">
        <v>583</v>
      </c>
      <c r="AL1" s="12" t="s">
        <v>584</v>
      </c>
      <c r="AM1" s="13" t="s">
        <v>559</v>
      </c>
      <c r="AN1" s="9" t="s">
        <v>585</v>
      </c>
      <c r="AO1" s="10" t="s">
        <v>586</v>
      </c>
      <c r="AP1" s="10" t="s">
        <v>587</v>
      </c>
      <c r="AQ1" s="11" t="s">
        <v>588</v>
      </c>
      <c r="AR1" s="12" t="s">
        <v>589</v>
      </c>
      <c r="AS1" s="13" t="s">
        <v>559</v>
      </c>
      <c r="AT1" s="140" t="s">
        <v>590</v>
      </c>
      <c r="AU1" s="140" t="s">
        <v>591</v>
      </c>
      <c r="AV1" s="140" t="s">
        <v>592</v>
      </c>
      <c r="AW1" s="140" t="s">
        <v>593</v>
      </c>
      <c r="AX1" s="140" t="s">
        <v>594</v>
      </c>
      <c r="AY1" s="13" t="s">
        <v>559</v>
      </c>
      <c r="AZ1" s="9" t="s">
        <v>595</v>
      </c>
      <c r="BA1" s="10" t="s">
        <v>596</v>
      </c>
      <c r="BB1" s="10" t="s">
        <v>597</v>
      </c>
      <c r="BC1" s="11" t="s">
        <v>598</v>
      </c>
      <c r="BD1" s="12" t="s">
        <v>599</v>
      </c>
      <c r="BE1" s="13" t="s">
        <v>559</v>
      </c>
      <c r="BF1" s="9" t="s">
        <v>729</v>
      </c>
      <c r="BG1" s="10" t="s">
        <v>730</v>
      </c>
      <c r="BH1" s="10" t="s">
        <v>731</v>
      </c>
      <c r="BI1" s="11" t="s">
        <v>732</v>
      </c>
      <c r="BJ1" s="12" t="s">
        <v>733</v>
      </c>
      <c r="BK1" s="16" t="s">
        <v>559</v>
      </c>
      <c r="BL1" s="16" t="s">
        <v>600</v>
      </c>
      <c r="BM1" s="16" t="s">
        <v>601</v>
      </c>
      <c r="BN1" s="16" t="s">
        <v>602</v>
      </c>
      <c r="BO1" s="23" t="s">
        <v>603</v>
      </c>
      <c r="BP1" s="23" t="s">
        <v>900</v>
      </c>
      <c r="BQ1" s="23" t="s">
        <v>734</v>
      </c>
      <c r="BR1" s="23" t="s">
        <v>735</v>
      </c>
      <c r="BS1" s="23" t="s">
        <v>736</v>
      </c>
      <c r="BT1" s="23" t="s">
        <v>737</v>
      </c>
      <c r="BU1" s="23" t="s">
        <v>738</v>
      </c>
      <c r="BV1" s="23" t="s">
        <v>739</v>
      </c>
      <c r="BW1" s="23" t="s">
        <v>740</v>
      </c>
      <c r="BX1" s="23" t="s">
        <v>741</v>
      </c>
      <c r="BY1" s="23" t="s">
        <v>742</v>
      </c>
      <c r="BZ1" s="23" t="s">
        <v>743</v>
      </c>
    </row>
    <row r="2" spans="1:78" ht="17">
      <c r="A2" s="24" t="s">
        <v>613</v>
      </c>
      <c r="B2" s="25" t="s">
        <v>21</v>
      </c>
      <c r="C2" s="26" t="s">
        <v>22</v>
      </c>
      <c r="D2" s="104">
        <v>36</v>
      </c>
      <c r="E2" s="104">
        <v>23</v>
      </c>
      <c r="F2" s="104">
        <f t="shared" ref="F2:F62" si="0">IF(ISBLANK(D2), "",D2+E2)</f>
        <v>59</v>
      </c>
      <c r="G2" s="104">
        <f t="shared" ref="G2:G62" si="1">IF(ISBLANK(D2),"",IF(OR(D2&lt;20,E2&lt;18,F2&lt;40),0,IF(F2&gt;=90,10,IF(F2&gt;=80,9,IF(F2&gt;=70,8,IF(F2&gt;=60,7,IF(F2&gt;=55,6,IF(F2&gt;=50,5,IF(F2&gt;=40,4,0)))))))))</f>
        <v>6</v>
      </c>
      <c r="H2" s="141" t="str">
        <f t="shared" ref="H2:H62" si="2">IF(ISBLANK(D2),"", IF(D2&lt;20,"NE",IF(OR(E2&lt;18,F2&lt;40),"F",IF(F2&gt;=90,"O",IF(F2&gt;=80,"A+",IF(F2&gt;=70,"A",IF(F2&gt;=60,"B+", IF(F2&gt;=55,"B", IF(F2&gt;=50,"C",IF(F2&gt;=40,"P","F"))))))))))</f>
        <v>B</v>
      </c>
      <c r="I2" s="142" t="s">
        <v>631</v>
      </c>
      <c r="J2" s="143">
        <v>22</v>
      </c>
      <c r="K2" s="104">
        <v>20</v>
      </c>
      <c r="L2" s="104">
        <f t="shared" ref="L2:L62" si="3">IF(ISBLANK(J2), "",J2+K2)</f>
        <v>42</v>
      </c>
      <c r="M2" s="104">
        <f t="shared" ref="M2:M62" si="4">IF(ISBLANK(J2),"",IF(OR(J2&lt;20,K2&lt;18,L2&lt;40),0,IF(L2&gt;=90,10,IF(L2&gt;=80,9,IF(L2&gt;=70,8,IF(L2&gt;=60,7,IF(L2&gt;=55,6,IF(L2&gt;=50,5,IF(L2&gt;=40,4,0)))))))))</f>
        <v>4</v>
      </c>
      <c r="N2" s="141" t="str">
        <f t="shared" ref="N2:N62" si="5">IF(ISBLANK(J2),"", IF(J2&lt;20,"NE",IF(OR(K2&lt;18,L2&lt;40),"F",IF(L2&gt;=90,"O",IF(L2&gt;=80,"A+",IF(L2&gt;=70,"A",IF(L2&gt;=60,"B+", IF(L2&gt;=55,"B", IF(L2&gt;=50,"C",IF(L2&gt;=40,"P","F"))))))))))</f>
        <v>P</v>
      </c>
      <c r="O2" s="142" t="s">
        <v>631</v>
      </c>
      <c r="P2" s="143">
        <v>27</v>
      </c>
      <c r="Q2" s="104">
        <v>29</v>
      </c>
      <c r="R2" s="104">
        <f t="shared" ref="R2:R62" si="6">IF(ISBLANK(P2), "",P2+Q2)</f>
        <v>56</v>
      </c>
      <c r="S2" s="104">
        <f t="shared" ref="S2:S62" si="7">IF(ISBLANK(P2),"",IF(OR(P2&lt;20,Q2&lt;18,R2&lt;40),0,IF(R2&gt;=90,10,IF(R2&gt;=80,9,IF(R2&gt;=70,8,IF(R2&gt;=60,7,IF(R2&gt;=55,6,IF(R2&gt;=50,5,IF(R2&gt;=40,4,0)))))))))</f>
        <v>6</v>
      </c>
      <c r="T2" s="144" t="str">
        <f t="shared" ref="T2:T62" si="8">IF(ISBLANK(P2),"", IF(P2&lt;20,"NE",IF(OR(Q2&lt;18,R2&lt;40),"F",IF(R2&gt;=90,"O",IF(R2&gt;=80,"A+",IF(R2&gt;=70,"A",IF(R2&gt;=60,"B+", IF(R2&gt;=55,"B", IF(R2&gt;=50,"C",IF(R2&gt;=40,"P","F"))))))))))</f>
        <v>B</v>
      </c>
      <c r="U2" s="142" t="s">
        <v>631</v>
      </c>
      <c r="V2" s="143">
        <v>29</v>
      </c>
      <c r="W2" s="104">
        <v>26</v>
      </c>
      <c r="X2" s="104">
        <f t="shared" ref="X2:X62" si="9">IF(ISBLANK(V2), "",V2+W2)</f>
        <v>55</v>
      </c>
      <c r="Y2" s="104">
        <f t="shared" ref="Y2:Y62" si="10">IF(ISBLANK(V2),"",IF(OR(V2&lt;20,W2&lt;18,X2&lt;40),0,IF(X2&gt;=90,10,IF(X2&gt;=80,9,IF(X2&gt;=70,8,IF(X2&gt;=60,7,IF(X2&gt;=55,6,IF(X2&gt;=50,5,IF(X2&gt;=40,4,0)))))))))</f>
        <v>6</v>
      </c>
      <c r="Z2" s="144" t="str">
        <f t="shared" ref="Z2:Z62" si="11">IF(ISBLANK(V2),"", IF(V2&lt;20,"NE",IF(OR(W2&lt;18,X2&lt;40),"F",IF(X2&gt;=90,"O",IF(X2&gt;=80,"A+",IF(X2&gt;=70,"A",IF(X2&gt;=60,"B+", IF(X2&gt;=55,"B", IF(X2&gt;=50,"C",IF(X2&gt;=40,"P","F"))))))))))</f>
        <v>B</v>
      </c>
      <c r="AA2" s="142" t="s">
        <v>631</v>
      </c>
      <c r="AB2" s="143">
        <v>33</v>
      </c>
      <c r="AC2" s="104">
        <v>40</v>
      </c>
      <c r="AD2" s="104">
        <f t="shared" ref="AD2:AD62" si="12">IF(ISBLANK(AB2), "",AB2+AC2)</f>
        <v>73</v>
      </c>
      <c r="AE2" s="104">
        <f t="shared" ref="AE2:AE62" si="13">IF(ISBLANK(AB2),"",IF(OR(AB2&lt;20,AC2&lt;18,AD2&lt;40),0,IF(AD2&gt;=90,10,IF(AD2&gt;=80,9,IF(AD2&gt;=70,8,IF(AD2&gt;=60,7,IF(AD2&gt;=55,6,IF(AD2&gt;=50,5,IF(AD2&gt;=40,4,0)))))))))</f>
        <v>8</v>
      </c>
      <c r="AF2" s="144" t="str">
        <f t="shared" ref="AF2:AF62" si="14">IF(ISBLANK(AB2),"", IF(AB2&lt;20,"NE",IF(OR(AC2&lt;18,AD2&lt;40),"F",IF(AD2&gt;=90,"O",IF(AD2&gt;=80,"A+",IF(AD2&gt;=70,"A",IF(AD2&gt;=60,"B+", IF(AD2&gt;=55,"B", IF(AD2&gt;=50,"C",IF(AD2&gt;=40,"P","F"))))))))))</f>
        <v>A</v>
      </c>
      <c r="AG2" s="142" t="s">
        <v>631</v>
      </c>
      <c r="AH2" s="143">
        <v>32</v>
      </c>
      <c r="AI2" s="104">
        <v>37</v>
      </c>
      <c r="AJ2" s="104">
        <f t="shared" ref="AJ2:AJ62" si="15">IF(ISBLANK(AH2), "",AH2+AI2)</f>
        <v>69</v>
      </c>
      <c r="AK2" s="104">
        <f t="shared" ref="AK2:AK62" si="16">IF(ISBLANK(AH2),"",IF(OR(AH2&lt;20,AI2&lt;18,AJ2&lt;40),0,IF(AJ2&gt;=90,10,IF(AJ2&gt;=80,9,IF(AJ2&gt;=70,8,IF(AJ2&gt;=60,7,IF(AJ2&gt;=55,6,IF(AJ2&gt;=50,5,IF(AJ2&gt;=40,4,0)))))))))</f>
        <v>7</v>
      </c>
      <c r="AL2" s="144" t="str">
        <f t="shared" ref="AL2:AL62" si="17">IF(ISBLANK(AH2),"", IF(AH2&lt;20,"NE",IF(OR(AI2&lt;18,AJ2&lt;40),"F",IF(AJ2&gt;=90,"O",IF(AJ2&gt;=80,"A+",IF(AJ2&gt;=70,"A",IF(AJ2&gt;=60,"B+", IF(AJ2&gt;=55,"B", IF(AJ2&gt;=50,"C",IF(AJ2&gt;=40,"P","F"))))))))))</f>
        <v>B+</v>
      </c>
      <c r="AM2" s="142" t="s">
        <v>631</v>
      </c>
      <c r="AN2" s="143">
        <v>34</v>
      </c>
      <c r="AO2" s="104">
        <v>24</v>
      </c>
      <c r="AP2" s="104">
        <f t="shared" ref="AP2:AP62" si="18">IF(ISBLANK(AN2), "",AN2+AO2)</f>
        <v>58</v>
      </c>
      <c r="AQ2" s="104">
        <f t="shared" ref="AQ2:AQ62" si="19">IF(ISBLANK(AN2),"",IF(OR(AN2&lt;20,AO2&lt;18,AP2&lt;40),0,IF(AP2&gt;=90,10,IF(AP2&gt;=80,9,IF(AP2&gt;=70,8,IF(AP2&gt;=60,7,IF(AP2&gt;=55,6,IF(AP2&gt;=50,5,IF(AP2&gt;=40,4,0)))))))))</f>
        <v>6</v>
      </c>
      <c r="AR2" s="144" t="str">
        <f t="shared" ref="AR2:AR62" si="20">IF(ISBLANK(AN2),"", IF(AN2&lt;20,"NE",IF(OR(AO2&lt;18,AP2&lt;40),"F",IF(AP2&gt;=90,"O",IF(AP2&gt;=80,"A+",IF(AP2&gt;=70,"A",IF(AP2&gt;=60,"B+", IF(AP2&gt;=55,"B", IF(AP2&gt;=50,"C",IF(AP2&gt;=40,"P","F"))))))))))</f>
        <v>B</v>
      </c>
      <c r="AS2" s="142" t="s">
        <v>631</v>
      </c>
      <c r="AT2" s="143">
        <v>26</v>
      </c>
      <c r="AU2" s="104">
        <v>32</v>
      </c>
      <c r="AV2" s="104">
        <f t="shared" ref="AV2:AV62" si="21">IF(ISBLANK(AT2), "",AT2+AU2)</f>
        <v>58</v>
      </c>
      <c r="AW2" s="104">
        <f t="shared" ref="AW2:AW62" si="22">IF(ISBLANK(AT2),"",IF(OR(AT2&lt;20,AU2&lt;18,AV2&lt;40),0,IF(AV2&gt;=90,10,IF(AV2&gt;=80,9,IF(AV2&gt;=70,8,IF(AV2&gt;=60,7,IF(AV2&gt;=55,6,IF(AV2&gt;=50,5,IF(AV2&gt;=40,4,0)))))))))</f>
        <v>6</v>
      </c>
      <c r="AX2" s="144" t="str">
        <f t="shared" ref="AX2:AX62" si="23">IF(ISBLANK(AT2),"", IF(AT2&lt;20,"NE",IF(OR(AU2&lt;18,AV2&lt;40),"F",IF(AV2&gt;=90,"O",IF(AV2&gt;=80,"A+",IF(AV2&gt;=70,"A",IF(AV2&gt;=60,"B+", IF(AV2&gt;=55,"B", IF(AV2&gt;=50,"C",IF(AV2&gt;=40,"P","F"))))))))))</f>
        <v>B</v>
      </c>
      <c r="AY2" s="142" t="s">
        <v>631</v>
      </c>
      <c r="AZ2" s="143">
        <v>25</v>
      </c>
      <c r="BA2" s="104">
        <v>26</v>
      </c>
      <c r="BB2" s="104">
        <f t="shared" ref="BB2:BB62" si="24">IF(ISBLANK(AZ2), "",AZ2+BA2)</f>
        <v>51</v>
      </c>
      <c r="BC2" s="104">
        <f t="shared" ref="BC2:BC62" si="25">IF(ISBLANK(AZ2),"",IF(OR(AZ2&lt;20,BA2&lt;18,BB2&lt;40),0,IF(BB2&gt;=90,10,IF(BB2&gt;=80,9,IF(BB2&gt;=70,8,IF(BB2&gt;=60,7,IF(BB2&gt;=55,6,IF(BB2&gt;=50,5,IF(BB2&gt;=40,4,0)))))))))</f>
        <v>5</v>
      </c>
      <c r="BD2" s="144" t="str">
        <f t="shared" ref="BD2:BD62" si="26">IF(ISBLANK(AZ2),"", IF(AZ2&lt;20,"NE",IF(OR(BA2&lt;18,BB2&lt;40),"F",IF(BB2&gt;=90,"O",IF(BB2&gt;=80,"A+",IF(BB2&gt;=70,"A",IF(BB2&gt;=60,"B+", IF(BB2&gt;=55,"B", IF(BB2&gt;=50,"C",IF(BB2&gt;=40,"P","F"))))))))))</f>
        <v>C</v>
      </c>
      <c r="BE2" s="142" t="s">
        <v>631</v>
      </c>
      <c r="BF2" s="143">
        <v>81</v>
      </c>
      <c r="BG2" s="104">
        <v>0</v>
      </c>
      <c r="BH2" s="104">
        <f t="shared" ref="BH2:BH62" si="27">IF(ISBLANK(BF2), "",BF2+BG2)</f>
        <v>81</v>
      </c>
      <c r="BI2" s="104">
        <f t="shared" ref="BI2:BI62" si="28">IF(ISBLANK(BF2),"",IF(BH2&gt;=90,10,IF(BH2&gt;=80,9,IF(BH2&gt;=70,8,IF(BH2&gt;=60,7,IF(BH2&gt;=55,6,IF(BH2&gt;=50,5,IF(BH2&gt;=40,4,0))))))))</f>
        <v>9</v>
      </c>
      <c r="BJ2" s="144" t="str">
        <f t="shared" ref="BJ2:BJ62" si="29">IF(ISBLANK(BF2),"",IF(BH2&gt;=90,"O",IF(BH2&gt;=80,"A+",IF(BH2&gt;=70,"A",IF(BH2&gt;=60,"B+", IF(BH2&gt;=55,"B", IF(BH2&gt;=50,"C",IF(BH2&gt;=40,"P","F"))))))))</f>
        <v>A+</v>
      </c>
      <c r="BK2" s="142" t="s">
        <v>631</v>
      </c>
      <c r="BL2" s="145">
        <f t="shared" ref="BL2:BL62" si="30">SUM(3*G2,1*M2,4*S2,4*Y2,3*AE2,2*AK2,1*AQ2,1*AW2,1*BC2,2*BI2,)/22</f>
        <v>6.5</v>
      </c>
      <c r="BM2" s="86">
        <f t="shared" ref="BM2:BM62" si="31">10*BL2</f>
        <v>65</v>
      </c>
      <c r="BN2" s="35" t="str">
        <f t="shared" ref="BN2:BN62" si="32">IF(IF(OR(H2="F",N2="F",T2="F",Z2="F",AF2="F",AL2="F",AR2="F",AX2="F",BD2="F",BJ2="F",H2="NE",N2="NE",T2="NE",Z2="NE",AF2="NE",AL2="NE",AR2="NE",AX2="NE",BD2="NE",BJ2="NE"),"Fail","Pass")="Pass",IF(BM2&gt;=70,"FCD",IF(BM2&gt;=60,"FC",IF(BM2&gt;=40,"SC"))),"Fail")</f>
        <v>FC</v>
      </c>
      <c r="BO2" s="114" t="str">
        <f>IF(E2="","",(IF(G2=0,BQ2&amp;",","")&amp;IF(M2=0,BR2&amp;",","")&amp;IF(S2=0,BS2&amp;",","")&amp;IF(Y2=0,BT2&amp;",","")&amp;IF(AE2=0,BU2&amp;",","")&amp;IF(AK2=0,BV2&amp;",","")&amp;IF(AQ2=0,BW2&amp;",","")&amp;IF(AW2=0,BX2&amp;",","")&amp;IF(AW2=0,BC2&amp;",","")&amp;IF(AW2=0,BI2&amp;",","")))</f>
        <v/>
      </c>
      <c r="BP2" s="114" t="str">
        <f>IF(I2="IV","",BQ2&amp;",") &amp; IF(O2="IV","",BR2&amp;",") &amp; IF(U2="IV","",BS2&amp;",")&amp; IF(AA2="IV","",BT2&amp;",")&amp; IF(AG2="IV","",BU2&amp;",")&amp; IF(AM2="IV","",BV2&amp;",")&amp; IF(AS2="IV","",BW2&amp;",")&amp; IF(AY2="IV","",BX2&amp;",")&amp; IF(BE2="IV","",BY2&amp;",")&amp; IF(BK2="IV","",BZ2&amp;",")</f>
        <v/>
      </c>
      <c r="BQ2" s="109" t="s">
        <v>744</v>
      </c>
      <c r="BR2" s="109" t="s">
        <v>745</v>
      </c>
      <c r="BS2" s="109" t="s">
        <v>746</v>
      </c>
      <c r="BT2" s="109" t="s">
        <v>747</v>
      </c>
      <c r="BU2" s="109" t="s">
        <v>748</v>
      </c>
      <c r="BV2" s="109" t="s">
        <v>749</v>
      </c>
      <c r="BW2" s="109" t="s">
        <v>750</v>
      </c>
      <c r="BX2" s="109" t="s">
        <v>751</v>
      </c>
      <c r="BY2" s="109" t="s">
        <v>752</v>
      </c>
      <c r="BZ2" s="109" t="s">
        <v>753</v>
      </c>
    </row>
    <row r="3" spans="1:78" ht="17">
      <c r="A3" s="40" t="s">
        <v>624</v>
      </c>
      <c r="B3" s="41" t="s">
        <v>37</v>
      </c>
      <c r="C3" s="42" t="s">
        <v>38</v>
      </c>
      <c r="D3" s="114">
        <v>39</v>
      </c>
      <c r="E3" s="114">
        <v>35</v>
      </c>
      <c r="F3" s="114">
        <f t="shared" si="0"/>
        <v>74</v>
      </c>
      <c r="G3" s="114">
        <f t="shared" si="1"/>
        <v>8</v>
      </c>
      <c r="H3" s="146" t="str">
        <f t="shared" si="2"/>
        <v>A</v>
      </c>
      <c r="I3" s="142" t="s">
        <v>631</v>
      </c>
      <c r="J3" s="147">
        <v>47</v>
      </c>
      <c r="K3" s="114">
        <v>29</v>
      </c>
      <c r="L3" s="114">
        <f t="shared" si="3"/>
        <v>76</v>
      </c>
      <c r="M3" s="114">
        <f t="shared" si="4"/>
        <v>8</v>
      </c>
      <c r="N3" s="146" t="str">
        <f t="shared" si="5"/>
        <v>A</v>
      </c>
      <c r="O3" s="142" t="s">
        <v>631</v>
      </c>
      <c r="P3" s="147">
        <v>38</v>
      </c>
      <c r="Q3" s="114">
        <v>29</v>
      </c>
      <c r="R3" s="114">
        <f t="shared" si="6"/>
        <v>67</v>
      </c>
      <c r="S3" s="114">
        <f t="shared" si="7"/>
        <v>7</v>
      </c>
      <c r="T3" s="146" t="str">
        <f t="shared" si="8"/>
        <v>B+</v>
      </c>
      <c r="U3" s="142" t="s">
        <v>631</v>
      </c>
      <c r="V3" s="147">
        <v>39</v>
      </c>
      <c r="W3" s="114">
        <v>27</v>
      </c>
      <c r="X3" s="114">
        <f t="shared" si="9"/>
        <v>66</v>
      </c>
      <c r="Y3" s="114">
        <f t="shared" si="10"/>
        <v>7</v>
      </c>
      <c r="Z3" s="146" t="str">
        <f t="shared" si="11"/>
        <v>B+</v>
      </c>
      <c r="AA3" s="142" t="s">
        <v>631</v>
      </c>
      <c r="AB3" s="147">
        <v>36</v>
      </c>
      <c r="AC3" s="114">
        <v>35</v>
      </c>
      <c r="AD3" s="114">
        <f t="shared" si="12"/>
        <v>71</v>
      </c>
      <c r="AE3" s="114">
        <f t="shared" si="13"/>
        <v>8</v>
      </c>
      <c r="AF3" s="146" t="str">
        <f t="shared" si="14"/>
        <v>A</v>
      </c>
      <c r="AG3" s="142" t="s">
        <v>631</v>
      </c>
      <c r="AH3" s="147">
        <v>42</v>
      </c>
      <c r="AI3" s="114">
        <v>30</v>
      </c>
      <c r="AJ3" s="114">
        <f t="shared" si="15"/>
        <v>72</v>
      </c>
      <c r="AK3" s="114">
        <f t="shared" si="16"/>
        <v>8</v>
      </c>
      <c r="AL3" s="146" t="str">
        <f t="shared" si="17"/>
        <v>A</v>
      </c>
      <c r="AM3" s="142" t="s">
        <v>631</v>
      </c>
      <c r="AN3" s="147">
        <v>45</v>
      </c>
      <c r="AO3" s="114">
        <v>38</v>
      </c>
      <c r="AP3" s="114">
        <f t="shared" si="18"/>
        <v>83</v>
      </c>
      <c r="AQ3" s="114">
        <f t="shared" si="19"/>
        <v>9</v>
      </c>
      <c r="AR3" s="146" t="str">
        <f t="shared" si="20"/>
        <v>A+</v>
      </c>
      <c r="AS3" s="142" t="s">
        <v>631</v>
      </c>
      <c r="AT3" s="147">
        <v>40</v>
      </c>
      <c r="AU3" s="114">
        <v>47</v>
      </c>
      <c r="AV3" s="114">
        <f t="shared" si="21"/>
        <v>87</v>
      </c>
      <c r="AW3" s="114">
        <f t="shared" si="22"/>
        <v>9</v>
      </c>
      <c r="AX3" s="146" t="str">
        <f t="shared" si="23"/>
        <v>A+</v>
      </c>
      <c r="AY3" s="142" t="s">
        <v>631</v>
      </c>
      <c r="AZ3" s="147">
        <v>38</v>
      </c>
      <c r="BA3" s="114">
        <v>38</v>
      </c>
      <c r="BB3" s="114">
        <f t="shared" si="24"/>
        <v>76</v>
      </c>
      <c r="BC3" s="114">
        <f t="shared" si="25"/>
        <v>8</v>
      </c>
      <c r="BD3" s="146" t="str">
        <f t="shared" si="26"/>
        <v>A</v>
      </c>
      <c r="BE3" s="142" t="s">
        <v>631</v>
      </c>
      <c r="BF3" s="147">
        <v>97</v>
      </c>
      <c r="BG3" s="114">
        <v>0</v>
      </c>
      <c r="BH3" s="114">
        <f t="shared" si="27"/>
        <v>97</v>
      </c>
      <c r="BI3" s="114">
        <f t="shared" si="28"/>
        <v>10</v>
      </c>
      <c r="BJ3" s="146" t="str">
        <f t="shared" si="29"/>
        <v>O</v>
      </c>
      <c r="BK3" s="142" t="s">
        <v>631</v>
      </c>
      <c r="BL3" s="145">
        <f t="shared" si="30"/>
        <v>7.9090909090909092</v>
      </c>
      <c r="BM3" s="86">
        <f t="shared" si="31"/>
        <v>79.090909090909093</v>
      </c>
      <c r="BN3" s="35" t="str">
        <f t="shared" si="32"/>
        <v>FCD</v>
      </c>
      <c r="BO3" s="114" t="str">
        <f t="shared" ref="BO3:BO62" si="33">IF(E3="","",(IF(G3=0,BQ3&amp;",","")&amp;IF(M3=0,BR3&amp;",","")&amp;IF(S3=0,BS3&amp;",","")&amp;IF(Y3=0,BT3&amp;",","")&amp;IF(AE3=0,BU3&amp;",","")&amp;IF(AK3=0,BV3&amp;",","")&amp;IF(AQ3=0,BW3&amp;",","")&amp;IF(AW3=0,BX3&amp;",","")&amp;IF(AW3=0,BC3&amp;",","")&amp;IF(AW3=0,BI3&amp;",","")))</f>
        <v/>
      </c>
      <c r="BP3" s="114" t="str">
        <f t="shared" ref="BP3:BP62" si="34">IF(I3="IV","",BQ3&amp;",") &amp; IF(O3="IV","",BR3&amp;",") &amp; IF(U3="IV","",BS3&amp;",")&amp; IF(AA3="IV","",BT3&amp;",")&amp; IF(AG3="IV","",BU3&amp;",")&amp; IF(AM3="IV","",BV3&amp;",")&amp; IF(AS3="IV","",BW3&amp;",")&amp; IF(AY3="IV","",BX3&amp;",")&amp; IF(BE3="IV","",BY3&amp;",")&amp; IF(BK3="IV","",BZ3&amp;",")</f>
        <v/>
      </c>
      <c r="BQ3" s="109" t="s">
        <v>744</v>
      </c>
      <c r="BR3" s="109" t="s">
        <v>745</v>
      </c>
      <c r="BS3" s="109" t="s">
        <v>746</v>
      </c>
      <c r="BT3" s="109" t="s">
        <v>747</v>
      </c>
      <c r="BU3" s="109" t="s">
        <v>748</v>
      </c>
      <c r="BV3" s="109" t="s">
        <v>749</v>
      </c>
      <c r="BW3" s="109" t="s">
        <v>750</v>
      </c>
      <c r="BX3" s="109" t="s">
        <v>751</v>
      </c>
      <c r="BY3" s="109" t="s">
        <v>754</v>
      </c>
      <c r="BZ3" s="109" t="s">
        <v>753</v>
      </c>
    </row>
    <row r="4" spans="1:78" ht="17">
      <c r="A4" s="40" t="s">
        <v>625</v>
      </c>
      <c r="B4" s="41" t="s">
        <v>49</v>
      </c>
      <c r="C4" s="42" t="s">
        <v>50</v>
      </c>
      <c r="D4" s="114">
        <v>42</v>
      </c>
      <c r="E4" s="118">
        <v>26</v>
      </c>
      <c r="F4" s="118">
        <f t="shared" si="0"/>
        <v>68</v>
      </c>
      <c r="G4" s="114">
        <f t="shared" si="1"/>
        <v>7</v>
      </c>
      <c r="H4" s="146" t="str">
        <f t="shared" si="2"/>
        <v>B+</v>
      </c>
      <c r="I4" s="142" t="s">
        <v>631</v>
      </c>
      <c r="J4" s="147">
        <v>32</v>
      </c>
      <c r="K4" s="118">
        <v>31</v>
      </c>
      <c r="L4" s="118">
        <f t="shared" si="3"/>
        <v>63</v>
      </c>
      <c r="M4" s="114">
        <f t="shared" si="4"/>
        <v>7</v>
      </c>
      <c r="N4" s="146" t="str">
        <f t="shared" si="5"/>
        <v>B+</v>
      </c>
      <c r="O4" s="142" t="s">
        <v>631</v>
      </c>
      <c r="P4" s="147">
        <v>29</v>
      </c>
      <c r="Q4" s="118">
        <v>33</v>
      </c>
      <c r="R4" s="118">
        <f t="shared" si="6"/>
        <v>62</v>
      </c>
      <c r="S4" s="114">
        <f t="shared" si="7"/>
        <v>7</v>
      </c>
      <c r="T4" s="146" t="str">
        <f t="shared" si="8"/>
        <v>B+</v>
      </c>
      <c r="U4" s="142" t="s">
        <v>631</v>
      </c>
      <c r="V4" s="147">
        <v>30</v>
      </c>
      <c r="W4" s="118">
        <v>19</v>
      </c>
      <c r="X4" s="118">
        <f t="shared" si="9"/>
        <v>49</v>
      </c>
      <c r="Y4" s="114">
        <f t="shared" si="10"/>
        <v>4</v>
      </c>
      <c r="Z4" s="146" t="str">
        <f t="shared" si="11"/>
        <v>P</v>
      </c>
      <c r="AA4" s="142" t="s">
        <v>631</v>
      </c>
      <c r="AB4" s="147">
        <v>33</v>
      </c>
      <c r="AC4" s="118">
        <v>30</v>
      </c>
      <c r="AD4" s="118">
        <f t="shared" si="12"/>
        <v>63</v>
      </c>
      <c r="AE4" s="114">
        <f t="shared" si="13"/>
        <v>7</v>
      </c>
      <c r="AF4" s="146" t="str">
        <f t="shared" si="14"/>
        <v>B+</v>
      </c>
      <c r="AG4" s="142" t="s">
        <v>631</v>
      </c>
      <c r="AH4" s="147">
        <v>34</v>
      </c>
      <c r="AI4" s="118">
        <v>18</v>
      </c>
      <c r="AJ4" s="118">
        <f t="shared" si="15"/>
        <v>52</v>
      </c>
      <c r="AK4" s="114">
        <f t="shared" si="16"/>
        <v>5</v>
      </c>
      <c r="AL4" s="146" t="str">
        <f t="shared" si="17"/>
        <v>C</v>
      </c>
      <c r="AM4" s="142" t="s">
        <v>631</v>
      </c>
      <c r="AN4" s="148">
        <v>47</v>
      </c>
      <c r="AO4" s="149">
        <v>38</v>
      </c>
      <c r="AP4" s="118">
        <f t="shared" si="18"/>
        <v>85</v>
      </c>
      <c r="AQ4" s="114">
        <f t="shared" si="19"/>
        <v>9</v>
      </c>
      <c r="AR4" s="146" t="str">
        <f t="shared" si="20"/>
        <v>A+</v>
      </c>
      <c r="AS4" s="142" t="s">
        <v>631</v>
      </c>
      <c r="AT4" s="147">
        <v>44</v>
      </c>
      <c r="AU4" s="118">
        <v>46</v>
      </c>
      <c r="AV4" s="118">
        <f t="shared" si="21"/>
        <v>90</v>
      </c>
      <c r="AW4" s="114">
        <f t="shared" si="22"/>
        <v>10</v>
      </c>
      <c r="AX4" s="146" t="str">
        <f t="shared" si="23"/>
        <v>O</v>
      </c>
      <c r="AY4" s="142" t="s">
        <v>631</v>
      </c>
      <c r="AZ4" s="147">
        <v>34</v>
      </c>
      <c r="BA4" s="114">
        <v>34</v>
      </c>
      <c r="BB4" s="114">
        <f t="shared" si="24"/>
        <v>68</v>
      </c>
      <c r="BC4" s="114">
        <f t="shared" si="25"/>
        <v>7</v>
      </c>
      <c r="BD4" s="146" t="str">
        <f t="shared" si="26"/>
        <v>B+</v>
      </c>
      <c r="BE4" s="142" t="s">
        <v>631</v>
      </c>
      <c r="BF4" s="147">
        <v>90</v>
      </c>
      <c r="BG4" s="114">
        <v>0</v>
      </c>
      <c r="BH4" s="114">
        <f t="shared" si="27"/>
        <v>90</v>
      </c>
      <c r="BI4" s="114">
        <f t="shared" si="28"/>
        <v>10</v>
      </c>
      <c r="BJ4" s="146" t="str">
        <f t="shared" si="29"/>
        <v>O</v>
      </c>
      <c r="BK4" s="142" t="s">
        <v>631</v>
      </c>
      <c r="BL4" s="145">
        <f t="shared" si="30"/>
        <v>6.7727272727272725</v>
      </c>
      <c r="BM4" s="86">
        <f t="shared" si="31"/>
        <v>67.72727272727272</v>
      </c>
      <c r="BN4" s="35" t="str">
        <f t="shared" si="32"/>
        <v>FC</v>
      </c>
      <c r="BO4" s="114" t="str">
        <f t="shared" si="33"/>
        <v/>
      </c>
      <c r="BP4" s="114" t="str">
        <f t="shared" si="34"/>
        <v/>
      </c>
      <c r="BQ4" s="109" t="s">
        <v>744</v>
      </c>
      <c r="BR4" s="109" t="s">
        <v>745</v>
      </c>
      <c r="BS4" s="109" t="s">
        <v>746</v>
      </c>
      <c r="BT4" s="109" t="s">
        <v>747</v>
      </c>
      <c r="BU4" s="109" t="s">
        <v>748</v>
      </c>
      <c r="BV4" s="109" t="s">
        <v>749</v>
      </c>
      <c r="BW4" s="109" t="s">
        <v>750</v>
      </c>
      <c r="BX4" s="109" t="s">
        <v>751</v>
      </c>
      <c r="BY4" s="109" t="s">
        <v>754</v>
      </c>
      <c r="BZ4" s="109" t="s">
        <v>753</v>
      </c>
    </row>
    <row r="5" spans="1:78" ht="17">
      <c r="A5" s="40" t="s">
        <v>628</v>
      </c>
      <c r="B5" s="41" t="s">
        <v>58</v>
      </c>
      <c r="C5" s="42" t="s">
        <v>59</v>
      </c>
      <c r="D5" s="114">
        <v>37</v>
      </c>
      <c r="E5" s="114">
        <v>33</v>
      </c>
      <c r="F5" s="114">
        <f t="shared" si="0"/>
        <v>70</v>
      </c>
      <c r="G5" s="114">
        <f t="shared" si="1"/>
        <v>8</v>
      </c>
      <c r="H5" s="146" t="str">
        <f t="shared" si="2"/>
        <v>A</v>
      </c>
      <c r="I5" s="142" t="s">
        <v>631</v>
      </c>
      <c r="J5" s="147">
        <v>33</v>
      </c>
      <c r="K5" s="114">
        <v>24</v>
      </c>
      <c r="L5" s="114">
        <f t="shared" si="3"/>
        <v>57</v>
      </c>
      <c r="M5" s="114">
        <f t="shared" si="4"/>
        <v>6</v>
      </c>
      <c r="N5" s="146" t="str">
        <f t="shared" si="5"/>
        <v>B</v>
      </c>
      <c r="O5" s="142" t="s">
        <v>631</v>
      </c>
      <c r="P5" s="147">
        <v>28</v>
      </c>
      <c r="Q5" s="114">
        <v>29</v>
      </c>
      <c r="R5" s="114">
        <f t="shared" si="6"/>
        <v>57</v>
      </c>
      <c r="S5" s="114">
        <f t="shared" si="7"/>
        <v>6</v>
      </c>
      <c r="T5" s="146" t="str">
        <f t="shared" si="8"/>
        <v>B</v>
      </c>
      <c r="U5" s="142" t="s">
        <v>631</v>
      </c>
      <c r="V5" s="147">
        <v>31</v>
      </c>
      <c r="W5" s="114">
        <v>40</v>
      </c>
      <c r="X5" s="114">
        <f t="shared" si="9"/>
        <v>71</v>
      </c>
      <c r="Y5" s="114">
        <f t="shared" si="10"/>
        <v>8</v>
      </c>
      <c r="Z5" s="146" t="str">
        <f t="shared" si="11"/>
        <v>A</v>
      </c>
      <c r="AA5" s="142" t="s">
        <v>631</v>
      </c>
      <c r="AB5" s="147">
        <v>35</v>
      </c>
      <c r="AC5" s="114">
        <v>31</v>
      </c>
      <c r="AD5" s="114">
        <f t="shared" si="12"/>
        <v>66</v>
      </c>
      <c r="AE5" s="114">
        <f t="shared" si="13"/>
        <v>7</v>
      </c>
      <c r="AF5" s="146" t="str">
        <f t="shared" si="14"/>
        <v>B+</v>
      </c>
      <c r="AG5" s="142" t="s">
        <v>631</v>
      </c>
      <c r="AH5" s="147">
        <v>31</v>
      </c>
      <c r="AI5" s="114">
        <v>21</v>
      </c>
      <c r="AJ5" s="114">
        <f t="shared" si="15"/>
        <v>52</v>
      </c>
      <c r="AK5" s="114">
        <f t="shared" si="16"/>
        <v>5</v>
      </c>
      <c r="AL5" s="146" t="str">
        <f t="shared" si="17"/>
        <v>C</v>
      </c>
      <c r="AM5" s="142" t="s">
        <v>631</v>
      </c>
      <c r="AN5" s="147">
        <v>44</v>
      </c>
      <c r="AO5" s="114">
        <v>38</v>
      </c>
      <c r="AP5" s="114">
        <f t="shared" si="18"/>
        <v>82</v>
      </c>
      <c r="AQ5" s="114">
        <f t="shared" si="19"/>
        <v>9</v>
      </c>
      <c r="AR5" s="146" t="str">
        <f t="shared" si="20"/>
        <v>A+</v>
      </c>
      <c r="AS5" s="142" t="s">
        <v>631</v>
      </c>
      <c r="AT5" s="147">
        <v>29</v>
      </c>
      <c r="AU5" s="114">
        <v>27</v>
      </c>
      <c r="AV5" s="114">
        <f t="shared" si="21"/>
        <v>56</v>
      </c>
      <c r="AW5" s="114">
        <f t="shared" si="22"/>
        <v>6</v>
      </c>
      <c r="AX5" s="146" t="str">
        <f t="shared" si="23"/>
        <v>B</v>
      </c>
      <c r="AY5" s="142" t="s">
        <v>631</v>
      </c>
      <c r="AZ5" s="147">
        <v>29</v>
      </c>
      <c r="BA5" s="114">
        <v>19</v>
      </c>
      <c r="BB5" s="114">
        <f t="shared" si="24"/>
        <v>48</v>
      </c>
      <c r="BC5" s="114">
        <f t="shared" si="25"/>
        <v>4</v>
      </c>
      <c r="BD5" s="146" t="str">
        <f t="shared" si="26"/>
        <v>P</v>
      </c>
      <c r="BE5" s="142" t="s">
        <v>631</v>
      </c>
      <c r="BF5" s="147">
        <v>91</v>
      </c>
      <c r="BG5" s="114">
        <v>0</v>
      </c>
      <c r="BH5" s="114">
        <f t="shared" si="27"/>
        <v>91</v>
      </c>
      <c r="BI5" s="114">
        <f t="shared" si="28"/>
        <v>10</v>
      </c>
      <c r="BJ5" s="146" t="str">
        <f t="shared" si="29"/>
        <v>O</v>
      </c>
      <c r="BK5" s="142" t="s">
        <v>631</v>
      </c>
      <c r="BL5" s="145">
        <f t="shared" si="30"/>
        <v>7.0909090909090908</v>
      </c>
      <c r="BM5" s="86">
        <f t="shared" si="31"/>
        <v>70.909090909090907</v>
      </c>
      <c r="BN5" s="35" t="str">
        <f t="shared" si="32"/>
        <v>FCD</v>
      </c>
      <c r="BO5" s="114" t="str">
        <f t="shared" si="33"/>
        <v/>
      </c>
      <c r="BP5" s="114" t="str">
        <f t="shared" si="34"/>
        <v/>
      </c>
      <c r="BQ5" s="109" t="s">
        <v>744</v>
      </c>
      <c r="BR5" s="109" t="s">
        <v>745</v>
      </c>
      <c r="BS5" s="109" t="s">
        <v>746</v>
      </c>
      <c r="BT5" s="109" t="s">
        <v>747</v>
      </c>
      <c r="BU5" s="109" t="s">
        <v>748</v>
      </c>
      <c r="BV5" s="109" t="s">
        <v>749</v>
      </c>
      <c r="BW5" s="109" t="s">
        <v>750</v>
      </c>
      <c r="BX5" s="109" t="s">
        <v>751</v>
      </c>
      <c r="BY5" s="109" t="s">
        <v>754</v>
      </c>
      <c r="BZ5" s="109" t="s">
        <v>753</v>
      </c>
    </row>
    <row r="6" spans="1:78" ht="17">
      <c r="A6" s="40" t="s">
        <v>629</v>
      </c>
      <c r="B6" s="41" t="s">
        <v>67</v>
      </c>
      <c r="C6" s="42" t="s">
        <v>68</v>
      </c>
      <c r="D6" s="114">
        <v>37</v>
      </c>
      <c r="E6" s="114">
        <v>32</v>
      </c>
      <c r="F6" s="114">
        <f t="shared" si="0"/>
        <v>69</v>
      </c>
      <c r="G6" s="114">
        <f t="shared" si="1"/>
        <v>7</v>
      </c>
      <c r="H6" s="146" t="str">
        <f t="shared" si="2"/>
        <v>B+</v>
      </c>
      <c r="I6" s="142" t="s">
        <v>631</v>
      </c>
      <c r="J6" s="147">
        <v>36</v>
      </c>
      <c r="K6" s="114">
        <v>28</v>
      </c>
      <c r="L6" s="114">
        <f t="shared" si="3"/>
        <v>64</v>
      </c>
      <c r="M6" s="114">
        <f t="shared" si="4"/>
        <v>7</v>
      </c>
      <c r="N6" s="146" t="str">
        <f t="shared" si="5"/>
        <v>B+</v>
      </c>
      <c r="O6" s="142" t="s">
        <v>631</v>
      </c>
      <c r="P6" s="147">
        <v>28</v>
      </c>
      <c r="Q6" s="114">
        <v>28</v>
      </c>
      <c r="R6" s="114">
        <f t="shared" si="6"/>
        <v>56</v>
      </c>
      <c r="S6" s="114">
        <f t="shared" si="7"/>
        <v>6</v>
      </c>
      <c r="T6" s="146" t="str">
        <f t="shared" si="8"/>
        <v>B</v>
      </c>
      <c r="U6" s="142" t="s">
        <v>631</v>
      </c>
      <c r="V6" s="147">
        <v>36</v>
      </c>
      <c r="W6" s="114">
        <v>31</v>
      </c>
      <c r="X6" s="114">
        <f t="shared" si="9"/>
        <v>67</v>
      </c>
      <c r="Y6" s="114">
        <f t="shared" si="10"/>
        <v>7</v>
      </c>
      <c r="Z6" s="146" t="str">
        <f t="shared" si="11"/>
        <v>B+</v>
      </c>
      <c r="AA6" s="142" t="s">
        <v>631</v>
      </c>
      <c r="AB6" s="147">
        <v>36</v>
      </c>
      <c r="AC6" s="114">
        <v>34</v>
      </c>
      <c r="AD6" s="114">
        <f t="shared" si="12"/>
        <v>70</v>
      </c>
      <c r="AE6" s="114">
        <f t="shared" si="13"/>
        <v>8</v>
      </c>
      <c r="AF6" s="146" t="str">
        <f t="shared" si="14"/>
        <v>A</v>
      </c>
      <c r="AG6" s="142" t="s">
        <v>631</v>
      </c>
      <c r="AH6" s="147">
        <v>40</v>
      </c>
      <c r="AI6" s="114">
        <v>33</v>
      </c>
      <c r="AJ6" s="114">
        <f t="shared" si="15"/>
        <v>73</v>
      </c>
      <c r="AK6" s="114">
        <f t="shared" si="16"/>
        <v>8</v>
      </c>
      <c r="AL6" s="146" t="str">
        <f t="shared" si="17"/>
        <v>A</v>
      </c>
      <c r="AM6" s="142" t="s">
        <v>631</v>
      </c>
      <c r="AN6" s="147">
        <v>43</v>
      </c>
      <c r="AO6" s="114">
        <v>47</v>
      </c>
      <c r="AP6" s="114">
        <f t="shared" si="18"/>
        <v>90</v>
      </c>
      <c r="AQ6" s="114">
        <f t="shared" si="19"/>
        <v>10</v>
      </c>
      <c r="AR6" s="146" t="str">
        <f t="shared" si="20"/>
        <v>O</v>
      </c>
      <c r="AS6" s="142" t="s">
        <v>631</v>
      </c>
      <c r="AT6" s="147">
        <v>29</v>
      </c>
      <c r="AU6" s="114">
        <v>27</v>
      </c>
      <c r="AV6" s="114">
        <f t="shared" si="21"/>
        <v>56</v>
      </c>
      <c r="AW6" s="114">
        <f t="shared" si="22"/>
        <v>6</v>
      </c>
      <c r="AX6" s="146" t="str">
        <f t="shared" si="23"/>
        <v>B</v>
      </c>
      <c r="AY6" s="142" t="s">
        <v>631</v>
      </c>
      <c r="AZ6" s="147">
        <v>35</v>
      </c>
      <c r="BA6" s="114">
        <v>36</v>
      </c>
      <c r="BB6" s="114">
        <f t="shared" si="24"/>
        <v>71</v>
      </c>
      <c r="BC6" s="114">
        <f t="shared" si="25"/>
        <v>8</v>
      </c>
      <c r="BD6" s="146" t="str">
        <f t="shared" si="26"/>
        <v>A</v>
      </c>
      <c r="BE6" s="142" t="s">
        <v>631</v>
      </c>
      <c r="BF6" s="147">
        <v>92</v>
      </c>
      <c r="BG6" s="114">
        <v>0</v>
      </c>
      <c r="BH6" s="114">
        <f t="shared" si="27"/>
        <v>92</v>
      </c>
      <c r="BI6" s="114">
        <f t="shared" si="28"/>
        <v>10</v>
      </c>
      <c r="BJ6" s="146" t="str">
        <f t="shared" si="29"/>
        <v>O</v>
      </c>
      <c r="BK6" s="142" t="s">
        <v>631</v>
      </c>
      <c r="BL6" s="145">
        <f t="shared" si="30"/>
        <v>7.4545454545454541</v>
      </c>
      <c r="BM6" s="86">
        <f t="shared" si="31"/>
        <v>74.545454545454547</v>
      </c>
      <c r="BN6" s="35" t="str">
        <f t="shared" si="32"/>
        <v>FCD</v>
      </c>
      <c r="BO6" s="114" t="str">
        <f t="shared" si="33"/>
        <v/>
      </c>
      <c r="BP6" s="114" t="str">
        <f t="shared" si="34"/>
        <v/>
      </c>
      <c r="BQ6" s="109" t="s">
        <v>744</v>
      </c>
      <c r="BR6" s="109" t="s">
        <v>745</v>
      </c>
      <c r="BS6" s="109" t="s">
        <v>746</v>
      </c>
      <c r="BT6" s="109" t="s">
        <v>747</v>
      </c>
      <c r="BU6" s="109" t="s">
        <v>748</v>
      </c>
      <c r="BV6" s="109" t="s">
        <v>749</v>
      </c>
      <c r="BW6" s="109" t="s">
        <v>750</v>
      </c>
      <c r="BX6" s="109" t="s">
        <v>751</v>
      </c>
      <c r="BY6" s="109" t="s">
        <v>754</v>
      </c>
      <c r="BZ6" s="109" t="s">
        <v>753</v>
      </c>
    </row>
    <row r="7" spans="1:78" ht="17">
      <c r="A7" s="40" t="s">
        <v>630</v>
      </c>
      <c r="B7" s="41" t="s">
        <v>78</v>
      </c>
      <c r="C7" s="42" t="s">
        <v>79</v>
      </c>
      <c r="D7" s="114">
        <v>31</v>
      </c>
      <c r="E7" s="114">
        <v>26</v>
      </c>
      <c r="F7" s="114">
        <f t="shared" si="0"/>
        <v>57</v>
      </c>
      <c r="G7" s="114">
        <f t="shared" si="1"/>
        <v>6</v>
      </c>
      <c r="H7" s="146" t="str">
        <f t="shared" si="2"/>
        <v>B</v>
      </c>
      <c r="I7" s="102" t="s">
        <v>755</v>
      </c>
      <c r="J7" s="147">
        <v>33</v>
      </c>
      <c r="K7" s="114">
        <v>27</v>
      </c>
      <c r="L7" s="114">
        <f t="shared" si="3"/>
        <v>60</v>
      </c>
      <c r="M7" s="114">
        <f t="shared" si="4"/>
        <v>7</v>
      </c>
      <c r="N7" s="146" t="str">
        <f t="shared" si="5"/>
        <v>B+</v>
      </c>
      <c r="O7" s="142" t="s">
        <v>631</v>
      </c>
      <c r="P7" s="147">
        <v>25</v>
      </c>
      <c r="Q7" s="114">
        <v>25</v>
      </c>
      <c r="R7" s="114">
        <f t="shared" si="6"/>
        <v>50</v>
      </c>
      <c r="S7" s="114">
        <f t="shared" si="7"/>
        <v>5</v>
      </c>
      <c r="T7" s="146" t="str">
        <f t="shared" si="8"/>
        <v>C</v>
      </c>
      <c r="U7" s="142" t="s">
        <v>631</v>
      </c>
      <c r="V7" s="147">
        <v>30</v>
      </c>
      <c r="W7" s="114">
        <v>18</v>
      </c>
      <c r="X7" s="114">
        <f t="shared" si="9"/>
        <v>48</v>
      </c>
      <c r="Y7" s="114">
        <f t="shared" si="10"/>
        <v>4</v>
      </c>
      <c r="Z7" s="146" t="str">
        <f t="shared" si="11"/>
        <v>P</v>
      </c>
      <c r="AA7" s="102" t="s">
        <v>723</v>
      </c>
      <c r="AB7" s="147">
        <v>28</v>
      </c>
      <c r="AC7" s="114">
        <v>23</v>
      </c>
      <c r="AD7" s="114">
        <f t="shared" si="12"/>
        <v>51</v>
      </c>
      <c r="AE7" s="114">
        <f t="shared" si="13"/>
        <v>5</v>
      </c>
      <c r="AF7" s="146" t="str">
        <f t="shared" si="14"/>
        <v>C</v>
      </c>
      <c r="AG7" s="142" t="s">
        <v>631</v>
      </c>
      <c r="AH7" s="147">
        <v>30</v>
      </c>
      <c r="AI7" s="114">
        <v>31</v>
      </c>
      <c r="AJ7" s="114">
        <f t="shared" si="15"/>
        <v>61</v>
      </c>
      <c r="AK7" s="114">
        <f t="shared" si="16"/>
        <v>7</v>
      </c>
      <c r="AL7" s="146" t="str">
        <f t="shared" si="17"/>
        <v>B+</v>
      </c>
      <c r="AM7" s="142" t="s">
        <v>631</v>
      </c>
      <c r="AN7" s="147">
        <v>34</v>
      </c>
      <c r="AO7" s="114">
        <v>25</v>
      </c>
      <c r="AP7" s="114">
        <f t="shared" si="18"/>
        <v>59</v>
      </c>
      <c r="AQ7" s="114">
        <f t="shared" si="19"/>
        <v>6</v>
      </c>
      <c r="AR7" s="146" t="str">
        <f t="shared" si="20"/>
        <v>B</v>
      </c>
      <c r="AS7" s="142" t="s">
        <v>631</v>
      </c>
      <c r="AT7" s="147">
        <v>29</v>
      </c>
      <c r="AU7" s="114">
        <v>39</v>
      </c>
      <c r="AV7" s="114">
        <f t="shared" si="21"/>
        <v>68</v>
      </c>
      <c r="AW7" s="114">
        <f t="shared" si="22"/>
        <v>7</v>
      </c>
      <c r="AX7" s="146" t="str">
        <f t="shared" si="23"/>
        <v>B+</v>
      </c>
      <c r="AY7" s="142" t="s">
        <v>631</v>
      </c>
      <c r="AZ7" s="147">
        <v>38</v>
      </c>
      <c r="BA7" s="114">
        <v>28</v>
      </c>
      <c r="BB7" s="114">
        <f t="shared" si="24"/>
        <v>66</v>
      </c>
      <c r="BC7" s="114">
        <f t="shared" si="25"/>
        <v>7</v>
      </c>
      <c r="BD7" s="146" t="str">
        <f t="shared" si="26"/>
        <v>B+</v>
      </c>
      <c r="BE7" s="142" t="s">
        <v>631</v>
      </c>
      <c r="BF7" s="147">
        <v>83</v>
      </c>
      <c r="BG7" s="114">
        <v>0</v>
      </c>
      <c r="BH7" s="114">
        <f t="shared" si="27"/>
        <v>83</v>
      </c>
      <c r="BI7" s="114">
        <f t="shared" si="28"/>
        <v>9</v>
      </c>
      <c r="BJ7" s="146" t="str">
        <f t="shared" si="29"/>
        <v>A+</v>
      </c>
      <c r="BK7" s="142" t="s">
        <v>631</v>
      </c>
      <c r="BL7" s="145">
        <f t="shared" si="30"/>
        <v>5.8181818181818183</v>
      </c>
      <c r="BM7" s="86">
        <f t="shared" si="31"/>
        <v>58.181818181818187</v>
      </c>
      <c r="BN7" s="35" t="str">
        <f t="shared" si="32"/>
        <v>SC</v>
      </c>
      <c r="BO7" s="114" t="str">
        <f t="shared" si="33"/>
        <v/>
      </c>
      <c r="BP7" s="114" t="str">
        <f t="shared" si="34"/>
        <v>21CS41,21CS43,</v>
      </c>
      <c r="BQ7" s="109" t="s">
        <v>744</v>
      </c>
      <c r="BR7" s="109" t="s">
        <v>745</v>
      </c>
      <c r="BS7" s="109" t="s">
        <v>746</v>
      </c>
      <c r="BT7" s="109" t="s">
        <v>747</v>
      </c>
      <c r="BU7" s="109" t="s">
        <v>748</v>
      </c>
      <c r="BV7" s="109" t="s">
        <v>749</v>
      </c>
      <c r="BW7" s="109" t="s">
        <v>750</v>
      </c>
      <c r="BX7" s="109" t="s">
        <v>751</v>
      </c>
      <c r="BY7" s="109" t="s">
        <v>754</v>
      </c>
      <c r="BZ7" s="109" t="s">
        <v>753</v>
      </c>
    </row>
    <row r="8" spans="1:78" ht="17">
      <c r="A8" s="40" t="s">
        <v>632</v>
      </c>
      <c r="B8" s="41" t="s">
        <v>88</v>
      </c>
      <c r="C8" s="42" t="s">
        <v>89</v>
      </c>
      <c r="D8" s="114">
        <v>39</v>
      </c>
      <c r="E8" s="114">
        <v>30</v>
      </c>
      <c r="F8" s="114">
        <f t="shared" si="0"/>
        <v>69</v>
      </c>
      <c r="G8" s="114">
        <f t="shared" si="1"/>
        <v>7</v>
      </c>
      <c r="H8" s="146" t="str">
        <f t="shared" si="2"/>
        <v>B+</v>
      </c>
      <c r="I8" s="142" t="s">
        <v>631</v>
      </c>
      <c r="J8" s="147">
        <v>38</v>
      </c>
      <c r="K8" s="114">
        <v>32</v>
      </c>
      <c r="L8" s="114">
        <f t="shared" si="3"/>
        <v>70</v>
      </c>
      <c r="M8" s="114">
        <f t="shared" si="4"/>
        <v>8</v>
      </c>
      <c r="N8" s="146" t="str">
        <f t="shared" si="5"/>
        <v>A</v>
      </c>
      <c r="O8" s="142" t="s">
        <v>631</v>
      </c>
      <c r="P8" s="147">
        <v>35</v>
      </c>
      <c r="Q8" s="114">
        <v>38</v>
      </c>
      <c r="R8" s="114">
        <f t="shared" si="6"/>
        <v>73</v>
      </c>
      <c r="S8" s="114">
        <f t="shared" si="7"/>
        <v>8</v>
      </c>
      <c r="T8" s="146" t="str">
        <f t="shared" si="8"/>
        <v>A</v>
      </c>
      <c r="U8" s="142" t="s">
        <v>631</v>
      </c>
      <c r="V8" s="147">
        <v>35</v>
      </c>
      <c r="W8" s="114">
        <v>34</v>
      </c>
      <c r="X8" s="114">
        <f t="shared" si="9"/>
        <v>69</v>
      </c>
      <c r="Y8" s="114">
        <f t="shared" si="10"/>
        <v>7</v>
      </c>
      <c r="Z8" s="146" t="str">
        <f t="shared" si="11"/>
        <v>B+</v>
      </c>
      <c r="AA8" s="142" t="s">
        <v>631</v>
      </c>
      <c r="AB8" s="147">
        <v>38</v>
      </c>
      <c r="AC8" s="114">
        <v>30</v>
      </c>
      <c r="AD8" s="114">
        <f t="shared" si="12"/>
        <v>68</v>
      </c>
      <c r="AE8" s="114">
        <f t="shared" si="13"/>
        <v>7</v>
      </c>
      <c r="AF8" s="146" t="str">
        <f t="shared" si="14"/>
        <v>B+</v>
      </c>
      <c r="AG8" s="142" t="s">
        <v>631</v>
      </c>
      <c r="AH8" s="147">
        <v>40</v>
      </c>
      <c r="AI8" s="114">
        <v>18</v>
      </c>
      <c r="AJ8" s="114">
        <f t="shared" si="15"/>
        <v>58</v>
      </c>
      <c r="AK8" s="114">
        <f t="shared" si="16"/>
        <v>6</v>
      </c>
      <c r="AL8" s="146" t="str">
        <f t="shared" si="17"/>
        <v>B</v>
      </c>
      <c r="AM8" s="142" t="s">
        <v>631</v>
      </c>
      <c r="AN8" s="147">
        <v>44</v>
      </c>
      <c r="AO8" s="114">
        <v>39</v>
      </c>
      <c r="AP8" s="114">
        <f t="shared" si="18"/>
        <v>83</v>
      </c>
      <c r="AQ8" s="114">
        <f t="shared" si="19"/>
        <v>9</v>
      </c>
      <c r="AR8" s="146" t="str">
        <f t="shared" si="20"/>
        <v>A+</v>
      </c>
      <c r="AS8" s="142" t="s">
        <v>631</v>
      </c>
      <c r="AT8" s="147">
        <v>38</v>
      </c>
      <c r="AU8" s="114">
        <v>44</v>
      </c>
      <c r="AV8" s="114">
        <f t="shared" si="21"/>
        <v>82</v>
      </c>
      <c r="AW8" s="114">
        <f t="shared" si="22"/>
        <v>9</v>
      </c>
      <c r="AX8" s="146" t="str">
        <f t="shared" si="23"/>
        <v>A+</v>
      </c>
      <c r="AY8" s="142" t="s">
        <v>631</v>
      </c>
      <c r="AZ8" s="147">
        <v>40</v>
      </c>
      <c r="BA8" s="114">
        <v>38</v>
      </c>
      <c r="BB8" s="114">
        <f t="shared" si="24"/>
        <v>78</v>
      </c>
      <c r="BC8" s="114">
        <f t="shared" si="25"/>
        <v>8</v>
      </c>
      <c r="BD8" s="146" t="str">
        <f t="shared" si="26"/>
        <v>A</v>
      </c>
      <c r="BE8" s="142" t="s">
        <v>631</v>
      </c>
      <c r="BF8" s="147">
        <v>93</v>
      </c>
      <c r="BG8" s="114">
        <v>0</v>
      </c>
      <c r="BH8" s="114">
        <f t="shared" si="27"/>
        <v>93</v>
      </c>
      <c r="BI8" s="114">
        <f t="shared" si="28"/>
        <v>10</v>
      </c>
      <c r="BJ8" s="146" t="str">
        <f t="shared" si="29"/>
        <v>O</v>
      </c>
      <c r="BK8" s="142" t="s">
        <v>631</v>
      </c>
      <c r="BL8" s="145">
        <f t="shared" si="30"/>
        <v>7.6363636363636367</v>
      </c>
      <c r="BM8" s="86">
        <f t="shared" si="31"/>
        <v>76.363636363636374</v>
      </c>
      <c r="BN8" s="35" t="str">
        <f t="shared" si="32"/>
        <v>FCD</v>
      </c>
      <c r="BO8" s="114" t="str">
        <f t="shared" si="33"/>
        <v/>
      </c>
      <c r="BP8" s="114" t="str">
        <f t="shared" si="34"/>
        <v/>
      </c>
      <c r="BQ8" s="109" t="s">
        <v>744</v>
      </c>
      <c r="BR8" s="109" t="s">
        <v>745</v>
      </c>
      <c r="BS8" s="109" t="s">
        <v>746</v>
      </c>
      <c r="BT8" s="109" t="s">
        <v>747</v>
      </c>
      <c r="BU8" s="109" t="s">
        <v>748</v>
      </c>
      <c r="BV8" s="109" t="s">
        <v>749</v>
      </c>
      <c r="BW8" s="109" t="s">
        <v>750</v>
      </c>
      <c r="BX8" s="109" t="s">
        <v>751</v>
      </c>
      <c r="BY8" s="109" t="s">
        <v>754</v>
      </c>
      <c r="BZ8" s="109" t="s">
        <v>753</v>
      </c>
    </row>
    <row r="9" spans="1:78" ht="17">
      <c r="A9" s="40" t="s">
        <v>633</v>
      </c>
      <c r="B9" s="41" t="s">
        <v>99</v>
      </c>
      <c r="C9" s="42" t="s">
        <v>100</v>
      </c>
      <c r="D9" s="114">
        <v>47</v>
      </c>
      <c r="E9" s="114">
        <v>35</v>
      </c>
      <c r="F9" s="114">
        <f t="shared" si="0"/>
        <v>82</v>
      </c>
      <c r="G9" s="114">
        <f t="shared" si="1"/>
        <v>9</v>
      </c>
      <c r="H9" s="146" t="str">
        <f t="shared" si="2"/>
        <v>A+</v>
      </c>
      <c r="I9" s="142" t="s">
        <v>631</v>
      </c>
      <c r="J9" s="147">
        <v>49</v>
      </c>
      <c r="K9" s="114">
        <v>38</v>
      </c>
      <c r="L9" s="114">
        <f t="shared" si="3"/>
        <v>87</v>
      </c>
      <c r="M9" s="114">
        <f t="shared" si="4"/>
        <v>9</v>
      </c>
      <c r="N9" s="146" t="str">
        <f t="shared" si="5"/>
        <v>A+</v>
      </c>
      <c r="O9" s="142" t="s">
        <v>631</v>
      </c>
      <c r="P9" s="147">
        <v>47</v>
      </c>
      <c r="Q9" s="114">
        <v>25</v>
      </c>
      <c r="R9" s="114">
        <f t="shared" si="6"/>
        <v>72</v>
      </c>
      <c r="S9" s="114">
        <f t="shared" si="7"/>
        <v>8</v>
      </c>
      <c r="T9" s="146" t="str">
        <f t="shared" si="8"/>
        <v>A</v>
      </c>
      <c r="U9" s="142" t="s">
        <v>631</v>
      </c>
      <c r="V9" s="147">
        <v>42</v>
      </c>
      <c r="W9" s="114">
        <v>37</v>
      </c>
      <c r="X9" s="114">
        <f t="shared" si="9"/>
        <v>79</v>
      </c>
      <c r="Y9" s="114">
        <f t="shared" si="10"/>
        <v>8</v>
      </c>
      <c r="Z9" s="146" t="str">
        <f t="shared" si="11"/>
        <v>A</v>
      </c>
      <c r="AA9" s="142" t="s">
        <v>631</v>
      </c>
      <c r="AB9" s="147">
        <v>42</v>
      </c>
      <c r="AC9" s="114">
        <v>24</v>
      </c>
      <c r="AD9" s="114">
        <f t="shared" si="12"/>
        <v>66</v>
      </c>
      <c r="AE9" s="114">
        <f t="shared" si="13"/>
        <v>7</v>
      </c>
      <c r="AF9" s="146" t="str">
        <f t="shared" si="14"/>
        <v>B+</v>
      </c>
      <c r="AG9" s="142" t="s">
        <v>631</v>
      </c>
      <c r="AH9" s="147">
        <v>47</v>
      </c>
      <c r="AI9" s="114">
        <v>25</v>
      </c>
      <c r="AJ9" s="114">
        <f t="shared" si="15"/>
        <v>72</v>
      </c>
      <c r="AK9" s="114">
        <f t="shared" si="16"/>
        <v>8</v>
      </c>
      <c r="AL9" s="146" t="str">
        <f t="shared" si="17"/>
        <v>A</v>
      </c>
      <c r="AM9" s="142" t="s">
        <v>631</v>
      </c>
      <c r="AN9" s="147">
        <v>47</v>
      </c>
      <c r="AO9" s="114">
        <v>48</v>
      </c>
      <c r="AP9" s="114">
        <f t="shared" si="18"/>
        <v>95</v>
      </c>
      <c r="AQ9" s="114">
        <f t="shared" si="19"/>
        <v>10</v>
      </c>
      <c r="AR9" s="146" t="str">
        <f t="shared" si="20"/>
        <v>O</v>
      </c>
      <c r="AS9" s="142" t="s">
        <v>631</v>
      </c>
      <c r="AT9" s="147">
        <v>47</v>
      </c>
      <c r="AU9" s="114">
        <v>49</v>
      </c>
      <c r="AV9" s="114">
        <f t="shared" si="21"/>
        <v>96</v>
      </c>
      <c r="AW9" s="114">
        <f t="shared" si="22"/>
        <v>10</v>
      </c>
      <c r="AX9" s="146" t="str">
        <f t="shared" si="23"/>
        <v>O</v>
      </c>
      <c r="AY9" s="142" t="s">
        <v>631</v>
      </c>
      <c r="AZ9" s="147">
        <v>45</v>
      </c>
      <c r="BA9" s="114">
        <v>43</v>
      </c>
      <c r="BB9" s="114">
        <f t="shared" si="24"/>
        <v>88</v>
      </c>
      <c r="BC9" s="114">
        <f t="shared" si="25"/>
        <v>9</v>
      </c>
      <c r="BD9" s="146" t="str">
        <f t="shared" si="26"/>
        <v>A+</v>
      </c>
      <c r="BE9" s="142" t="s">
        <v>631</v>
      </c>
      <c r="BF9" s="147">
        <v>93</v>
      </c>
      <c r="BG9" s="114">
        <v>0</v>
      </c>
      <c r="BH9" s="114">
        <f t="shared" si="27"/>
        <v>93</v>
      </c>
      <c r="BI9" s="114">
        <f t="shared" si="28"/>
        <v>10</v>
      </c>
      <c r="BJ9" s="146" t="str">
        <f t="shared" si="29"/>
        <v>O</v>
      </c>
      <c r="BK9" s="142" t="s">
        <v>631</v>
      </c>
      <c r="BL9" s="145">
        <f t="shared" si="30"/>
        <v>8.454545454545455</v>
      </c>
      <c r="BM9" s="86">
        <f t="shared" si="31"/>
        <v>84.545454545454547</v>
      </c>
      <c r="BN9" s="35" t="str">
        <f t="shared" si="32"/>
        <v>FCD</v>
      </c>
      <c r="BO9" s="114" t="str">
        <f t="shared" si="33"/>
        <v/>
      </c>
      <c r="BP9" s="114" t="str">
        <f t="shared" si="34"/>
        <v/>
      </c>
      <c r="BQ9" s="109" t="s">
        <v>744</v>
      </c>
      <c r="BR9" s="109" t="s">
        <v>745</v>
      </c>
      <c r="BS9" s="109" t="s">
        <v>746</v>
      </c>
      <c r="BT9" s="109" t="s">
        <v>747</v>
      </c>
      <c r="BU9" s="109" t="s">
        <v>748</v>
      </c>
      <c r="BV9" s="109" t="s">
        <v>749</v>
      </c>
      <c r="BW9" s="109" t="s">
        <v>750</v>
      </c>
      <c r="BX9" s="109" t="s">
        <v>751</v>
      </c>
      <c r="BY9" s="109" t="s">
        <v>754</v>
      </c>
      <c r="BZ9" s="109" t="s">
        <v>753</v>
      </c>
    </row>
    <row r="10" spans="1:78" ht="17">
      <c r="A10" s="40" t="s">
        <v>634</v>
      </c>
      <c r="B10" s="41" t="s">
        <v>109</v>
      </c>
      <c r="C10" s="42" t="s">
        <v>110</v>
      </c>
      <c r="D10" s="114">
        <v>48</v>
      </c>
      <c r="E10" s="114">
        <v>33</v>
      </c>
      <c r="F10" s="114">
        <f t="shared" si="0"/>
        <v>81</v>
      </c>
      <c r="G10" s="114">
        <f t="shared" si="1"/>
        <v>9</v>
      </c>
      <c r="H10" s="146" t="str">
        <f t="shared" si="2"/>
        <v>A+</v>
      </c>
      <c r="I10" s="142" t="s">
        <v>631</v>
      </c>
      <c r="J10" s="147">
        <v>39</v>
      </c>
      <c r="K10" s="114">
        <v>31</v>
      </c>
      <c r="L10" s="114">
        <f t="shared" si="3"/>
        <v>70</v>
      </c>
      <c r="M10" s="114">
        <f t="shared" si="4"/>
        <v>8</v>
      </c>
      <c r="N10" s="146" t="str">
        <f t="shared" si="5"/>
        <v>A</v>
      </c>
      <c r="O10" s="142" t="s">
        <v>631</v>
      </c>
      <c r="P10" s="147">
        <v>37</v>
      </c>
      <c r="Q10" s="114">
        <v>18</v>
      </c>
      <c r="R10" s="114">
        <f t="shared" si="6"/>
        <v>55</v>
      </c>
      <c r="S10" s="114">
        <f t="shared" si="7"/>
        <v>6</v>
      </c>
      <c r="T10" s="146" t="str">
        <f t="shared" si="8"/>
        <v>B</v>
      </c>
      <c r="U10" s="142" t="s">
        <v>631</v>
      </c>
      <c r="V10" s="147">
        <v>39</v>
      </c>
      <c r="W10" s="114">
        <v>31</v>
      </c>
      <c r="X10" s="114">
        <f t="shared" si="9"/>
        <v>70</v>
      </c>
      <c r="Y10" s="114">
        <f t="shared" si="10"/>
        <v>8</v>
      </c>
      <c r="Z10" s="146" t="str">
        <f t="shared" si="11"/>
        <v>A</v>
      </c>
      <c r="AA10" s="142" t="s">
        <v>631</v>
      </c>
      <c r="AB10" s="147">
        <v>37</v>
      </c>
      <c r="AC10" s="114">
        <v>30</v>
      </c>
      <c r="AD10" s="114">
        <f t="shared" si="12"/>
        <v>67</v>
      </c>
      <c r="AE10" s="114">
        <f t="shared" si="13"/>
        <v>7</v>
      </c>
      <c r="AF10" s="146" t="str">
        <f t="shared" si="14"/>
        <v>B+</v>
      </c>
      <c r="AG10" s="142" t="s">
        <v>631</v>
      </c>
      <c r="AH10" s="147">
        <v>44</v>
      </c>
      <c r="AI10" s="114">
        <v>30</v>
      </c>
      <c r="AJ10" s="114">
        <f t="shared" si="15"/>
        <v>74</v>
      </c>
      <c r="AK10" s="114">
        <f t="shared" si="16"/>
        <v>8</v>
      </c>
      <c r="AL10" s="146" t="str">
        <f t="shared" si="17"/>
        <v>A</v>
      </c>
      <c r="AM10" s="142" t="s">
        <v>631</v>
      </c>
      <c r="AN10" s="147">
        <v>45</v>
      </c>
      <c r="AO10" s="114">
        <v>47</v>
      </c>
      <c r="AP10" s="114">
        <f t="shared" si="18"/>
        <v>92</v>
      </c>
      <c r="AQ10" s="114">
        <f t="shared" si="19"/>
        <v>10</v>
      </c>
      <c r="AR10" s="146" t="str">
        <f t="shared" si="20"/>
        <v>O</v>
      </c>
      <c r="AS10" s="142" t="s">
        <v>631</v>
      </c>
      <c r="AT10" s="147">
        <v>24</v>
      </c>
      <c r="AU10" s="114">
        <v>32</v>
      </c>
      <c r="AV10" s="114">
        <f t="shared" si="21"/>
        <v>56</v>
      </c>
      <c r="AW10" s="114">
        <f t="shared" si="22"/>
        <v>6</v>
      </c>
      <c r="AX10" s="146" t="str">
        <f t="shared" si="23"/>
        <v>B</v>
      </c>
      <c r="AY10" s="142" t="s">
        <v>631</v>
      </c>
      <c r="AZ10" s="147">
        <v>35</v>
      </c>
      <c r="BA10" s="114">
        <v>41</v>
      </c>
      <c r="BB10" s="114">
        <f t="shared" si="24"/>
        <v>76</v>
      </c>
      <c r="BC10" s="114">
        <f t="shared" si="25"/>
        <v>8</v>
      </c>
      <c r="BD10" s="146" t="str">
        <f t="shared" si="26"/>
        <v>A</v>
      </c>
      <c r="BE10" s="142" t="s">
        <v>631</v>
      </c>
      <c r="BF10" s="147">
        <v>96</v>
      </c>
      <c r="BG10" s="114">
        <v>0</v>
      </c>
      <c r="BH10" s="114">
        <f t="shared" si="27"/>
        <v>96</v>
      </c>
      <c r="BI10" s="114">
        <f t="shared" si="28"/>
        <v>10</v>
      </c>
      <c r="BJ10" s="146" t="str">
        <f t="shared" si="29"/>
        <v>O</v>
      </c>
      <c r="BK10" s="142" t="s">
        <v>631</v>
      </c>
      <c r="BL10" s="145">
        <f t="shared" si="30"/>
        <v>7.8181818181818183</v>
      </c>
      <c r="BM10" s="86">
        <f t="shared" si="31"/>
        <v>78.181818181818187</v>
      </c>
      <c r="BN10" s="35" t="str">
        <f t="shared" si="32"/>
        <v>FCD</v>
      </c>
      <c r="BO10" s="114" t="str">
        <f t="shared" si="33"/>
        <v/>
      </c>
      <c r="BP10" s="114" t="str">
        <f t="shared" si="34"/>
        <v/>
      </c>
      <c r="BQ10" s="109" t="s">
        <v>744</v>
      </c>
      <c r="BR10" s="109" t="s">
        <v>745</v>
      </c>
      <c r="BS10" s="109" t="s">
        <v>746</v>
      </c>
      <c r="BT10" s="109" t="s">
        <v>747</v>
      </c>
      <c r="BU10" s="109" t="s">
        <v>748</v>
      </c>
      <c r="BV10" s="109" t="s">
        <v>749</v>
      </c>
      <c r="BW10" s="109" t="s">
        <v>750</v>
      </c>
      <c r="BX10" s="109" t="s">
        <v>751</v>
      </c>
      <c r="BY10" s="109" t="s">
        <v>754</v>
      </c>
      <c r="BZ10" s="109" t="s">
        <v>753</v>
      </c>
    </row>
    <row r="11" spans="1:78" ht="17">
      <c r="A11" s="40" t="s">
        <v>635</v>
      </c>
      <c r="B11" s="41" t="s">
        <v>116</v>
      </c>
      <c r="C11" s="42" t="s">
        <v>117</v>
      </c>
      <c r="D11" s="114">
        <v>23</v>
      </c>
      <c r="E11" s="114">
        <v>0</v>
      </c>
      <c r="F11" s="114">
        <f t="shared" si="0"/>
        <v>23</v>
      </c>
      <c r="G11" s="114">
        <f t="shared" si="1"/>
        <v>0</v>
      </c>
      <c r="H11" s="146" t="str">
        <f t="shared" si="2"/>
        <v>F</v>
      </c>
      <c r="I11" s="142"/>
      <c r="J11" s="150"/>
      <c r="K11" s="151"/>
      <c r="L11" s="151" t="str">
        <f t="shared" si="3"/>
        <v/>
      </c>
      <c r="M11" s="151" t="str">
        <f t="shared" si="4"/>
        <v/>
      </c>
      <c r="N11" s="151" t="str">
        <f t="shared" si="5"/>
        <v/>
      </c>
      <c r="O11" s="142"/>
      <c r="P11" s="150"/>
      <c r="Q11" s="151"/>
      <c r="R11" s="151" t="str">
        <f t="shared" si="6"/>
        <v/>
      </c>
      <c r="S11" s="151" t="str">
        <f t="shared" si="7"/>
        <v/>
      </c>
      <c r="T11" s="151" t="str">
        <f t="shared" si="8"/>
        <v/>
      </c>
      <c r="U11" s="142"/>
      <c r="V11" s="150"/>
      <c r="W11" s="151"/>
      <c r="X11" s="151" t="str">
        <f t="shared" si="9"/>
        <v/>
      </c>
      <c r="Y11" s="151" t="str">
        <f t="shared" si="10"/>
        <v/>
      </c>
      <c r="Z11" s="151" t="str">
        <f t="shared" si="11"/>
        <v/>
      </c>
      <c r="AA11" s="142"/>
      <c r="AB11" s="150"/>
      <c r="AC11" s="151"/>
      <c r="AD11" s="151" t="str">
        <f t="shared" si="12"/>
        <v/>
      </c>
      <c r="AE11" s="151" t="str">
        <f t="shared" si="13"/>
        <v/>
      </c>
      <c r="AF11" s="151" t="str">
        <f t="shared" si="14"/>
        <v/>
      </c>
      <c r="AG11" s="142"/>
      <c r="AH11" s="150"/>
      <c r="AI11" s="151"/>
      <c r="AJ11" s="151" t="str">
        <f t="shared" si="15"/>
        <v/>
      </c>
      <c r="AK11" s="151" t="str">
        <f t="shared" si="16"/>
        <v/>
      </c>
      <c r="AL11" s="151" t="str">
        <f t="shared" si="17"/>
        <v/>
      </c>
      <c r="AM11" s="142"/>
      <c r="AN11" s="150"/>
      <c r="AO11" s="151"/>
      <c r="AP11" s="151" t="str">
        <f t="shared" si="18"/>
        <v/>
      </c>
      <c r="AQ11" s="151" t="str">
        <f t="shared" si="19"/>
        <v/>
      </c>
      <c r="AR11" s="151" t="str">
        <f t="shared" si="20"/>
        <v/>
      </c>
      <c r="AS11" s="142"/>
      <c r="AT11" s="150"/>
      <c r="AU11" s="151"/>
      <c r="AV11" s="151" t="str">
        <f t="shared" si="21"/>
        <v/>
      </c>
      <c r="AW11" s="151" t="str">
        <f t="shared" si="22"/>
        <v/>
      </c>
      <c r="AX11" s="151" t="str">
        <f t="shared" si="23"/>
        <v/>
      </c>
      <c r="AY11" s="152"/>
      <c r="AZ11" s="147">
        <v>35</v>
      </c>
      <c r="BA11" s="114">
        <v>40</v>
      </c>
      <c r="BB11" s="114">
        <f t="shared" si="24"/>
        <v>75</v>
      </c>
      <c r="BC11" s="114">
        <f t="shared" si="25"/>
        <v>8</v>
      </c>
      <c r="BD11" s="146" t="str">
        <f t="shared" si="26"/>
        <v>A</v>
      </c>
      <c r="BE11" s="142" t="s">
        <v>631</v>
      </c>
      <c r="BF11" s="147">
        <v>0</v>
      </c>
      <c r="BG11" s="114">
        <v>0</v>
      </c>
      <c r="BH11" s="114">
        <f t="shared" si="27"/>
        <v>0</v>
      </c>
      <c r="BI11" s="114">
        <f t="shared" si="28"/>
        <v>0</v>
      </c>
      <c r="BJ11" s="146" t="str">
        <f t="shared" si="29"/>
        <v>F</v>
      </c>
      <c r="BK11" s="142"/>
      <c r="BL11" s="145" t="e">
        <f t="shared" si="30"/>
        <v>#VALUE!</v>
      </c>
      <c r="BM11" s="86" t="e">
        <f t="shared" si="31"/>
        <v>#VALUE!</v>
      </c>
      <c r="BN11" s="35" t="str">
        <f t="shared" si="32"/>
        <v>Fail</v>
      </c>
      <c r="BO11" s="114" t="str">
        <f t="shared" si="33"/>
        <v>21CS41,</v>
      </c>
      <c r="BP11" s="114" t="str">
        <f t="shared" si="34"/>
        <v>21CS41,21CS482,21CS42,21CS43,21CS44,21BE45,21CSL46,21KBK47,21INT49,</v>
      </c>
      <c r="BQ11" s="109" t="s">
        <v>744</v>
      </c>
      <c r="BR11" s="109" t="s">
        <v>745</v>
      </c>
      <c r="BS11" s="109" t="s">
        <v>746</v>
      </c>
      <c r="BT11" s="109" t="s">
        <v>747</v>
      </c>
      <c r="BU11" s="109" t="s">
        <v>748</v>
      </c>
      <c r="BV11" s="109" t="s">
        <v>749</v>
      </c>
      <c r="BW11" s="109" t="s">
        <v>750</v>
      </c>
      <c r="BX11" s="109" t="s">
        <v>751</v>
      </c>
      <c r="BY11" s="109" t="s">
        <v>752</v>
      </c>
      <c r="BZ11" s="109" t="s">
        <v>753</v>
      </c>
    </row>
    <row r="12" spans="1:78" ht="17">
      <c r="A12" s="40" t="s">
        <v>636</v>
      </c>
      <c r="B12" s="41" t="s">
        <v>125</v>
      </c>
      <c r="C12" s="42" t="s">
        <v>126</v>
      </c>
      <c r="D12" s="114">
        <v>50</v>
      </c>
      <c r="E12" s="114">
        <v>48</v>
      </c>
      <c r="F12" s="114">
        <f t="shared" si="0"/>
        <v>98</v>
      </c>
      <c r="G12" s="114">
        <f t="shared" si="1"/>
        <v>10</v>
      </c>
      <c r="H12" s="146" t="str">
        <f t="shared" si="2"/>
        <v>O</v>
      </c>
      <c r="I12" s="142" t="s">
        <v>631</v>
      </c>
      <c r="J12" s="147">
        <v>50</v>
      </c>
      <c r="K12" s="114">
        <v>32</v>
      </c>
      <c r="L12" s="114">
        <f t="shared" si="3"/>
        <v>82</v>
      </c>
      <c r="M12" s="114">
        <f t="shared" si="4"/>
        <v>9</v>
      </c>
      <c r="N12" s="146" t="str">
        <f t="shared" si="5"/>
        <v>A+</v>
      </c>
      <c r="O12" s="142" t="s">
        <v>631</v>
      </c>
      <c r="P12" s="147">
        <v>47</v>
      </c>
      <c r="Q12" s="114">
        <v>40</v>
      </c>
      <c r="R12" s="114">
        <f t="shared" si="6"/>
        <v>87</v>
      </c>
      <c r="S12" s="114">
        <f t="shared" si="7"/>
        <v>9</v>
      </c>
      <c r="T12" s="146" t="str">
        <f t="shared" si="8"/>
        <v>A+</v>
      </c>
      <c r="U12" s="142" t="s">
        <v>631</v>
      </c>
      <c r="V12" s="147">
        <v>43</v>
      </c>
      <c r="W12" s="114">
        <v>42</v>
      </c>
      <c r="X12" s="114">
        <f t="shared" si="9"/>
        <v>85</v>
      </c>
      <c r="Y12" s="114">
        <f t="shared" si="10"/>
        <v>9</v>
      </c>
      <c r="Z12" s="146" t="str">
        <f t="shared" si="11"/>
        <v>A+</v>
      </c>
      <c r="AA12" s="142" t="s">
        <v>631</v>
      </c>
      <c r="AB12" s="147">
        <v>40</v>
      </c>
      <c r="AC12" s="114">
        <v>43</v>
      </c>
      <c r="AD12" s="114">
        <f t="shared" si="12"/>
        <v>83</v>
      </c>
      <c r="AE12" s="114">
        <f t="shared" si="13"/>
        <v>9</v>
      </c>
      <c r="AF12" s="146" t="str">
        <f t="shared" si="14"/>
        <v>A+</v>
      </c>
      <c r="AG12" s="142" t="s">
        <v>631</v>
      </c>
      <c r="AH12" s="147">
        <v>44</v>
      </c>
      <c r="AI12" s="114">
        <v>36</v>
      </c>
      <c r="AJ12" s="114">
        <f t="shared" si="15"/>
        <v>80</v>
      </c>
      <c r="AK12" s="114">
        <f t="shared" si="16"/>
        <v>9</v>
      </c>
      <c r="AL12" s="146" t="str">
        <f t="shared" si="17"/>
        <v>A+</v>
      </c>
      <c r="AM12" s="142" t="s">
        <v>631</v>
      </c>
      <c r="AN12" s="147">
        <v>46</v>
      </c>
      <c r="AO12" s="114">
        <v>48</v>
      </c>
      <c r="AP12" s="114">
        <f t="shared" si="18"/>
        <v>94</v>
      </c>
      <c r="AQ12" s="114">
        <f t="shared" si="19"/>
        <v>10</v>
      </c>
      <c r="AR12" s="146" t="str">
        <f t="shared" si="20"/>
        <v>O</v>
      </c>
      <c r="AS12" s="142" t="s">
        <v>631</v>
      </c>
      <c r="AT12" s="147">
        <v>43</v>
      </c>
      <c r="AU12" s="114">
        <v>48</v>
      </c>
      <c r="AV12" s="114">
        <f t="shared" si="21"/>
        <v>91</v>
      </c>
      <c r="AW12" s="114">
        <f t="shared" si="22"/>
        <v>10</v>
      </c>
      <c r="AX12" s="146" t="str">
        <f t="shared" si="23"/>
        <v>O</v>
      </c>
      <c r="AY12" s="142" t="s">
        <v>631</v>
      </c>
      <c r="AZ12" s="148">
        <v>46</v>
      </c>
      <c r="BA12" s="153">
        <v>40</v>
      </c>
      <c r="BB12" s="114">
        <f t="shared" si="24"/>
        <v>86</v>
      </c>
      <c r="BC12" s="114">
        <f t="shared" si="25"/>
        <v>9</v>
      </c>
      <c r="BD12" s="146" t="str">
        <f t="shared" si="26"/>
        <v>A+</v>
      </c>
      <c r="BE12" s="142" t="s">
        <v>631</v>
      </c>
      <c r="BF12" s="147">
        <v>97</v>
      </c>
      <c r="BG12" s="114">
        <v>0</v>
      </c>
      <c r="BH12" s="114">
        <f t="shared" si="27"/>
        <v>97</v>
      </c>
      <c r="BI12" s="114">
        <f t="shared" si="28"/>
        <v>10</v>
      </c>
      <c r="BJ12" s="146" t="str">
        <f t="shared" si="29"/>
        <v>O</v>
      </c>
      <c r="BK12" s="142" t="s">
        <v>631</v>
      </c>
      <c r="BL12" s="145">
        <f t="shared" si="30"/>
        <v>9.3181818181818183</v>
      </c>
      <c r="BM12" s="86">
        <f t="shared" si="31"/>
        <v>93.181818181818187</v>
      </c>
      <c r="BN12" s="35" t="str">
        <f t="shared" si="32"/>
        <v>FCD</v>
      </c>
      <c r="BO12" s="114" t="str">
        <f t="shared" si="33"/>
        <v/>
      </c>
      <c r="BP12" s="114" t="str">
        <f t="shared" si="34"/>
        <v/>
      </c>
      <c r="BQ12" s="109" t="s">
        <v>744</v>
      </c>
      <c r="BR12" s="109" t="s">
        <v>745</v>
      </c>
      <c r="BS12" s="109" t="s">
        <v>746</v>
      </c>
      <c r="BT12" s="109" t="s">
        <v>747</v>
      </c>
      <c r="BU12" s="109" t="s">
        <v>748</v>
      </c>
      <c r="BV12" s="109" t="s">
        <v>749</v>
      </c>
      <c r="BW12" s="109" t="s">
        <v>750</v>
      </c>
      <c r="BX12" s="109" t="s">
        <v>751</v>
      </c>
      <c r="BY12" s="109" t="s">
        <v>754</v>
      </c>
      <c r="BZ12" s="109" t="s">
        <v>753</v>
      </c>
    </row>
    <row r="13" spans="1:78" ht="17">
      <c r="A13" s="40" t="s">
        <v>637</v>
      </c>
      <c r="B13" s="41" t="s">
        <v>133</v>
      </c>
      <c r="C13" s="42" t="s">
        <v>134</v>
      </c>
      <c r="D13" s="114">
        <v>35</v>
      </c>
      <c r="E13" s="114">
        <v>33</v>
      </c>
      <c r="F13" s="114">
        <f t="shared" si="0"/>
        <v>68</v>
      </c>
      <c r="G13" s="114">
        <f t="shared" si="1"/>
        <v>7</v>
      </c>
      <c r="H13" s="146" t="str">
        <f t="shared" si="2"/>
        <v>B+</v>
      </c>
      <c r="I13" s="142" t="s">
        <v>631</v>
      </c>
      <c r="J13" s="147">
        <v>32</v>
      </c>
      <c r="K13" s="114">
        <v>22</v>
      </c>
      <c r="L13" s="114">
        <f t="shared" si="3"/>
        <v>54</v>
      </c>
      <c r="M13" s="114">
        <f t="shared" si="4"/>
        <v>5</v>
      </c>
      <c r="N13" s="146" t="str">
        <f t="shared" si="5"/>
        <v>C</v>
      </c>
      <c r="O13" s="142" t="s">
        <v>631</v>
      </c>
      <c r="P13" s="147">
        <v>27</v>
      </c>
      <c r="Q13" s="114">
        <v>41</v>
      </c>
      <c r="R13" s="114">
        <f t="shared" si="6"/>
        <v>68</v>
      </c>
      <c r="S13" s="114">
        <f t="shared" si="7"/>
        <v>7</v>
      </c>
      <c r="T13" s="146" t="str">
        <f t="shared" si="8"/>
        <v>B+</v>
      </c>
      <c r="U13" s="142" t="s">
        <v>631</v>
      </c>
      <c r="V13" s="147">
        <v>34</v>
      </c>
      <c r="W13" s="114">
        <v>36</v>
      </c>
      <c r="X13" s="114">
        <f t="shared" si="9"/>
        <v>70</v>
      </c>
      <c r="Y13" s="114">
        <f t="shared" si="10"/>
        <v>8</v>
      </c>
      <c r="Z13" s="146" t="str">
        <f t="shared" si="11"/>
        <v>A</v>
      </c>
      <c r="AA13" s="142" t="s">
        <v>631</v>
      </c>
      <c r="AB13" s="147">
        <v>34</v>
      </c>
      <c r="AC13" s="114">
        <v>40</v>
      </c>
      <c r="AD13" s="114">
        <f t="shared" si="12"/>
        <v>74</v>
      </c>
      <c r="AE13" s="114">
        <f t="shared" si="13"/>
        <v>8</v>
      </c>
      <c r="AF13" s="146" t="str">
        <f t="shared" si="14"/>
        <v>A</v>
      </c>
      <c r="AG13" s="142" t="s">
        <v>631</v>
      </c>
      <c r="AH13" s="147">
        <v>35</v>
      </c>
      <c r="AI13" s="114">
        <v>25</v>
      </c>
      <c r="AJ13" s="114">
        <f t="shared" si="15"/>
        <v>60</v>
      </c>
      <c r="AK13" s="114">
        <f t="shared" si="16"/>
        <v>7</v>
      </c>
      <c r="AL13" s="146" t="str">
        <f t="shared" si="17"/>
        <v>B+</v>
      </c>
      <c r="AM13" s="142" t="s">
        <v>631</v>
      </c>
      <c r="AN13" s="147">
        <v>44</v>
      </c>
      <c r="AO13" s="114">
        <v>23</v>
      </c>
      <c r="AP13" s="114">
        <f t="shared" si="18"/>
        <v>67</v>
      </c>
      <c r="AQ13" s="114">
        <f t="shared" si="19"/>
        <v>7</v>
      </c>
      <c r="AR13" s="146" t="str">
        <f t="shared" si="20"/>
        <v>B+</v>
      </c>
      <c r="AS13" s="142" t="s">
        <v>631</v>
      </c>
      <c r="AT13" s="147">
        <v>24</v>
      </c>
      <c r="AU13" s="114">
        <v>28</v>
      </c>
      <c r="AV13" s="114">
        <f t="shared" si="21"/>
        <v>52</v>
      </c>
      <c r="AW13" s="114">
        <f t="shared" si="22"/>
        <v>5</v>
      </c>
      <c r="AX13" s="146" t="str">
        <f t="shared" si="23"/>
        <v>C</v>
      </c>
      <c r="AY13" s="142" t="s">
        <v>631</v>
      </c>
      <c r="AZ13" s="147">
        <v>25</v>
      </c>
      <c r="BA13" s="114">
        <v>33</v>
      </c>
      <c r="BB13" s="114">
        <f t="shared" si="24"/>
        <v>58</v>
      </c>
      <c r="BC13" s="114">
        <f t="shared" si="25"/>
        <v>6</v>
      </c>
      <c r="BD13" s="146" t="str">
        <f t="shared" si="26"/>
        <v>B</v>
      </c>
      <c r="BE13" s="142" t="s">
        <v>631</v>
      </c>
      <c r="BF13" s="147">
        <v>92</v>
      </c>
      <c r="BG13" s="114">
        <v>0</v>
      </c>
      <c r="BH13" s="114">
        <f t="shared" si="27"/>
        <v>92</v>
      </c>
      <c r="BI13" s="114">
        <f t="shared" si="28"/>
        <v>10</v>
      </c>
      <c r="BJ13" s="146" t="str">
        <f t="shared" si="29"/>
        <v>O</v>
      </c>
      <c r="BK13" s="142" t="s">
        <v>631</v>
      </c>
      <c r="BL13" s="145">
        <f t="shared" si="30"/>
        <v>7.3636363636363633</v>
      </c>
      <c r="BM13" s="86">
        <f t="shared" si="31"/>
        <v>73.636363636363626</v>
      </c>
      <c r="BN13" s="35" t="str">
        <f t="shared" si="32"/>
        <v>FCD</v>
      </c>
      <c r="BO13" s="114" t="str">
        <f t="shared" si="33"/>
        <v/>
      </c>
      <c r="BP13" s="114" t="str">
        <f t="shared" si="34"/>
        <v/>
      </c>
      <c r="BQ13" s="109" t="s">
        <v>744</v>
      </c>
      <c r="BR13" s="109" t="s">
        <v>745</v>
      </c>
      <c r="BS13" s="109" t="s">
        <v>746</v>
      </c>
      <c r="BT13" s="109" t="s">
        <v>747</v>
      </c>
      <c r="BU13" s="109" t="s">
        <v>748</v>
      </c>
      <c r="BV13" s="109" t="s">
        <v>749</v>
      </c>
      <c r="BW13" s="109" t="s">
        <v>750</v>
      </c>
      <c r="BX13" s="109" t="s">
        <v>751</v>
      </c>
      <c r="BY13" s="109" t="s">
        <v>754</v>
      </c>
      <c r="BZ13" s="109" t="s">
        <v>753</v>
      </c>
    </row>
    <row r="14" spans="1:78" ht="17">
      <c r="A14" s="40" t="s">
        <v>638</v>
      </c>
      <c r="B14" s="41" t="s">
        <v>141</v>
      </c>
      <c r="C14" s="42" t="s">
        <v>142</v>
      </c>
      <c r="D14" s="114">
        <v>39</v>
      </c>
      <c r="E14" s="114">
        <v>34</v>
      </c>
      <c r="F14" s="114">
        <f t="shared" si="0"/>
        <v>73</v>
      </c>
      <c r="G14" s="114">
        <f t="shared" si="1"/>
        <v>8</v>
      </c>
      <c r="H14" s="146" t="str">
        <f t="shared" si="2"/>
        <v>A</v>
      </c>
      <c r="I14" s="142" t="s">
        <v>631</v>
      </c>
      <c r="J14" s="147">
        <v>48</v>
      </c>
      <c r="K14" s="114">
        <v>34</v>
      </c>
      <c r="L14" s="114">
        <f t="shared" si="3"/>
        <v>82</v>
      </c>
      <c r="M14" s="114">
        <f t="shared" si="4"/>
        <v>9</v>
      </c>
      <c r="N14" s="146" t="str">
        <f t="shared" si="5"/>
        <v>A+</v>
      </c>
      <c r="O14" s="142" t="s">
        <v>631</v>
      </c>
      <c r="P14" s="147">
        <v>40</v>
      </c>
      <c r="Q14" s="114">
        <v>34</v>
      </c>
      <c r="R14" s="114">
        <f t="shared" si="6"/>
        <v>74</v>
      </c>
      <c r="S14" s="114">
        <f t="shared" si="7"/>
        <v>8</v>
      </c>
      <c r="T14" s="146" t="str">
        <f t="shared" si="8"/>
        <v>A</v>
      </c>
      <c r="U14" s="142" t="s">
        <v>631</v>
      </c>
      <c r="V14" s="147">
        <v>37</v>
      </c>
      <c r="W14" s="114">
        <v>31</v>
      </c>
      <c r="X14" s="114">
        <f t="shared" si="9"/>
        <v>68</v>
      </c>
      <c r="Y14" s="114">
        <f t="shared" si="10"/>
        <v>7</v>
      </c>
      <c r="Z14" s="146" t="str">
        <f t="shared" si="11"/>
        <v>B+</v>
      </c>
      <c r="AA14" s="142" t="s">
        <v>631</v>
      </c>
      <c r="AB14" s="147">
        <v>36</v>
      </c>
      <c r="AC14" s="114">
        <v>29</v>
      </c>
      <c r="AD14" s="114">
        <f t="shared" si="12"/>
        <v>65</v>
      </c>
      <c r="AE14" s="114">
        <f t="shared" si="13"/>
        <v>7</v>
      </c>
      <c r="AF14" s="146" t="str">
        <f t="shared" si="14"/>
        <v>B+</v>
      </c>
      <c r="AG14" s="142" t="s">
        <v>631</v>
      </c>
      <c r="AH14" s="147">
        <v>35</v>
      </c>
      <c r="AI14" s="114">
        <v>23</v>
      </c>
      <c r="AJ14" s="114">
        <f t="shared" si="15"/>
        <v>58</v>
      </c>
      <c r="AK14" s="114">
        <f t="shared" si="16"/>
        <v>6</v>
      </c>
      <c r="AL14" s="146" t="str">
        <f t="shared" si="17"/>
        <v>B</v>
      </c>
      <c r="AM14" s="142" t="s">
        <v>631</v>
      </c>
      <c r="AN14" s="147">
        <v>47</v>
      </c>
      <c r="AO14" s="114">
        <v>48</v>
      </c>
      <c r="AP14" s="114">
        <f t="shared" si="18"/>
        <v>95</v>
      </c>
      <c r="AQ14" s="114">
        <f t="shared" si="19"/>
        <v>10</v>
      </c>
      <c r="AR14" s="146" t="str">
        <f t="shared" si="20"/>
        <v>O</v>
      </c>
      <c r="AS14" s="142" t="s">
        <v>631</v>
      </c>
      <c r="AT14" s="147">
        <v>34</v>
      </c>
      <c r="AU14" s="114">
        <v>38</v>
      </c>
      <c r="AV14" s="114">
        <f t="shared" si="21"/>
        <v>72</v>
      </c>
      <c r="AW14" s="114">
        <f t="shared" si="22"/>
        <v>8</v>
      </c>
      <c r="AX14" s="146" t="str">
        <f t="shared" si="23"/>
        <v>A</v>
      </c>
      <c r="AY14" s="142" t="s">
        <v>631</v>
      </c>
      <c r="AZ14" s="147">
        <v>27</v>
      </c>
      <c r="BA14" s="114">
        <v>37</v>
      </c>
      <c r="BB14" s="114">
        <f t="shared" si="24"/>
        <v>64</v>
      </c>
      <c r="BC14" s="114">
        <f t="shared" si="25"/>
        <v>7</v>
      </c>
      <c r="BD14" s="146" t="str">
        <f t="shared" si="26"/>
        <v>B+</v>
      </c>
      <c r="BE14" s="142" t="s">
        <v>631</v>
      </c>
      <c r="BF14" s="147">
        <v>96</v>
      </c>
      <c r="BG14" s="114">
        <v>0</v>
      </c>
      <c r="BH14" s="114">
        <f t="shared" si="27"/>
        <v>96</v>
      </c>
      <c r="BI14" s="114">
        <f t="shared" si="28"/>
        <v>10</v>
      </c>
      <c r="BJ14" s="146" t="str">
        <f t="shared" si="29"/>
        <v>O</v>
      </c>
      <c r="BK14" s="142" t="s">
        <v>631</v>
      </c>
      <c r="BL14" s="145">
        <f t="shared" si="30"/>
        <v>7.7727272727272725</v>
      </c>
      <c r="BM14" s="86">
        <f t="shared" si="31"/>
        <v>77.72727272727272</v>
      </c>
      <c r="BN14" s="35" t="str">
        <f t="shared" si="32"/>
        <v>FCD</v>
      </c>
      <c r="BO14" s="114" t="str">
        <f t="shared" si="33"/>
        <v/>
      </c>
      <c r="BP14" s="114" t="str">
        <f t="shared" si="34"/>
        <v/>
      </c>
      <c r="BQ14" s="109" t="s">
        <v>744</v>
      </c>
      <c r="BR14" s="109" t="s">
        <v>745</v>
      </c>
      <c r="BS14" s="109" t="s">
        <v>746</v>
      </c>
      <c r="BT14" s="109" t="s">
        <v>747</v>
      </c>
      <c r="BU14" s="109" t="s">
        <v>748</v>
      </c>
      <c r="BV14" s="109" t="s">
        <v>749</v>
      </c>
      <c r="BW14" s="109" t="s">
        <v>750</v>
      </c>
      <c r="BX14" s="109" t="s">
        <v>751</v>
      </c>
      <c r="BY14" s="109" t="s">
        <v>754</v>
      </c>
      <c r="BZ14" s="109" t="s">
        <v>753</v>
      </c>
    </row>
    <row r="15" spans="1:78" ht="17">
      <c r="A15" s="40" t="s">
        <v>639</v>
      </c>
      <c r="B15" s="41" t="s">
        <v>152</v>
      </c>
      <c r="C15" s="42" t="s">
        <v>153</v>
      </c>
      <c r="D15" s="114">
        <v>43</v>
      </c>
      <c r="E15" s="114">
        <v>33</v>
      </c>
      <c r="F15" s="114">
        <f t="shared" si="0"/>
        <v>76</v>
      </c>
      <c r="G15" s="114">
        <f t="shared" si="1"/>
        <v>8</v>
      </c>
      <c r="H15" s="146" t="str">
        <f t="shared" si="2"/>
        <v>A</v>
      </c>
      <c r="I15" s="142" t="s">
        <v>631</v>
      </c>
      <c r="J15" s="147">
        <v>45</v>
      </c>
      <c r="K15" s="114">
        <v>32</v>
      </c>
      <c r="L15" s="114">
        <f t="shared" si="3"/>
        <v>77</v>
      </c>
      <c r="M15" s="114">
        <f t="shared" si="4"/>
        <v>8</v>
      </c>
      <c r="N15" s="146" t="str">
        <f t="shared" si="5"/>
        <v>A</v>
      </c>
      <c r="O15" s="142" t="s">
        <v>631</v>
      </c>
      <c r="P15" s="147">
        <v>39</v>
      </c>
      <c r="Q15" s="114">
        <v>32</v>
      </c>
      <c r="R15" s="114">
        <f t="shared" si="6"/>
        <v>71</v>
      </c>
      <c r="S15" s="114">
        <f t="shared" si="7"/>
        <v>8</v>
      </c>
      <c r="T15" s="146" t="str">
        <f t="shared" si="8"/>
        <v>A</v>
      </c>
      <c r="U15" s="142" t="s">
        <v>631</v>
      </c>
      <c r="V15" s="147">
        <v>29</v>
      </c>
      <c r="W15" s="114">
        <v>27</v>
      </c>
      <c r="X15" s="114">
        <f t="shared" si="9"/>
        <v>56</v>
      </c>
      <c r="Y15" s="114">
        <f t="shared" si="10"/>
        <v>6</v>
      </c>
      <c r="Z15" s="146" t="str">
        <f t="shared" si="11"/>
        <v>B</v>
      </c>
      <c r="AA15" s="142" t="s">
        <v>631</v>
      </c>
      <c r="AB15" s="147">
        <v>33</v>
      </c>
      <c r="AC15" s="114">
        <v>32</v>
      </c>
      <c r="AD15" s="114">
        <f t="shared" si="12"/>
        <v>65</v>
      </c>
      <c r="AE15" s="114">
        <f t="shared" si="13"/>
        <v>7</v>
      </c>
      <c r="AF15" s="146" t="str">
        <f t="shared" si="14"/>
        <v>B+</v>
      </c>
      <c r="AG15" s="142" t="s">
        <v>631</v>
      </c>
      <c r="AH15" s="147">
        <v>37</v>
      </c>
      <c r="AI15" s="114">
        <v>29</v>
      </c>
      <c r="AJ15" s="114">
        <f t="shared" si="15"/>
        <v>66</v>
      </c>
      <c r="AK15" s="114">
        <f t="shared" si="16"/>
        <v>7</v>
      </c>
      <c r="AL15" s="146" t="str">
        <f t="shared" si="17"/>
        <v>B+</v>
      </c>
      <c r="AM15" s="142" t="s">
        <v>631</v>
      </c>
      <c r="AN15" s="147">
        <v>37</v>
      </c>
      <c r="AO15" s="114">
        <v>36</v>
      </c>
      <c r="AP15" s="114">
        <f t="shared" si="18"/>
        <v>73</v>
      </c>
      <c r="AQ15" s="114">
        <f t="shared" si="19"/>
        <v>8</v>
      </c>
      <c r="AR15" s="146" t="str">
        <f t="shared" si="20"/>
        <v>A</v>
      </c>
      <c r="AS15" s="142" t="s">
        <v>631</v>
      </c>
      <c r="AT15" s="147">
        <v>30</v>
      </c>
      <c r="AU15" s="114">
        <v>31</v>
      </c>
      <c r="AV15" s="114">
        <f t="shared" si="21"/>
        <v>61</v>
      </c>
      <c r="AW15" s="114">
        <f t="shared" si="22"/>
        <v>7</v>
      </c>
      <c r="AX15" s="146" t="str">
        <f t="shared" si="23"/>
        <v>B+</v>
      </c>
      <c r="AY15" s="142" t="s">
        <v>631</v>
      </c>
      <c r="AZ15" s="147">
        <v>37</v>
      </c>
      <c r="BA15" s="114">
        <v>31</v>
      </c>
      <c r="BB15" s="114">
        <f t="shared" si="24"/>
        <v>68</v>
      </c>
      <c r="BC15" s="114">
        <f t="shared" si="25"/>
        <v>7</v>
      </c>
      <c r="BD15" s="146" t="str">
        <f t="shared" si="26"/>
        <v>B+</v>
      </c>
      <c r="BE15" s="142" t="s">
        <v>631</v>
      </c>
      <c r="BF15" s="147">
        <v>92</v>
      </c>
      <c r="BG15" s="114">
        <v>0</v>
      </c>
      <c r="BH15" s="114">
        <f t="shared" si="27"/>
        <v>92</v>
      </c>
      <c r="BI15" s="114">
        <f t="shared" si="28"/>
        <v>10</v>
      </c>
      <c r="BJ15" s="146" t="str">
        <f t="shared" si="29"/>
        <v>O</v>
      </c>
      <c r="BK15" s="142" t="s">
        <v>631</v>
      </c>
      <c r="BL15" s="145">
        <f t="shared" si="30"/>
        <v>7.5</v>
      </c>
      <c r="BM15" s="86">
        <f t="shared" si="31"/>
        <v>75</v>
      </c>
      <c r="BN15" s="35" t="str">
        <f t="shared" si="32"/>
        <v>FCD</v>
      </c>
      <c r="BO15" s="114" t="str">
        <f t="shared" si="33"/>
        <v/>
      </c>
      <c r="BP15" s="114" t="str">
        <f t="shared" si="34"/>
        <v/>
      </c>
      <c r="BQ15" s="109" t="s">
        <v>744</v>
      </c>
      <c r="BR15" s="109" t="s">
        <v>745</v>
      </c>
      <c r="BS15" s="109" t="s">
        <v>746</v>
      </c>
      <c r="BT15" s="109" t="s">
        <v>747</v>
      </c>
      <c r="BU15" s="109" t="s">
        <v>748</v>
      </c>
      <c r="BV15" s="109" t="s">
        <v>749</v>
      </c>
      <c r="BW15" s="109" t="s">
        <v>750</v>
      </c>
      <c r="BX15" s="109" t="s">
        <v>751</v>
      </c>
      <c r="BY15" s="109" t="s">
        <v>754</v>
      </c>
      <c r="BZ15" s="109" t="s">
        <v>753</v>
      </c>
    </row>
    <row r="16" spans="1:78" ht="17">
      <c r="A16" s="40" t="s">
        <v>640</v>
      </c>
      <c r="B16" s="41" t="s">
        <v>162</v>
      </c>
      <c r="C16" s="42" t="s">
        <v>163</v>
      </c>
      <c r="D16" s="114">
        <v>36</v>
      </c>
      <c r="E16" s="114">
        <v>20</v>
      </c>
      <c r="F16" s="114">
        <f t="shared" si="0"/>
        <v>56</v>
      </c>
      <c r="G16" s="114">
        <f t="shared" si="1"/>
        <v>6</v>
      </c>
      <c r="H16" s="146" t="str">
        <f t="shared" si="2"/>
        <v>B</v>
      </c>
      <c r="I16" s="142" t="s">
        <v>631</v>
      </c>
      <c r="J16" s="147">
        <v>39</v>
      </c>
      <c r="K16" s="114">
        <v>30</v>
      </c>
      <c r="L16" s="114">
        <f t="shared" si="3"/>
        <v>69</v>
      </c>
      <c r="M16" s="114">
        <f t="shared" si="4"/>
        <v>7</v>
      </c>
      <c r="N16" s="146" t="str">
        <f t="shared" si="5"/>
        <v>B+</v>
      </c>
      <c r="O16" s="142" t="s">
        <v>631</v>
      </c>
      <c r="P16" s="147">
        <v>27</v>
      </c>
      <c r="Q16" s="114">
        <v>22</v>
      </c>
      <c r="R16" s="114">
        <f t="shared" si="6"/>
        <v>49</v>
      </c>
      <c r="S16" s="114">
        <f t="shared" si="7"/>
        <v>4</v>
      </c>
      <c r="T16" s="146" t="str">
        <f t="shared" si="8"/>
        <v>P</v>
      </c>
      <c r="U16" s="142" t="s">
        <v>631</v>
      </c>
      <c r="V16" s="147">
        <v>35</v>
      </c>
      <c r="W16" s="114">
        <v>34</v>
      </c>
      <c r="X16" s="114">
        <f t="shared" si="9"/>
        <v>69</v>
      </c>
      <c r="Y16" s="114">
        <f t="shared" si="10"/>
        <v>7</v>
      </c>
      <c r="Z16" s="146" t="str">
        <f t="shared" si="11"/>
        <v>B+</v>
      </c>
      <c r="AA16" s="142" t="s">
        <v>631</v>
      </c>
      <c r="AB16" s="147">
        <v>29</v>
      </c>
      <c r="AC16" s="114">
        <v>35</v>
      </c>
      <c r="AD16" s="114">
        <f t="shared" si="12"/>
        <v>64</v>
      </c>
      <c r="AE16" s="114">
        <f t="shared" si="13"/>
        <v>7</v>
      </c>
      <c r="AF16" s="146" t="str">
        <f t="shared" si="14"/>
        <v>B+</v>
      </c>
      <c r="AG16" s="142" t="s">
        <v>631</v>
      </c>
      <c r="AH16" s="147">
        <v>38</v>
      </c>
      <c r="AI16" s="114">
        <v>23</v>
      </c>
      <c r="AJ16" s="114">
        <f t="shared" si="15"/>
        <v>61</v>
      </c>
      <c r="AK16" s="114">
        <f t="shared" si="16"/>
        <v>7</v>
      </c>
      <c r="AL16" s="146" t="str">
        <f t="shared" si="17"/>
        <v>B+</v>
      </c>
      <c r="AM16" s="142" t="s">
        <v>631</v>
      </c>
      <c r="AN16" s="147">
        <v>34</v>
      </c>
      <c r="AO16" s="114">
        <v>47</v>
      </c>
      <c r="AP16" s="114">
        <f t="shared" si="18"/>
        <v>81</v>
      </c>
      <c r="AQ16" s="114">
        <f t="shared" si="19"/>
        <v>9</v>
      </c>
      <c r="AR16" s="146" t="str">
        <f t="shared" si="20"/>
        <v>A+</v>
      </c>
      <c r="AS16" s="142" t="s">
        <v>631</v>
      </c>
      <c r="AT16" s="147">
        <v>27</v>
      </c>
      <c r="AU16" s="114">
        <v>28</v>
      </c>
      <c r="AV16" s="114">
        <f t="shared" si="21"/>
        <v>55</v>
      </c>
      <c r="AW16" s="114">
        <f t="shared" si="22"/>
        <v>6</v>
      </c>
      <c r="AX16" s="146" t="str">
        <f t="shared" si="23"/>
        <v>B</v>
      </c>
      <c r="AY16" s="142" t="s">
        <v>631</v>
      </c>
      <c r="AZ16" s="147">
        <v>32</v>
      </c>
      <c r="BA16" s="114">
        <v>35</v>
      </c>
      <c r="BB16" s="114">
        <f t="shared" si="24"/>
        <v>67</v>
      </c>
      <c r="BC16" s="114">
        <f t="shared" si="25"/>
        <v>7</v>
      </c>
      <c r="BD16" s="146" t="str">
        <f t="shared" si="26"/>
        <v>B+</v>
      </c>
      <c r="BE16" s="142" t="s">
        <v>631</v>
      </c>
      <c r="BF16" s="147">
        <v>90</v>
      </c>
      <c r="BG16" s="114">
        <v>0</v>
      </c>
      <c r="BH16" s="114">
        <f t="shared" si="27"/>
        <v>90</v>
      </c>
      <c r="BI16" s="114">
        <f t="shared" si="28"/>
        <v>10</v>
      </c>
      <c r="BJ16" s="146" t="str">
        <f t="shared" si="29"/>
        <v>O</v>
      </c>
      <c r="BK16" s="142" t="s">
        <v>631</v>
      </c>
      <c r="BL16" s="145">
        <f t="shared" si="30"/>
        <v>6.6363636363636367</v>
      </c>
      <c r="BM16" s="86">
        <f t="shared" si="31"/>
        <v>66.363636363636374</v>
      </c>
      <c r="BN16" s="35" t="str">
        <f t="shared" si="32"/>
        <v>FC</v>
      </c>
      <c r="BO16" s="114" t="str">
        <f t="shared" si="33"/>
        <v/>
      </c>
      <c r="BP16" s="114" t="str">
        <f t="shared" si="34"/>
        <v/>
      </c>
      <c r="BQ16" s="109" t="s">
        <v>744</v>
      </c>
      <c r="BR16" s="109" t="s">
        <v>745</v>
      </c>
      <c r="BS16" s="109" t="s">
        <v>746</v>
      </c>
      <c r="BT16" s="109" t="s">
        <v>747</v>
      </c>
      <c r="BU16" s="109" t="s">
        <v>748</v>
      </c>
      <c r="BV16" s="109" t="s">
        <v>749</v>
      </c>
      <c r="BW16" s="109" t="s">
        <v>750</v>
      </c>
      <c r="BX16" s="109" t="s">
        <v>751</v>
      </c>
      <c r="BY16" s="109" t="s">
        <v>754</v>
      </c>
      <c r="BZ16" s="109" t="s">
        <v>753</v>
      </c>
    </row>
    <row r="17" spans="1:78" ht="17">
      <c r="A17" s="40" t="s">
        <v>641</v>
      </c>
      <c r="B17" s="41" t="s">
        <v>169</v>
      </c>
      <c r="C17" s="42" t="s">
        <v>170</v>
      </c>
      <c r="D17" s="114">
        <v>35</v>
      </c>
      <c r="E17" s="114">
        <v>20</v>
      </c>
      <c r="F17" s="114">
        <f t="shared" si="0"/>
        <v>55</v>
      </c>
      <c r="G17" s="114">
        <f t="shared" si="1"/>
        <v>6</v>
      </c>
      <c r="H17" s="146" t="str">
        <f t="shared" si="2"/>
        <v>B</v>
      </c>
      <c r="I17" s="142" t="s">
        <v>631</v>
      </c>
      <c r="J17" s="147">
        <v>36</v>
      </c>
      <c r="K17" s="114">
        <v>21</v>
      </c>
      <c r="L17" s="114">
        <f t="shared" si="3"/>
        <v>57</v>
      </c>
      <c r="M17" s="114">
        <f t="shared" si="4"/>
        <v>6</v>
      </c>
      <c r="N17" s="146" t="str">
        <f t="shared" si="5"/>
        <v>B</v>
      </c>
      <c r="O17" s="142" t="s">
        <v>631</v>
      </c>
      <c r="P17" s="147">
        <v>33</v>
      </c>
      <c r="Q17" s="114">
        <v>23</v>
      </c>
      <c r="R17" s="114">
        <f t="shared" si="6"/>
        <v>56</v>
      </c>
      <c r="S17" s="114">
        <f t="shared" si="7"/>
        <v>6</v>
      </c>
      <c r="T17" s="146" t="str">
        <f t="shared" si="8"/>
        <v>B</v>
      </c>
      <c r="U17" s="142" t="s">
        <v>631</v>
      </c>
      <c r="V17" s="147">
        <v>33</v>
      </c>
      <c r="W17" s="114">
        <v>32</v>
      </c>
      <c r="X17" s="114">
        <f t="shared" si="9"/>
        <v>65</v>
      </c>
      <c r="Y17" s="114">
        <f t="shared" si="10"/>
        <v>7</v>
      </c>
      <c r="Z17" s="146" t="str">
        <f t="shared" si="11"/>
        <v>B+</v>
      </c>
      <c r="AA17" s="142" t="s">
        <v>631</v>
      </c>
      <c r="AB17" s="147">
        <v>27</v>
      </c>
      <c r="AC17" s="114">
        <v>24</v>
      </c>
      <c r="AD17" s="114">
        <f t="shared" si="12"/>
        <v>51</v>
      </c>
      <c r="AE17" s="114">
        <f t="shared" si="13"/>
        <v>5</v>
      </c>
      <c r="AF17" s="146" t="str">
        <f t="shared" si="14"/>
        <v>C</v>
      </c>
      <c r="AG17" s="142" t="s">
        <v>631</v>
      </c>
      <c r="AH17" s="147">
        <v>37</v>
      </c>
      <c r="AI17" s="114">
        <v>33</v>
      </c>
      <c r="AJ17" s="114">
        <f t="shared" si="15"/>
        <v>70</v>
      </c>
      <c r="AK17" s="114">
        <f t="shared" si="16"/>
        <v>8</v>
      </c>
      <c r="AL17" s="146" t="str">
        <f t="shared" si="17"/>
        <v>A</v>
      </c>
      <c r="AM17" s="142" t="s">
        <v>631</v>
      </c>
      <c r="AN17" s="147">
        <v>35</v>
      </c>
      <c r="AO17" s="114">
        <v>30</v>
      </c>
      <c r="AP17" s="114">
        <f t="shared" si="18"/>
        <v>65</v>
      </c>
      <c r="AQ17" s="114">
        <f t="shared" si="19"/>
        <v>7</v>
      </c>
      <c r="AR17" s="146" t="str">
        <f t="shared" si="20"/>
        <v>B+</v>
      </c>
      <c r="AS17" s="142" t="s">
        <v>631</v>
      </c>
      <c r="AT17" s="147">
        <v>39</v>
      </c>
      <c r="AU17" s="114">
        <v>45</v>
      </c>
      <c r="AV17" s="114">
        <f t="shared" si="21"/>
        <v>84</v>
      </c>
      <c r="AW17" s="114">
        <f t="shared" si="22"/>
        <v>9</v>
      </c>
      <c r="AX17" s="146" t="str">
        <f t="shared" si="23"/>
        <v>A+</v>
      </c>
      <c r="AY17" s="142" t="s">
        <v>631</v>
      </c>
      <c r="AZ17" s="147">
        <v>32</v>
      </c>
      <c r="BA17" s="114">
        <v>38</v>
      </c>
      <c r="BB17" s="114">
        <f t="shared" si="24"/>
        <v>70</v>
      </c>
      <c r="BC17" s="114">
        <f t="shared" si="25"/>
        <v>8</v>
      </c>
      <c r="BD17" s="146" t="str">
        <f t="shared" si="26"/>
        <v>A</v>
      </c>
      <c r="BE17" s="142" t="s">
        <v>631</v>
      </c>
      <c r="BF17" s="147">
        <v>94</v>
      </c>
      <c r="BG17" s="114">
        <v>0</v>
      </c>
      <c r="BH17" s="114">
        <f t="shared" si="27"/>
        <v>94</v>
      </c>
      <c r="BI17" s="114">
        <f t="shared" si="28"/>
        <v>10</v>
      </c>
      <c r="BJ17" s="146" t="str">
        <f t="shared" si="29"/>
        <v>O</v>
      </c>
      <c r="BK17" s="142" t="s">
        <v>631</v>
      </c>
      <c r="BL17" s="145">
        <f t="shared" si="30"/>
        <v>6.8636363636363633</v>
      </c>
      <c r="BM17" s="86">
        <f t="shared" si="31"/>
        <v>68.636363636363626</v>
      </c>
      <c r="BN17" s="35" t="str">
        <f t="shared" si="32"/>
        <v>FC</v>
      </c>
      <c r="BO17" s="114" t="str">
        <f t="shared" si="33"/>
        <v/>
      </c>
      <c r="BP17" s="114" t="str">
        <f t="shared" si="34"/>
        <v/>
      </c>
      <c r="BQ17" s="109" t="s">
        <v>744</v>
      </c>
      <c r="BR17" s="109" t="s">
        <v>745</v>
      </c>
      <c r="BS17" s="109" t="s">
        <v>746</v>
      </c>
      <c r="BT17" s="109" t="s">
        <v>747</v>
      </c>
      <c r="BU17" s="109" t="s">
        <v>748</v>
      </c>
      <c r="BV17" s="109" t="s">
        <v>749</v>
      </c>
      <c r="BW17" s="109" t="s">
        <v>750</v>
      </c>
      <c r="BX17" s="109" t="s">
        <v>751</v>
      </c>
      <c r="BY17" s="109" t="s">
        <v>754</v>
      </c>
      <c r="BZ17" s="109" t="s">
        <v>753</v>
      </c>
    </row>
    <row r="18" spans="1:78" ht="17">
      <c r="A18" s="40" t="s">
        <v>642</v>
      </c>
      <c r="B18" s="41" t="s">
        <v>177</v>
      </c>
      <c r="C18" s="42" t="s">
        <v>178</v>
      </c>
      <c r="D18" s="114">
        <v>43</v>
      </c>
      <c r="E18" s="114">
        <v>34</v>
      </c>
      <c r="F18" s="114">
        <f t="shared" si="0"/>
        <v>77</v>
      </c>
      <c r="G18" s="114">
        <f t="shared" si="1"/>
        <v>8</v>
      </c>
      <c r="H18" s="146" t="str">
        <f t="shared" si="2"/>
        <v>A</v>
      </c>
      <c r="I18" s="142" t="s">
        <v>631</v>
      </c>
      <c r="J18" s="147">
        <v>41</v>
      </c>
      <c r="K18" s="114">
        <v>28</v>
      </c>
      <c r="L18" s="114">
        <f t="shared" si="3"/>
        <v>69</v>
      </c>
      <c r="M18" s="114">
        <f t="shared" si="4"/>
        <v>7</v>
      </c>
      <c r="N18" s="146" t="str">
        <f t="shared" si="5"/>
        <v>B+</v>
      </c>
      <c r="O18" s="142" t="s">
        <v>631</v>
      </c>
      <c r="P18" s="147">
        <v>36</v>
      </c>
      <c r="Q18" s="114">
        <v>29</v>
      </c>
      <c r="R18" s="114">
        <f t="shared" si="6"/>
        <v>65</v>
      </c>
      <c r="S18" s="114">
        <f t="shared" si="7"/>
        <v>7</v>
      </c>
      <c r="T18" s="146" t="str">
        <f t="shared" si="8"/>
        <v>B+</v>
      </c>
      <c r="U18" s="142" t="s">
        <v>631</v>
      </c>
      <c r="V18" s="147">
        <v>35</v>
      </c>
      <c r="W18" s="114">
        <v>27</v>
      </c>
      <c r="X18" s="114">
        <f t="shared" si="9"/>
        <v>62</v>
      </c>
      <c r="Y18" s="114">
        <f t="shared" si="10"/>
        <v>7</v>
      </c>
      <c r="Z18" s="146" t="str">
        <f t="shared" si="11"/>
        <v>B+</v>
      </c>
      <c r="AA18" s="142" t="s">
        <v>631</v>
      </c>
      <c r="AB18" s="147">
        <v>37</v>
      </c>
      <c r="AC18" s="114">
        <v>27</v>
      </c>
      <c r="AD18" s="114">
        <f t="shared" si="12"/>
        <v>64</v>
      </c>
      <c r="AE18" s="114">
        <f t="shared" si="13"/>
        <v>7</v>
      </c>
      <c r="AF18" s="146" t="str">
        <f t="shared" si="14"/>
        <v>B+</v>
      </c>
      <c r="AG18" s="142" t="s">
        <v>631</v>
      </c>
      <c r="AH18" s="147">
        <v>43</v>
      </c>
      <c r="AI18" s="114">
        <v>32</v>
      </c>
      <c r="AJ18" s="114">
        <f t="shared" si="15"/>
        <v>75</v>
      </c>
      <c r="AK18" s="114">
        <f t="shared" si="16"/>
        <v>8</v>
      </c>
      <c r="AL18" s="146" t="str">
        <f t="shared" si="17"/>
        <v>A</v>
      </c>
      <c r="AM18" s="142" t="s">
        <v>631</v>
      </c>
      <c r="AN18" s="147">
        <v>44</v>
      </c>
      <c r="AO18" s="114">
        <v>23</v>
      </c>
      <c r="AP18" s="114">
        <f t="shared" si="18"/>
        <v>67</v>
      </c>
      <c r="AQ18" s="114">
        <f t="shared" si="19"/>
        <v>7</v>
      </c>
      <c r="AR18" s="146" t="str">
        <f t="shared" si="20"/>
        <v>B+</v>
      </c>
      <c r="AS18" s="142" t="s">
        <v>631</v>
      </c>
      <c r="AT18" s="147">
        <v>39</v>
      </c>
      <c r="AU18" s="114">
        <v>40</v>
      </c>
      <c r="AV18" s="114">
        <f t="shared" si="21"/>
        <v>79</v>
      </c>
      <c r="AW18" s="114">
        <f t="shared" si="22"/>
        <v>8</v>
      </c>
      <c r="AX18" s="146" t="str">
        <f t="shared" si="23"/>
        <v>A</v>
      </c>
      <c r="AY18" s="142" t="s">
        <v>631</v>
      </c>
      <c r="AZ18" s="147">
        <v>39</v>
      </c>
      <c r="BA18" s="114">
        <v>42</v>
      </c>
      <c r="BB18" s="114">
        <f t="shared" si="24"/>
        <v>81</v>
      </c>
      <c r="BC18" s="114">
        <f t="shared" si="25"/>
        <v>9</v>
      </c>
      <c r="BD18" s="146" t="str">
        <f t="shared" si="26"/>
        <v>A+</v>
      </c>
      <c r="BE18" s="142" t="s">
        <v>631</v>
      </c>
      <c r="BF18" s="147">
        <v>96</v>
      </c>
      <c r="BG18" s="114">
        <v>0</v>
      </c>
      <c r="BH18" s="114">
        <f t="shared" si="27"/>
        <v>96</v>
      </c>
      <c r="BI18" s="114">
        <f t="shared" si="28"/>
        <v>10</v>
      </c>
      <c r="BJ18" s="146" t="str">
        <f t="shared" si="29"/>
        <v>O</v>
      </c>
      <c r="BK18" s="142" t="s">
        <v>631</v>
      </c>
      <c r="BL18" s="145">
        <f t="shared" si="30"/>
        <v>7.6363636363636367</v>
      </c>
      <c r="BM18" s="86">
        <f t="shared" si="31"/>
        <v>76.363636363636374</v>
      </c>
      <c r="BN18" s="35" t="str">
        <f t="shared" si="32"/>
        <v>FCD</v>
      </c>
      <c r="BO18" s="114" t="str">
        <f t="shared" si="33"/>
        <v/>
      </c>
      <c r="BP18" s="114" t="str">
        <f t="shared" si="34"/>
        <v/>
      </c>
      <c r="BQ18" s="109" t="s">
        <v>744</v>
      </c>
      <c r="BR18" s="109" t="s">
        <v>745</v>
      </c>
      <c r="BS18" s="109" t="s">
        <v>746</v>
      </c>
      <c r="BT18" s="109" t="s">
        <v>747</v>
      </c>
      <c r="BU18" s="109" t="s">
        <v>748</v>
      </c>
      <c r="BV18" s="109" t="s">
        <v>749</v>
      </c>
      <c r="BW18" s="109" t="s">
        <v>750</v>
      </c>
      <c r="BX18" s="109" t="s">
        <v>751</v>
      </c>
      <c r="BY18" s="109" t="s">
        <v>754</v>
      </c>
      <c r="BZ18" s="109" t="s">
        <v>753</v>
      </c>
    </row>
    <row r="19" spans="1:78" ht="17">
      <c r="A19" s="40" t="s">
        <v>643</v>
      </c>
      <c r="B19" s="41" t="s">
        <v>186</v>
      </c>
      <c r="C19" s="42" t="s">
        <v>187</v>
      </c>
      <c r="D19" s="114">
        <v>32</v>
      </c>
      <c r="E19" s="114">
        <v>20</v>
      </c>
      <c r="F19" s="114">
        <f t="shared" si="0"/>
        <v>52</v>
      </c>
      <c r="G19" s="114">
        <f t="shared" si="1"/>
        <v>5</v>
      </c>
      <c r="H19" s="146" t="str">
        <f t="shared" si="2"/>
        <v>C</v>
      </c>
      <c r="I19" s="142" t="s">
        <v>631</v>
      </c>
      <c r="J19" s="147">
        <v>24</v>
      </c>
      <c r="K19" s="114">
        <v>20</v>
      </c>
      <c r="L19" s="114">
        <f t="shared" si="3"/>
        <v>44</v>
      </c>
      <c r="M19" s="114">
        <f t="shared" si="4"/>
        <v>4</v>
      </c>
      <c r="N19" s="146" t="str">
        <f t="shared" si="5"/>
        <v>P</v>
      </c>
      <c r="O19" s="142" t="s">
        <v>631</v>
      </c>
      <c r="P19" s="147">
        <v>26</v>
      </c>
      <c r="Q19" s="114">
        <v>22</v>
      </c>
      <c r="R19" s="114">
        <f t="shared" si="6"/>
        <v>48</v>
      </c>
      <c r="S19" s="114">
        <f t="shared" si="7"/>
        <v>4</v>
      </c>
      <c r="T19" s="146" t="str">
        <f t="shared" si="8"/>
        <v>P</v>
      </c>
      <c r="U19" s="142" t="s">
        <v>631</v>
      </c>
      <c r="V19" s="147">
        <v>26</v>
      </c>
      <c r="W19" s="114">
        <v>18</v>
      </c>
      <c r="X19" s="114">
        <f t="shared" si="9"/>
        <v>44</v>
      </c>
      <c r="Y19" s="114">
        <f t="shared" si="10"/>
        <v>4</v>
      </c>
      <c r="Z19" s="146" t="str">
        <f t="shared" si="11"/>
        <v>P</v>
      </c>
      <c r="AA19" s="142" t="s">
        <v>631</v>
      </c>
      <c r="AB19" s="147">
        <v>22</v>
      </c>
      <c r="AC19" s="114">
        <v>18</v>
      </c>
      <c r="AD19" s="114">
        <f t="shared" si="12"/>
        <v>40</v>
      </c>
      <c r="AE19" s="114">
        <f t="shared" si="13"/>
        <v>4</v>
      </c>
      <c r="AF19" s="146" t="str">
        <f t="shared" si="14"/>
        <v>P</v>
      </c>
      <c r="AG19" s="142" t="s">
        <v>631</v>
      </c>
      <c r="AH19" s="147">
        <v>26</v>
      </c>
      <c r="AI19" s="114">
        <v>29</v>
      </c>
      <c r="AJ19" s="114">
        <f t="shared" si="15"/>
        <v>55</v>
      </c>
      <c r="AK19" s="114">
        <f t="shared" si="16"/>
        <v>6</v>
      </c>
      <c r="AL19" s="146" t="str">
        <f t="shared" si="17"/>
        <v>B</v>
      </c>
      <c r="AM19" s="142" t="s">
        <v>631</v>
      </c>
      <c r="AN19" s="147">
        <v>32</v>
      </c>
      <c r="AO19" s="114">
        <v>29</v>
      </c>
      <c r="AP19" s="114">
        <f t="shared" si="18"/>
        <v>61</v>
      </c>
      <c r="AQ19" s="114">
        <f t="shared" si="19"/>
        <v>7</v>
      </c>
      <c r="AR19" s="146" t="str">
        <f t="shared" si="20"/>
        <v>B+</v>
      </c>
      <c r="AS19" s="142" t="s">
        <v>631</v>
      </c>
      <c r="AT19" s="147">
        <v>29</v>
      </c>
      <c r="AU19" s="114">
        <v>34</v>
      </c>
      <c r="AV19" s="114">
        <f t="shared" si="21"/>
        <v>63</v>
      </c>
      <c r="AW19" s="114">
        <f t="shared" si="22"/>
        <v>7</v>
      </c>
      <c r="AX19" s="146" t="str">
        <f t="shared" si="23"/>
        <v>B+</v>
      </c>
      <c r="AY19" s="142" t="s">
        <v>631</v>
      </c>
      <c r="AZ19" s="147">
        <v>31</v>
      </c>
      <c r="BA19" s="114">
        <v>34</v>
      </c>
      <c r="BB19" s="114">
        <f t="shared" si="24"/>
        <v>65</v>
      </c>
      <c r="BC19" s="114">
        <f t="shared" si="25"/>
        <v>7</v>
      </c>
      <c r="BD19" s="146" t="str">
        <f t="shared" si="26"/>
        <v>B+</v>
      </c>
      <c r="BE19" s="142" t="s">
        <v>631</v>
      </c>
      <c r="BF19" s="147">
        <v>92</v>
      </c>
      <c r="BG19" s="114">
        <v>0</v>
      </c>
      <c r="BH19" s="114">
        <f t="shared" si="27"/>
        <v>92</v>
      </c>
      <c r="BI19" s="114">
        <f t="shared" si="28"/>
        <v>10</v>
      </c>
      <c r="BJ19" s="146" t="str">
        <f t="shared" si="29"/>
        <v>O</v>
      </c>
      <c r="BK19" s="142" t="s">
        <v>631</v>
      </c>
      <c r="BL19" s="145">
        <f t="shared" si="30"/>
        <v>5.2727272727272725</v>
      </c>
      <c r="BM19" s="86">
        <f t="shared" si="31"/>
        <v>52.727272727272727</v>
      </c>
      <c r="BN19" s="35" t="str">
        <f t="shared" si="32"/>
        <v>SC</v>
      </c>
      <c r="BO19" s="114" t="str">
        <f t="shared" si="33"/>
        <v/>
      </c>
      <c r="BP19" s="114" t="str">
        <f t="shared" si="34"/>
        <v/>
      </c>
      <c r="BQ19" s="109" t="s">
        <v>744</v>
      </c>
      <c r="BR19" s="109" t="s">
        <v>745</v>
      </c>
      <c r="BS19" s="109" t="s">
        <v>746</v>
      </c>
      <c r="BT19" s="109" t="s">
        <v>747</v>
      </c>
      <c r="BU19" s="109" t="s">
        <v>748</v>
      </c>
      <c r="BV19" s="109" t="s">
        <v>749</v>
      </c>
      <c r="BW19" s="109" t="s">
        <v>750</v>
      </c>
      <c r="BX19" s="109" t="s">
        <v>751</v>
      </c>
      <c r="BY19" s="109" t="s">
        <v>754</v>
      </c>
      <c r="BZ19" s="109" t="s">
        <v>753</v>
      </c>
    </row>
    <row r="20" spans="1:78" ht="17">
      <c r="A20" s="40" t="s">
        <v>644</v>
      </c>
      <c r="B20" s="41" t="s">
        <v>193</v>
      </c>
      <c r="C20" s="42" t="s">
        <v>194</v>
      </c>
      <c r="D20" s="114">
        <v>46</v>
      </c>
      <c r="E20" s="114">
        <v>39</v>
      </c>
      <c r="F20" s="114">
        <f t="shared" si="0"/>
        <v>85</v>
      </c>
      <c r="G20" s="114">
        <f t="shared" si="1"/>
        <v>9</v>
      </c>
      <c r="H20" s="146" t="str">
        <f t="shared" si="2"/>
        <v>A+</v>
      </c>
      <c r="I20" s="142" t="s">
        <v>631</v>
      </c>
      <c r="J20" s="147">
        <v>40</v>
      </c>
      <c r="K20" s="114">
        <v>36</v>
      </c>
      <c r="L20" s="114">
        <f t="shared" si="3"/>
        <v>76</v>
      </c>
      <c r="M20" s="114">
        <f t="shared" si="4"/>
        <v>8</v>
      </c>
      <c r="N20" s="146" t="str">
        <f t="shared" si="5"/>
        <v>A</v>
      </c>
      <c r="O20" s="142" t="s">
        <v>631</v>
      </c>
      <c r="P20" s="147">
        <v>37</v>
      </c>
      <c r="Q20" s="114">
        <v>33</v>
      </c>
      <c r="R20" s="114">
        <f t="shared" si="6"/>
        <v>70</v>
      </c>
      <c r="S20" s="114">
        <f t="shared" si="7"/>
        <v>8</v>
      </c>
      <c r="T20" s="146" t="str">
        <f t="shared" si="8"/>
        <v>A</v>
      </c>
      <c r="U20" s="142" t="s">
        <v>631</v>
      </c>
      <c r="V20" s="147">
        <v>38</v>
      </c>
      <c r="W20" s="114">
        <v>40</v>
      </c>
      <c r="X20" s="114">
        <f t="shared" si="9"/>
        <v>78</v>
      </c>
      <c r="Y20" s="114">
        <f t="shared" si="10"/>
        <v>8</v>
      </c>
      <c r="Z20" s="146" t="str">
        <f t="shared" si="11"/>
        <v>A</v>
      </c>
      <c r="AA20" s="142" t="s">
        <v>631</v>
      </c>
      <c r="AB20" s="147">
        <v>36</v>
      </c>
      <c r="AC20" s="114">
        <v>38</v>
      </c>
      <c r="AD20" s="114">
        <f t="shared" si="12"/>
        <v>74</v>
      </c>
      <c r="AE20" s="114">
        <f t="shared" si="13"/>
        <v>8</v>
      </c>
      <c r="AF20" s="146" t="str">
        <f t="shared" si="14"/>
        <v>A</v>
      </c>
      <c r="AG20" s="142" t="s">
        <v>631</v>
      </c>
      <c r="AH20" s="147">
        <v>40</v>
      </c>
      <c r="AI20" s="114">
        <v>34</v>
      </c>
      <c r="AJ20" s="114">
        <f t="shared" si="15"/>
        <v>74</v>
      </c>
      <c r="AK20" s="114">
        <f t="shared" si="16"/>
        <v>8</v>
      </c>
      <c r="AL20" s="146" t="str">
        <f t="shared" si="17"/>
        <v>A</v>
      </c>
      <c r="AM20" s="142" t="s">
        <v>631</v>
      </c>
      <c r="AN20" s="147">
        <v>41</v>
      </c>
      <c r="AO20" s="114">
        <v>47</v>
      </c>
      <c r="AP20" s="114">
        <f t="shared" si="18"/>
        <v>88</v>
      </c>
      <c r="AQ20" s="114">
        <f t="shared" si="19"/>
        <v>9</v>
      </c>
      <c r="AR20" s="146" t="str">
        <f t="shared" si="20"/>
        <v>A+</v>
      </c>
      <c r="AS20" s="142" t="s">
        <v>631</v>
      </c>
      <c r="AT20" s="147">
        <v>33</v>
      </c>
      <c r="AU20" s="114">
        <v>40</v>
      </c>
      <c r="AV20" s="114">
        <f t="shared" si="21"/>
        <v>73</v>
      </c>
      <c r="AW20" s="114">
        <f t="shared" si="22"/>
        <v>8</v>
      </c>
      <c r="AX20" s="146" t="str">
        <f t="shared" si="23"/>
        <v>A</v>
      </c>
      <c r="AY20" s="142" t="s">
        <v>631</v>
      </c>
      <c r="AZ20" s="147">
        <v>42</v>
      </c>
      <c r="BA20" s="114">
        <v>44</v>
      </c>
      <c r="BB20" s="114">
        <f t="shared" si="24"/>
        <v>86</v>
      </c>
      <c r="BC20" s="114">
        <f t="shared" si="25"/>
        <v>9</v>
      </c>
      <c r="BD20" s="146" t="str">
        <f t="shared" si="26"/>
        <v>A+</v>
      </c>
      <c r="BE20" s="142" t="s">
        <v>631</v>
      </c>
      <c r="BF20" s="147">
        <v>94</v>
      </c>
      <c r="BG20" s="114">
        <v>0</v>
      </c>
      <c r="BH20" s="114">
        <f t="shared" si="27"/>
        <v>94</v>
      </c>
      <c r="BI20" s="114">
        <f t="shared" si="28"/>
        <v>10</v>
      </c>
      <c r="BJ20" s="146" t="str">
        <f t="shared" si="29"/>
        <v>O</v>
      </c>
      <c r="BK20" s="142" t="s">
        <v>631</v>
      </c>
      <c r="BL20" s="145">
        <f t="shared" si="30"/>
        <v>8.4090909090909083</v>
      </c>
      <c r="BM20" s="86">
        <f t="shared" si="31"/>
        <v>84.090909090909079</v>
      </c>
      <c r="BN20" s="35" t="str">
        <f t="shared" si="32"/>
        <v>FCD</v>
      </c>
      <c r="BO20" s="114" t="str">
        <f t="shared" si="33"/>
        <v/>
      </c>
      <c r="BP20" s="114" t="str">
        <f t="shared" si="34"/>
        <v/>
      </c>
      <c r="BQ20" s="109" t="s">
        <v>744</v>
      </c>
      <c r="BR20" s="109" t="s">
        <v>745</v>
      </c>
      <c r="BS20" s="109" t="s">
        <v>746</v>
      </c>
      <c r="BT20" s="109" t="s">
        <v>747</v>
      </c>
      <c r="BU20" s="109" t="s">
        <v>748</v>
      </c>
      <c r="BV20" s="109" t="s">
        <v>749</v>
      </c>
      <c r="BW20" s="109" t="s">
        <v>750</v>
      </c>
      <c r="BX20" s="109" t="s">
        <v>751</v>
      </c>
      <c r="BY20" s="109" t="s">
        <v>752</v>
      </c>
      <c r="BZ20" s="109" t="s">
        <v>753</v>
      </c>
    </row>
    <row r="21" spans="1:78" ht="17">
      <c r="A21" s="40" t="s">
        <v>645</v>
      </c>
      <c r="B21" s="41" t="s">
        <v>201</v>
      </c>
      <c r="C21" s="42" t="s">
        <v>202</v>
      </c>
      <c r="D21" s="114">
        <v>31</v>
      </c>
      <c r="E21" s="114">
        <v>25</v>
      </c>
      <c r="F21" s="114">
        <f t="shared" si="0"/>
        <v>56</v>
      </c>
      <c r="G21" s="114">
        <f t="shared" si="1"/>
        <v>6</v>
      </c>
      <c r="H21" s="146" t="str">
        <f t="shared" si="2"/>
        <v>B</v>
      </c>
      <c r="I21" s="142" t="s">
        <v>631</v>
      </c>
      <c r="J21" s="147">
        <v>30</v>
      </c>
      <c r="K21" s="114">
        <v>31</v>
      </c>
      <c r="L21" s="114">
        <f t="shared" si="3"/>
        <v>61</v>
      </c>
      <c r="M21" s="114">
        <f t="shared" si="4"/>
        <v>7</v>
      </c>
      <c r="N21" s="146" t="str">
        <f t="shared" si="5"/>
        <v>B+</v>
      </c>
      <c r="O21" s="142" t="s">
        <v>631</v>
      </c>
      <c r="P21" s="147">
        <v>34</v>
      </c>
      <c r="Q21" s="114">
        <v>19</v>
      </c>
      <c r="R21" s="114">
        <f t="shared" si="6"/>
        <v>53</v>
      </c>
      <c r="S21" s="114">
        <f t="shared" si="7"/>
        <v>5</v>
      </c>
      <c r="T21" s="146" t="str">
        <f t="shared" si="8"/>
        <v>C</v>
      </c>
      <c r="U21" s="142" t="s">
        <v>631</v>
      </c>
      <c r="V21" s="147">
        <v>30</v>
      </c>
      <c r="W21" s="114">
        <v>22</v>
      </c>
      <c r="X21" s="114">
        <f t="shared" si="9"/>
        <v>52</v>
      </c>
      <c r="Y21" s="114">
        <f t="shared" si="10"/>
        <v>5</v>
      </c>
      <c r="Z21" s="146" t="str">
        <f t="shared" si="11"/>
        <v>C</v>
      </c>
      <c r="AA21" s="142" t="s">
        <v>631</v>
      </c>
      <c r="AB21" s="147">
        <v>33</v>
      </c>
      <c r="AC21" s="114">
        <v>23</v>
      </c>
      <c r="AD21" s="114">
        <f t="shared" si="12"/>
        <v>56</v>
      </c>
      <c r="AE21" s="114">
        <f t="shared" si="13"/>
        <v>6</v>
      </c>
      <c r="AF21" s="146" t="str">
        <f t="shared" si="14"/>
        <v>B</v>
      </c>
      <c r="AG21" s="142" t="s">
        <v>631</v>
      </c>
      <c r="AH21" s="147">
        <v>38</v>
      </c>
      <c r="AI21" s="114">
        <v>19</v>
      </c>
      <c r="AJ21" s="114">
        <f t="shared" si="15"/>
        <v>57</v>
      </c>
      <c r="AK21" s="114">
        <f t="shared" si="16"/>
        <v>6</v>
      </c>
      <c r="AL21" s="146" t="str">
        <f t="shared" si="17"/>
        <v>B</v>
      </c>
      <c r="AM21" s="142" t="s">
        <v>631</v>
      </c>
      <c r="AN21" s="147">
        <v>36</v>
      </c>
      <c r="AO21" s="114">
        <v>33</v>
      </c>
      <c r="AP21" s="114">
        <f t="shared" si="18"/>
        <v>69</v>
      </c>
      <c r="AQ21" s="114">
        <f t="shared" si="19"/>
        <v>7</v>
      </c>
      <c r="AR21" s="146" t="str">
        <f t="shared" si="20"/>
        <v>B+</v>
      </c>
      <c r="AS21" s="142" t="s">
        <v>631</v>
      </c>
      <c r="AT21" s="147">
        <v>36</v>
      </c>
      <c r="AU21" s="114">
        <v>40</v>
      </c>
      <c r="AV21" s="114">
        <f t="shared" si="21"/>
        <v>76</v>
      </c>
      <c r="AW21" s="114">
        <f t="shared" si="22"/>
        <v>8</v>
      </c>
      <c r="AX21" s="146" t="str">
        <f t="shared" si="23"/>
        <v>A</v>
      </c>
      <c r="AY21" s="142" t="s">
        <v>631</v>
      </c>
      <c r="AZ21" s="147">
        <v>40</v>
      </c>
      <c r="BA21" s="114">
        <v>40</v>
      </c>
      <c r="BB21" s="114">
        <f t="shared" si="24"/>
        <v>80</v>
      </c>
      <c r="BC21" s="114">
        <f t="shared" si="25"/>
        <v>9</v>
      </c>
      <c r="BD21" s="146" t="str">
        <f t="shared" si="26"/>
        <v>A+</v>
      </c>
      <c r="BE21" s="142" t="s">
        <v>631</v>
      </c>
      <c r="BF21" s="147">
        <v>84</v>
      </c>
      <c r="BG21" s="114">
        <v>0</v>
      </c>
      <c r="BH21" s="114">
        <f t="shared" si="27"/>
        <v>84</v>
      </c>
      <c r="BI21" s="114">
        <f t="shared" si="28"/>
        <v>9</v>
      </c>
      <c r="BJ21" s="146" t="str">
        <f t="shared" si="29"/>
        <v>A+</v>
      </c>
      <c r="BK21" s="142" t="s">
        <v>631</v>
      </c>
      <c r="BL21" s="145">
        <f t="shared" si="30"/>
        <v>6.2272727272727275</v>
      </c>
      <c r="BM21" s="86">
        <f t="shared" si="31"/>
        <v>62.272727272727273</v>
      </c>
      <c r="BN21" s="35" t="str">
        <f t="shared" si="32"/>
        <v>FC</v>
      </c>
      <c r="BO21" s="114" t="str">
        <f t="shared" si="33"/>
        <v/>
      </c>
      <c r="BP21" s="114" t="str">
        <f t="shared" si="34"/>
        <v/>
      </c>
      <c r="BQ21" s="109" t="s">
        <v>744</v>
      </c>
      <c r="BR21" s="109" t="s">
        <v>745</v>
      </c>
      <c r="BS21" s="109" t="s">
        <v>746</v>
      </c>
      <c r="BT21" s="109" t="s">
        <v>747</v>
      </c>
      <c r="BU21" s="109" t="s">
        <v>748</v>
      </c>
      <c r="BV21" s="109" t="s">
        <v>749</v>
      </c>
      <c r="BW21" s="109" t="s">
        <v>750</v>
      </c>
      <c r="BX21" s="109" t="s">
        <v>751</v>
      </c>
      <c r="BY21" s="109" t="s">
        <v>754</v>
      </c>
      <c r="BZ21" s="109" t="s">
        <v>753</v>
      </c>
    </row>
    <row r="22" spans="1:78" ht="17">
      <c r="A22" s="40" t="s">
        <v>646</v>
      </c>
      <c r="B22" s="41" t="s">
        <v>210</v>
      </c>
      <c r="C22" s="42" t="s">
        <v>211</v>
      </c>
      <c r="D22" s="114">
        <v>47</v>
      </c>
      <c r="E22" s="114">
        <v>39</v>
      </c>
      <c r="F22" s="114">
        <f t="shared" si="0"/>
        <v>86</v>
      </c>
      <c r="G22" s="114">
        <f t="shared" si="1"/>
        <v>9</v>
      </c>
      <c r="H22" s="146" t="str">
        <f t="shared" si="2"/>
        <v>A+</v>
      </c>
      <c r="I22" s="142" t="s">
        <v>631</v>
      </c>
      <c r="J22" s="147">
        <v>50</v>
      </c>
      <c r="K22" s="114">
        <v>37</v>
      </c>
      <c r="L22" s="114">
        <f t="shared" si="3"/>
        <v>87</v>
      </c>
      <c r="M22" s="114">
        <f t="shared" si="4"/>
        <v>9</v>
      </c>
      <c r="N22" s="146" t="str">
        <f t="shared" si="5"/>
        <v>A+</v>
      </c>
      <c r="O22" s="142" t="s">
        <v>631</v>
      </c>
      <c r="P22" s="147">
        <v>45</v>
      </c>
      <c r="Q22" s="114">
        <v>39</v>
      </c>
      <c r="R22" s="114">
        <f t="shared" si="6"/>
        <v>84</v>
      </c>
      <c r="S22" s="114">
        <f t="shared" si="7"/>
        <v>9</v>
      </c>
      <c r="T22" s="146" t="str">
        <f t="shared" si="8"/>
        <v>A+</v>
      </c>
      <c r="U22" s="142" t="s">
        <v>631</v>
      </c>
      <c r="V22" s="147">
        <v>46</v>
      </c>
      <c r="W22" s="114">
        <v>36</v>
      </c>
      <c r="X22" s="114">
        <f t="shared" si="9"/>
        <v>82</v>
      </c>
      <c r="Y22" s="114">
        <f t="shared" si="10"/>
        <v>9</v>
      </c>
      <c r="Z22" s="146" t="str">
        <f t="shared" si="11"/>
        <v>A+</v>
      </c>
      <c r="AA22" s="142" t="s">
        <v>631</v>
      </c>
      <c r="AB22" s="147">
        <v>45</v>
      </c>
      <c r="AC22" s="114">
        <v>35</v>
      </c>
      <c r="AD22" s="114">
        <f t="shared" si="12"/>
        <v>80</v>
      </c>
      <c r="AE22" s="114">
        <f t="shared" si="13"/>
        <v>9</v>
      </c>
      <c r="AF22" s="146" t="str">
        <f t="shared" si="14"/>
        <v>A+</v>
      </c>
      <c r="AG22" s="142" t="s">
        <v>631</v>
      </c>
      <c r="AH22" s="147">
        <v>44</v>
      </c>
      <c r="AI22" s="114">
        <v>35</v>
      </c>
      <c r="AJ22" s="114">
        <f t="shared" si="15"/>
        <v>79</v>
      </c>
      <c r="AK22" s="114">
        <f t="shared" si="16"/>
        <v>8</v>
      </c>
      <c r="AL22" s="146" t="str">
        <f t="shared" si="17"/>
        <v>A</v>
      </c>
      <c r="AM22" s="142" t="s">
        <v>631</v>
      </c>
      <c r="AN22" s="147">
        <v>47</v>
      </c>
      <c r="AO22" s="114">
        <v>48</v>
      </c>
      <c r="AP22" s="114">
        <f t="shared" si="18"/>
        <v>95</v>
      </c>
      <c r="AQ22" s="114">
        <f t="shared" si="19"/>
        <v>10</v>
      </c>
      <c r="AR22" s="146" t="str">
        <f t="shared" si="20"/>
        <v>O</v>
      </c>
      <c r="AS22" s="142" t="s">
        <v>631</v>
      </c>
      <c r="AT22" s="147">
        <v>36</v>
      </c>
      <c r="AU22" s="114">
        <v>41</v>
      </c>
      <c r="AV22" s="114">
        <f t="shared" si="21"/>
        <v>77</v>
      </c>
      <c r="AW22" s="114">
        <f t="shared" si="22"/>
        <v>8</v>
      </c>
      <c r="AX22" s="146" t="str">
        <f t="shared" si="23"/>
        <v>A</v>
      </c>
      <c r="AY22" s="142" t="s">
        <v>631</v>
      </c>
      <c r="AZ22" s="147">
        <v>44</v>
      </c>
      <c r="BA22" s="114">
        <v>43</v>
      </c>
      <c r="BB22" s="114">
        <f t="shared" si="24"/>
        <v>87</v>
      </c>
      <c r="BC22" s="114">
        <f t="shared" si="25"/>
        <v>9</v>
      </c>
      <c r="BD22" s="146" t="str">
        <f t="shared" si="26"/>
        <v>A+</v>
      </c>
      <c r="BE22" s="142" t="s">
        <v>631</v>
      </c>
      <c r="BF22" s="147">
        <v>95</v>
      </c>
      <c r="BG22" s="114">
        <v>0</v>
      </c>
      <c r="BH22" s="114">
        <f t="shared" si="27"/>
        <v>95</v>
      </c>
      <c r="BI22" s="114">
        <f t="shared" si="28"/>
        <v>10</v>
      </c>
      <c r="BJ22" s="146" t="str">
        <f t="shared" si="29"/>
        <v>O</v>
      </c>
      <c r="BK22" s="142" t="s">
        <v>631</v>
      </c>
      <c r="BL22" s="145">
        <f t="shared" si="30"/>
        <v>9</v>
      </c>
      <c r="BM22" s="86">
        <f t="shared" si="31"/>
        <v>90</v>
      </c>
      <c r="BN22" s="35" t="str">
        <f t="shared" si="32"/>
        <v>FCD</v>
      </c>
      <c r="BO22" s="114" t="str">
        <f t="shared" si="33"/>
        <v/>
      </c>
      <c r="BP22" s="114" t="str">
        <f t="shared" si="34"/>
        <v/>
      </c>
      <c r="BQ22" s="109" t="s">
        <v>744</v>
      </c>
      <c r="BR22" s="109" t="s">
        <v>745</v>
      </c>
      <c r="BS22" s="109" t="s">
        <v>746</v>
      </c>
      <c r="BT22" s="109" t="s">
        <v>747</v>
      </c>
      <c r="BU22" s="109" t="s">
        <v>748</v>
      </c>
      <c r="BV22" s="109" t="s">
        <v>749</v>
      </c>
      <c r="BW22" s="109" t="s">
        <v>750</v>
      </c>
      <c r="BX22" s="109" t="s">
        <v>751</v>
      </c>
      <c r="BY22" s="109" t="s">
        <v>754</v>
      </c>
      <c r="BZ22" s="109" t="s">
        <v>753</v>
      </c>
    </row>
    <row r="23" spans="1:78" ht="17">
      <c r="A23" s="40" t="s">
        <v>647</v>
      </c>
      <c r="B23" s="41" t="s">
        <v>218</v>
      </c>
      <c r="C23" s="42" t="s">
        <v>219</v>
      </c>
      <c r="D23" s="114">
        <v>40</v>
      </c>
      <c r="E23" s="114">
        <v>20</v>
      </c>
      <c r="F23" s="114">
        <f t="shared" si="0"/>
        <v>60</v>
      </c>
      <c r="G23" s="114">
        <f t="shared" si="1"/>
        <v>7</v>
      </c>
      <c r="H23" s="146" t="str">
        <f t="shared" si="2"/>
        <v>B+</v>
      </c>
      <c r="I23" s="142" t="s">
        <v>631</v>
      </c>
      <c r="J23" s="147">
        <v>36</v>
      </c>
      <c r="K23" s="114">
        <v>20</v>
      </c>
      <c r="L23" s="114">
        <f t="shared" si="3"/>
        <v>56</v>
      </c>
      <c r="M23" s="114">
        <f t="shared" si="4"/>
        <v>6</v>
      </c>
      <c r="N23" s="146" t="str">
        <f t="shared" si="5"/>
        <v>B</v>
      </c>
      <c r="O23" s="142" t="s">
        <v>631</v>
      </c>
      <c r="P23" s="147">
        <v>35</v>
      </c>
      <c r="Q23" s="114">
        <v>18</v>
      </c>
      <c r="R23" s="114">
        <f t="shared" si="6"/>
        <v>53</v>
      </c>
      <c r="S23" s="114">
        <f t="shared" si="7"/>
        <v>5</v>
      </c>
      <c r="T23" s="146" t="str">
        <f t="shared" si="8"/>
        <v>C</v>
      </c>
      <c r="U23" s="142" t="s">
        <v>631</v>
      </c>
      <c r="V23" s="147">
        <v>33</v>
      </c>
      <c r="W23" s="114">
        <v>19</v>
      </c>
      <c r="X23" s="114">
        <f t="shared" si="9"/>
        <v>52</v>
      </c>
      <c r="Y23" s="114">
        <f t="shared" si="10"/>
        <v>5</v>
      </c>
      <c r="Z23" s="146" t="str">
        <f t="shared" si="11"/>
        <v>C</v>
      </c>
      <c r="AA23" s="142" t="s">
        <v>631</v>
      </c>
      <c r="AB23" s="147">
        <v>32</v>
      </c>
      <c r="AC23" s="114">
        <v>29</v>
      </c>
      <c r="AD23" s="114">
        <f t="shared" si="12"/>
        <v>61</v>
      </c>
      <c r="AE23" s="114">
        <f t="shared" si="13"/>
        <v>7</v>
      </c>
      <c r="AF23" s="146" t="str">
        <f t="shared" si="14"/>
        <v>B+</v>
      </c>
      <c r="AG23" s="142" t="s">
        <v>631</v>
      </c>
      <c r="AH23" s="147">
        <v>37</v>
      </c>
      <c r="AI23" s="114">
        <v>20</v>
      </c>
      <c r="AJ23" s="114">
        <f t="shared" si="15"/>
        <v>57</v>
      </c>
      <c r="AK23" s="114">
        <f t="shared" si="16"/>
        <v>6</v>
      </c>
      <c r="AL23" s="146" t="str">
        <f t="shared" si="17"/>
        <v>B</v>
      </c>
      <c r="AM23" s="142" t="s">
        <v>631</v>
      </c>
      <c r="AN23" s="147">
        <v>41</v>
      </c>
      <c r="AO23" s="114">
        <v>48</v>
      </c>
      <c r="AP23" s="114">
        <f t="shared" si="18"/>
        <v>89</v>
      </c>
      <c r="AQ23" s="114">
        <f t="shared" si="19"/>
        <v>9</v>
      </c>
      <c r="AR23" s="146" t="str">
        <f t="shared" si="20"/>
        <v>A+</v>
      </c>
      <c r="AS23" s="142" t="s">
        <v>631</v>
      </c>
      <c r="AT23" s="147">
        <v>28</v>
      </c>
      <c r="AU23" s="114">
        <v>36</v>
      </c>
      <c r="AV23" s="114">
        <f t="shared" si="21"/>
        <v>64</v>
      </c>
      <c r="AW23" s="114">
        <f t="shared" si="22"/>
        <v>7</v>
      </c>
      <c r="AX23" s="146" t="str">
        <f t="shared" si="23"/>
        <v>B+</v>
      </c>
      <c r="AY23" s="142" t="s">
        <v>631</v>
      </c>
      <c r="AZ23" s="147">
        <v>41</v>
      </c>
      <c r="BA23" s="114">
        <v>29</v>
      </c>
      <c r="BB23" s="114">
        <f t="shared" si="24"/>
        <v>70</v>
      </c>
      <c r="BC23" s="114">
        <f t="shared" si="25"/>
        <v>8</v>
      </c>
      <c r="BD23" s="146" t="str">
        <f t="shared" si="26"/>
        <v>A</v>
      </c>
      <c r="BE23" s="142" t="s">
        <v>631</v>
      </c>
      <c r="BF23" s="147">
        <v>92</v>
      </c>
      <c r="BG23" s="114">
        <v>0</v>
      </c>
      <c r="BH23" s="114">
        <f t="shared" si="27"/>
        <v>92</v>
      </c>
      <c r="BI23" s="114">
        <f t="shared" si="28"/>
        <v>10</v>
      </c>
      <c r="BJ23" s="146" t="str">
        <f t="shared" si="29"/>
        <v>O</v>
      </c>
      <c r="BK23" s="142" t="s">
        <v>631</v>
      </c>
      <c r="BL23" s="145">
        <f t="shared" si="30"/>
        <v>6.5454545454545459</v>
      </c>
      <c r="BM23" s="86">
        <f t="shared" si="31"/>
        <v>65.454545454545453</v>
      </c>
      <c r="BN23" s="35" t="str">
        <f t="shared" si="32"/>
        <v>FC</v>
      </c>
      <c r="BO23" s="114" t="str">
        <f t="shared" si="33"/>
        <v/>
      </c>
      <c r="BP23" s="114" t="str">
        <f t="shared" si="34"/>
        <v/>
      </c>
      <c r="BQ23" s="109" t="s">
        <v>744</v>
      </c>
      <c r="BR23" s="109" t="s">
        <v>745</v>
      </c>
      <c r="BS23" s="109" t="s">
        <v>746</v>
      </c>
      <c r="BT23" s="109" t="s">
        <v>747</v>
      </c>
      <c r="BU23" s="109" t="s">
        <v>748</v>
      </c>
      <c r="BV23" s="109" t="s">
        <v>749</v>
      </c>
      <c r="BW23" s="109" t="s">
        <v>750</v>
      </c>
      <c r="BX23" s="109" t="s">
        <v>751</v>
      </c>
      <c r="BY23" s="109" t="s">
        <v>754</v>
      </c>
      <c r="BZ23" s="109" t="s">
        <v>753</v>
      </c>
    </row>
    <row r="24" spans="1:78" ht="17">
      <c r="A24" s="40" t="s">
        <v>648</v>
      </c>
      <c r="B24" s="41" t="s">
        <v>228</v>
      </c>
      <c r="C24" s="42" t="s">
        <v>229</v>
      </c>
      <c r="D24" s="114">
        <v>45</v>
      </c>
      <c r="E24" s="114">
        <v>37</v>
      </c>
      <c r="F24" s="114">
        <f t="shared" si="0"/>
        <v>82</v>
      </c>
      <c r="G24" s="114">
        <f t="shared" si="1"/>
        <v>9</v>
      </c>
      <c r="H24" s="146" t="str">
        <f t="shared" si="2"/>
        <v>A+</v>
      </c>
      <c r="I24" s="142" t="s">
        <v>631</v>
      </c>
      <c r="J24" s="147">
        <v>39</v>
      </c>
      <c r="K24" s="114">
        <v>25</v>
      </c>
      <c r="L24" s="114">
        <f t="shared" si="3"/>
        <v>64</v>
      </c>
      <c r="M24" s="114">
        <f t="shared" si="4"/>
        <v>7</v>
      </c>
      <c r="N24" s="146" t="str">
        <f t="shared" si="5"/>
        <v>B+</v>
      </c>
      <c r="O24" s="142" t="s">
        <v>631</v>
      </c>
      <c r="P24" s="147">
        <v>41</v>
      </c>
      <c r="Q24" s="114">
        <v>33</v>
      </c>
      <c r="R24" s="114">
        <f t="shared" si="6"/>
        <v>74</v>
      </c>
      <c r="S24" s="114">
        <f t="shared" si="7"/>
        <v>8</v>
      </c>
      <c r="T24" s="146" t="str">
        <f t="shared" si="8"/>
        <v>A</v>
      </c>
      <c r="U24" s="142" t="s">
        <v>631</v>
      </c>
      <c r="V24" s="147">
        <v>34</v>
      </c>
      <c r="W24" s="114">
        <v>41</v>
      </c>
      <c r="X24" s="114">
        <f t="shared" si="9"/>
        <v>75</v>
      </c>
      <c r="Y24" s="114">
        <f t="shared" si="10"/>
        <v>8</v>
      </c>
      <c r="Z24" s="146" t="str">
        <f t="shared" si="11"/>
        <v>A</v>
      </c>
      <c r="AA24" s="142" t="s">
        <v>631</v>
      </c>
      <c r="AB24" s="147">
        <v>35</v>
      </c>
      <c r="AC24" s="114">
        <v>42</v>
      </c>
      <c r="AD24" s="114">
        <f t="shared" si="12"/>
        <v>77</v>
      </c>
      <c r="AE24" s="114">
        <f t="shared" si="13"/>
        <v>8</v>
      </c>
      <c r="AF24" s="146" t="str">
        <f t="shared" si="14"/>
        <v>A</v>
      </c>
      <c r="AG24" s="142" t="s">
        <v>631</v>
      </c>
      <c r="AH24" s="147">
        <v>36</v>
      </c>
      <c r="AI24" s="114">
        <v>44</v>
      </c>
      <c r="AJ24" s="114">
        <f t="shared" si="15"/>
        <v>80</v>
      </c>
      <c r="AK24" s="114">
        <f t="shared" si="16"/>
        <v>9</v>
      </c>
      <c r="AL24" s="146" t="str">
        <f t="shared" si="17"/>
        <v>A+</v>
      </c>
      <c r="AM24" s="142" t="s">
        <v>631</v>
      </c>
      <c r="AN24" s="147">
        <v>40</v>
      </c>
      <c r="AO24" s="114">
        <v>44</v>
      </c>
      <c r="AP24" s="114">
        <f t="shared" si="18"/>
        <v>84</v>
      </c>
      <c r="AQ24" s="114">
        <f t="shared" si="19"/>
        <v>9</v>
      </c>
      <c r="AR24" s="146" t="str">
        <f t="shared" si="20"/>
        <v>A+</v>
      </c>
      <c r="AS24" s="142" t="s">
        <v>631</v>
      </c>
      <c r="AT24" s="147">
        <v>37</v>
      </c>
      <c r="AU24" s="114">
        <v>46</v>
      </c>
      <c r="AV24" s="114">
        <f t="shared" si="21"/>
        <v>83</v>
      </c>
      <c r="AW24" s="114">
        <f t="shared" si="22"/>
        <v>9</v>
      </c>
      <c r="AX24" s="146" t="str">
        <f t="shared" si="23"/>
        <v>A+</v>
      </c>
      <c r="AY24" s="142" t="s">
        <v>631</v>
      </c>
      <c r="AZ24" s="147">
        <v>43</v>
      </c>
      <c r="BA24" s="114">
        <v>39</v>
      </c>
      <c r="BB24" s="114">
        <f t="shared" si="24"/>
        <v>82</v>
      </c>
      <c r="BC24" s="114">
        <f t="shared" si="25"/>
        <v>9</v>
      </c>
      <c r="BD24" s="146" t="str">
        <f t="shared" si="26"/>
        <v>A+</v>
      </c>
      <c r="BE24" s="142" t="s">
        <v>631</v>
      </c>
      <c r="BF24" s="147">
        <v>93</v>
      </c>
      <c r="BG24" s="114">
        <v>0</v>
      </c>
      <c r="BH24" s="114">
        <f t="shared" si="27"/>
        <v>93</v>
      </c>
      <c r="BI24" s="114">
        <f t="shared" si="28"/>
        <v>10</v>
      </c>
      <c r="BJ24" s="146" t="str">
        <f t="shared" si="29"/>
        <v>O</v>
      </c>
      <c r="BK24" s="142" t="s">
        <v>631</v>
      </c>
      <c r="BL24" s="145">
        <f t="shared" si="30"/>
        <v>8.5</v>
      </c>
      <c r="BM24" s="86">
        <f t="shared" si="31"/>
        <v>85</v>
      </c>
      <c r="BN24" s="35" t="str">
        <f t="shared" si="32"/>
        <v>FCD</v>
      </c>
      <c r="BO24" s="114" t="str">
        <f t="shared" si="33"/>
        <v/>
      </c>
      <c r="BP24" s="114" t="str">
        <f t="shared" si="34"/>
        <v/>
      </c>
      <c r="BQ24" s="109" t="s">
        <v>744</v>
      </c>
      <c r="BR24" s="109" t="s">
        <v>745</v>
      </c>
      <c r="BS24" s="109" t="s">
        <v>746</v>
      </c>
      <c r="BT24" s="109" t="s">
        <v>747</v>
      </c>
      <c r="BU24" s="109" t="s">
        <v>748</v>
      </c>
      <c r="BV24" s="109" t="s">
        <v>749</v>
      </c>
      <c r="BW24" s="109" t="s">
        <v>750</v>
      </c>
      <c r="BX24" s="109" t="s">
        <v>751</v>
      </c>
      <c r="BY24" s="109" t="s">
        <v>754</v>
      </c>
      <c r="BZ24" s="109" t="s">
        <v>753</v>
      </c>
    </row>
    <row r="25" spans="1:78" ht="17">
      <c r="A25" s="40" t="s">
        <v>649</v>
      </c>
      <c r="B25" s="41" t="s">
        <v>236</v>
      </c>
      <c r="C25" s="42" t="s">
        <v>237</v>
      </c>
      <c r="D25" s="114">
        <v>35</v>
      </c>
      <c r="E25" s="114">
        <v>26</v>
      </c>
      <c r="F25" s="114">
        <f t="shared" si="0"/>
        <v>61</v>
      </c>
      <c r="G25" s="114">
        <f t="shared" si="1"/>
        <v>7</v>
      </c>
      <c r="H25" s="146" t="str">
        <f t="shared" si="2"/>
        <v>B+</v>
      </c>
      <c r="I25" s="142" t="s">
        <v>631</v>
      </c>
      <c r="J25" s="147">
        <v>38</v>
      </c>
      <c r="K25" s="114">
        <v>31</v>
      </c>
      <c r="L25" s="114">
        <f t="shared" si="3"/>
        <v>69</v>
      </c>
      <c r="M25" s="114">
        <f t="shared" si="4"/>
        <v>7</v>
      </c>
      <c r="N25" s="146" t="str">
        <f t="shared" si="5"/>
        <v>B+</v>
      </c>
      <c r="O25" s="142" t="s">
        <v>631</v>
      </c>
      <c r="P25" s="147">
        <v>33</v>
      </c>
      <c r="Q25" s="114">
        <v>28</v>
      </c>
      <c r="R25" s="114">
        <f t="shared" si="6"/>
        <v>61</v>
      </c>
      <c r="S25" s="114">
        <f t="shared" si="7"/>
        <v>7</v>
      </c>
      <c r="T25" s="146" t="str">
        <f t="shared" si="8"/>
        <v>B+</v>
      </c>
      <c r="U25" s="142" t="s">
        <v>631</v>
      </c>
      <c r="V25" s="147">
        <v>40</v>
      </c>
      <c r="W25" s="114">
        <v>41</v>
      </c>
      <c r="X25" s="114">
        <f t="shared" si="9"/>
        <v>81</v>
      </c>
      <c r="Y25" s="114">
        <f t="shared" si="10"/>
        <v>9</v>
      </c>
      <c r="Z25" s="146" t="str">
        <f t="shared" si="11"/>
        <v>A+</v>
      </c>
      <c r="AA25" s="142" t="s">
        <v>631</v>
      </c>
      <c r="AB25" s="147">
        <v>37</v>
      </c>
      <c r="AC25" s="114">
        <v>31</v>
      </c>
      <c r="AD25" s="114">
        <f t="shared" si="12"/>
        <v>68</v>
      </c>
      <c r="AE25" s="114">
        <f t="shared" si="13"/>
        <v>7</v>
      </c>
      <c r="AF25" s="146" t="str">
        <f t="shared" si="14"/>
        <v>B+</v>
      </c>
      <c r="AG25" s="142" t="s">
        <v>631</v>
      </c>
      <c r="AH25" s="147">
        <v>39</v>
      </c>
      <c r="AI25" s="114">
        <v>28</v>
      </c>
      <c r="AJ25" s="114">
        <f t="shared" si="15"/>
        <v>67</v>
      </c>
      <c r="AK25" s="114">
        <f t="shared" si="16"/>
        <v>7</v>
      </c>
      <c r="AL25" s="146" t="str">
        <f t="shared" si="17"/>
        <v>B+</v>
      </c>
      <c r="AM25" s="142" t="s">
        <v>631</v>
      </c>
      <c r="AN25" s="147">
        <v>45</v>
      </c>
      <c r="AO25" s="114">
        <v>48</v>
      </c>
      <c r="AP25" s="114">
        <f t="shared" si="18"/>
        <v>93</v>
      </c>
      <c r="AQ25" s="114">
        <f t="shared" si="19"/>
        <v>10</v>
      </c>
      <c r="AR25" s="146" t="str">
        <f t="shared" si="20"/>
        <v>O</v>
      </c>
      <c r="AS25" s="142" t="s">
        <v>631</v>
      </c>
      <c r="AT25" s="147">
        <v>39</v>
      </c>
      <c r="AU25" s="114">
        <v>43</v>
      </c>
      <c r="AV25" s="114">
        <f t="shared" si="21"/>
        <v>82</v>
      </c>
      <c r="AW25" s="114">
        <f t="shared" si="22"/>
        <v>9</v>
      </c>
      <c r="AX25" s="146" t="str">
        <f t="shared" si="23"/>
        <v>A+</v>
      </c>
      <c r="AY25" s="142" t="s">
        <v>631</v>
      </c>
      <c r="AZ25" s="147">
        <v>42</v>
      </c>
      <c r="BA25" s="114">
        <v>37</v>
      </c>
      <c r="BB25" s="114">
        <f t="shared" si="24"/>
        <v>79</v>
      </c>
      <c r="BC25" s="114">
        <f t="shared" si="25"/>
        <v>8</v>
      </c>
      <c r="BD25" s="146" t="str">
        <f t="shared" si="26"/>
        <v>A</v>
      </c>
      <c r="BE25" s="142" t="s">
        <v>631</v>
      </c>
      <c r="BF25" s="147">
        <v>95</v>
      </c>
      <c r="BG25" s="114">
        <v>0</v>
      </c>
      <c r="BH25" s="114">
        <f t="shared" si="27"/>
        <v>95</v>
      </c>
      <c r="BI25" s="114">
        <f t="shared" si="28"/>
        <v>10</v>
      </c>
      <c r="BJ25" s="146" t="str">
        <f t="shared" si="29"/>
        <v>O</v>
      </c>
      <c r="BK25" s="142" t="s">
        <v>631</v>
      </c>
      <c r="BL25" s="145">
        <f t="shared" si="30"/>
        <v>7.9090909090909092</v>
      </c>
      <c r="BM25" s="86">
        <f t="shared" si="31"/>
        <v>79.090909090909093</v>
      </c>
      <c r="BN25" s="35" t="str">
        <f t="shared" si="32"/>
        <v>FCD</v>
      </c>
      <c r="BO25" s="114" t="str">
        <f t="shared" si="33"/>
        <v/>
      </c>
      <c r="BP25" s="114" t="str">
        <f t="shared" si="34"/>
        <v/>
      </c>
      <c r="BQ25" s="109" t="s">
        <v>744</v>
      </c>
      <c r="BR25" s="109" t="s">
        <v>745</v>
      </c>
      <c r="BS25" s="109" t="s">
        <v>746</v>
      </c>
      <c r="BT25" s="109" t="s">
        <v>747</v>
      </c>
      <c r="BU25" s="109" t="s">
        <v>748</v>
      </c>
      <c r="BV25" s="109" t="s">
        <v>749</v>
      </c>
      <c r="BW25" s="109" t="s">
        <v>750</v>
      </c>
      <c r="BX25" s="109" t="s">
        <v>751</v>
      </c>
      <c r="BY25" s="109" t="s">
        <v>754</v>
      </c>
      <c r="BZ25" s="109" t="s">
        <v>753</v>
      </c>
    </row>
    <row r="26" spans="1:78" ht="17">
      <c r="A26" s="40" t="s">
        <v>650</v>
      </c>
      <c r="B26" s="41" t="s">
        <v>244</v>
      </c>
      <c r="C26" s="42" t="s">
        <v>245</v>
      </c>
      <c r="D26" s="114">
        <v>46</v>
      </c>
      <c r="E26" s="114">
        <v>45</v>
      </c>
      <c r="F26" s="114">
        <f t="shared" si="0"/>
        <v>91</v>
      </c>
      <c r="G26" s="114">
        <f t="shared" si="1"/>
        <v>10</v>
      </c>
      <c r="H26" s="146" t="str">
        <f t="shared" si="2"/>
        <v>O</v>
      </c>
      <c r="I26" s="142" t="s">
        <v>631</v>
      </c>
      <c r="J26" s="147">
        <v>49</v>
      </c>
      <c r="K26" s="114">
        <v>37</v>
      </c>
      <c r="L26" s="114">
        <f t="shared" si="3"/>
        <v>86</v>
      </c>
      <c r="M26" s="114">
        <f t="shared" si="4"/>
        <v>9</v>
      </c>
      <c r="N26" s="146" t="str">
        <f t="shared" si="5"/>
        <v>A+</v>
      </c>
      <c r="O26" s="142" t="s">
        <v>631</v>
      </c>
      <c r="P26" s="147">
        <v>42</v>
      </c>
      <c r="Q26" s="114">
        <v>29</v>
      </c>
      <c r="R26" s="114">
        <f t="shared" si="6"/>
        <v>71</v>
      </c>
      <c r="S26" s="114">
        <f t="shared" si="7"/>
        <v>8</v>
      </c>
      <c r="T26" s="146" t="str">
        <f t="shared" si="8"/>
        <v>A</v>
      </c>
      <c r="U26" s="142" t="s">
        <v>631</v>
      </c>
      <c r="V26" s="147">
        <v>42</v>
      </c>
      <c r="W26" s="114">
        <v>43</v>
      </c>
      <c r="X26" s="114">
        <f t="shared" si="9"/>
        <v>85</v>
      </c>
      <c r="Y26" s="114">
        <f t="shared" si="10"/>
        <v>9</v>
      </c>
      <c r="Z26" s="146" t="str">
        <f t="shared" si="11"/>
        <v>A+</v>
      </c>
      <c r="AA26" s="142" t="s">
        <v>631</v>
      </c>
      <c r="AB26" s="147">
        <v>40</v>
      </c>
      <c r="AC26" s="114">
        <v>31</v>
      </c>
      <c r="AD26" s="114">
        <f t="shared" si="12"/>
        <v>71</v>
      </c>
      <c r="AE26" s="114">
        <f t="shared" si="13"/>
        <v>8</v>
      </c>
      <c r="AF26" s="146" t="str">
        <f t="shared" si="14"/>
        <v>A</v>
      </c>
      <c r="AG26" s="142" t="s">
        <v>631</v>
      </c>
      <c r="AH26" s="147">
        <v>44</v>
      </c>
      <c r="AI26" s="114">
        <v>37</v>
      </c>
      <c r="AJ26" s="114">
        <f t="shared" si="15"/>
        <v>81</v>
      </c>
      <c r="AK26" s="114">
        <f t="shared" si="16"/>
        <v>9</v>
      </c>
      <c r="AL26" s="146" t="str">
        <f t="shared" si="17"/>
        <v>A+</v>
      </c>
      <c r="AM26" s="142" t="s">
        <v>631</v>
      </c>
      <c r="AN26" s="147">
        <v>42</v>
      </c>
      <c r="AO26" s="114">
        <v>48</v>
      </c>
      <c r="AP26" s="114">
        <f t="shared" si="18"/>
        <v>90</v>
      </c>
      <c r="AQ26" s="114">
        <f t="shared" si="19"/>
        <v>10</v>
      </c>
      <c r="AR26" s="146" t="str">
        <f t="shared" si="20"/>
        <v>O</v>
      </c>
      <c r="AS26" s="142" t="s">
        <v>631</v>
      </c>
      <c r="AT26" s="147">
        <v>43</v>
      </c>
      <c r="AU26" s="114">
        <v>48</v>
      </c>
      <c r="AV26" s="114">
        <f t="shared" si="21"/>
        <v>91</v>
      </c>
      <c r="AW26" s="114">
        <f t="shared" si="22"/>
        <v>10</v>
      </c>
      <c r="AX26" s="146" t="str">
        <f t="shared" si="23"/>
        <v>O</v>
      </c>
      <c r="AY26" s="142" t="s">
        <v>631</v>
      </c>
      <c r="AZ26" s="147">
        <v>45</v>
      </c>
      <c r="BA26" s="114">
        <v>38</v>
      </c>
      <c r="BB26" s="114">
        <f t="shared" si="24"/>
        <v>83</v>
      </c>
      <c r="BC26" s="114">
        <f t="shared" si="25"/>
        <v>9</v>
      </c>
      <c r="BD26" s="146" t="str">
        <f t="shared" si="26"/>
        <v>A+</v>
      </c>
      <c r="BE26" s="142" t="s">
        <v>631</v>
      </c>
      <c r="BF26" s="147">
        <v>92</v>
      </c>
      <c r="BG26" s="114">
        <v>0</v>
      </c>
      <c r="BH26" s="114">
        <f t="shared" si="27"/>
        <v>92</v>
      </c>
      <c r="BI26" s="114">
        <f t="shared" si="28"/>
        <v>10</v>
      </c>
      <c r="BJ26" s="146" t="str">
        <f t="shared" si="29"/>
        <v>O</v>
      </c>
      <c r="BK26" s="142" t="s">
        <v>631</v>
      </c>
      <c r="BL26" s="145">
        <f t="shared" si="30"/>
        <v>9</v>
      </c>
      <c r="BM26" s="86">
        <f t="shared" si="31"/>
        <v>90</v>
      </c>
      <c r="BN26" s="35" t="str">
        <f t="shared" si="32"/>
        <v>FCD</v>
      </c>
      <c r="BO26" s="114" t="str">
        <f t="shared" si="33"/>
        <v/>
      </c>
      <c r="BP26" s="114" t="str">
        <f t="shared" si="34"/>
        <v/>
      </c>
      <c r="BQ26" s="109" t="s">
        <v>744</v>
      </c>
      <c r="BR26" s="109" t="s">
        <v>745</v>
      </c>
      <c r="BS26" s="109" t="s">
        <v>746</v>
      </c>
      <c r="BT26" s="109" t="s">
        <v>747</v>
      </c>
      <c r="BU26" s="109" t="s">
        <v>748</v>
      </c>
      <c r="BV26" s="109" t="s">
        <v>749</v>
      </c>
      <c r="BW26" s="109" t="s">
        <v>750</v>
      </c>
      <c r="BX26" s="109" t="s">
        <v>751</v>
      </c>
      <c r="BY26" s="109" t="s">
        <v>754</v>
      </c>
      <c r="BZ26" s="109" t="s">
        <v>753</v>
      </c>
    </row>
    <row r="27" spans="1:78" ht="17">
      <c r="A27" s="40" t="s">
        <v>651</v>
      </c>
      <c r="B27" s="41" t="s">
        <v>252</v>
      </c>
      <c r="C27" s="42" t="s">
        <v>253</v>
      </c>
      <c r="D27" s="114">
        <v>28</v>
      </c>
      <c r="E27" s="114">
        <v>22</v>
      </c>
      <c r="F27" s="114">
        <f t="shared" si="0"/>
        <v>50</v>
      </c>
      <c r="G27" s="114">
        <f t="shared" si="1"/>
        <v>5</v>
      </c>
      <c r="H27" s="146" t="str">
        <f t="shared" si="2"/>
        <v>C</v>
      </c>
      <c r="I27" s="142" t="s">
        <v>631</v>
      </c>
      <c r="J27" s="147">
        <v>41</v>
      </c>
      <c r="K27" s="114">
        <v>28</v>
      </c>
      <c r="L27" s="114">
        <f t="shared" si="3"/>
        <v>69</v>
      </c>
      <c r="M27" s="114">
        <f t="shared" si="4"/>
        <v>7</v>
      </c>
      <c r="N27" s="146" t="str">
        <f t="shared" si="5"/>
        <v>B+</v>
      </c>
      <c r="O27" s="142" t="s">
        <v>631</v>
      </c>
      <c r="P27" s="147">
        <v>25</v>
      </c>
      <c r="Q27" s="114">
        <v>18</v>
      </c>
      <c r="R27" s="114">
        <f t="shared" si="6"/>
        <v>43</v>
      </c>
      <c r="S27" s="114">
        <f t="shared" si="7"/>
        <v>4</v>
      </c>
      <c r="T27" s="146" t="str">
        <f t="shared" si="8"/>
        <v>P</v>
      </c>
      <c r="U27" s="142" t="s">
        <v>631</v>
      </c>
      <c r="V27" s="147">
        <v>29</v>
      </c>
      <c r="W27" s="114">
        <v>28</v>
      </c>
      <c r="X27" s="114">
        <f t="shared" si="9"/>
        <v>57</v>
      </c>
      <c r="Y27" s="114">
        <f t="shared" si="10"/>
        <v>6</v>
      </c>
      <c r="Z27" s="146" t="str">
        <f t="shared" si="11"/>
        <v>B</v>
      </c>
      <c r="AA27" s="142" t="s">
        <v>631</v>
      </c>
      <c r="AB27" s="147">
        <v>30</v>
      </c>
      <c r="AC27" s="114">
        <v>36</v>
      </c>
      <c r="AD27" s="114">
        <f t="shared" si="12"/>
        <v>66</v>
      </c>
      <c r="AE27" s="114">
        <f t="shared" si="13"/>
        <v>7</v>
      </c>
      <c r="AF27" s="146" t="str">
        <f t="shared" si="14"/>
        <v>B+</v>
      </c>
      <c r="AG27" s="142" t="s">
        <v>631</v>
      </c>
      <c r="AH27" s="147">
        <v>32</v>
      </c>
      <c r="AI27" s="114">
        <v>32</v>
      </c>
      <c r="AJ27" s="114">
        <f t="shared" si="15"/>
        <v>64</v>
      </c>
      <c r="AK27" s="114">
        <f t="shared" si="16"/>
        <v>7</v>
      </c>
      <c r="AL27" s="146" t="str">
        <f t="shared" si="17"/>
        <v>B+</v>
      </c>
      <c r="AM27" s="142" t="s">
        <v>631</v>
      </c>
      <c r="AN27" s="147">
        <v>34</v>
      </c>
      <c r="AO27" s="114">
        <v>39</v>
      </c>
      <c r="AP27" s="114">
        <f t="shared" si="18"/>
        <v>73</v>
      </c>
      <c r="AQ27" s="114">
        <f t="shared" si="19"/>
        <v>8</v>
      </c>
      <c r="AR27" s="146" t="str">
        <f t="shared" si="20"/>
        <v>A</v>
      </c>
      <c r="AS27" s="102" t="s">
        <v>723</v>
      </c>
      <c r="AT27" s="147">
        <v>42</v>
      </c>
      <c r="AU27" s="114">
        <v>42</v>
      </c>
      <c r="AV27" s="114">
        <f t="shared" si="21"/>
        <v>84</v>
      </c>
      <c r="AW27" s="114">
        <f t="shared" si="22"/>
        <v>9</v>
      </c>
      <c r="AX27" s="146" t="str">
        <f t="shared" si="23"/>
        <v>A+</v>
      </c>
      <c r="AY27" s="142" t="s">
        <v>631</v>
      </c>
      <c r="AZ27" s="147">
        <v>43</v>
      </c>
      <c r="BA27" s="114">
        <v>34</v>
      </c>
      <c r="BB27" s="114">
        <f t="shared" si="24"/>
        <v>77</v>
      </c>
      <c r="BC27" s="114">
        <f t="shared" si="25"/>
        <v>8</v>
      </c>
      <c r="BD27" s="146" t="str">
        <f t="shared" si="26"/>
        <v>A</v>
      </c>
      <c r="BE27" s="142" t="s">
        <v>631</v>
      </c>
      <c r="BF27" s="147">
        <v>84</v>
      </c>
      <c r="BG27" s="114">
        <v>0</v>
      </c>
      <c r="BH27" s="114">
        <f t="shared" si="27"/>
        <v>84</v>
      </c>
      <c r="BI27" s="114">
        <f t="shared" si="28"/>
        <v>9</v>
      </c>
      <c r="BJ27" s="146" t="str">
        <f t="shared" si="29"/>
        <v>A+</v>
      </c>
      <c r="BK27" s="142" t="s">
        <v>631</v>
      </c>
      <c r="BL27" s="145">
        <f t="shared" si="30"/>
        <v>6.3636363636363633</v>
      </c>
      <c r="BM27" s="86">
        <f t="shared" si="31"/>
        <v>63.636363636363633</v>
      </c>
      <c r="BN27" s="35" t="str">
        <f t="shared" si="32"/>
        <v>FC</v>
      </c>
      <c r="BO27" s="114" t="str">
        <f t="shared" si="33"/>
        <v/>
      </c>
      <c r="BP27" s="114" t="str">
        <f t="shared" si="34"/>
        <v>21CSL46,</v>
      </c>
      <c r="BQ27" s="109" t="s">
        <v>744</v>
      </c>
      <c r="BR27" s="109" t="s">
        <v>745</v>
      </c>
      <c r="BS27" s="109" t="s">
        <v>746</v>
      </c>
      <c r="BT27" s="109" t="s">
        <v>747</v>
      </c>
      <c r="BU27" s="109" t="s">
        <v>748</v>
      </c>
      <c r="BV27" s="109" t="s">
        <v>749</v>
      </c>
      <c r="BW27" s="109" t="s">
        <v>750</v>
      </c>
      <c r="BX27" s="109" t="s">
        <v>751</v>
      </c>
      <c r="BY27" s="109" t="s">
        <v>754</v>
      </c>
      <c r="BZ27" s="109" t="s">
        <v>753</v>
      </c>
    </row>
    <row r="28" spans="1:78" ht="17">
      <c r="A28" s="40" t="s">
        <v>652</v>
      </c>
      <c r="B28" s="41" t="s">
        <v>260</v>
      </c>
      <c r="C28" s="42" t="s">
        <v>261</v>
      </c>
      <c r="D28" s="114">
        <v>31</v>
      </c>
      <c r="E28" s="114">
        <v>20</v>
      </c>
      <c r="F28" s="114">
        <f t="shared" si="0"/>
        <v>51</v>
      </c>
      <c r="G28" s="114">
        <f t="shared" si="1"/>
        <v>5</v>
      </c>
      <c r="H28" s="146" t="str">
        <f t="shared" si="2"/>
        <v>C</v>
      </c>
      <c r="I28" s="142" t="s">
        <v>631</v>
      </c>
      <c r="J28" s="147">
        <v>22</v>
      </c>
      <c r="K28" s="114">
        <v>30</v>
      </c>
      <c r="L28" s="114">
        <f t="shared" si="3"/>
        <v>52</v>
      </c>
      <c r="M28" s="114">
        <f t="shared" si="4"/>
        <v>5</v>
      </c>
      <c r="N28" s="146" t="str">
        <f t="shared" si="5"/>
        <v>C</v>
      </c>
      <c r="O28" s="142" t="s">
        <v>631</v>
      </c>
      <c r="P28" s="147">
        <v>25</v>
      </c>
      <c r="Q28" s="114">
        <v>23</v>
      </c>
      <c r="R28" s="114">
        <f t="shared" si="6"/>
        <v>48</v>
      </c>
      <c r="S28" s="114">
        <f t="shared" si="7"/>
        <v>4</v>
      </c>
      <c r="T28" s="146" t="str">
        <f t="shared" si="8"/>
        <v>P</v>
      </c>
      <c r="U28" s="142" t="s">
        <v>631</v>
      </c>
      <c r="V28" s="147">
        <v>26</v>
      </c>
      <c r="W28" s="114">
        <v>18</v>
      </c>
      <c r="X28" s="114">
        <f t="shared" si="9"/>
        <v>44</v>
      </c>
      <c r="Y28" s="114">
        <f t="shared" si="10"/>
        <v>4</v>
      </c>
      <c r="Z28" s="146" t="str">
        <f t="shared" si="11"/>
        <v>P</v>
      </c>
      <c r="AA28" s="142" t="s">
        <v>631</v>
      </c>
      <c r="AB28" s="147">
        <v>23</v>
      </c>
      <c r="AC28" s="114">
        <v>19</v>
      </c>
      <c r="AD28" s="114">
        <f t="shared" si="12"/>
        <v>42</v>
      </c>
      <c r="AE28" s="114">
        <f t="shared" si="13"/>
        <v>4</v>
      </c>
      <c r="AF28" s="146" t="str">
        <f t="shared" si="14"/>
        <v>P</v>
      </c>
      <c r="AG28" s="142" t="s">
        <v>631</v>
      </c>
      <c r="AH28" s="147">
        <v>25</v>
      </c>
      <c r="AI28" s="114">
        <v>24</v>
      </c>
      <c r="AJ28" s="114">
        <f t="shared" si="15"/>
        <v>49</v>
      </c>
      <c r="AK28" s="114">
        <f t="shared" si="16"/>
        <v>4</v>
      </c>
      <c r="AL28" s="146" t="str">
        <f t="shared" si="17"/>
        <v>P</v>
      </c>
      <c r="AM28" s="142" t="s">
        <v>631</v>
      </c>
      <c r="AN28" s="147">
        <v>32</v>
      </c>
      <c r="AO28" s="114">
        <v>25</v>
      </c>
      <c r="AP28" s="114">
        <f t="shared" si="18"/>
        <v>57</v>
      </c>
      <c r="AQ28" s="114">
        <f t="shared" si="19"/>
        <v>6</v>
      </c>
      <c r="AR28" s="146" t="str">
        <f t="shared" si="20"/>
        <v>B</v>
      </c>
      <c r="AS28" s="142" t="s">
        <v>631</v>
      </c>
      <c r="AT28" s="147">
        <v>26</v>
      </c>
      <c r="AU28" s="114">
        <v>38</v>
      </c>
      <c r="AV28" s="114">
        <f t="shared" si="21"/>
        <v>64</v>
      </c>
      <c r="AW28" s="114">
        <f t="shared" si="22"/>
        <v>7</v>
      </c>
      <c r="AX28" s="146" t="str">
        <f t="shared" si="23"/>
        <v>B+</v>
      </c>
      <c r="AY28" s="142" t="s">
        <v>631</v>
      </c>
      <c r="AZ28" s="147">
        <v>20</v>
      </c>
      <c r="BA28" s="114">
        <v>29</v>
      </c>
      <c r="BB28" s="114">
        <f t="shared" si="24"/>
        <v>49</v>
      </c>
      <c r="BC28" s="114">
        <f t="shared" si="25"/>
        <v>4</v>
      </c>
      <c r="BD28" s="146" t="str">
        <f t="shared" si="26"/>
        <v>P</v>
      </c>
      <c r="BE28" s="142" t="s">
        <v>631</v>
      </c>
      <c r="BF28" s="147">
        <v>84</v>
      </c>
      <c r="BG28" s="114">
        <v>0</v>
      </c>
      <c r="BH28" s="114">
        <f t="shared" si="27"/>
        <v>84</v>
      </c>
      <c r="BI28" s="114">
        <f t="shared" si="28"/>
        <v>9</v>
      </c>
      <c r="BJ28" s="146" t="str">
        <f t="shared" si="29"/>
        <v>A+</v>
      </c>
      <c r="BK28" s="142" t="s">
        <v>631</v>
      </c>
      <c r="BL28" s="145">
        <f t="shared" si="30"/>
        <v>4.8636363636363633</v>
      </c>
      <c r="BM28" s="86">
        <f t="shared" si="31"/>
        <v>48.636363636363633</v>
      </c>
      <c r="BN28" s="35" t="str">
        <f t="shared" si="32"/>
        <v>SC</v>
      </c>
      <c r="BO28" s="114" t="str">
        <f t="shared" si="33"/>
        <v/>
      </c>
      <c r="BP28" s="114" t="str">
        <f t="shared" si="34"/>
        <v/>
      </c>
      <c r="BQ28" s="109" t="s">
        <v>744</v>
      </c>
      <c r="BR28" s="109" t="s">
        <v>745</v>
      </c>
      <c r="BS28" s="109" t="s">
        <v>746</v>
      </c>
      <c r="BT28" s="109" t="s">
        <v>747</v>
      </c>
      <c r="BU28" s="109" t="s">
        <v>748</v>
      </c>
      <c r="BV28" s="109" t="s">
        <v>749</v>
      </c>
      <c r="BW28" s="109" t="s">
        <v>750</v>
      </c>
      <c r="BX28" s="109" t="s">
        <v>751</v>
      </c>
      <c r="BY28" s="109" t="s">
        <v>754</v>
      </c>
      <c r="BZ28" s="109" t="s">
        <v>753</v>
      </c>
    </row>
    <row r="29" spans="1:78" ht="17">
      <c r="A29" s="40" t="s">
        <v>653</v>
      </c>
      <c r="B29" s="41" t="s">
        <v>269</v>
      </c>
      <c r="C29" s="42" t="s">
        <v>270</v>
      </c>
      <c r="D29" s="114">
        <v>45</v>
      </c>
      <c r="E29" s="114">
        <v>30</v>
      </c>
      <c r="F29" s="114">
        <f t="shared" si="0"/>
        <v>75</v>
      </c>
      <c r="G29" s="114">
        <f t="shared" si="1"/>
        <v>8</v>
      </c>
      <c r="H29" s="146" t="str">
        <f t="shared" si="2"/>
        <v>A</v>
      </c>
      <c r="I29" s="142" t="s">
        <v>631</v>
      </c>
      <c r="J29" s="147">
        <v>40</v>
      </c>
      <c r="K29" s="114">
        <v>22</v>
      </c>
      <c r="L29" s="114">
        <f t="shared" si="3"/>
        <v>62</v>
      </c>
      <c r="M29" s="114">
        <f t="shared" si="4"/>
        <v>7</v>
      </c>
      <c r="N29" s="146" t="str">
        <f t="shared" si="5"/>
        <v>B+</v>
      </c>
      <c r="O29" s="142" t="s">
        <v>631</v>
      </c>
      <c r="P29" s="147">
        <v>37</v>
      </c>
      <c r="Q29" s="114">
        <v>28</v>
      </c>
      <c r="R29" s="114">
        <f t="shared" si="6"/>
        <v>65</v>
      </c>
      <c r="S29" s="114">
        <f t="shared" si="7"/>
        <v>7</v>
      </c>
      <c r="T29" s="146" t="str">
        <f t="shared" si="8"/>
        <v>B+</v>
      </c>
      <c r="U29" s="142" t="s">
        <v>631</v>
      </c>
      <c r="V29" s="147">
        <v>35</v>
      </c>
      <c r="W29" s="114">
        <v>22</v>
      </c>
      <c r="X29" s="114">
        <f t="shared" si="9"/>
        <v>57</v>
      </c>
      <c r="Y29" s="114">
        <f t="shared" si="10"/>
        <v>6</v>
      </c>
      <c r="Z29" s="146" t="str">
        <f t="shared" si="11"/>
        <v>B</v>
      </c>
      <c r="AA29" s="142" t="s">
        <v>631</v>
      </c>
      <c r="AB29" s="147">
        <v>39</v>
      </c>
      <c r="AC29" s="114">
        <v>27</v>
      </c>
      <c r="AD29" s="114">
        <f t="shared" si="12"/>
        <v>66</v>
      </c>
      <c r="AE29" s="114">
        <f t="shared" si="13"/>
        <v>7</v>
      </c>
      <c r="AF29" s="146" t="str">
        <f t="shared" si="14"/>
        <v>B+</v>
      </c>
      <c r="AG29" s="142" t="s">
        <v>631</v>
      </c>
      <c r="AH29" s="147">
        <v>38</v>
      </c>
      <c r="AI29" s="114">
        <v>20</v>
      </c>
      <c r="AJ29" s="114">
        <f t="shared" si="15"/>
        <v>58</v>
      </c>
      <c r="AK29" s="114">
        <f t="shared" si="16"/>
        <v>6</v>
      </c>
      <c r="AL29" s="146" t="str">
        <f t="shared" si="17"/>
        <v>B</v>
      </c>
      <c r="AM29" s="142" t="s">
        <v>631</v>
      </c>
      <c r="AN29" s="147">
        <v>40</v>
      </c>
      <c r="AO29" s="114">
        <v>30</v>
      </c>
      <c r="AP29" s="114">
        <f t="shared" si="18"/>
        <v>70</v>
      </c>
      <c r="AQ29" s="114">
        <f t="shared" si="19"/>
        <v>8</v>
      </c>
      <c r="AR29" s="146" t="str">
        <f t="shared" si="20"/>
        <v>A</v>
      </c>
      <c r="AS29" s="142" t="s">
        <v>631</v>
      </c>
      <c r="AT29" s="147">
        <v>40</v>
      </c>
      <c r="AU29" s="114">
        <v>48</v>
      </c>
      <c r="AV29" s="114">
        <f t="shared" si="21"/>
        <v>88</v>
      </c>
      <c r="AW29" s="114">
        <f t="shared" si="22"/>
        <v>9</v>
      </c>
      <c r="AX29" s="146" t="str">
        <f t="shared" si="23"/>
        <v>A+</v>
      </c>
      <c r="AY29" s="142" t="s">
        <v>631</v>
      </c>
      <c r="AZ29" s="147">
        <v>43</v>
      </c>
      <c r="BA29" s="114">
        <v>31</v>
      </c>
      <c r="BB29" s="114">
        <f t="shared" si="24"/>
        <v>74</v>
      </c>
      <c r="BC29" s="114">
        <f t="shared" si="25"/>
        <v>8</v>
      </c>
      <c r="BD29" s="146" t="str">
        <f t="shared" si="26"/>
        <v>A</v>
      </c>
      <c r="BE29" s="142" t="s">
        <v>631</v>
      </c>
      <c r="BF29" s="147">
        <v>94</v>
      </c>
      <c r="BG29" s="114">
        <v>0</v>
      </c>
      <c r="BH29" s="114">
        <f t="shared" si="27"/>
        <v>94</v>
      </c>
      <c r="BI29" s="114">
        <f t="shared" si="28"/>
        <v>10</v>
      </c>
      <c r="BJ29" s="146" t="str">
        <f t="shared" si="29"/>
        <v>O</v>
      </c>
      <c r="BK29" s="142" t="s">
        <v>631</v>
      </c>
      <c r="BL29" s="145">
        <f t="shared" si="30"/>
        <v>7.3181818181818183</v>
      </c>
      <c r="BM29" s="86">
        <f t="shared" si="31"/>
        <v>73.181818181818187</v>
      </c>
      <c r="BN29" s="35" t="str">
        <f t="shared" si="32"/>
        <v>FCD</v>
      </c>
      <c r="BO29" s="114" t="str">
        <f t="shared" si="33"/>
        <v/>
      </c>
      <c r="BP29" s="114" t="str">
        <f t="shared" si="34"/>
        <v/>
      </c>
      <c r="BQ29" s="109" t="s">
        <v>744</v>
      </c>
      <c r="BR29" s="109" t="s">
        <v>745</v>
      </c>
      <c r="BS29" s="109" t="s">
        <v>746</v>
      </c>
      <c r="BT29" s="109" t="s">
        <v>747</v>
      </c>
      <c r="BU29" s="109" t="s">
        <v>748</v>
      </c>
      <c r="BV29" s="109" t="s">
        <v>749</v>
      </c>
      <c r="BW29" s="109" t="s">
        <v>750</v>
      </c>
      <c r="BX29" s="109" t="s">
        <v>751</v>
      </c>
      <c r="BY29" s="109" t="s">
        <v>752</v>
      </c>
      <c r="BZ29" s="109" t="s">
        <v>753</v>
      </c>
    </row>
    <row r="30" spans="1:78" ht="17">
      <c r="A30" s="40" t="s">
        <v>654</v>
      </c>
      <c r="B30" s="41" t="s">
        <v>277</v>
      </c>
      <c r="C30" s="42" t="s">
        <v>278</v>
      </c>
      <c r="D30" s="114">
        <v>26</v>
      </c>
      <c r="E30" s="114">
        <v>7</v>
      </c>
      <c r="F30" s="114">
        <f t="shared" si="0"/>
        <v>33</v>
      </c>
      <c r="G30" s="114">
        <f t="shared" si="1"/>
        <v>0</v>
      </c>
      <c r="H30" s="146" t="str">
        <f t="shared" si="2"/>
        <v>F</v>
      </c>
      <c r="I30" s="142"/>
      <c r="J30" s="147">
        <v>26</v>
      </c>
      <c r="K30" s="114">
        <v>20</v>
      </c>
      <c r="L30" s="114">
        <f t="shared" si="3"/>
        <v>46</v>
      </c>
      <c r="M30" s="114">
        <f t="shared" si="4"/>
        <v>4</v>
      </c>
      <c r="N30" s="146" t="str">
        <f t="shared" si="5"/>
        <v>P</v>
      </c>
      <c r="O30" s="102" t="s">
        <v>723</v>
      </c>
      <c r="P30" s="147">
        <v>25</v>
      </c>
      <c r="Q30" s="114">
        <v>18</v>
      </c>
      <c r="R30" s="114">
        <f t="shared" si="6"/>
        <v>43</v>
      </c>
      <c r="S30" s="114">
        <f t="shared" si="7"/>
        <v>4</v>
      </c>
      <c r="T30" s="146" t="str">
        <f t="shared" si="8"/>
        <v>P</v>
      </c>
      <c r="U30" s="142" t="s">
        <v>631</v>
      </c>
      <c r="V30" s="147">
        <v>25</v>
      </c>
      <c r="W30" s="114">
        <v>18</v>
      </c>
      <c r="X30" s="114">
        <f t="shared" si="9"/>
        <v>43</v>
      </c>
      <c r="Y30" s="114">
        <f t="shared" si="10"/>
        <v>4</v>
      </c>
      <c r="Z30" s="146" t="str">
        <f t="shared" si="11"/>
        <v>P</v>
      </c>
      <c r="AA30" s="142" t="s">
        <v>631</v>
      </c>
      <c r="AB30" s="147">
        <v>22</v>
      </c>
      <c r="AC30" s="114">
        <v>22</v>
      </c>
      <c r="AD30" s="114">
        <f t="shared" si="12"/>
        <v>44</v>
      </c>
      <c r="AE30" s="114">
        <f t="shared" si="13"/>
        <v>4</v>
      </c>
      <c r="AF30" s="146" t="str">
        <f t="shared" si="14"/>
        <v>P</v>
      </c>
      <c r="AG30" s="142" t="s">
        <v>631</v>
      </c>
      <c r="AH30" s="147">
        <v>21</v>
      </c>
      <c r="AI30" s="114">
        <v>20</v>
      </c>
      <c r="AJ30" s="114">
        <f t="shared" si="15"/>
        <v>41</v>
      </c>
      <c r="AK30" s="114">
        <f t="shared" si="16"/>
        <v>4</v>
      </c>
      <c r="AL30" s="146" t="str">
        <f t="shared" si="17"/>
        <v>P</v>
      </c>
      <c r="AM30" s="142" t="s">
        <v>631</v>
      </c>
      <c r="AN30" s="147">
        <v>28</v>
      </c>
      <c r="AO30" s="114">
        <v>21</v>
      </c>
      <c r="AP30" s="114">
        <f t="shared" si="18"/>
        <v>49</v>
      </c>
      <c r="AQ30" s="114">
        <f t="shared" si="19"/>
        <v>4</v>
      </c>
      <c r="AR30" s="146" t="str">
        <f t="shared" si="20"/>
        <v>P</v>
      </c>
      <c r="AS30" s="102" t="s">
        <v>723</v>
      </c>
      <c r="AT30" s="147">
        <v>22</v>
      </c>
      <c r="AU30" s="114">
        <v>29</v>
      </c>
      <c r="AV30" s="114">
        <f t="shared" si="21"/>
        <v>51</v>
      </c>
      <c r="AW30" s="114">
        <f t="shared" si="22"/>
        <v>5</v>
      </c>
      <c r="AX30" s="146" t="str">
        <f t="shared" si="23"/>
        <v>C</v>
      </c>
      <c r="AY30" s="142" t="s">
        <v>631</v>
      </c>
      <c r="AZ30" s="147">
        <v>25</v>
      </c>
      <c r="BA30" s="114">
        <v>21</v>
      </c>
      <c r="BB30" s="114">
        <f t="shared" si="24"/>
        <v>46</v>
      </c>
      <c r="BC30" s="114">
        <f t="shared" si="25"/>
        <v>4</v>
      </c>
      <c r="BD30" s="146" t="str">
        <f t="shared" si="26"/>
        <v>P</v>
      </c>
      <c r="BE30" s="142" t="s">
        <v>631</v>
      </c>
      <c r="BF30" s="147">
        <v>72</v>
      </c>
      <c r="BG30" s="114">
        <v>0</v>
      </c>
      <c r="BH30" s="114">
        <f t="shared" si="27"/>
        <v>72</v>
      </c>
      <c r="BI30" s="114">
        <f t="shared" si="28"/>
        <v>8</v>
      </c>
      <c r="BJ30" s="146" t="str">
        <f t="shared" si="29"/>
        <v>A</v>
      </c>
      <c r="BK30" s="142" t="s">
        <v>631</v>
      </c>
      <c r="BL30" s="145">
        <f t="shared" si="30"/>
        <v>3.8636363636363638</v>
      </c>
      <c r="BM30" s="86">
        <f t="shared" si="31"/>
        <v>38.63636363636364</v>
      </c>
      <c r="BN30" s="35" t="str">
        <f t="shared" si="32"/>
        <v>Fail</v>
      </c>
      <c r="BO30" s="114" t="str">
        <f t="shared" si="33"/>
        <v>21CS41,</v>
      </c>
      <c r="BP30" s="114" t="str">
        <f t="shared" si="34"/>
        <v>21CS41,21CS482,21CSL46,</v>
      </c>
      <c r="BQ30" s="109" t="s">
        <v>744</v>
      </c>
      <c r="BR30" s="109" t="s">
        <v>745</v>
      </c>
      <c r="BS30" s="109" t="s">
        <v>746</v>
      </c>
      <c r="BT30" s="109" t="s">
        <v>747</v>
      </c>
      <c r="BU30" s="109" t="s">
        <v>748</v>
      </c>
      <c r="BV30" s="109" t="s">
        <v>749</v>
      </c>
      <c r="BW30" s="109" t="s">
        <v>750</v>
      </c>
      <c r="BX30" s="109" t="s">
        <v>751</v>
      </c>
      <c r="BY30" s="109" t="s">
        <v>754</v>
      </c>
      <c r="BZ30" s="109" t="s">
        <v>753</v>
      </c>
    </row>
    <row r="31" spans="1:78" ht="17">
      <c r="A31" s="40" t="s">
        <v>655</v>
      </c>
      <c r="B31" s="41" t="s">
        <v>286</v>
      </c>
      <c r="C31" s="42" t="s">
        <v>287</v>
      </c>
      <c r="D31" s="114">
        <v>22</v>
      </c>
      <c r="E31" s="114">
        <v>0</v>
      </c>
      <c r="F31" s="114">
        <f t="shared" si="0"/>
        <v>22</v>
      </c>
      <c r="G31" s="114">
        <f t="shared" si="1"/>
        <v>0</v>
      </c>
      <c r="H31" s="146" t="str">
        <f t="shared" si="2"/>
        <v>F</v>
      </c>
      <c r="I31" s="142"/>
      <c r="J31" s="147">
        <v>22</v>
      </c>
      <c r="K31" s="114">
        <v>21</v>
      </c>
      <c r="L31" s="114">
        <f t="shared" si="3"/>
        <v>43</v>
      </c>
      <c r="M31" s="114">
        <f t="shared" si="4"/>
        <v>4</v>
      </c>
      <c r="N31" s="146" t="str">
        <f t="shared" si="5"/>
        <v>P</v>
      </c>
      <c r="O31" s="142" t="s">
        <v>631</v>
      </c>
      <c r="P31" s="147">
        <v>23</v>
      </c>
      <c r="Q31" s="114">
        <v>18</v>
      </c>
      <c r="R31" s="114">
        <f t="shared" si="6"/>
        <v>41</v>
      </c>
      <c r="S31" s="114">
        <f t="shared" si="7"/>
        <v>4</v>
      </c>
      <c r="T31" s="146" t="str">
        <f t="shared" si="8"/>
        <v>P</v>
      </c>
      <c r="U31" s="142" t="s">
        <v>631</v>
      </c>
      <c r="V31" s="147">
        <v>22</v>
      </c>
      <c r="W31" s="114">
        <v>26</v>
      </c>
      <c r="X31" s="114">
        <f t="shared" si="9"/>
        <v>48</v>
      </c>
      <c r="Y31" s="114">
        <f t="shared" si="10"/>
        <v>4</v>
      </c>
      <c r="Z31" s="146" t="str">
        <f t="shared" si="11"/>
        <v>P</v>
      </c>
      <c r="AA31" s="142" t="s">
        <v>631</v>
      </c>
      <c r="AB31" s="147">
        <v>22</v>
      </c>
      <c r="AC31" s="114">
        <v>22</v>
      </c>
      <c r="AD31" s="114">
        <f t="shared" si="12"/>
        <v>44</v>
      </c>
      <c r="AE31" s="114">
        <f t="shared" si="13"/>
        <v>4</v>
      </c>
      <c r="AF31" s="146" t="str">
        <f t="shared" si="14"/>
        <v>P</v>
      </c>
      <c r="AG31" s="142" t="s">
        <v>631</v>
      </c>
      <c r="AH31" s="147">
        <v>20</v>
      </c>
      <c r="AI31" s="114">
        <v>29</v>
      </c>
      <c r="AJ31" s="114">
        <f t="shared" si="15"/>
        <v>49</v>
      </c>
      <c r="AK31" s="114">
        <f t="shared" si="16"/>
        <v>4</v>
      </c>
      <c r="AL31" s="146" t="str">
        <f t="shared" si="17"/>
        <v>P</v>
      </c>
      <c r="AM31" s="142" t="s">
        <v>631</v>
      </c>
      <c r="AN31" s="147">
        <v>24</v>
      </c>
      <c r="AO31" s="114">
        <v>24</v>
      </c>
      <c r="AP31" s="114">
        <f t="shared" si="18"/>
        <v>48</v>
      </c>
      <c r="AQ31" s="114">
        <f t="shared" si="19"/>
        <v>4</v>
      </c>
      <c r="AR31" s="146" t="str">
        <f t="shared" si="20"/>
        <v>P</v>
      </c>
      <c r="AS31" s="102" t="s">
        <v>723</v>
      </c>
      <c r="AT31" s="147">
        <v>37</v>
      </c>
      <c r="AU31" s="114">
        <v>48</v>
      </c>
      <c r="AV31" s="114">
        <f t="shared" si="21"/>
        <v>85</v>
      </c>
      <c r="AW31" s="114">
        <f t="shared" si="22"/>
        <v>9</v>
      </c>
      <c r="AX31" s="146" t="str">
        <f t="shared" si="23"/>
        <v>A+</v>
      </c>
      <c r="AY31" s="142" t="s">
        <v>631</v>
      </c>
      <c r="AZ31" s="147">
        <v>23</v>
      </c>
      <c r="BA31" s="114">
        <v>29</v>
      </c>
      <c r="BB31" s="114">
        <f t="shared" si="24"/>
        <v>52</v>
      </c>
      <c r="BC31" s="114">
        <f t="shared" si="25"/>
        <v>5</v>
      </c>
      <c r="BD31" s="146" t="str">
        <f t="shared" si="26"/>
        <v>C</v>
      </c>
      <c r="BE31" s="142" t="s">
        <v>631</v>
      </c>
      <c r="BF31" s="147">
        <v>71</v>
      </c>
      <c r="BG31" s="114">
        <v>0</v>
      </c>
      <c r="BH31" s="114">
        <f t="shared" si="27"/>
        <v>71</v>
      </c>
      <c r="BI31" s="114">
        <f t="shared" si="28"/>
        <v>8</v>
      </c>
      <c r="BJ31" s="146" t="str">
        <f t="shared" si="29"/>
        <v>A</v>
      </c>
      <c r="BK31" s="142" t="s">
        <v>631</v>
      </c>
      <c r="BL31" s="145">
        <f t="shared" si="30"/>
        <v>4.0909090909090908</v>
      </c>
      <c r="BM31" s="86">
        <f t="shared" si="31"/>
        <v>40.909090909090907</v>
      </c>
      <c r="BN31" s="35" t="str">
        <f t="shared" si="32"/>
        <v>Fail</v>
      </c>
      <c r="BO31" s="114" t="str">
        <f t="shared" si="33"/>
        <v>21CS41,</v>
      </c>
      <c r="BP31" s="114" t="str">
        <f t="shared" si="34"/>
        <v>21CS41,21CSL46,</v>
      </c>
      <c r="BQ31" s="109" t="s">
        <v>744</v>
      </c>
      <c r="BR31" s="109" t="s">
        <v>745</v>
      </c>
      <c r="BS31" s="109" t="s">
        <v>746</v>
      </c>
      <c r="BT31" s="109" t="s">
        <v>747</v>
      </c>
      <c r="BU31" s="109" t="s">
        <v>748</v>
      </c>
      <c r="BV31" s="109" t="s">
        <v>749</v>
      </c>
      <c r="BW31" s="109" t="s">
        <v>750</v>
      </c>
      <c r="BX31" s="109" t="s">
        <v>751</v>
      </c>
      <c r="BY31" s="109" t="s">
        <v>754</v>
      </c>
      <c r="BZ31" s="109" t="s">
        <v>753</v>
      </c>
    </row>
    <row r="32" spans="1:78" ht="17">
      <c r="A32" s="40" t="s">
        <v>656</v>
      </c>
      <c r="B32" s="41" t="s">
        <v>295</v>
      </c>
      <c r="C32" s="42" t="s">
        <v>296</v>
      </c>
      <c r="D32" s="114">
        <v>27</v>
      </c>
      <c r="E32" s="114">
        <v>33</v>
      </c>
      <c r="F32" s="114">
        <f t="shared" si="0"/>
        <v>60</v>
      </c>
      <c r="G32" s="114">
        <f t="shared" si="1"/>
        <v>7</v>
      </c>
      <c r="H32" s="146" t="str">
        <f t="shared" si="2"/>
        <v>B+</v>
      </c>
      <c r="I32" s="142" t="s">
        <v>631</v>
      </c>
      <c r="J32" s="147">
        <v>28</v>
      </c>
      <c r="K32" s="114">
        <v>23</v>
      </c>
      <c r="L32" s="114">
        <f t="shared" si="3"/>
        <v>51</v>
      </c>
      <c r="M32" s="114">
        <f t="shared" si="4"/>
        <v>5</v>
      </c>
      <c r="N32" s="146" t="str">
        <f t="shared" si="5"/>
        <v>C</v>
      </c>
      <c r="O32" s="142" t="s">
        <v>631</v>
      </c>
      <c r="P32" s="147">
        <v>32</v>
      </c>
      <c r="Q32" s="114">
        <v>29</v>
      </c>
      <c r="R32" s="114">
        <f t="shared" si="6"/>
        <v>61</v>
      </c>
      <c r="S32" s="114">
        <f t="shared" si="7"/>
        <v>7</v>
      </c>
      <c r="T32" s="146" t="str">
        <f t="shared" si="8"/>
        <v>B+</v>
      </c>
      <c r="U32" s="142" t="s">
        <v>631</v>
      </c>
      <c r="V32" s="147">
        <v>36</v>
      </c>
      <c r="W32" s="114">
        <v>42</v>
      </c>
      <c r="X32" s="114">
        <f t="shared" si="9"/>
        <v>78</v>
      </c>
      <c r="Y32" s="114">
        <f t="shared" si="10"/>
        <v>8</v>
      </c>
      <c r="Z32" s="146" t="str">
        <f t="shared" si="11"/>
        <v>A</v>
      </c>
      <c r="AA32" s="142" t="s">
        <v>631</v>
      </c>
      <c r="AB32" s="147">
        <v>32</v>
      </c>
      <c r="AC32" s="114">
        <v>30</v>
      </c>
      <c r="AD32" s="114">
        <f t="shared" si="12"/>
        <v>62</v>
      </c>
      <c r="AE32" s="114">
        <f t="shared" si="13"/>
        <v>7</v>
      </c>
      <c r="AF32" s="146" t="str">
        <f t="shared" si="14"/>
        <v>B+</v>
      </c>
      <c r="AG32" s="142" t="s">
        <v>631</v>
      </c>
      <c r="AH32" s="147">
        <v>36</v>
      </c>
      <c r="AI32" s="114">
        <v>35</v>
      </c>
      <c r="AJ32" s="114">
        <f t="shared" si="15"/>
        <v>71</v>
      </c>
      <c r="AK32" s="114">
        <f t="shared" si="16"/>
        <v>8</v>
      </c>
      <c r="AL32" s="146" t="str">
        <f t="shared" si="17"/>
        <v>A</v>
      </c>
      <c r="AM32" s="142" t="s">
        <v>631</v>
      </c>
      <c r="AN32" s="147">
        <v>36</v>
      </c>
      <c r="AO32" s="114">
        <v>37</v>
      </c>
      <c r="AP32" s="114">
        <f t="shared" si="18"/>
        <v>73</v>
      </c>
      <c r="AQ32" s="114">
        <f t="shared" si="19"/>
        <v>8</v>
      </c>
      <c r="AR32" s="146" t="str">
        <f t="shared" si="20"/>
        <v>A</v>
      </c>
      <c r="AS32" s="142" t="s">
        <v>631</v>
      </c>
      <c r="AT32" s="147">
        <v>29</v>
      </c>
      <c r="AU32" s="114">
        <v>39</v>
      </c>
      <c r="AV32" s="114">
        <f t="shared" si="21"/>
        <v>68</v>
      </c>
      <c r="AW32" s="114">
        <f t="shared" si="22"/>
        <v>7</v>
      </c>
      <c r="AX32" s="146" t="str">
        <f t="shared" si="23"/>
        <v>B+</v>
      </c>
      <c r="AY32" s="142" t="s">
        <v>631</v>
      </c>
      <c r="AZ32" s="147">
        <v>34</v>
      </c>
      <c r="BA32" s="114">
        <v>39</v>
      </c>
      <c r="BB32" s="114">
        <f t="shared" si="24"/>
        <v>73</v>
      </c>
      <c r="BC32" s="114">
        <f t="shared" si="25"/>
        <v>8</v>
      </c>
      <c r="BD32" s="146" t="str">
        <f t="shared" si="26"/>
        <v>A</v>
      </c>
      <c r="BE32" s="142" t="s">
        <v>631</v>
      </c>
      <c r="BF32" s="147">
        <v>92</v>
      </c>
      <c r="BG32" s="114">
        <v>0</v>
      </c>
      <c r="BH32" s="114">
        <f t="shared" si="27"/>
        <v>92</v>
      </c>
      <c r="BI32" s="114">
        <f t="shared" si="28"/>
        <v>10</v>
      </c>
      <c r="BJ32" s="146" t="str">
        <f t="shared" si="29"/>
        <v>O</v>
      </c>
      <c r="BK32" s="142" t="s">
        <v>631</v>
      </c>
      <c r="BL32" s="145">
        <f t="shared" si="30"/>
        <v>7.5454545454545459</v>
      </c>
      <c r="BM32" s="86">
        <f t="shared" si="31"/>
        <v>75.454545454545453</v>
      </c>
      <c r="BN32" s="35" t="str">
        <f t="shared" si="32"/>
        <v>FCD</v>
      </c>
      <c r="BO32" s="114" t="str">
        <f t="shared" si="33"/>
        <v/>
      </c>
      <c r="BP32" s="114" t="str">
        <f t="shared" si="34"/>
        <v/>
      </c>
      <c r="BQ32" s="109" t="s">
        <v>744</v>
      </c>
      <c r="BR32" s="109" t="s">
        <v>745</v>
      </c>
      <c r="BS32" s="109" t="s">
        <v>746</v>
      </c>
      <c r="BT32" s="109" t="s">
        <v>747</v>
      </c>
      <c r="BU32" s="109" t="s">
        <v>748</v>
      </c>
      <c r="BV32" s="109" t="s">
        <v>749</v>
      </c>
      <c r="BW32" s="109" t="s">
        <v>750</v>
      </c>
      <c r="BX32" s="109" t="s">
        <v>751</v>
      </c>
      <c r="BY32" s="109" t="s">
        <v>754</v>
      </c>
      <c r="BZ32" s="109" t="s">
        <v>753</v>
      </c>
    </row>
    <row r="33" spans="1:78" ht="17">
      <c r="A33" s="40" t="s">
        <v>657</v>
      </c>
      <c r="B33" s="41" t="s">
        <v>304</v>
      </c>
      <c r="C33" s="42" t="s">
        <v>305</v>
      </c>
      <c r="D33" s="114">
        <v>33</v>
      </c>
      <c r="E33" s="114">
        <v>21</v>
      </c>
      <c r="F33" s="114">
        <f t="shared" si="0"/>
        <v>54</v>
      </c>
      <c r="G33" s="114">
        <f t="shared" si="1"/>
        <v>5</v>
      </c>
      <c r="H33" s="146" t="str">
        <f t="shared" si="2"/>
        <v>C</v>
      </c>
      <c r="I33" s="142" t="s">
        <v>631</v>
      </c>
      <c r="J33" s="147">
        <v>24</v>
      </c>
      <c r="K33" s="114">
        <v>26</v>
      </c>
      <c r="L33" s="114">
        <f t="shared" si="3"/>
        <v>50</v>
      </c>
      <c r="M33" s="114">
        <f t="shared" si="4"/>
        <v>5</v>
      </c>
      <c r="N33" s="146" t="str">
        <f t="shared" si="5"/>
        <v>C</v>
      </c>
      <c r="O33" s="142" t="s">
        <v>631</v>
      </c>
      <c r="P33" s="147">
        <v>28</v>
      </c>
      <c r="Q33" s="114">
        <v>28</v>
      </c>
      <c r="R33" s="114">
        <f t="shared" si="6"/>
        <v>56</v>
      </c>
      <c r="S33" s="114">
        <f t="shared" si="7"/>
        <v>6</v>
      </c>
      <c r="T33" s="146" t="str">
        <f t="shared" si="8"/>
        <v>B</v>
      </c>
      <c r="U33" s="142" t="s">
        <v>631</v>
      </c>
      <c r="V33" s="147">
        <v>27</v>
      </c>
      <c r="W33" s="114">
        <v>35</v>
      </c>
      <c r="X33" s="114">
        <f t="shared" si="9"/>
        <v>62</v>
      </c>
      <c r="Y33" s="114">
        <f t="shared" si="10"/>
        <v>7</v>
      </c>
      <c r="Z33" s="146" t="str">
        <f t="shared" si="11"/>
        <v>B+</v>
      </c>
      <c r="AA33" s="142" t="s">
        <v>631</v>
      </c>
      <c r="AB33" s="147">
        <v>24</v>
      </c>
      <c r="AC33" s="114">
        <v>26</v>
      </c>
      <c r="AD33" s="114">
        <f t="shared" si="12"/>
        <v>50</v>
      </c>
      <c r="AE33" s="114">
        <f t="shared" si="13"/>
        <v>5</v>
      </c>
      <c r="AF33" s="146" t="str">
        <f t="shared" si="14"/>
        <v>C</v>
      </c>
      <c r="AG33" s="142" t="s">
        <v>631</v>
      </c>
      <c r="AH33" s="147">
        <v>29</v>
      </c>
      <c r="AI33" s="114">
        <v>25</v>
      </c>
      <c r="AJ33" s="114">
        <f t="shared" si="15"/>
        <v>54</v>
      </c>
      <c r="AK33" s="114">
        <f t="shared" si="16"/>
        <v>5</v>
      </c>
      <c r="AL33" s="146" t="str">
        <f t="shared" si="17"/>
        <v>C</v>
      </c>
      <c r="AM33" s="142" t="s">
        <v>631</v>
      </c>
      <c r="AN33" s="147">
        <v>34</v>
      </c>
      <c r="AO33" s="114">
        <v>38</v>
      </c>
      <c r="AP33" s="114">
        <f t="shared" si="18"/>
        <v>72</v>
      </c>
      <c r="AQ33" s="114">
        <f t="shared" si="19"/>
        <v>8</v>
      </c>
      <c r="AR33" s="146" t="str">
        <f t="shared" si="20"/>
        <v>A</v>
      </c>
      <c r="AS33" s="102" t="s">
        <v>723</v>
      </c>
      <c r="AT33" s="147">
        <v>27</v>
      </c>
      <c r="AU33" s="114">
        <v>33</v>
      </c>
      <c r="AV33" s="114">
        <f t="shared" si="21"/>
        <v>60</v>
      </c>
      <c r="AW33" s="114">
        <f t="shared" si="22"/>
        <v>7</v>
      </c>
      <c r="AX33" s="146" t="str">
        <f t="shared" si="23"/>
        <v>B+</v>
      </c>
      <c r="AY33" s="142" t="s">
        <v>631</v>
      </c>
      <c r="AZ33" s="147">
        <v>32</v>
      </c>
      <c r="BA33" s="114">
        <v>34</v>
      </c>
      <c r="BB33" s="114">
        <f t="shared" si="24"/>
        <v>66</v>
      </c>
      <c r="BC33" s="114">
        <f t="shared" si="25"/>
        <v>7</v>
      </c>
      <c r="BD33" s="146" t="str">
        <f t="shared" si="26"/>
        <v>B+</v>
      </c>
      <c r="BE33" s="142" t="s">
        <v>631</v>
      </c>
      <c r="BF33" s="147">
        <v>80</v>
      </c>
      <c r="BG33" s="114">
        <v>0</v>
      </c>
      <c r="BH33" s="114">
        <f t="shared" si="27"/>
        <v>80</v>
      </c>
      <c r="BI33" s="114">
        <f t="shared" si="28"/>
        <v>9</v>
      </c>
      <c r="BJ33" s="146" t="str">
        <f t="shared" si="29"/>
        <v>A+</v>
      </c>
      <c r="BK33" s="142" t="s">
        <v>631</v>
      </c>
      <c r="BL33" s="145">
        <f t="shared" si="30"/>
        <v>6.2272727272727275</v>
      </c>
      <c r="BM33" s="86">
        <f t="shared" si="31"/>
        <v>62.272727272727273</v>
      </c>
      <c r="BN33" s="35" t="str">
        <f t="shared" si="32"/>
        <v>FC</v>
      </c>
      <c r="BO33" s="114" t="str">
        <f t="shared" si="33"/>
        <v/>
      </c>
      <c r="BP33" s="114" t="str">
        <f t="shared" si="34"/>
        <v>21CSL46,</v>
      </c>
      <c r="BQ33" s="109" t="s">
        <v>744</v>
      </c>
      <c r="BR33" s="109" t="s">
        <v>745</v>
      </c>
      <c r="BS33" s="109" t="s">
        <v>746</v>
      </c>
      <c r="BT33" s="109" t="s">
        <v>747</v>
      </c>
      <c r="BU33" s="109" t="s">
        <v>748</v>
      </c>
      <c r="BV33" s="109" t="s">
        <v>749</v>
      </c>
      <c r="BW33" s="109" t="s">
        <v>750</v>
      </c>
      <c r="BX33" s="109" t="s">
        <v>751</v>
      </c>
      <c r="BY33" s="109" t="s">
        <v>754</v>
      </c>
      <c r="BZ33" s="109" t="s">
        <v>753</v>
      </c>
    </row>
    <row r="34" spans="1:78" ht="17">
      <c r="A34" s="40" t="s">
        <v>658</v>
      </c>
      <c r="B34" s="41" t="s">
        <v>314</v>
      </c>
      <c r="C34" s="42" t="s">
        <v>315</v>
      </c>
      <c r="D34" s="114">
        <v>44</v>
      </c>
      <c r="E34" s="114">
        <v>36</v>
      </c>
      <c r="F34" s="114">
        <f t="shared" si="0"/>
        <v>80</v>
      </c>
      <c r="G34" s="114">
        <f t="shared" si="1"/>
        <v>9</v>
      </c>
      <c r="H34" s="146" t="str">
        <f t="shared" si="2"/>
        <v>A+</v>
      </c>
      <c r="I34" s="142" t="s">
        <v>631</v>
      </c>
      <c r="J34" s="147">
        <v>45</v>
      </c>
      <c r="K34" s="114">
        <v>30</v>
      </c>
      <c r="L34" s="114">
        <f t="shared" si="3"/>
        <v>75</v>
      </c>
      <c r="M34" s="114">
        <f t="shared" si="4"/>
        <v>8</v>
      </c>
      <c r="N34" s="146" t="str">
        <f t="shared" si="5"/>
        <v>A</v>
      </c>
      <c r="O34" s="142" t="s">
        <v>631</v>
      </c>
      <c r="P34" s="147">
        <v>36</v>
      </c>
      <c r="Q34" s="114">
        <v>29</v>
      </c>
      <c r="R34" s="114">
        <f t="shared" si="6"/>
        <v>65</v>
      </c>
      <c r="S34" s="114">
        <f t="shared" si="7"/>
        <v>7</v>
      </c>
      <c r="T34" s="146" t="str">
        <f t="shared" si="8"/>
        <v>B+</v>
      </c>
      <c r="U34" s="142" t="s">
        <v>631</v>
      </c>
      <c r="V34" s="147">
        <v>28</v>
      </c>
      <c r="W34" s="114">
        <v>23</v>
      </c>
      <c r="X34" s="114">
        <f t="shared" si="9"/>
        <v>51</v>
      </c>
      <c r="Y34" s="114">
        <f t="shared" si="10"/>
        <v>5</v>
      </c>
      <c r="Z34" s="146" t="str">
        <f t="shared" si="11"/>
        <v>C</v>
      </c>
      <c r="AA34" s="142" t="s">
        <v>631</v>
      </c>
      <c r="AB34" s="147">
        <v>34</v>
      </c>
      <c r="AC34" s="114">
        <v>37</v>
      </c>
      <c r="AD34" s="114">
        <f t="shared" si="12"/>
        <v>71</v>
      </c>
      <c r="AE34" s="114">
        <f t="shared" si="13"/>
        <v>8</v>
      </c>
      <c r="AF34" s="146" t="str">
        <f t="shared" si="14"/>
        <v>A</v>
      </c>
      <c r="AG34" s="142" t="s">
        <v>631</v>
      </c>
      <c r="AH34" s="147">
        <v>40</v>
      </c>
      <c r="AI34" s="114">
        <v>22</v>
      </c>
      <c r="AJ34" s="114">
        <f t="shared" si="15"/>
        <v>62</v>
      </c>
      <c r="AK34" s="114">
        <f t="shared" si="16"/>
        <v>7</v>
      </c>
      <c r="AL34" s="146" t="str">
        <f t="shared" si="17"/>
        <v>B+</v>
      </c>
      <c r="AM34" s="142" t="s">
        <v>631</v>
      </c>
      <c r="AN34" s="147">
        <v>38</v>
      </c>
      <c r="AO34" s="114">
        <v>47</v>
      </c>
      <c r="AP34" s="114">
        <f t="shared" si="18"/>
        <v>85</v>
      </c>
      <c r="AQ34" s="114">
        <f t="shared" si="19"/>
        <v>9</v>
      </c>
      <c r="AR34" s="146" t="str">
        <f t="shared" si="20"/>
        <v>A+</v>
      </c>
      <c r="AS34" s="142" t="s">
        <v>631</v>
      </c>
      <c r="AT34" s="147">
        <v>45</v>
      </c>
      <c r="AU34" s="114">
        <v>49</v>
      </c>
      <c r="AV34" s="114">
        <f t="shared" si="21"/>
        <v>94</v>
      </c>
      <c r="AW34" s="114">
        <f t="shared" si="22"/>
        <v>10</v>
      </c>
      <c r="AX34" s="146" t="str">
        <f t="shared" si="23"/>
        <v>O</v>
      </c>
      <c r="AY34" s="142" t="s">
        <v>631</v>
      </c>
      <c r="AZ34" s="147">
        <v>37</v>
      </c>
      <c r="BA34" s="114">
        <v>32</v>
      </c>
      <c r="BB34" s="114">
        <f t="shared" si="24"/>
        <v>69</v>
      </c>
      <c r="BC34" s="114">
        <f t="shared" si="25"/>
        <v>7</v>
      </c>
      <c r="BD34" s="146" t="str">
        <f t="shared" si="26"/>
        <v>B+</v>
      </c>
      <c r="BE34" s="142" t="s">
        <v>631</v>
      </c>
      <c r="BF34" s="147">
        <v>97</v>
      </c>
      <c r="BG34" s="114">
        <v>0</v>
      </c>
      <c r="BH34" s="114">
        <f t="shared" si="27"/>
        <v>97</v>
      </c>
      <c r="BI34" s="114">
        <f t="shared" si="28"/>
        <v>10</v>
      </c>
      <c r="BJ34" s="146" t="str">
        <f t="shared" si="29"/>
        <v>O</v>
      </c>
      <c r="BK34" s="142" t="s">
        <v>631</v>
      </c>
      <c r="BL34" s="145">
        <f t="shared" si="30"/>
        <v>7.5909090909090908</v>
      </c>
      <c r="BM34" s="86">
        <f t="shared" si="31"/>
        <v>75.909090909090907</v>
      </c>
      <c r="BN34" s="35" t="str">
        <f t="shared" si="32"/>
        <v>FCD</v>
      </c>
      <c r="BO34" s="114" t="str">
        <f t="shared" si="33"/>
        <v/>
      </c>
      <c r="BP34" s="114" t="str">
        <f t="shared" si="34"/>
        <v/>
      </c>
      <c r="BQ34" s="109" t="s">
        <v>744</v>
      </c>
      <c r="BR34" s="109" t="s">
        <v>745</v>
      </c>
      <c r="BS34" s="109" t="s">
        <v>746</v>
      </c>
      <c r="BT34" s="109" t="s">
        <v>747</v>
      </c>
      <c r="BU34" s="109" t="s">
        <v>748</v>
      </c>
      <c r="BV34" s="109" t="s">
        <v>749</v>
      </c>
      <c r="BW34" s="109" t="s">
        <v>750</v>
      </c>
      <c r="BX34" s="109" t="s">
        <v>751</v>
      </c>
      <c r="BY34" s="109" t="s">
        <v>754</v>
      </c>
      <c r="BZ34" s="109" t="s">
        <v>753</v>
      </c>
    </row>
    <row r="35" spans="1:78" ht="17">
      <c r="A35" s="40" t="s">
        <v>659</v>
      </c>
      <c r="B35" s="41" t="s">
        <v>323</v>
      </c>
      <c r="C35" s="42" t="s">
        <v>324</v>
      </c>
      <c r="D35" s="114">
        <v>39</v>
      </c>
      <c r="E35" s="114">
        <v>27</v>
      </c>
      <c r="F35" s="114">
        <f t="shared" si="0"/>
        <v>66</v>
      </c>
      <c r="G35" s="114">
        <f t="shared" si="1"/>
        <v>7</v>
      </c>
      <c r="H35" s="146" t="str">
        <f t="shared" si="2"/>
        <v>B+</v>
      </c>
      <c r="I35" s="142" t="s">
        <v>631</v>
      </c>
      <c r="J35" s="147">
        <v>36</v>
      </c>
      <c r="K35" s="114">
        <v>33</v>
      </c>
      <c r="L35" s="114">
        <f t="shared" si="3"/>
        <v>69</v>
      </c>
      <c r="M35" s="114">
        <f t="shared" si="4"/>
        <v>7</v>
      </c>
      <c r="N35" s="146" t="str">
        <f t="shared" si="5"/>
        <v>B+</v>
      </c>
      <c r="O35" s="142" t="s">
        <v>631</v>
      </c>
      <c r="P35" s="147">
        <v>36</v>
      </c>
      <c r="Q35" s="114">
        <v>23</v>
      </c>
      <c r="R35" s="114">
        <f t="shared" si="6"/>
        <v>59</v>
      </c>
      <c r="S35" s="114">
        <f t="shared" si="7"/>
        <v>6</v>
      </c>
      <c r="T35" s="146" t="str">
        <f t="shared" si="8"/>
        <v>B</v>
      </c>
      <c r="U35" s="142" t="s">
        <v>631</v>
      </c>
      <c r="V35" s="147">
        <v>39</v>
      </c>
      <c r="W35" s="114">
        <v>32</v>
      </c>
      <c r="X35" s="114">
        <f t="shared" si="9"/>
        <v>71</v>
      </c>
      <c r="Y35" s="114">
        <f t="shared" si="10"/>
        <v>8</v>
      </c>
      <c r="Z35" s="146" t="str">
        <f t="shared" si="11"/>
        <v>A</v>
      </c>
      <c r="AA35" s="142" t="s">
        <v>631</v>
      </c>
      <c r="AB35" s="147">
        <v>33</v>
      </c>
      <c r="AC35" s="114">
        <v>22</v>
      </c>
      <c r="AD35" s="114">
        <f t="shared" si="12"/>
        <v>55</v>
      </c>
      <c r="AE35" s="114">
        <f t="shared" si="13"/>
        <v>6</v>
      </c>
      <c r="AF35" s="146" t="str">
        <f t="shared" si="14"/>
        <v>B</v>
      </c>
      <c r="AG35" s="142" t="s">
        <v>631</v>
      </c>
      <c r="AH35" s="147">
        <v>40</v>
      </c>
      <c r="AI35" s="114">
        <v>31</v>
      </c>
      <c r="AJ35" s="114">
        <f t="shared" si="15"/>
        <v>71</v>
      </c>
      <c r="AK35" s="114">
        <f t="shared" si="16"/>
        <v>8</v>
      </c>
      <c r="AL35" s="146" t="str">
        <f t="shared" si="17"/>
        <v>A</v>
      </c>
      <c r="AM35" s="142" t="s">
        <v>631</v>
      </c>
      <c r="AN35" s="147">
        <v>38</v>
      </c>
      <c r="AO35" s="114">
        <v>30</v>
      </c>
      <c r="AP35" s="114">
        <f t="shared" si="18"/>
        <v>68</v>
      </c>
      <c r="AQ35" s="114">
        <f t="shared" si="19"/>
        <v>7</v>
      </c>
      <c r="AR35" s="146" t="str">
        <f t="shared" si="20"/>
        <v>B+</v>
      </c>
      <c r="AS35" s="142" t="s">
        <v>631</v>
      </c>
      <c r="AT35" s="147">
        <v>39</v>
      </c>
      <c r="AU35" s="114">
        <v>49</v>
      </c>
      <c r="AV35" s="114">
        <f t="shared" si="21"/>
        <v>88</v>
      </c>
      <c r="AW35" s="114">
        <f t="shared" si="22"/>
        <v>9</v>
      </c>
      <c r="AX35" s="146" t="str">
        <f t="shared" si="23"/>
        <v>A+</v>
      </c>
      <c r="AY35" s="142" t="s">
        <v>631</v>
      </c>
      <c r="AZ35" s="148">
        <v>39</v>
      </c>
      <c r="BA35" s="153">
        <v>36</v>
      </c>
      <c r="BB35" s="114">
        <f t="shared" si="24"/>
        <v>75</v>
      </c>
      <c r="BC35" s="114">
        <f t="shared" si="25"/>
        <v>8</v>
      </c>
      <c r="BD35" s="146" t="str">
        <f t="shared" si="26"/>
        <v>A</v>
      </c>
      <c r="BE35" s="142" t="s">
        <v>631</v>
      </c>
      <c r="BF35" s="147">
        <v>94</v>
      </c>
      <c r="BG35" s="114">
        <v>0</v>
      </c>
      <c r="BH35" s="114">
        <f t="shared" si="27"/>
        <v>94</v>
      </c>
      <c r="BI35" s="114">
        <f t="shared" si="28"/>
        <v>10</v>
      </c>
      <c r="BJ35" s="146" t="str">
        <f t="shared" si="29"/>
        <v>O</v>
      </c>
      <c r="BK35" s="142" t="s">
        <v>631</v>
      </c>
      <c r="BL35" s="145">
        <f t="shared" si="30"/>
        <v>7.3636363636363633</v>
      </c>
      <c r="BM35" s="86">
        <f t="shared" si="31"/>
        <v>73.636363636363626</v>
      </c>
      <c r="BN35" s="35" t="str">
        <f t="shared" si="32"/>
        <v>FCD</v>
      </c>
      <c r="BO35" s="114" t="str">
        <f t="shared" si="33"/>
        <v/>
      </c>
      <c r="BP35" s="114" t="str">
        <f t="shared" si="34"/>
        <v/>
      </c>
      <c r="BQ35" s="109" t="s">
        <v>744</v>
      </c>
      <c r="BR35" s="109" t="s">
        <v>745</v>
      </c>
      <c r="BS35" s="109" t="s">
        <v>746</v>
      </c>
      <c r="BT35" s="109" t="s">
        <v>747</v>
      </c>
      <c r="BU35" s="109" t="s">
        <v>748</v>
      </c>
      <c r="BV35" s="109" t="s">
        <v>749</v>
      </c>
      <c r="BW35" s="109" t="s">
        <v>750</v>
      </c>
      <c r="BX35" s="109" t="s">
        <v>751</v>
      </c>
      <c r="BY35" s="109" t="s">
        <v>754</v>
      </c>
      <c r="BZ35" s="109" t="s">
        <v>753</v>
      </c>
    </row>
    <row r="36" spans="1:78" ht="17">
      <c r="A36" s="40" t="s">
        <v>660</v>
      </c>
      <c r="B36" s="41" t="s">
        <v>331</v>
      </c>
      <c r="C36" s="42" t="s">
        <v>332</v>
      </c>
      <c r="D36" s="114">
        <v>49</v>
      </c>
      <c r="E36" s="114">
        <v>42</v>
      </c>
      <c r="F36" s="114">
        <f t="shared" si="0"/>
        <v>91</v>
      </c>
      <c r="G36" s="114">
        <f t="shared" si="1"/>
        <v>10</v>
      </c>
      <c r="H36" s="146" t="str">
        <f t="shared" si="2"/>
        <v>O</v>
      </c>
      <c r="I36" s="142" t="s">
        <v>631</v>
      </c>
      <c r="J36" s="147">
        <v>49</v>
      </c>
      <c r="K36" s="114">
        <v>36</v>
      </c>
      <c r="L36" s="114">
        <f t="shared" si="3"/>
        <v>85</v>
      </c>
      <c r="M36" s="114">
        <f t="shared" si="4"/>
        <v>9</v>
      </c>
      <c r="N36" s="146" t="str">
        <f t="shared" si="5"/>
        <v>A+</v>
      </c>
      <c r="O36" s="142" t="s">
        <v>631</v>
      </c>
      <c r="P36" s="147">
        <v>48</v>
      </c>
      <c r="Q36" s="114">
        <v>39</v>
      </c>
      <c r="R36" s="114">
        <f t="shared" si="6"/>
        <v>87</v>
      </c>
      <c r="S36" s="114">
        <f t="shared" si="7"/>
        <v>9</v>
      </c>
      <c r="T36" s="146" t="str">
        <f t="shared" si="8"/>
        <v>A+</v>
      </c>
      <c r="U36" s="142" t="s">
        <v>631</v>
      </c>
      <c r="V36" s="147">
        <v>47</v>
      </c>
      <c r="W36" s="114">
        <v>44</v>
      </c>
      <c r="X36" s="114">
        <f t="shared" si="9"/>
        <v>91</v>
      </c>
      <c r="Y36" s="114">
        <f t="shared" si="10"/>
        <v>10</v>
      </c>
      <c r="Z36" s="146" t="str">
        <f t="shared" si="11"/>
        <v>O</v>
      </c>
      <c r="AA36" s="142" t="s">
        <v>631</v>
      </c>
      <c r="AB36" s="147">
        <v>43</v>
      </c>
      <c r="AC36" s="114">
        <v>33</v>
      </c>
      <c r="AD36" s="114">
        <f t="shared" si="12"/>
        <v>76</v>
      </c>
      <c r="AE36" s="114">
        <f t="shared" si="13"/>
        <v>8</v>
      </c>
      <c r="AF36" s="146" t="str">
        <f t="shared" si="14"/>
        <v>A</v>
      </c>
      <c r="AG36" s="142" t="s">
        <v>631</v>
      </c>
      <c r="AH36" s="147">
        <v>48</v>
      </c>
      <c r="AI36" s="114">
        <v>41</v>
      </c>
      <c r="AJ36" s="114">
        <f t="shared" si="15"/>
        <v>89</v>
      </c>
      <c r="AK36" s="114">
        <f t="shared" si="16"/>
        <v>9</v>
      </c>
      <c r="AL36" s="146" t="str">
        <f t="shared" si="17"/>
        <v>A+</v>
      </c>
      <c r="AM36" s="142" t="s">
        <v>631</v>
      </c>
      <c r="AN36" s="147">
        <v>49</v>
      </c>
      <c r="AO36" s="114">
        <v>49</v>
      </c>
      <c r="AP36" s="114">
        <f t="shared" si="18"/>
        <v>98</v>
      </c>
      <c r="AQ36" s="114">
        <f t="shared" si="19"/>
        <v>10</v>
      </c>
      <c r="AR36" s="146" t="str">
        <f t="shared" si="20"/>
        <v>O</v>
      </c>
      <c r="AS36" s="142" t="s">
        <v>631</v>
      </c>
      <c r="AT36" s="147">
        <v>45</v>
      </c>
      <c r="AU36" s="114">
        <v>47</v>
      </c>
      <c r="AV36" s="114">
        <f t="shared" si="21"/>
        <v>92</v>
      </c>
      <c r="AW36" s="114">
        <f t="shared" si="22"/>
        <v>10</v>
      </c>
      <c r="AX36" s="146" t="str">
        <f t="shared" si="23"/>
        <v>O</v>
      </c>
      <c r="AY36" s="142" t="s">
        <v>631</v>
      </c>
      <c r="AZ36" s="147">
        <v>43</v>
      </c>
      <c r="BA36" s="114">
        <v>42</v>
      </c>
      <c r="BB36" s="114">
        <f t="shared" si="24"/>
        <v>85</v>
      </c>
      <c r="BC36" s="114">
        <f t="shared" si="25"/>
        <v>9</v>
      </c>
      <c r="BD36" s="146" t="str">
        <f t="shared" si="26"/>
        <v>A+</v>
      </c>
      <c r="BE36" s="142" t="s">
        <v>631</v>
      </c>
      <c r="BF36" s="147">
        <v>98</v>
      </c>
      <c r="BG36" s="114">
        <v>0</v>
      </c>
      <c r="BH36" s="114">
        <f t="shared" si="27"/>
        <v>98</v>
      </c>
      <c r="BI36" s="114">
        <f t="shared" si="28"/>
        <v>10</v>
      </c>
      <c r="BJ36" s="146" t="str">
        <f t="shared" si="29"/>
        <v>O</v>
      </c>
      <c r="BK36" s="142" t="s">
        <v>631</v>
      </c>
      <c r="BL36" s="145">
        <f t="shared" si="30"/>
        <v>9.3636363636363633</v>
      </c>
      <c r="BM36" s="86">
        <f t="shared" si="31"/>
        <v>93.636363636363626</v>
      </c>
      <c r="BN36" s="35" t="str">
        <f t="shared" si="32"/>
        <v>FCD</v>
      </c>
      <c r="BO36" s="114" t="str">
        <f t="shared" si="33"/>
        <v/>
      </c>
      <c r="BP36" s="114" t="str">
        <f t="shared" si="34"/>
        <v/>
      </c>
      <c r="BQ36" s="109" t="s">
        <v>744</v>
      </c>
      <c r="BR36" s="109" t="s">
        <v>745</v>
      </c>
      <c r="BS36" s="109" t="s">
        <v>746</v>
      </c>
      <c r="BT36" s="109" t="s">
        <v>747</v>
      </c>
      <c r="BU36" s="109" t="s">
        <v>748</v>
      </c>
      <c r="BV36" s="109" t="s">
        <v>749</v>
      </c>
      <c r="BW36" s="109" t="s">
        <v>750</v>
      </c>
      <c r="BX36" s="109" t="s">
        <v>751</v>
      </c>
      <c r="BY36" s="109" t="s">
        <v>754</v>
      </c>
      <c r="BZ36" s="109" t="s">
        <v>753</v>
      </c>
    </row>
    <row r="37" spans="1:78" ht="17">
      <c r="A37" s="40" t="s">
        <v>661</v>
      </c>
      <c r="B37" s="41" t="s">
        <v>338</v>
      </c>
      <c r="C37" s="42" t="s">
        <v>339</v>
      </c>
      <c r="D37" s="114">
        <v>44</v>
      </c>
      <c r="E37" s="114">
        <v>41</v>
      </c>
      <c r="F37" s="114">
        <f t="shared" si="0"/>
        <v>85</v>
      </c>
      <c r="G37" s="114">
        <f t="shared" si="1"/>
        <v>9</v>
      </c>
      <c r="H37" s="146" t="str">
        <f t="shared" si="2"/>
        <v>A+</v>
      </c>
      <c r="I37" s="142" t="s">
        <v>631</v>
      </c>
      <c r="J37" s="147">
        <v>45</v>
      </c>
      <c r="K37" s="114">
        <v>29</v>
      </c>
      <c r="L37" s="114">
        <f t="shared" si="3"/>
        <v>74</v>
      </c>
      <c r="M37" s="114">
        <f t="shared" si="4"/>
        <v>8</v>
      </c>
      <c r="N37" s="146" t="str">
        <f t="shared" si="5"/>
        <v>A</v>
      </c>
      <c r="O37" s="142" t="s">
        <v>631</v>
      </c>
      <c r="P37" s="147">
        <v>41</v>
      </c>
      <c r="Q37" s="114">
        <v>33</v>
      </c>
      <c r="R37" s="114">
        <f t="shared" si="6"/>
        <v>74</v>
      </c>
      <c r="S37" s="114">
        <f t="shared" si="7"/>
        <v>8</v>
      </c>
      <c r="T37" s="146" t="str">
        <f t="shared" si="8"/>
        <v>A</v>
      </c>
      <c r="U37" s="142" t="s">
        <v>631</v>
      </c>
      <c r="V37" s="147">
        <v>48</v>
      </c>
      <c r="W37" s="114">
        <v>26</v>
      </c>
      <c r="X37" s="114">
        <f t="shared" si="9"/>
        <v>74</v>
      </c>
      <c r="Y37" s="114">
        <f t="shared" si="10"/>
        <v>8</v>
      </c>
      <c r="Z37" s="146" t="str">
        <f t="shared" si="11"/>
        <v>A</v>
      </c>
      <c r="AA37" s="142" t="s">
        <v>631</v>
      </c>
      <c r="AB37" s="147">
        <v>41</v>
      </c>
      <c r="AC37" s="114">
        <v>40</v>
      </c>
      <c r="AD37" s="114">
        <f t="shared" si="12"/>
        <v>81</v>
      </c>
      <c r="AE37" s="114">
        <f t="shared" si="13"/>
        <v>9</v>
      </c>
      <c r="AF37" s="146" t="str">
        <f t="shared" si="14"/>
        <v>A+</v>
      </c>
      <c r="AG37" s="142" t="s">
        <v>631</v>
      </c>
      <c r="AH37" s="147">
        <v>44</v>
      </c>
      <c r="AI37" s="114">
        <v>40</v>
      </c>
      <c r="AJ37" s="114">
        <f t="shared" si="15"/>
        <v>84</v>
      </c>
      <c r="AK37" s="114">
        <f t="shared" si="16"/>
        <v>9</v>
      </c>
      <c r="AL37" s="146" t="str">
        <f t="shared" si="17"/>
        <v>A+</v>
      </c>
      <c r="AM37" s="142" t="s">
        <v>631</v>
      </c>
      <c r="AN37" s="147">
        <v>41</v>
      </c>
      <c r="AO37" s="114">
        <v>47</v>
      </c>
      <c r="AP37" s="114">
        <f t="shared" si="18"/>
        <v>88</v>
      </c>
      <c r="AQ37" s="114">
        <f t="shared" si="19"/>
        <v>9</v>
      </c>
      <c r="AR37" s="146" t="str">
        <f t="shared" si="20"/>
        <v>A+</v>
      </c>
      <c r="AS37" s="142" t="s">
        <v>631</v>
      </c>
      <c r="AT37" s="147">
        <v>37</v>
      </c>
      <c r="AU37" s="114">
        <v>49</v>
      </c>
      <c r="AV37" s="114">
        <f t="shared" si="21"/>
        <v>86</v>
      </c>
      <c r="AW37" s="114">
        <f t="shared" si="22"/>
        <v>9</v>
      </c>
      <c r="AX37" s="146" t="str">
        <f t="shared" si="23"/>
        <v>A+</v>
      </c>
      <c r="AY37" s="142" t="s">
        <v>631</v>
      </c>
      <c r="AZ37" s="147">
        <v>45</v>
      </c>
      <c r="BA37" s="114">
        <v>42</v>
      </c>
      <c r="BB37" s="114">
        <f t="shared" si="24"/>
        <v>87</v>
      </c>
      <c r="BC37" s="114">
        <f t="shared" si="25"/>
        <v>9</v>
      </c>
      <c r="BD37" s="146" t="str">
        <f t="shared" si="26"/>
        <v>A+</v>
      </c>
      <c r="BE37" s="142" t="s">
        <v>631</v>
      </c>
      <c r="BF37" s="147">
        <v>92</v>
      </c>
      <c r="BG37" s="114">
        <v>0</v>
      </c>
      <c r="BH37" s="114">
        <f t="shared" si="27"/>
        <v>92</v>
      </c>
      <c r="BI37" s="114">
        <f t="shared" si="28"/>
        <v>10</v>
      </c>
      <c r="BJ37" s="146" t="str">
        <f t="shared" si="29"/>
        <v>O</v>
      </c>
      <c r="BK37" s="142" t="s">
        <v>631</v>
      </c>
      <c r="BL37" s="145">
        <f t="shared" si="30"/>
        <v>8.6818181818181817</v>
      </c>
      <c r="BM37" s="86">
        <f t="shared" si="31"/>
        <v>86.818181818181813</v>
      </c>
      <c r="BN37" s="35" t="str">
        <f t="shared" si="32"/>
        <v>FCD</v>
      </c>
      <c r="BO37" s="114" t="str">
        <f t="shared" si="33"/>
        <v/>
      </c>
      <c r="BP37" s="114" t="str">
        <f t="shared" si="34"/>
        <v/>
      </c>
      <c r="BQ37" s="109" t="s">
        <v>744</v>
      </c>
      <c r="BR37" s="109" t="s">
        <v>745</v>
      </c>
      <c r="BS37" s="109" t="s">
        <v>746</v>
      </c>
      <c r="BT37" s="109" t="s">
        <v>747</v>
      </c>
      <c r="BU37" s="109" t="s">
        <v>748</v>
      </c>
      <c r="BV37" s="109" t="s">
        <v>749</v>
      </c>
      <c r="BW37" s="109" t="s">
        <v>750</v>
      </c>
      <c r="BX37" s="109" t="s">
        <v>751</v>
      </c>
      <c r="BY37" s="109" t="s">
        <v>754</v>
      </c>
      <c r="BZ37" s="109" t="s">
        <v>753</v>
      </c>
    </row>
    <row r="38" spans="1:78" ht="17">
      <c r="A38" s="40" t="s">
        <v>662</v>
      </c>
      <c r="B38" s="41" t="s">
        <v>347</v>
      </c>
      <c r="C38" s="42" t="s">
        <v>348</v>
      </c>
      <c r="D38" s="114">
        <v>41</v>
      </c>
      <c r="E38" s="114">
        <v>43</v>
      </c>
      <c r="F38" s="114">
        <f t="shared" si="0"/>
        <v>84</v>
      </c>
      <c r="G38" s="114">
        <f t="shared" si="1"/>
        <v>9</v>
      </c>
      <c r="H38" s="146" t="str">
        <f t="shared" si="2"/>
        <v>A+</v>
      </c>
      <c r="I38" s="142" t="s">
        <v>631</v>
      </c>
      <c r="J38" s="147">
        <v>40</v>
      </c>
      <c r="K38" s="114">
        <v>19</v>
      </c>
      <c r="L38" s="114">
        <f t="shared" si="3"/>
        <v>59</v>
      </c>
      <c r="M38" s="114">
        <f t="shared" si="4"/>
        <v>6</v>
      </c>
      <c r="N38" s="146" t="str">
        <f t="shared" si="5"/>
        <v>B</v>
      </c>
      <c r="O38" s="142" t="s">
        <v>631</v>
      </c>
      <c r="P38" s="147">
        <v>36</v>
      </c>
      <c r="Q38" s="114">
        <v>35</v>
      </c>
      <c r="R38" s="114">
        <f t="shared" si="6"/>
        <v>71</v>
      </c>
      <c r="S38" s="114">
        <f t="shared" si="7"/>
        <v>8</v>
      </c>
      <c r="T38" s="146" t="str">
        <f t="shared" si="8"/>
        <v>A</v>
      </c>
      <c r="U38" s="142" t="s">
        <v>631</v>
      </c>
      <c r="V38" s="147">
        <v>39</v>
      </c>
      <c r="W38" s="114">
        <v>33</v>
      </c>
      <c r="X38" s="114">
        <f t="shared" si="9"/>
        <v>72</v>
      </c>
      <c r="Y38" s="114">
        <f t="shared" si="10"/>
        <v>8</v>
      </c>
      <c r="Z38" s="146" t="str">
        <f t="shared" si="11"/>
        <v>A</v>
      </c>
      <c r="AA38" s="142" t="s">
        <v>631</v>
      </c>
      <c r="AB38" s="147">
        <v>36</v>
      </c>
      <c r="AC38" s="114">
        <v>36</v>
      </c>
      <c r="AD38" s="114">
        <f t="shared" si="12"/>
        <v>72</v>
      </c>
      <c r="AE38" s="114">
        <f t="shared" si="13"/>
        <v>8</v>
      </c>
      <c r="AF38" s="146" t="str">
        <f t="shared" si="14"/>
        <v>A</v>
      </c>
      <c r="AG38" s="142" t="s">
        <v>631</v>
      </c>
      <c r="AH38" s="147">
        <v>41</v>
      </c>
      <c r="AI38" s="114">
        <v>25</v>
      </c>
      <c r="AJ38" s="114">
        <f t="shared" si="15"/>
        <v>66</v>
      </c>
      <c r="AK38" s="114">
        <f t="shared" si="16"/>
        <v>7</v>
      </c>
      <c r="AL38" s="146" t="str">
        <f t="shared" si="17"/>
        <v>B+</v>
      </c>
      <c r="AM38" s="142" t="s">
        <v>631</v>
      </c>
      <c r="AN38" s="147">
        <v>40</v>
      </c>
      <c r="AO38" s="114">
        <v>29</v>
      </c>
      <c r="AP38" s="114">
        <f t="shared" si="18"/>
        <v>69</v>
      </c>
      <c r="AQ38" s="114">
        <f t="shared" si="19"/>
        <v>7</v>
      </c>
      <c r="AR38" s="146" t="str">
        <f t="shared" si="20"/>
        <v>B+</v>
      </c>
      <c r="AS38" s="142" t="s">
        <v>631</v>
      </c>
      <c r="AT38" s="147">
        <v>35</v>
      </c>
      <c r="AU38" s="114">
        <v>40</v>
      </c>
      <c r="AV38" s="114">
        <f t="shared" si="21"/>
        <v>75</v>
      </c>
      <c r="AW38" s="114">
        <f t="shared" si="22"/>
        <v>8</v>
      </c>
      <c r="AX38" s="146" t="str">
        <f t="shared" si="23"/>
        <v>A</v>
      </c>
      <c r="AY38" s="142" t="s">
        <v>631</v>
      </c>
      <c r="AZ38" s="147">
        <v>42</v>
      </c>
      <c r="BA38" s="114">
        <v>35</v>
      </c>
      <c r="BB38" s="114">
        <f t="shared" si="24"/>
        <v>77</v>
      </c>
      <c r="BC38" s="114">
        <f t="shared" si="25"/>
        <v>8</v>
      </c>
      <c r="BD38" s="146" t="str">
        <f t="shared" si="26"/>
        <v>A</v>
      </c>
      <c r="BE38" s="142" t="s">
        <v>631</v>
      </c>
      <c r="BF38" s="147">
        <v>90</v>
      </c>
      <c r="BG38" s="114">
        <v>0</v>
      </c>
      <c r="BH38" s="114">
        <f t="shared" si="27"/>
        <v>90</v>
      </c>
      <c r="BI38" s="114">
        <f t="shared" si="28"/>
        <v>10</v>
      </c>
      <c r="BJ38" s="146" t="str">
        <f t="shared" si="29"/>
        <v>O</v>
      </c>
      <c r="BK38" s="142" t="s">
        <v>631</v>
      </c>
      <c r="BL38" s="145">
        <f t="shared" si="30"/>
        <v>8.0909090909090917</v>
      </c>
      <c r="BM38" s="86">
        <f t="shared" si="31"/>
        <v>80.909090909090921</v>
      </c>
      <c r="BN38" s="35" t="str">
        <f t="shared" si="32"/>
        <v>FCD</v>
      </c>
      <c r="BO38" s="114" t="str">
        <f t="shared" si="33"/>
        <v/>
      </c>
      <c r="BP38" s="114" t="str">
        <f t="shared" si="34"/>
        <v/>
      </c>
      <c r="BQ38" s="109" t="s">
        <v>744</v>
      </c>
      <c r="BR38" s="109" t="s">
        <v>745</v>
      </c>
      <c r="BS38" s="109" t="s">
        <v>746</v>
      </c>
      <c r="BT38" s="109" t="s">
        <v>747</v>
      </c>
      <c r="BU38" s="109" t="s">
        <v>748</v>
      </c>
      <c r="BV38" s="109" t="s">
        <v>749</v>
      </c>
      <c r="BW38" s="109" t="s">
        <v>750</v>
      </c>
      <c r="BX38" s="109" t="s">
        <v>751</v>
      </c>
      <c r="BY38" s="109" t="s">
        <v>752</v>
      </c>
      <c r="BZ38" s="109" t="s">
        <v>753</v>
      </c>
    </row>
    <row r="39" spans="1:78" ht="17">
      <c r="A39" s="40" t="s">
        <v>663</v>
      </c>
      <c r="B39" s="41" t="s">
        <v>357</v>
      </c>
      <c r="C39" s="42" t="s">
        <v>358</v>
      </c>
      <c r="D39" s="114">
        <v>40</v>
      </c>
      <c r="E39" s="114">
        <v>37</v>
      </c>
      <c r="F39" s="114">
        <f t="shared" si="0"/>
        <v>77</v>
      </c>
      <c r="G39" s="114">
        <f t="shared" si="1"/>
        <v>8</v>
      </c>
      <c r="H39" s="146" t="str">
        <f t="shared" si="2"/>
        <v>A</v>
      </c>
      <c r="I39" s="142" t="s">
        <v>631</v>
      </c>
      <c r="J39" s="147">
        <v>36</v>
      </c>
      <c r="K39" s="114">
        <v>31</v>
      </c>
      <c r="L39" s="114">
        <f t="shared" si="3"/>
        <v>67</v>
      </c>
      <c r="M39" s="114">
        <f t="shared" si="4"/>
        <v>7</v>
      </c>
      <c r="N39" s="146" t="str">
        <f t="shared" si="5"/>
        <v>B+</v>
      </c>
      <c r="O39" s="142" t="s">
        <v>631</v>
      </c>
      <c r="P39" s="147">
        <v>30</v>
      </c>
      <c r="Q39" s="114">
        <v>27</v>
      </c>
      <c r="R39" s="114">
        <f t="shared" si="6"/>
        <v>57</v>
      </c>
      <c r="S39" s="114">
        <f t="shared" si="7"/>
        <v>6</v>
      </c>
      <c r="T39" s="146" t="str">
        <f t="shared" si="8"/>
        <v>B</v>
      </c>
      <c r="U39" s="142" t="s">
        <v>631</v>
      </c>
      <c r="V39" s="147">
        <v>34</v>
      </c>
      <c r="W39" s="114">
        <v>30</v>
      </c>
      <c r="X39" s="114">
        <f t="shared" si="9"/>
        <v>64</v>
      </c>
      <c r="Y39" s="114">
        <f t="shared" si="10"/>
        <v>7</v>
      </c>
      <c r="Z39" s="146" t="str">
        <f t="shared" si="11"/>
        <v>B+</v>
      </c>
      <c r="AA39" s="142" t="s">
        <v>631</v>
      </c>
      <c r="AB39" s="147">
        <v>36</v>
      </c>
      <c r="AC39" s="114">
        <v>23</v>
      </c>
      <c r="AD39" s="114">
        <f t="shared" si="12"/>
        <v>59</v>
      </c>
      <c r="AE39" s="114">
        <f t="shared" si="13"/>
        <v>6</v>
      </c>
      <c r="AF39" s="146" t="str">
        <f t="shared" si="14"/>
        <v>B</v>
      </c>
      <c r="AG39" s="142" t="s">
        <v>631</v>
      </c>
      <c r="AH39" s="147">
        <v>39</v>
      </c>
      <c r="AI39" s="114">
        <v>29</v>
      </c>
      <c r="AJ39" s="114">
        <f t="shared" si="15"/>
        <v>68</v>
      </c>
      <c r="AK39" s="114">
        <f t="shared" si="16"/>
        <v>7</v>
      </c>
      <c r="AL39" s="146" t="str">
        <f t="shared" si="17"/>
        <v>B+</v>
      </c>
      <c r="AM39" s="142" t="s">
        <v>631</v>
      </c>
      <c r="AN39" s="147">
        <v>38</v>
      </c>
      <c r="AO39" s="114">
        <v>35</v>
      </c>
      <c r="AP39" s="114">
        <f t="shared" si="18"/>
        <v>73</v>
      </c>
      <c r="AQ39" s="114">
        <f t="shared" si="19"/>
        <v>8</v>
      </c>
      <c r="AR39" s="146" t="str">
        <f t="shared" si="20"/>
        <v>A</v>
      </c>
      <c r="AS39" s="142" t="s">
        <v>631</v>
      </c>
      <c r="AT39" s="147">
        <v>34</v>
      </c>
      <c r="AU39" s="114">
        <v>40</v>
      </c>
      <c r="AV39" s="114">
        <f t="shared" si="21"/>
        <v>74</v>
      </c>
      <c r="AW39" s="114">
        <f t="shared" si="22"/>
        <v>8</v>
      </c>
      <c r="AX39" s="146" t="str">
        <f t="shared" si="23"/>
        <v>A</v>
      </c>
      <c r="AY39" s="142" t="s">
        <v>631</v>
      </c>
      <c r="AZ39" s="147">
        <v>39</v>
      </c>
      <c r="BA39" s="114">
        <v>40</v>
      </c>
      <c r="BB39" s="114">
        <f t="shared" si="24"/>
        <v>79</v>
      </c>
      <c r="BC39" s="114">
        <f t="shared" si="25"/>
        <v>8</v>
      </c>
      <c r="BD39" s="146" t="str">
        <f t="shared" si="26"/>
        <v>A</v>
      </c>
      <c r="BE39" s="142" t="s">
        <v>631</v>
      </c>
      <c r="BF39" s="147">
        <v>83</v>
      </c>
      <c r="BG39" s="114">
        <v>0</v>
      </c>
      <c r="BH39" s="114">
        <f t="shared" si="27"/>
        <v>83</v>
      </c>
      <c r="BI39" s="114">
        <f t="shared" si="28"/>
        <v>9</v>
      </c>
      <c r="BJ39" s="146" t="str">
        <f t="shared" si="29"/>
        <v>A+</v>
      </c>
      <c r="BK39" s="142" t="s">
        <v>631</v>
      </c>
      <c r="BL39" s="145">
        <f t="shared" si="30"/>
        <v>7.1363636363636367</v>
      </c>
      <c r="BM39" s="86">
        <f t="shared" si="31"/>
        <v>71.363636363636374</v>
      </c>
      <c r="BN39" s="35" t="str">
        <f t="shared" si="32"/>
        <v>FCD</v>
      </c>
      <c r="BO39" s="114" t="str">
        <f t="shared" si="33"/>
        <v/>
      </c>
      <c r="BP39" s="114" t="str">
        <f t="shared" si="34"/>
        <v/>
      </c>
      <c r="BQ39" s="109" t="s">
        <v>744</v>
      </c>
      <c r="BR39" s="109" t="s">
        <v>745</v>
      </c>
      <c r="BS39" s="109" t="s">
        <v>746</v>
      </c>
      <c r="BT39" s="109" t="s">
        <v>747</v>
      </c>
      <c r="BU39" s="109" t="s">
        <v>748</v>
      </c>
      <c r="BV39" s="109" t="s">
        <v>749</v>
      </c>
      <c r="BW39" s="109" t="s">
        <v>750</v>
      </c>
      <c r="BX39" s="109" t="s">
        <v>751</v>
      </c>
      <c r="BY39" s="109" t="s">
        <v>754</v>
      </c>
      <c r="BZ39" s="109" t="s">
        <v>753</v>
      </c>
    </row>
    <row r="40" spans="1:78" ht="17">
      <c r="A40" s="40" t="s">
        <v>666</v>
      </c>
      <c r="B40" s="41" t="s">
        <v>364</v>
      </c>
      <c r="C40" s="42" t="s">
        <v>365</v>
      </c>
      <c r="D40" s="114">
        <v>45</v>
      </c>
      <c r="E40" s="114">
        <v>28</v>
      </c>
      <c r="F40" s="114">
        <f t="shared" si="0"/>
        <v>73</v>
      </c>
      <c r="G40" s="114">
        <f t="shared" si="1"/>
        <v>8</v>
      </c>
      <c r="H40" s="146" t="str">
        <f t="shared" si="2"/>
        <v>A</v>
      </c>
      <c r="I40" s="142" t="s">
        <v>631</v>
      </c>
      <c r="J40" s="147">
        <v>41</v>
      </c>
      <c r="K40" s="114">
        <v>29</v>
      </c>
      <c r="L40" s="114">
        <f t="shared" si="3"/>
        <v>70</v>
      </c>
      <c r="M40" s="114">
        <f t="shared" si="4"/>
        <v>8</v>
      </c>
      <c r="N40" s="146" t="str">
        <f t="shared" si="5"/>
        <v>A</v>
      </c>
      <c r="O40" s="142" t="s">
        <v>631</v>
      </c>
      <c r="P40" s="147">
        <v>31</v>
      </c>
      <c r="Q40" s="114">
        <v>20</v>
      </c>
      <c r="R40" s="114">
        <f t="shared" si="6"/>
        <v>51</v>
      </c>
      <c r="S40" s="114">
        <f t="shared" si="7"/>
        <v>5</v>
      </c>
      <c r="T40" s="146" t="str">
        <f t="shared" si="8"/>
        <v>C</v>
      </c>
      <c r="U40" s="142" t="s">
        <v>631</v>
      </c>
      <c r="V40" s="147">
        <v>30</v>
      </c>
      <c r="W40" s="114">
        <v>28</v>
      </c>
      <c r="X40" s="114">
        <f t="shared" si="9"/>
        <v>58</v>
      </c>
      <c r="Y40" s="114">
        <f t="shared" si="10"/>
        <v>6</v>
      </c>
      <c r="Z40" s="146" t="str">
        <f t="shared" si="11"/>
        <v>B</v>
      </c>
      <c r="AA40" s="142" t="s">
        <v>631</v>
      </c>
      <c r="AB40" s="147">
        <v>38</v>
      </c>
      <c r="AC40" s="114">
        <v>35</v>
      </c>
      <c r="AD40" s="114">
        <f t="shared" si="12"/>
        <v>73</v>
      </c>
      <c r="AE40" s="114">
        <f t="shared" si="13"/>
        <v>8</v>
      </c>
      <c r="AF40" s="146" t="str">
        <f t="shared" si="14"/>
        <v>A</v>
      </c>
      <c r="AG40" s="142" t="s">
        <v>631</v>
      </c>
      <c r="AH40" s="147">
        <v>43</v>
      </c>
      <c r="AI40" s="114">
        <v>40</v>
      </c>
      <c r="AJ40" s="114">
        <f t="shared" si="15"/>
        <v>83</v>
      </c>
      <c r="AK40" s="114">
        <f t="shared" si="16"/>
        <v>9</v>
      </c>
      <c r="AL40" s="146" t="str">
        <f t="shared" si="17"/>
        <v>A+</v>
      </c>
      <c r="AM40" s="142" t="s">
        <v>631</v>
      </c>
      <c r="AN40" s="147">
        <v>40</v>
      </c>
      <c r="AO40" s="114">
        <v>46</v>
      </c>
      <c r="AP40" s="114">
        <f t="shared" si="18"/>
        <v>86</v>
      </c>
      <c r="AQ40" s="114">
        <f t="shared" si="19"/>
        <v>9</v>
      </c>
      <c r="AR40" s="146" t="str">
        <f t="shared" si="20"/>
        <v>A+</v>
      </c>
      <c r="AS40" s="142" t="s">
        <v>631</v>
      </c>
      <c r="AT40" s="147">
        <v>37</v>
      </c>
      <c r="AU40" s="114">
        <v>42</v>
      </c>
      <c r="AV40" s="114">
        <f t="shared" si="21"/>
        <v>79</v>
      </c>
      <c r="AW40" s="114">
        <f t="shared" si="22"/>
        <v>8</v>
      </c>
      <c r="AX40" s="146" t="str">
        <f t="shared" si="23"/>
        <v>A</v>
      </c>
      <c r="AY40" s="142" t="s">
        <v>631</v>
      </c>
      <c r="AZ40" s="147">
        <v>43</v>
      </c>
      <c r="BA40" s="114">
        <v>42</v>
      </c>
      <c r="BB40" s="114">
        <f t="shared" si="24"/>
        <v>85</v>
      </c>
      <c r="BC40" s="114">
        <f t="shared" si="25"/>
        <v>9</v>
      </c>
      <c r="BD40" s="146" t="str">
        <f t="shared" si="26"/>
        <v>A+</v>
      </c>
      <c r="BE40" s="142" t="s">
        <v>631</v>
      </c>
      <c r="BF40" s="147">
        <v>80</v>
      </c>
      <c r="BG40" s="114">
        <v>0</v>
      </c>
      <c r="BH40" s="114">
        <f t="shared" si="27"/>
        <v>80</v>
      </c>
      <c r="BI40" s="114">
        <f t="shared" si="28"/>
        <v>9</v>
      </c>
      <c r="BJ40" s="146" t="str">
        <f t="shared" si="29"/>
        <v>A+</v>
      </c>
      <c r="BK40" s="142" t="s">
        <v>631</v>
      </c>
      <c r="BL40" s="145">
        <f t="shared" si="30"/>
        <v>7.3636363636363633</v>
      </c>
      <c r="BM40" s="86">
        <f t="shared" si="31"/>
        <v>73.636363636363626</v>
      </c>
      <c r="BN40" s="35" t="str">
        <f t="shared" si="32"/>
        <v>FCD</v>
      </c>
      <c r="BO40" s="114" t="str">
        <f t="shared" si="33"/>
        <v/>
      </c>
      <c r="BP40" s="114" t="str">
        <f t="shared" si="34"/>
        <v/>
      </c>
      <c r="BQ40" s="109" t="s">
        <v>744</v>
      </c>
      <c r="BR40" s="109" t="s">
        <v>745</v>
      </c>
      <c r="BS40" s="109" t="s">
        <v>746</v>
      </c>
      <c r="BT40" s="109" t="s">
        <v>747</v>
      </c>
      <c r="BU40" s="109" t="s">
        <v>748</v>
      </c>
      <c r="BV40" s="109" t="s">
        <v>749</v>
      </c>
      <c r="BW40" s="109" t="s">
        <v>750</v>
      </c>
      <c r="BX40" s="109" t="s">
        <v>751</v>
      </c>
      <c r="BY40" s="109" t="s">
        <v>754</v>
      </c>
      <c r="BZ40" s="109" t="s">
        <v>753</v>
      </c>
    </row>
    <row r="41" spans="1:78" ht="17">
      <c r="A41" s="40" t="s">
        <v>667</v>
      </c>
      <c r="B41" s="41" t="s">
        <v>371</v>
      </c>
      <c r="C41" s="42" t="s">
        <v>372</v>
      </c>
      <c r="D41" s="114">
        <v>34</v>
      </c>
      <c r="E41" s="114">
        <v>22</v>
      </c>
      <c r="F41" s="114">
        <f t="shared" si="0"/>
        <v>56</v>
      </c>
      <c r="G41" s="114">
        <f t="shared" si="1"/>
        <v>6</v>
      </c>
      <c r="H41" s="146" t="str">
        <f t="shared" si="2"/>
        <v>B</v>
      </c>
      <c r="I41" s="142" t="s">
        <v>631</v>
      </c>
      <c r="J41" s="147">
        <v>34</v>
      </c>
      <c r="K41" s="114">
        <v>37</v>
      </c>
      <c r="L41" s="114">
        <f t="shared" si="3"/>
        <v>71</v>
      </c>
      <c r="M41" s="114">
        <f t="shared" si="4"/>
        <v>8</v>
      </c>
      <c r="N41" s="146" t="str">
        <f t="shared" si="5"/>
        <v>A</v>
      </c>
      <c r="O41" s="142" t="s">
        <v>631</v>
      </c>
      <c r="P41" s="147">
        <v>34</v>
      </c>
      <c r="Q41" s="114">
        <v>22</v>
      </c>
      <c r="R41" s="114">
        <f t="shared" si="6"/>
        <v>56</v>
      </c>
      <c r="S41" s="114">
        <f t="shared" si="7"/>
        <v>6</v>
      </c>
      <c r="T41" s="146" t="str">
        <f t="shared" si="8"/>
        <v>B</v>
      </c>
      <c r="U41" s="142" t="s">
        <v>631</v>
      </c>
      <c r="V41" s="147">
        <v>34</v>
      </c>
      <c r="W41" s="114">
        <v>33</v>
      </c>
      <c r="X41" s="114">
        <f t="shared" si="9"/>
        <v>67</v>
      </c>
      <c r="Y41" s="114">
        <f t="shared" si="10"/>
        <v>7</v>
      </c>
      <c r="Z41" s="146" t="str">
        <f t="shared" si="11"/>
        <v>B+</v>
      </c>
      <c r="AA41" s="142" t="s">
        <v>631</v>
      </c>
      <c r="AB41" s="147">
        <v>34</v>
      </c>
      <c r="AC41" s="114">
        <v>28</v>
      </c>
      <c r="AD41" s="114">
        <f t="shared" si="12"/>
        <v>62</v>
      </c>
      <c r="AE41" s="114">
        <f t="shared" si="13"/>
        <v>7</v>
      </c>
      <c r="AF41" s="146" t="str">
        <f t="shared" si="14"/>
        <v>B+</v>
      </c>
      <c r="AG41" s="142" t="s">
        <v>631</v>
      </c>
      <c r="AH41" s="147">
        <v>37</v>
      </c>
      <c r="AI41" s="114">
        <v>26</v>
      </c>
      <c r="AJ41" s="114">
        <f t="shared" si="15"/>
        <v>63</v>
      </c>
      <c r="AK41" s="114">
        <f t="shared" si="16"/>
        <v>7</v>
      </c>
      <c r="AL41" s="146" t="str">
        <f t="shared" si="17"/>
        <v>B+</v>
      </c>
      <c r="AM41" s="142" t="s">
        <v>631</v>
      </c>
      <c r="AN41" s="147">
        <v>48</v>
      </c>
      <c r="AO41" s="114">
        <v>49</v>
      </c>
      <c r="AP41" s="114">
        <f t="shared" si="18"/>
        <v>97</v>
      </c>
      <c r="AQ41" s="114">
        <f t="shared" si="19"/>
        <v>10</v>
      </c>
      <c r="AR41" s="146" t="str">
        <f t="shared" si="20"/>
        <v>O</v>
      </c>
      <c r="AS41" s="142" t="s">
        <v>631</v>
      </c>
      <c r="AT41" s="147">
        <v>23</v>
      </c>
      <c r="AU41" s="114">
        <v>39</v>
      </c>
      <c r="AV41" s="114">
        <f t="shared" si="21"/>
        <v>62</v>
      </c>
      <c r="AW41" s="114">
        <f t="shared" si="22"/>
        <v>7</v>
      </c>
      <c r="AX41" s="146" t="str">
        <f t="shared" si="23"/>
        <v>B+</v>
      </c>
      <c r="AY41" s="142" t="s">
        <v>631</v>
      </c>
      <c r="AZ41" s="147">
        <v>38</v>
      </c>
      <c r="BA41" s="114">
        <v>33</v>
      </c>
      <c r="BB41" s="114">
        <f t="shared" si="24"/>
        <v>71</v>
      </c>
      <c r="BC41" s="114">
        <f t="shared" si="25"/>
        <v>8</v>
      </c>
      <c r="BD41" s="146" t="str">
        <f t="shared" si="26"/>
        <v>A</v>
      </c>
      <c r="BE41" s="142" t="s">
        <v>631</v>
      </c>
      <c r="BF41" s="147">
        <v>90</v>
      </c>
      <c r="BG41" s="114">
        <v>0</v>
      </c>
      <c r="BH41" s="114">
        <f t="shared" si="27"/>
        <v>90</v>
      </c>
      <c r="BI41" s="114">
        <f t="shared" si="28"/>
        <v>10</v>
      </c>
      <c r="BJ41" s="146" t="str">
        <f t="shared" si="29"/>
        <v>O</v>
      </c>
      <c r="BK41" s="142" t="s">
        <v>631</v>
      </c>
      <c r="BL41" s="145">
        <f t="shared" si="30"/>
        <v>7.1818181818181817</v>
      </c>
      <c r="BM41" s="86">
        <f t="shared" si="31"/>
        <v>71.818181818181813</v>
      </c>
      <c r="BN41" s="35" t="str">
        <f t="shared" si="32"/>
        <v>FCD</v>
      </c>
      <c r="BO41" s="114" t="str">
        <f t="shared" si="33"/>
        <v/>
      </c>
      <c r="BP41" s="114" t="str">
        <f t="shared" si="34"/>
        <v/>
      </c>
      <c r="BQ41" s="109" t="s">
        <v>744</v>
      </c>
      <c r="BR41" s="109" t="s">
        <v>745</v>
      </c>
      <c r="BS41" s="109" t="s">
        <v>746</v>
      </c>
      <c r="BT41" s="109" t="s">
        <v>747</v>
      </c>
      <c r="BU41" s="109" t="s">
        <v>748</v>
      </c>
      <c r="BV41" s="109" t="s">
        <v>749</v>
      </c>
      <c r="BW41" s="109" t="s">
        <v>750</v>
      </c>
      <c r="BX41" s="109" t="s">
        <v>751</v>
      </c>
      <c r="BY41" s="109" t="s">
        <v>754</v>
      </c>
      <c r="BZ41" s="109" t="s">
        <v>753</v>
      </c>
    </row>
    <row r="42" spans="1:78" ht="17">
      <c r="A42" s="40" t="s">
        <v>668</v>
      </c>
      <c r="B42" s="41" t="s">
        <v>379</v>
      </c>
      <c r="C42" s="42" t="s">
        <v>380</v>
      </c>
      <c r="D42" s="114">
        <v>47</v>
      </c>
      <c r="E42" s="114">
        <v>38</v>
      </c>
      <c r="F42" s="114">
        <f t="shared" si="0"/>
        <v>85</v>
      </c>
      <c r="G42" s="114">
        <f t="shared" si="1"/>
        <v>9</v>
      </c>
      <c r="H42" s="146" t="str">
        <f t="shared" si="2"/>
        <v>A+</v>
      </c>
      <c r="I42" s="142" t="s">
        <v>631</v>
      </c>
      <c r="J42" s="147">
        <v>48</v>
      </c>
      <c r="K42" s="114">
        <v>32</v>
      </c>
      <c r="L42" s="114">
        <f t="shared" si="3"/>
        <v>80</v>
      </c>
      <c r="M42" s="114">
        <f t="shared" si="4"/>
        <v>9</v>
      </c>
      <c r="N42" s="146" t="str">
        <f t="shared" si="5"/>
        <v>A+</v>
      </c>
      <c r="O42" s="142" t="s">
        <v>631</v>
      </c>
      <c r="P42" s="147">
        <v>43</v>
      </c>
      <c r="Q42" s="114">
        <v>37</v>
      </c>
      <c r="R42" s="114">
        <f t="shared" si="6"/>
        <v>80</v>
      </c>
      <c r="S42" s="114">
        <f t="shared" si="7"/>
        <v>9</v>
      </c>
      <c r="T42" s="146" t="str">
        <f t="shared" si="8"/>
        <v>A+</v>
      </c>
      <c r="U42" s="142" t="s">
        <v>631</v>
      </c>
      <c r="V42" s="147">
        <v>36</v>
      </c>
      <c r="W42" s="114">
        <v>28</v>
      </c>
      <c r="X42" s="114">
        <f t="shared" si="9"/>
        <v>64</v>
      </c>
      <c r="Y42" s="114">
        <f t="shared" si="10"/>
        <v>7</v>
      </c>
      <c r="Z42" s="146" t="str">
        <f t="shared" si="11"/>
        <v>B+</v>
      </c>
      <c r="AA42" s="142" t="s">
        <v>631</v>
      </c>
      <c r="AB42" s="147">
        <v>39</v>
      </c>
      <c r="AC42" s="114">
        <v>42</v>
      </c>
      <c r="AD42" s="114">
        <f t="shared" si="12"/>
        <v>81</v>
      </c>
      <c r="AE42" s="114">
        <f t="shared" si="13"/>
        <v>9</v>
      </c>
      <c r="AF42" s="146" t="str">
        <f t="shared" si="14"/>
        <v>A+</v>
      </c>
      <c r="AG42" s="142" t="s">
        <v>631</v>
      </c>
      <c r="AH42" s="147">
        <v>38</v>
      </c>
      <c r="AI42" s="114">
        <v>31</v>
      </c>
      <c r="AJ42" s="114">
        <f t="shared" si="15"/>
        <v>69</v>
      </c>
      <c r="AK42" s="114">
        <f t="shared" si="16"/>
        <v>7</v>
      </c>
      <c r="AL42" s="146" t="str">
        <f t="shared" si="17"/>
        <v>B+</v>
      </c>
      <c r="AM42" s="142" t="s">
        <v>631</v>
      </c>
      <c r="AN42" s="147">
        <v>47</v>
      </c>
      <c r="AO42" s="114">
        <v>44</v>
      </c>
      <c r="AP42" s="114">
        <f t="shared" si="18"/>
        <v>91</v>
      </c>
      <c r="AQ42" s="114">
        <f t="shared" si="19"/>
        <v>10</v>
      </c>
      <c r="AR42" s="146" t="str">
        <f t="shared" si="20"/>
        <v>O</v>
      </c>
      <c r="AS42" s="142" t="s">
        <v>631</v>
      </c>
      <c r="AT42" s="147">
        <v>33</v>
      </c>
      <c r="AU42" s="114">
        <v>36</v>
      </c>
      <c r="AV42" s="114">
        <f t="shared" si="21"/>
        <v>69</v>
      </c>
      <c r="AW42" s="114">
        <f t="shared" si="22"/>
        <v>7</v>
      </c>
      <c r="AX42" s="146" t="str">
        <f t="shared" si="23"/>
        <v>B+</v>
      </c>
      <c r="AY42" s="142" t="s">
        <v>631</v>
      </c>
      <c r="AZ42" s="147">
        <v>37</v>
      </c>
      <c r="BA42" s="114">
        <v>41</v>
      </c>
      <c r="BB42" s="114">
        <f t="shared" si="24"/>
        <v>78</v>
      </c>
      <c r="BC42" s="114">
        <f t="shared" si="25"/>
        <v>8</v>
      </c>
      <c r="BD42" s="146" t="str">
        <f t="shared" si="26"/>
        <v>A</v>
      </c>
      <c r="BE42" s="142" t="s">
        <v>631</v>
      </c>
      <c r="BF42" s="147">
        <v>90</v>
      </c>
      <c r="BG42" s="114">
        <v>0</v>
      </c>
      <c r="BH42" s="114">
        <f t="shared" si="27"/>
        <v>90</v>
      </c>
      <c r="BI42" s="114">
        <f t="shared" si="28"/>
        <v>10</v>
      </c>
      <c r="BJ42" s="146" t="str">
        <f t="shared" si="29"/>
        <v>O</v>
      </c>
      <c r="BK42" s="142" t="s">
        <v>631</v>
      </c>
      <c r="BL42" s="145">
        <f t="shared" si="30"/>
        <v>8.454545454545455</v>
      </c>
      <c r="BM42" s="86">
        <f t="shared" si="31"/>
        <v>84.545454545454547</v>
      </c>
      <c r="BN42" s="35" t="str">
        <f t="shared" si="32"/>
        <v>FCD</v>
      </c>
      <c r="BO42" s="114" t="str">
        <f t="shared" si="33"/>
        <v/>
      </c>
      <c r="BP42" s="114" t="str">
        <f t="shared" si="34"/>
        <v/>
      </c>
      <c r="BQ42" s="109" t="s">
        <v>744</v>
      </c>
      <c r="BR42" s="109" t="s">
        <v>745</v>
      </c>
      <c r="BS42" s="109" t="s">
        <v>746</v>
      </c>
      <c r="BT42" s="109" t="s">
        <v>747</v>
      </c>
      <c r="BU42" s="109" t="s">
        <v>748</v>
      </c>
      <c r="BV42" s="109" t="s">
        <v>749</v>
      </c>
      <c r="BW42" s="109" t="s">
        <v>750</v>
      </c>
      <c r="BX42" s="109" t="s">
        <v>751</v>
      </c>
      <c r="BY42" s="109" t="s">
        <v>754</v>
      </c>
      <c r="BZ42" s="109" t="s">
        <v>753</v>
      </c>
    </row>
    <row r="43" spans="1:78" ht="17">
      <c r="A43" s="40" t="s">
        <v>669</v>
      </c>
      <c r="B43" s="41" t="s">
        <v>387</v>
      </c>
      <c r="C43" s="42" t="s">
        <v>388</v>
      </c>
      <c r="D43" s="114">
        <v>41</v>
      </c>
      <c r="E43" s="114">
        <v>31</v>
      </c>
      <c r="F43" s="114">
        <f t="shared" si="0"/>
        <v>72</v>
      </c>
      <c r="G43" s="114">
        <f t="shared" si="1"/>
        <v>8</v>
      </c>
      <c r="H43" s="146" t="str">
        <f t="shared" si="2"/>
        <v>A</v>
      </c>
      <c r="I43" s="142" t="s">
        <v>631</v>
      </c>
      <c r="J43" s="147">
        <v>45</v>
      </c>
      <c r="K43" s="114">
        <v>27</v>
      </c>
      <c r="L43" s="114">
        <f t="shared" si="3"/>
        <v>72</v>
      </c>
      <c r="M43" s="114">
        <f t="shared" si="4"/>
        <v>8</v>
      </c>
      <c r="N43" s="146" t="str">
        <f t="shared" si="5"/>
        <v>A</v>
      </c>
      <c r="O43" s="142" t="s">
        <v>631</v>
      </c>
      <c r="P43" s="147">
        <v>34</v>
      </c>
      <c r="Q43" s="114">
        <v>26</v>
      </c>
      <c r="R43" s="114">
        <f t="shared" si="6"/>
        <v>60</v>
      </c>
      <c r="S43" s="114">
        <f t="shared" si="7"/>
        <v>7</v>
      </c>
      <c r="T43" s="146" t="str">
        <f t="shared" si="8"/>
        <v>B+</v>
      </c>
      <c r="U43" s="142" t="s">
        <v>631</v>
      </c>
      <c r="V43" s="147">
        <v>36</v>
      </c>
      <c r="W43" s="114">
        <v>40</v>
      </c>
      <c r="X43" s="114">
        <f t="shared" si="9"/>
        <v>76</v>
      </c>
      <c r="Y43" s="114">
        <f t="shared" si="10"/>
        <v>8</v>
      </c>
      <c r="Z43" s="146" t="str">
        <f t="shared" si="11"/>
        <v>A</v>
      </c>
      <c r="AA43" s="142" t="s">
        <v>631</v>
      </c>
      <c r="AB43" s="147">
        <v>39</v>
      </c>
      <c r="AC43" s="114">
        <v>32</v>
      </c>
      <c r="AD43" s="114">
        <f t="shared" si="12"/>
        <v>71</v>
      </c>
      <c r="AE43" s="114">
        <f t="shared" si="13"/>
        <v>8</v>
      </c>
      <c r="AF43" s="146" t="str">
        <f t="shared" si="14"/>
        <v>A</v>
      </c>
      <c r="AG43" s="142" t="s">
        <v>631</v>
      </c>
      <c r="AH43" s="147">
        <v>43</v>
      </c>
      <c r="AI43" s="114">
        <v>26</v>
      </c>
      <c r="AJ43" s="114">
        <f t="shared" si="15"/>
        <v>69</v>
      </c>
      <c r="AK43" s="114">
        <f t="shared" si="16"/>
        <v>7</v>
      </c>
      <c r="AL43" s="146" t="str">
        <f t="shared" si="17"/>
        <v>B+</v>
      </c>
      <c r="AM43" s="142" t="s">
        <v>631</v>
      </c>
      <c r="AN43" s="147">
        <v>41</v>
      </c>
      <c r="AO43" s="114">
        <v>45</v>
      </c>
      <c r="AP43" s="114">
        <f t="shared" si="18"/>
        <v>86</v>
      </c>
      <c r="AQ43" s="114">
        <f t="shared" si="19"/>
        <v>9</v>
      </c>
      <c r="AR43" s="146" t="str">
        <f t="shared" si="20"/>
        <v>A+</v>
      </c>
      <c r="AS43" s="142" t="s">
        <v>631</v>
      </c>
      <c r="AT43" s="147">
        <v>38</v>
      </c>
      <c r="AU43" s="114">
        <v>47</v>
      </c>
      <c r="AV43" s="114">
        <f t="shared" si="21"/>
        <v>85</v>
      </c>
      <c r="AW43" s="114">
        <f t="shared" si="22"/>
        <v>9</v>
      </c>
      <c r="AX43" s="146" t="str">
        <f t="shared" si="23"/>
        <v>A+</v>
      </c>
      <c r="AY43" s="142" t="s">
        <v>631</v>
      </c>
      <c r="AZ43" s="147">
        <v>44</v>
      </c>
      <c r="BA43" s="114">
        <v>31</v>
      </c>
      <c r="BB43" s="114">
        <f t="shared" si="24"/>
        <v>75</v>
      </c>
      <c r="BC43" s="114">
        <f t="shared" si="25"/>
        <v>8</v>
      </c>
      <c r="BD43" s="146" t="str">
        <f t="shared" si="26"/>
        <v>A</v>
      </c>
      <c r="BE43" s="142" t="s">
        <v>631</v>
      </c>
      <c r="BF43" s="147">
        <v>82</v>
      </c>
      <c r="BG43" s="114">
        <v>0</v>
      </c>
      <c r="BH43" s="114">
        <f t="shared" si="27"/>
        <v>82</v>
      </c>
      <c r="BI43" s="114">
        <f t="shared" si="28"/>
        <v>9</v>
      </c>
      <c r="BJ43" s="146" t="str">
        <f t="shared" si="29"/>
        <v>A+</v>
      </c>
      <c r="BK43" s="142" t="s">
        <v>631</v>
      </c>
      <c r="BL43" s="145">
        <f t="shared" si="30"/>
        <v>7.9090909090909092</v>
      </c>
      <c r="BM43" s="86">
        <f t="shared" si="31"/>
        <v>79.090909090909093</v>
      </c>
      <c r="BN43" s="35" t="str">
        <f t="shared" si="32"/>
        <v>FCD</v>
      </c>
      <c r="BO43" s="114" t="str">
        <f t="shared" si="33"/>
        <v/>
      </c>
      <c r="BP43" s="114" t="str">
        <f t="shared" si="34"/>
        <v/>
      </c>
      <c r="BQ43" s="109" t="s">
        <v>744</v>
      </c>
      <c r="BR43" s="109" t="s">
        <v>745</v>
      </c>
      <c r="BS43" s="109" t="s">
        <v>746</v>
      </c>
      <c r="BT43" s="109" t="s">
        <v>747</v>
      </c>
      <c r="BU43" s="109" t="s">
        <v>748</v>
      </c>
      <c r="BV43" s="109" t="s">
        <v>749</v>
      </c>
      <c r="BW43" s="109" t="s">
        <v>750</v>
      </c>
      <c r="BX43" s="109" t="s">
        <v>751</v>
      </c>
      <c r="BY43" s="109" t="s">
        <v>754</v>
      </c>
      <c r="BZ43" s="109" t="s">
        <v>753</v>
      </c>
    </row>
    <row r="44" spans="1:78" ht="17">
      <c r="A44" s="40" t="s">
        <v>670</v>
      </c>
      <c r="B44" s="41" t="s">
        <v>396</v>
      </c>
      <c r="C44" s="42" t="s">
        <v>397</v>
      </c>
      <c r="D44" s="114">
        <v>46</v>
      </c>
      <c r="E44" s="114">
        <v>47</v>
      </c>
      <c r="F44" s="114">
        <f t="shared" si="0"/>
        <v>93</v>
      </c>
      <c r="G44" s="114">
        <f t="shared" si="1"/>
        <v>10</v>
      </c>
      <c r="H44" s="146" t="str">
        <f t="shared" si="2"/>
        <v>O</v>
      </c>
      <c r="I44" s="142" t="s">
        <v>631</v>
      </c>
      <c r="J44" s="147">
        <v>43</v>
      </c>
      <c r="K44" s="114">
        <v>25</v>
      </c>
      <c r="L44" s="114">
        <f t="shared" si="3"/>
        <v>68</v>
      </c>
      <c r="M44" s="114">
        <f t="shared" si="4"/>
        <v>7</v>
      </c>
      <c r="N44" s="146" t="str">
        <f t="shared" si="5"/>
        <v>B+</v>
      </c>
      <c r="O44" s="142" t="s">
        <v>631</v>
      </c>
      <c r="P44" s="147">
        <v>35</v>
      </c>
      <c r="Q44" s="114">
        <v>32</v>
      </c>
      <c r="R44" s="114">
        <f t="shared" si="6"/>
        <v>67</v>
      </c>
      <c r="S44" s="114">
        <f t="shared" si="7"/>
        <v>7</v>
      </c>
      <c r="T44" s="146" t="str">
        <f t="shared" si="8"/>
        <v>B+</v>
      </c>
      <c r="U44" s="142" t="s">
        <v>631</v>
      </c>
      <c r="V44" s="147">
        <v>42</v>
      </c>
      <c r="W44" s="114">
        <v>31</v>
      </c>
      <c r="X44" s="114">
        <f t="shared" si="9"/>
        <v>73</v>
      </c>
      <c r="Y44" s="114">
        <f t="shared" si="10"/>
        <v>8</v>
      </c>
      <c r="Z44" s="146" t="str">
        <f t="shared" si="11"/>
        <v>A</v>
      </c>
      <c r="AA44" s="142" t="s">
        <v>631</v>
      </c>
      <c r="AB44" s="147">
        <v>38</v>
      </c>
      <c r="AC44" s="114">
        <v>37</v>
      </c>
      <c r="AD44" s="114">
        <f t="shared" si="12"/>
        <v>75</v>
      </c>
      <c r="AE44" s="114">
        <f t="shared" si="13"/>
        <v>8</v>
      </c>
      <c r="AF44" s="146" t="str">
        <f t="shared" si="14"/>
        <v>A</v>
      </c>
      <c r="AG44" s="142" t="s">
        <v>631</v>
      </c>
      <c r="AH44" s="147">
        <v>41</v>
      </c>
      <c r="AI44" s="114">
        <v>30</v>
      </c>
      <c r="AJ44" s="114">
        <f t="shared" si="15"/>
        <v>71</v>
      </c>
      <c r="AK44" s="114">
        <f t="shared" si="16"/>
        <v>8</v>
      </c>
      <c r="AL44" s="146" t="str">
        <f t="shared" si="17"/>
        <v>A</v>
      </c>
      <c r="AM44" s="142" t="s">
        <v>631</v>
      </c>
      <c r="AN44" s="147">
        <v>43</v>
      </c>
      <c r="AO44" s="114">
        <v>47</v>
      </c>
      <c r="AP44" s="114">
        <f t="shared" si="18"/>
        <v>90</v>
      </c>
      <c r="AQ44" s="114">
        <f t="shared" si="19"/>
        <v>10</v>
      </c>
      <c r="AR44" s="146" t="str">
        <f t="shared" si="20"/>
        <v>O</v>
      </c>
      <c r="AS44" s="142" t="s">
        <v>631</v>
      </c>
      <c r="AT44" s="147">
        <v>34</v>
      </c>
      <c r="AU44" s="114">
        <v>37</v>
      </c>
      <c r="AV44" s="114">
        <f t="shared" si="21"/>
        <v>71</v>
      </c>
      <c r="AW44" s="114">
        <f t="shared" si="22"/>
        <v>8</v>
      </c>
      <c r="AX44" s="146" t="str">
        <f t="shared" si="23"/>
        <v>A</v>
      </c>
      <c r="AY44" s="142" t="s">
        <v>631</v>
      </c>
      <c r="AZ44" s="147">
        <v>41</v>
      </c>
      <c r="BA44" s="114">
        <v>32</v>
      </c>
      <c r="BB44" s="114">
        <f t="shared" si="24"/>
        <v>73</v>
      </c>
      <c r="BC44" s="114">
        <f t="shared" si="25"/>
        <v>8</v>
      </c>
      <c r="BD44" s="146" t="str">
        <f t="shared" si="26"/>
        <v>A</v>
      </c>
      <c r="BE44" s="142" t="s">
        <v>631</v>
      </c>
      <c r="BF44" s="147">
        <v>90</v>
      </c>
      <c r="BG44" s="114">
        <v>0</v>
      </c>
      <c r="BH44" s="114">
        <f t="shared" si="27"/>
        <v>90</v>
      </c>
      <c r="BI44" s="114">
        <f t="shared" si="28"/>
        <v>10</v>
      </c>
      <c r="BJ44" s="146" t="str">
        <f t="shared" si="29"/>
        <v>O</v>
      </c>
      <c r="BK44" s="142" t="s">
        <v>631</v>
      </c>
      <c r="BL44" s="145">
        <f t="shared" si="30"/>
        <v>8.3181818181818183</v>
      </c>
      <c r="BM44" s="86">
        <f t="shared" si="31"/>
        <v>83.181818181818187</v>
      </c>
      <c r="BN44" s="35" t="str">
        <f t="shared" si="32"/>
        <v>FCD</v>
      </c>
      <c r="BO44" s="114" t="str">
        <f t="shared" si="33"/>
        <v/>
      </c>
      <c r="BP44" s="114" t="str">
        <f t="shared" si="34"/>
        <v/>
      </c>
      <c r="BQ44" s="109" t="s">
        <v>744</v>
      </c>
      <c r="BR44" s="109" t="s">
        <v>745</v>
      </c>
      <c r="BS44" s="109" t="s">
        <v>746</v>
      </c>
      <c r="BT44" s="109" t="s">
        <v>747</v>
      </c>
      <c r="BU44" s="109" t="s">
        <v>748</v>
      </c>
      <c r="BV44" s="109" t="s">
        <v>749</v>
      </c>
      <c r="BW44" s="109" t="s">
        <v>750</v>
      </c>
      <c r="BX44" s="109" t="s">
        <v>751</v>
      </c>
      <c r="BY44" s="109" t="s">
        <v>754</v>
      </c>
      <c r="BZ44" s="109" t="s">
        <v>753</v>
      </c>
    </row>
    <row r="45" spans="1:78" ht="17">
      <c r="A45" s="40" t="s">
        <v>671</v>
      </c>
      <c r="B45" s="41" t="s">
        <v>406</v>
      </c>
      <c r="C45" s="42" t="s">
        <v>407</v>
      </c>
      <c r="D45" s="114">
        <v>36</v>
      </c>
      <c r="E45" s="114">
        <v>23</v>
      </c>
      <c r="F45" s="114">
        <f t="shared" si="0"/>
        <v>59</v>
      </c>
      <c r="G45" s="114">
        <f t="shared" si="1"/>
        <v>6</v>
      </c>
      <c r="H45" s="146" t="str">
        <f t="shared" si="2"/>
        <v>B</v>
      </c>
      <c r="I45" s="142" t="s">
        <v>631</v>
      </c>
      <c r="J45" s="147">
        <v>46</v>
      </c>
      <c r="K45" s="114">
        <v>30</v>
      </c>
      <c r="L45" s="114">
        <f t="shared" si="3"/>
        <v>76</v>
      </c>
      <c r="M45" s="114">
        <f t="shared" si="4"/>
        <v>8</v>
      </c>
      <c r="N45" s="146" t="str">
        <f t="shared" si="5"/>
        <v>A</v>
      </c>
      <c r="O45" s="142" t="s">
        <v>631</v>
      </c>
      <c r="P45" s="147">
        <v>33</v>
      </c>
      <c r="Q45" s="114">
        <v>25</v>
      </c>
      <c r="R45" s="114">
        <f t="shared" si="6"/>
        <v>58</v>
      </c>
      <c r="S45" s="114">
        <f t="shared" si="7"/>
        <v>6</v>
      </c>
      <c r="T45" s="146" t="str">
        <f t="shared" si="8"/>
        <v>B</v>
      </c>
      <c r="U45" s="142" t="s">
        <v>631</v>
      </c>
      <c r="V45" s="147">
        <v>35</v>
      </c>
      <c r="W45" s="114">
        <v>18</v>
      </c>
      <c r="X45" s="114">
        <f t="shared" si="9"/>
        <v>53</v>
      </c>
      <c r="Y45" s="114">
        <f t="shared" si="10"/>
        <v>5</v>
      </c>
      <c r="Z45" s="146" t="str">
        <f t="shared" si="11"/>
        <v>C</v>
      </c>
      <c r="AA45" s="142" t="s">
        <v>631</v>
      </c>
      <c r="AB45" s="147">
        <v>37</v>
      </c>
      <c r="AC45" s="114">
        <v>28</v>
      </c>
      <c r="AD45" s="114">
        <f t="shared" si="12"/>
        <v>65</v>
      </c>
      <c r="AE45" s="114">
        <f t="shared" si="13"/>
        <v>7</v>
      </c>
      <c r="AF45" s="146" t="str">
        <f t="shared" si="14"/>
        <v>B+</v>
      </c>
      <c r="AG45" s="142" t="s">
        <v>631</v>
      </c>
      <c r="AH45" s="147">
        <v>43</v>
      </c>
      <c r="AI45" s="114">
        <v>18</v>
      </c>
      <c r="AJ45" s="114">
        <f t="shared" si="15"/>
        <v>61</v>
      </c>
      <c r="AK45" s="114">
        <f t="shared" si="16"/>
        <v>7</v>
      </c>
      <c r="AL45" s="146" t="str">
        <f t="shared" si="17"/>
        <v>B+</v>
      </c>
      <c r="AM45" s="142" t="s">
        <v>631</v>
      </c>
      <c r="AN45" s="147">
        <v>40</v>
      </c>
      <c r="AO45" s="114">
        <v>47</v>
      </c>
      <c r="AP45" s="114">
        <f t="shared" si="18"/>
        <v>87</v>
      </c>
      <c r="AQ45" s="114">
        <f t="shared" si="19"/>
        <v>9</v>
      </c>
      <c r="AR45" s="146" t="str">
        <f t="shared" si="20"/>
        <v>A+</v>
      </c>
      <c r="AS45" s="142" t="s">
        <v>631</v>
      </c>
      <c r="AT45" s="147">
        <v>34</v>
      </c>
      <c r="AU45" s="114">
        <v>45</v>
      </c>
      <c r="AV45" s="114">
        <f t="shared" si="21"/>
        <v>79</v>
      </c>
      <c r="AW45" s="114">
        <f t="shared" si="22"/>
        <v>8</v>
      </c>
      <c r="AX45" s="146" t="str">
        <f t="shared" si="23"/>
        <v>A</v>
      </c>
      <c r="AY45" s="142" t="s">
        <v>631</v>
      </c>
      <c r="AZ45" s="147">
        <v>41</v>
      </c>
      <c r="BA45" s="114">
        <v>38</v>
      </c>
      <c r="BB45" s="114">
        <f t="shared" si="24"/>
        <v>79</v>
      </c>
      <c r="BC45" s="114">
        <f t="shared" si="25"/>
        <v>8</v>
      </c>
      <c r="BD45" s="146" t="str">
        <f t="shared" si="26"/>
        <v>A</v>
      </c>
      <c r="BE45" s="142" t="s">
        <v>631</v>
      </c>
      <c r="BF45" s="147">
        <v>80</v>
      </c>
      <c r="BG45" s="114">
        <v>0</v>
      </c>
      <c r="BH45" s="114">
        <f t="shared" si="27"/>
        <v>80</v>
      </c>
      <c r="BI45" s="114">
        <f t="shared" si="28"/>
        <v>9</v>
      </c>
      <c r="BJ45" s="146" t="str">
        <f t="shared" si="29"/>
        <v>A+</v>
      </c>
      <c r="BK45" s="142" t="s">
        <v>631</v>
      </c>
      <c r="BL45" s="145">
        <f t="shared" si="30"/>
        <v>6.7272727272727275</v>
      </c>
      <c r="BM45" s="86">
        <f t="shared" si="31"/>
        <v>67.27272727272728</v>
      </c>
      <c r="BN45" s="35" t="str">
        <f t="shared" si="32"/>
        <v>FC</v>
      </c>
      <c r="BO45" s="114" t="str">
        <f t="shared" si="33"/>
        <v/>
      </c>
      <c r="BP45" s="114" t="str">
        <f t="shared" si="34"/>
        <v/>
      </c>
      <c r="BQ45" s="109" t="s">
        <v>744</v>
      </c>
      <c r="BR45" s="109" t="s">
        <v>745</v>
      </c>
      <c r="BS45" s="109" t="s">
        <v>746</v>
      </c>
      <c r="BT45" s="109" t="s">
        <v>747</v>
      </c>
      <c r="BU45" s="109" t="s">
        <v>748</v>
      </c>
      <c r="BV45" s="109" t="s">
        <v>749</v>
      </c>
      <c r="BW45" s="109" t="s">
        <v>750</v>
      </c>
      <c r="BX45" s="109" t="s">
        <v>751</v>
      </c>
      <c r="BY45" s="109" t="s">
        <v>754</v>
      </c>
      <c r="BZ45" s="109" t="s">
        <v>753</v>
      </c>
    </row>
    <row r="46" spans="1:78" ht="17">
      <c r="A46" s="40" t="s">
        <v>674</v>
      </c>
      <c r="B46" s="41" t="s">
        <v>413</v>
      </c>
      <c r="C46" s="42" t="s">
        <v>414</v>
      </c>
      <c r="D46" s="114">
        <v>38</v>
      </c>
      <c r="E46" s="114">
        <v>32</v>
      </c>
      <c r="F46" s="114">
        <f t="shared" si="0"/>
        <v>70</v>
      </c>
      <c r="G46" s="114">
        <f t="shared" si="1"/>
        <v>8</v>
      </c>
      <c r="H46" s="146" t="str">
        <f t="shared" si="2"/>
        <v>A</v>
      </c>
      <c r="I46" s="142" t="s">
        <v>631</v>
      </c>
      <c r="J46" s="147">
        <v>35</v>
      </c>
      <c r="K46" s="114">
        <v>30</v>
      </c>
      <c r="L46" s="114">
        <f t="shared" si="3"/>
        <v>65</v>
      </c>
      <c r="M46" s="114">
        <f t="shared" si="4"/>
        <v>7</v>
      </c>
      <c r="N46" s="146" t="str">
        <f t="shared" si="5"/>
        <v>B+</v>
      </c>
      <c r="O46" s="142" t="s">
        <v>631</v>
      </c>
      <c r="P46" s="147">
        <v>42</v>
      </c>
      <c r="Q46" s="114">
        <v>39</v>
      </c>
      <c r="R46" s="114">
        <f t="shared" si="6"/>
        <v>81</v>
      </c>
      <c r="S46" s="114">
        <f t="shared" si="7"/>
        <v>9</v>
      </c>
      <c r="T46" s="146" t="str">
        <f t="shared" si="8"/>
        <v>A+</v>
      </c>
      <c r="U46" s="142" t="s">
        <v>631</v>
      </c>
      <c r="V46" s="147">
        <v>34</v>
      </c>
      <c r="W46" s="114">
        <v>28</v>
      </c>
      <c r="X46" s="114">
        <f t="shared" si="9"/>
        <v>62</v>
      </c>
      <c r="Y46" s="114">
        <f t="shared" si="10"/>
        <v>7</v>
      </c>
      <c r="Z46" s="146" t="str">
        <f t="shared" si="11"/>
        <v>B+</v>
      </c>
      <c r="AA46" s="142" t="s">
        <v>631</v>
      </c>
      <c r="AB46" s="147">
        <v>36</v>
      </c>
      <c r="AC46" s="114">
        <v>36</v>
      </c>
      <c r="AD46" s="114">
        <f t="shared" si="12"/>
        <v>72</v>
      </c>
      <c r="AE46" s="114">
        <f t="shared" si="13"/>
        <v>8</v>
      </c>
      <c r="AF46" s="146" t="str">
        <f t="shared" si="14"/>
        <v>A</v>
      </c>
      <c r="AG46" s="142" t="s">
        <v>631</v>
      </c>
      <c r="AH46" s="147">
        <v>42</v>
      </c>
      <c r="AI46" s="114">
        <v>31</v>
      </c>
      <c r="AJ46" s="114">
        <f t="shared" si="15"/>
        <v>73</v>
      </c>
      <c r="AK46" s="114">
        <f t="shared" si="16"/>
        <v>8</v>
      </c>
      <c r="AL46" s="146" t="str">
        <f t="shared" si="17"/>
        <v>A</v>
      </c>
      <c r="AM46" s="142" t="s">
        <v>631</v>
      </c>
      <c r="AN46" s="147">
        <v>43</v>
      </c>
      <c r="AO46" s="114">
        <v>47</v>
      </c>
      <c r="AP46" s="114">
        <f t="shared" si="18"/>
        <v>90</v>
      </c>
      <c r="AQ46" s="114">
        <f t="shared" si="19"/>
        <v>10</v>
      </c>
      <c r="AR46" s="146" t="str">
        <f t="shared" si="20"/>
        <v>O</v>
      </c>
      <c r="AS46" s="142" t="s">
        <v>631</v>
      </c>
      <c r="AT46" s="147">
        <v>30</v>
      </c>
      <c r="AU46" s="114">
        <v>37</v>
      </c>
      <c r="AV46" s="114">
        <f t="shared" si="21"/>
        <v>67</v>
      </c>
      <c r="AW46" s="114">
        <f t="shared" si="22"/>
        <v>7</v>
      </c>
      <c r="AX46" s="146" t="str">
        <f t="shared" si="23"/>
        <v>B+</v>
      </c>
      <c r="AY46" s="142" t="s">
        <v>631</v>
      </c>
      <c r="AZ46" s="147">
        <v>39</v>
      </c>
      <c r="BA46" s="114">
        <v>41</v>
      </c>
      <c r="BB46" s="114">
        <f t="shared" si="24"/>
        <v>80</v>
      </c>
      <c r="BC46" s="114">
        <f t="shared" si="25"/>
        <v>9</v>
      </c>
      <c r="BD46" s="146" t="str">
        <f t="shared" si="26"/>
        <v>A+</v>
      </c>
      <c r="BE46" s="142" t="s">
        <v>631</v>
      </c>
      <c r="BF46" s="147">
        <v>90</v>
      </c>
      <c r="BG46" s="114">
        <v>0</v>
      </c>
      <c r="BH46" s="114">
        <f t="shared" si="27"/>
        <v>90</v>
      </c>
      <c r="BI46" s="114">
        <f t="shared" si="28"/>
        <v>10</v>
      </c>
      <c r="BJ46" s="146" t="str">
        <f t="shared" si="29"/>
        <v>O</v>
      </c>
      <c r="BK46" s="142" t="s">
        <v>631</v>
      </c>
      <c r="BL46" s="145">
        <f t="shared" si="30"/>
        <v>8.2272727272727266</v>
      </c>
      <c r="BM46" s="86">
        <f t="shared" si="31"/>
        <v>82.272727272727266</v>
      </c>
      <c r="BN46" s="35" t="str">
        <f t="shared" si="32"/>
        <v>FCD</v>
      </c>
      <c r="BO46" s="114" t="str">
        <f t="shared" si="33"/>
        <v/>
      </c>
      <c r="BP46" s="114" t="str">
        <f t="shared" si="34"/>
        <v/>
      </c>
      <c r="BQ46" s="109" t="s">
        <v>744</v>
      </c>
      <c r="BR46" s="109" t="s">
        <v>745</v>
      </c>
      <c r="BS46" s="109" t="s">
        <v>746</v>
      </c>
      <c r="BT46" s="109" t="s">
        <v>747</v>
      </c>
      <c r="BU46" s="109" t="s">
        <v>748</v>
      </c>
      <c r="BV46" s="109" t="s">
        <v>749</v>
      </c>
      <c r="BW46" s="109" t="s">
        <v>750</v>
      </c>
      <c r="BX46" s="109" t="s">
        <v>751</v>
      </c>
      <c r="BY46" s="109" t="s">
        <v>754</v>
      </c>
      <c r="BZ46" s="109" t="s">
        <v>753</v>
      </c>
    </row>
    <row r="47" spans="1:78" ht="17">
      <c r="A47" s="40" t="s">
        <v>676</v>
      </c>
      <c r="B47" s="41" t="s">
        <v>421</v>
      </c>
      <c r="C47" s="42" t="s">
        <v>422</v>
      </c>
      <c r="D47" s="114">
        <v>39</v>
      </c>
      <c r="E47" s="114">
        <v>30</v>
      </c>
      <c r="F47" s="114">
        <f t="shared" si="0"/>
        <v>69</v>
      </c>
      <c r="G47" s="114">
        <f t="shared" si="1"/>
        <v>7</v>
      </c>
      <c r="H47" s="146" t="str">
        <f t="shared" si="2"/>
        <v>B+</v>
      </c>
      <c r="I47" s="142" t="s">
        <v>631</v>
      </c>
      <c r="J47" s="147">
        <v>33</v>
      </c>
      <c r="K47" s="114">
        <v>30</v>
      </c>
      <c r="L47" s="114">
        <f t="shared" si="3"/>
        <v>63</v>
      </c>
      <c r="M47" s="114">
        <f t="shared" si="4"/>
        <v>7</v>
      </c>
      <c r="N47" s="146" t="str">
        <f t="shared" si="5"/>
        <v>B+</v>
      </c>
      <c r="O47" s="142" t="s">
        <v>631</v>
      </c>
      <c r="P47" s="147">
        <v>34</v>
      </c>
      <c r="Q47" s="114">
        <v>34</v>
      </c>
      <c r="R47" s="114">
        <f t="shared" si="6"/>
        <v>68</v>
      </c>
      <c r="S47" s="114">
        <f t="shared" si="7"/>
        <v>7</v>
      </c>
      <c r="T47" s="146" t="str">
        <f t="shared" si="8"/>
        <v>B+</v>
      </c>
      <c r="U47" s="142" t="s">
        <v>631</v>
      </c>
      <c r="V47" s="147">
        <v>37</v>
      </c>
      <c r="W47" s="114">
        <v>38</v>
      </c>
      <c r="X47" s="114">
        <f t="shared" si="9"/>
        <v>75</v>
      </c>
      <c r="Y47" s="114">
        <f t="shared" si="10"/>
        <v>8</v>
      </c>
      <c r="Z47" s="146" t="str">
        <f t="shared" si="11"/>
        <v>A</v>
      </c>
      <c r="AA47" s="142" t="s">
        <v>631</v>
      </c>
      <c r="AB47" s="147">
        <v>33</v>
      </c>
      <c r="AC47" s="114">
        <v>36</v>
      </c>
      <c r="AD47" s="114">
        <f t="shared" si="12"/>
        <v>69</v>
      </c>
      <c r="AE47" s="114">
        <f t="shared" si="13"/>
        <v>7</v>
      </c>
      <c r="AF47" s="146" t="str">
        <f t="shared" si="14"/>
        <v>B+</v>
      </c>
      <c r="AG47" s="142" t="s">
        <v>631</v>
      </c>
      <c r="AH47" s="147">
        <v>32</v>
      </c>
      <c r="AI47" s="114">
        <v>33</v>
      </c>
      <c r="AJ47" s="114">
        <f t="shared" si="15"/>
        <v>65</v>
      </c>
      <c r="AK47" s="114">
        <f t="shared" si="16"/>
        <v>7</v>
      </c>
      <c r="AL47" s="146" t="str">
        <f t="shared" si="17"/>
        <v>B+</v>
      </c>
      <c r="AM47" s="142" t="s">
        <v>631</v>
      </c>
      <c r="AN47" s="147">
        <v>38</v>
      </c>
      <c r="AO47" s="114">
        <v>28</v>
      </c>
      <c r="AP47" s="114">
        <f t="shared" si="18"/>
        <v>66</v>
      </c>
      <c r="AQ47" s="114">
        <f t="shared" si="19"/>
        <v>7</v>
      </c>
      <c r="AR47" s="146" t="str">
        <f t="shared" si="20"/>
        <v>B+</v>
      </c>
      <c r="AS47" s="142" t="s">
        <v>631</v>
      </c>
      <c r="AT47" s="147">
        <v>34</v>
      </c>
      <c r="AU47" s="114">
        <v>45</v>
      </c>
      <c r="AV47" s="114">
        <f t="shared" si="21"/>
        <v>79</v>
      </c>
      <c r="AW47" s="114">
        <f t="shared" si="22"/>
        <v>8</v>
      </c>
      <c r="AX47" s="146" t="str">
        <f t="shared" si="23"/>
        <v>A</v>
      </c>
      <c r="AY47" s="142" t="s">
        <v>631</v>
      </c>
      <c r="AZ47" s="147">
        <v>35</v>
      </c>
      <c r="BA47" s="114">
        <v>40</v>
      </c>
      <c r="BB47" s="114">
        <f t="shared" si="24"/>
        <v>75</v>
      </c>
      <c r="BC47" s="114">
        <f t="shared" si="25"/>
        <v>8</v>
      </c>
      <c r="BD47" s="146" t="str">
        <f t="shared" si="26"/>
        <v>A</v>
      </c>
      <c r="BE47" s="142" t="s">
        <v>631</v>
      </c>
      <c r="BF47" s="147">
        <v>84</v>
      </c>
      <c r="BG47" s="114">
        <v>0</v>
      </c>
      <c r="BH47" s="114">
        <f t="shared" si="27"/>
        <v>84</v>
      </c>
      <c r="BI47" s="114">
        <f t="shared" si="28"/>
        <v>9</v>
      </c>
      <c r="BJ47" s="146" t="str">
        <f t="shared" si="29"/>
        <v>A+</v>
      </c>
      <c r="BK47" s="142" t="s">
        <v>631</v>
      </c>
      <c r="BL47" s="145">
        <f t="shared" si="30"/>
        <v>7.4545454545454541</v>
      </c>
      <c r="BM47" s="86">
        <f t="shared" si="31"/>
        <v>74.545454545454547</v>
      </c>
      <c r="BN47" s="35" t="str">
        <f t="shared" si="32"/>
        <v>FCD</v>
      </c>
      <c r="BO47" s="114" t="str">
        <f t="shared" si="33"/>
        <v/>
      </c>
      <c r="BP47" s="114" t="str">
        <f t="shared" si="34"/>
        <v/>
      </c>
      <c r="BQ47" s="109" t="s">
        <v>744</v>
      </c>
      <c r="BR47" s="109" t="s">
        <v>745</v>
      </c>
      <c r="BS47" s="109" t="s">
        <v>746</v>
      </c>
      <c r="BT47" s="109" t="s">
        <v>747</v>
      </c>
      <c r="BU47" s="109" t="s">
        <v>748</v>
      </c>
      <c r="BV47" s="109" t="s">
        <v>749</v>
      </c>
      <c r="BW47" s="109" t="s">
        <v>750</v>
      </c>
      <c r="BX47" s="109" t="s">
        <v>751</v>
      </c>
      <c r="BY47" s="109" t="s">
        <v>752</v>
      </c>
      <c r="BZ47" s="109" t="s">
        <v>753</v>
      </c>
    </row>
    <row r="48" spans="1:78" ht="17">
      <c r="A48" s="40" t="s">
        <v>677</v>
      </c>
      <c r="B48" s="41" t="s">
        <v>430</v>
      </c>
      <c r="C48" s="42" t="s">
        <v>431</v>
      </c>
      <c r="D48" s="114">
        <v>36</v>
      </c>
      <c r="E48" s="114">
        <v>32</v>
      </c>
      <c r="F48" s="114">
        <f t="shared" si="0"/>
        <v>68</v>
      </c>
      <c r="G48" s="114">
        <f t="shared" si="1"/>
        <v>7</v>
      </c>
      <c r="H48" s="146" t="str">
        <f t="shared" si="2"/>
        <v>B+</v>
      </c>
      <c r="I48" s="142" t="s">
        <v>631</v>
      </c>
      <c r="J48" s="147">
        <v>44</v>
      </c>
      <c r="K48" s="114">
        <v>30</v>
      </c>
      <c r="L48" s="114">
        <f t="shared" si="3"/>
        <v>74</v>
      </c>
      <c r="M48" s="114">
        <f t="shared" si="4"/>
        <v>8</v>
      </c>
      <c r="N48" s="146" t="str">
        <f t="shared" si="5"/>
        <v>A</v>
      </c>
      <c r="O48" s="142" t="s">
        <v>631</v>
      </c>
      <c r="P48" s="147">
        <v>29</v>
      </c>
      <c r="Q48" s="114">
        <v>28</v>
      </c>
      <c r="R48" s="114">
        <f t="shared" si="6"/>
        <v>57</v>
      </c>
      <c r="S48" s="114">
        <f t="shared" si="7"/>
        <v>6</v>
      </c>
      <c r="T48" s="146" t="str">
        <f t="shared" si="8"/>
        <v>B</v>
      </c>
      <c r="U48" s="142" t="s">
        <v>631</v>
      </c>
      <c r="V48" s="147">
        <v>37</v>
      </c>
      <c r="W48" s="114">
        <v>39</v>
      </c>
      <c r="X48" s="114">
        <f t="shared" si="9"/>
        <v>76</v>
      </c>
      <c r="Y48" s="114">
        <f t="shared" si="10"/>
        <v>8</v>
      </c>
      <c r="Z48" s="146" t="str">
        <f t="shared" si="11"/>
        <v>A</v>
      </c>
      <c r="AA48" s="142" t="s">
        <v>631</v>
      </c>
      <c r="AB48" s="147">
        <v>37</v>
      </c>
      <c r="AC48" s="114">
        <v>40</v>
      </c>
      <c r="AD48" s="114">
        <f t="shared" si="12"/>
        <v>77</v>
      </c>
      <c r="AE48" s="114">
        <f t="shared" si="13"/>
        <v>8</v>
      </c>
      <c r="AF48" s="146" t="str">
        <f t="shared" si="14"/>
        <v>A</v>
      </c>
      <c r="AG48" s="142" t="s">
        <v>631</v>
      </c>
      <c r="AH48" s="147">
        <v>37</v>
      </c>
      <c r="AI48" s="114">
        <v>25</v>
      </c>
      <c r="AJ48" s="114">
        <f t="shared" si="15"/>
        <v>62</v>
      </c>
      <c r="AK48" s="114">
        <f t="shared" si="16"/>
        <v>7</v>
      </c>
      <c r="AL48" s="146" t="str">
        <f t="shared" si="17"/>
        <v>B+</v>
      </c>
      <c r="AM48" s="142" t="s">
        <v>631</v>
      </c>
      <c r="AN48" s="147">
        <v>39</v>
      </c>
      <c r="AO48" s="114">
        <v>47</v>
      </c>
      <c r="AP48" s="114">
        <f t="shared" si="18"/>
        <v>86</v>
      </c>
      <c r="AQ48" s="114">
        <f t="shared" si="19"/>
        <v>9</v>
      </c>
      <c r="AR48" s="146" t="str">
        <f t="shared" si="20"/>
        <v>A+</v>
      </c>
      <c r="AS48" s="142" t="s">
        <v>631</v>
      </c>
      <c r="AT48" s="147">
        <v>33</v>
      </c>
      <c r="AU48" s="114">
        <v>41</v>
      </c>
      <c r="AV48" s="114">
        <f t="shared" si="21"/>
        <v>74</v>
      </c>
      <c r="AW48" s="114">
        <f t="shared" si="22"/>
        <v>8</v>
      </c>
      <c r="AX48" s="146" t="str">
        <f t="shared" si="23"/>
        <v>A</v>
      </c>
      <c r="AY48" s="142" t="s">
        <v>631</v>
      </c>
      <c r="AZ48" s="147">
        <v>41</v>
      </c>
      <c r="BA48" s="114">
        <v>36</v>
      </c>
      <c r="BB48" s="114">
        <f t="shared" si="24"/>
        <v>77</v>
      </c>
      <c r="BC48" s="114">
        <f t="shared" si="25"/>
        <v>8</v>
      </c>
      <c r="BD48" s="146" t="str">
        <f t="shared" si="26"/>
        <v>A</v>
      </c>
      <c r="BE48" s="142" t="s">
        <v>631</v>
      </c>
      <c r="BF48" s="147">
        <v>90</v>
      </c>
      <c r="BG48" s="114">
        <v>0</v>
      </c>
      <c r="BH48" s="114">
        <f t="shared" si="27"/>
        <v>90</v>
      </c>
      <c r="BI48" s="114">
        <f t="shared" si="28"/>
        <v>10</v>
      </c>
      <c r="BJ48" s="146" t="str">
        <f t="shared" si="29"/>
        <v>O</v>
      </c>
      <c r="BK48" s="142" t="s">
        <v>631</v>
      </c>
      <c r="BL48" s="145">
        <f t="shared" si="30"/>
        <v>7.6363636363636367</v>
      </c>
      <c r="BM48" s="86">
        <f t="shared" si="31"/>
        <v>76.363636363636374</v>
      </c>
      <c r="BN48" s="35" t="str">
        <f t="shared" si="32"/>
        <v>FCD</v>
      </c>
      <c r="BO48" s="114" t="str">
        <f t="shared" si="33"/>
        <v/>
      </c>
      <c r="BP48" s="114" t="str">
        <f t="shared" si="34"/>
        <v/>
      </c>
      <c r="BQ48" s="109" t="s">
        <v>744</v>
      </c>
      <c r="BR48" s="109" t="s">
        <v>745</v>
      </c>
      <c r="BS48" s="109" t="s">
        <v>746</v>
      </c>
      <c r="BT48" s="109" t="s">
        <v>747</v>
      </c>
      <c r="BU48" s="109" t="s">
        <v>748</v>
      </c>
      <c r="BV48" s="109" t="s">
        <v>749</v>
      </c>
      <c r="BW48" s="109" t="s">
        <v>750</v>
      </c>
      <c r="BX48" s="109" t="s">
        <v>751</v>
      </c>
      <c r="BY48" s="109" t="s">
        <v>754</v>
      </c>
      <c r="BZ48" s="109" t="s">
        <v>753</v>
      </c>
    </row>
    <row r="49" spans="1:78" ht="17">
      <c r="A49" s="40" t="s">
        <v>678</v>
      </c>
      <c r="B49" s="41" t="s">
        <v>439</v>
      </c>
      <c r="C49" s="42" t="s">
        <v>440</v>
      </c>
      <c r="D49" s="114">
        <v>35</v>
      </c>
      <c r="E49" s="114">
        <v>37</v>
      </c>
      <c r="F49" s="114">
        <f t="shared" si="0"/>
        <v>72</v>
      </c>
      <c r="G49" s="114">
        <f t="shared" si="1"/>
        <v>8</v>
      </c>
      <c r="H49" s="146" t="str">
        <f t="shared" si="2"/>
        <v>A</v>
      </c>
      <c r="I49" s="142" t="s">
        <v>631</v>
      </c>
      <c r="J49" s="147">
        <v>43</v>
      </c>
      <c r="K49" s="114">
        <v>31</v>
      </c>
      <c r="L49" s="114">
        <f t="shared" si="3"/>
        <v>74</v>
      </c>
      <c r="M49" s="114">
        <f t="shared" si="4"/>
        <v>8</v>
      </c>
      <c r="N49" s="146" t="str">
        <f t="shared" si="5"/>
        <v>A</v>
      </c>
      <c r="O49" s="142" t="s">
        <v>631</v>
      </c>
      <c r="P49" s="147">
        <v>32</v>
      </c>
      <c r="Q49" s="114">
        <v>35</v>
      </c>
      <c r="R49" s="114">
        <f t="shared" si="6"/>
        <v>67</v>
      </c>
      <c r="S49" s="114">
        <f t="shared" si="7"/>
        <v>7</v>
      </c>
      <c r="T49" s="146" t="str">
        <f t="shared" si="8"/>
        <v>B+</v>
      </c>
      <c r="U49" s="142" t="s">
        <v>631</v>
      </c>
      <c r="V49" s="147">
        <v>37</v>
      </c>
      <c r="W49" s="114">
        <v>28</v>
      </c>
      <c r="X49" s="114">
        <f t="shared" si="9"/>
        <v>65</v>
      </c>
      <c r="Y49" s="114">
        <f t="shared" si="10"/>
        <v>7</v>
      </c>
      <c r="Z49" s="146" t="str">
        <f t="shared" si="11"/>
        <v>B+</v>
      </c>
      <c r="AA49" s="142" t="s">
        <v>631</v>
      </c>
      <c r="AB49" s="147">
        <v>33</v>
      </c>
      <c r="AC49" s="114">
        <v>28</v>
      </c>
      <c r="AD49" s="114">
        <f t="shared" si="12"/>
        <v>61</v>
      </c>
      <c r="AE49" s="114">
        <f t="shared" si="13"/>
        <v>7</v>
      </c>
      <c r="AF49" s="146" t="str">
        <f t="shared" si="14"/>
        <v>B+</v>
      </c>
      <c r="AG49" s="142" t="s">
        <v>631</v>
      </c>
      <c r="AH49" s="147">
        <v>36</v>
      </c>
      <c r="AI49" s="114">
        <v>18</v>
      </c>
      <c r="AJ49" s="114">
        <f t="shared" si="15"/>
        <v>54</v>
      </c>
      <c r="AK49" s="114">
        <f t="shared" si="16"/>
        <v>5</v>
      </c>
      <c r="AL49" s="146" t="str">
        <f t="shared" si="17"/>
        <v>C</v>
      </c>
      <c r="AM49" s="142" t="s">
        <v>631</v>
      </c>
      <c r="AN49" s="147">
        <v>40</v>
      </c>
      <c r="AO49" s="114">
        <v>48</v>
      </c>
      <c r="AP49" s="114">
        <f t="shared" si="18"/>
        <v>88</v>
      </c>
      <c r="AQ49" s="114">
        <f t="shared" si="19"/>
        <v>9</v>
      </c>
      <c r="AR49" s="146" t="str">
        <f t="shared" si="20"/>
        <v>A+</v>
      </c>
      <c r="AS49" s="142" t="s">
        <v>631</v>
      </c>
      <c r="AT49" s="147">
        <v>34</v>
      </c>
      <c r="AU49" s="114">
        <v>42</v>
      </c>
      <c r="AV49" s="114">
        <f t="shared" si="21"/>
        <v>76</v>
      </c>
      <c r="AW49" s="114">
        <f t="shared" si="22"/>
        <v>8</v>
      </c>
      <c r="AX49" s="146" t="str">
        <f t="shared" si="23"/>
        <v>A</v>
      </c>
      <c r="AY49" s="142" t="s">
        <v>631</v>
      </c>
      <c r="AZ49" s="147">
        <v>38</v>
      </c>
      <c r="BA49" s="114">
        <v>43</v>
      </c>
      <c r="BB49" s="114">
        <f t="shared" si="24"/>
        <v>81</v>
      </c>
      <c r="BC49" s="114">
        <f t="shared" si="25"/>
        <v>9</v>
      </c>
      <c r="BD49" s="146" t="str">
        <f t="shared" si="26"/>
        <v>A+</v>
      </c>
      <c r="BE49" s="142" t="s">
        <v>631</v>
      </c>
      <c r="BF49" s="147">
        <v>95</v>
      </c>
      <c r="BG49" s="114">
        <v>0</v>
      </c>
      <c r="BH49" s="114">
        <f t="shared" si="27"/>
        <v>95</v>
      </c>
      <c r="BI49" s="114">
        <f t="shared" si="28"/>
        <v>10</v>
      </c>
      <c r="BJ49" s="146" t="str">
        <f t="shared" si="29"/>
        <v>O</v>
      </c>
      <c r="BK49" s="142" t="s">
        <v>631</v>
      </c>
      <c r="BL49" s="145">
        <f t="shared" si="30"/>
        <v>7.5</v>
      </c>
      <c r="BM49" s="86">
        <f t="shared" si="31"/>
        <v>75</v>
      </c>
      <c r="BN49" s="35" t="str">
        <f t="shared" si="32"/>
        <v>FCD</v>
      </c>
      <c r="BO49" s="114" t="str">
        <f t="shared" si="33"/>
        <v/>
      </c>
      <c r="BP49" s="114" t="str">
        <f t="shared" si="34"/>
        <v/>
      </c>
      <c r="BQ49" s="109" t="s">
        <v>744</v>
      </c>
      <c r="BR49" s="109" t="s">
        <v>745</v>
      </c>
      <c r="BS49" s="109" t="s">
        <v>746</v>
      </c>
      <c r="BT49" s="109" t="s">
        <v>747</v>
      </c>
      <c r="BU49" s="109" t="s">
        <v>748</v>
      </c>
      <c r="BV49" s="109" t="s">
        <v>749</v>
      </c>
      <c r="BW49" s="109" t="s">
        <v>750</v>
      </c>
      <c r="BX49" s="109" t="s">
        <v>751</v>
      </c>
      <c r="BY49" s="109" t="s">
        <v>754</v>
      </c>
      <c r="BZ49" s="109" t="s">
        <v>753</v>
      </c>
    </row>
    <row r="50" spans="1:78" ht="17">
      <c r="A50" s="40" t="s">
        <v>679</v>
      </c>
      <c r="B50" s="41" t="s">
        <v>448</v>
      </c>
      <c r="C50" s="42" t="s">
        <v>449</v>
      </c>
      <c r="D50" s="114">
        <v>35</v>
      </c>
      <c r="E50" s="114">
        <v>36</v>
      </c>
      <c r="F50" s="114">
        <f t="shared" si="0"/>
        <v>71</v>
      </c>
      <c r="G50" s="114">
        <f t="shared" si="1"/>
        <v>8</v>
      </c>
      <c r="H50" s="146" t="str">
        <f t="shared" si="2"/>
        <v>A</v>
      </c>
      <c r="I50" s="142" t="s">
        <v>631</v>
      </c>
      <c r="J50" s="147">
        <v>34</v>
      </c>
      <c r="K50" s="114">
        <v>29</v>
      </c>
      <c r="L50" s="114">
        <f t="shared" si="3"/>
        <v>63</v>
      </c>
      <c r="M50" s="114">
        <f t="shared" si="4"/>
        <v>7</v>
      </c>
      <c r="N50" s="146" t="str">
        <f t="shared" si="5"/>
        <v>B+</v>
      </c>
      <c r="O50" s="142" t="s">
        <v>631</v>
      </c>
      <c r="P50" s="147">
        <v>35</v>
      </c>
      <c r="Q50" s="114">
        <v>35</v>
      </c>
      <c r="R50" s="114">
        <f t="shared" si="6"/>
        <v>70</v>
      </c>
      <c r="S50" s="114">
        <f t="shared" si="7"/>
        <v>8</v>
      </c>
      <c r="T50" s="146" t="str">
        <f t="shared" si="8"/>
        <v>A</v>
      </c>
      <c r="U50" s="142" t="s">
        <v>631</v>
      </c>
      <c r="V50" s="147">
        <v>38</v>
      </c>
      <c r="W50" s="114">
        <v>26</v>
      </c>
      <c r="X50" s="114">
        <f t="shared" si="9"/>
        <v>64</v>
      </c>
      <c r="Y50" s="114">
        <f t="shared" si="10"/>
        <v>7</v>
      </c>
      <c r="Z50" s="146" t="str">
        <f t="shared" si="11"/>
        <v>B+</v>
      </c>
      <c r="AA50" s="142" t="s">
        <v>631</v>
      </c>
      <c r="AB50" s="147">
        <v>33</v>
      </c>
      <c r="AC50" s="114">
        <v>35</v>
      </c>
      <c r="AD50" s="114">
        <f t="shared" si="12"/>
        <v>68</v>
      </c>
      <c r="AE50" s="114">
        <f t="shared" si="13"/>
        <v>7</v>
      </c>
      <c r="AF50" s="146" t="str">
        <f t="shared" si="14"/>
        <v>B+</v>
      </c>
      <c r="AG50" s="142" t="s">
        <v>631</v>
      </c>
      <c r="AH50" s="147">
        <v>40</v>
      </c>
      <c r="AI50" s="114">
        <v>31</v>
      </c>
      <c r="AJ50" s="114">
        <f t="shared" si="15"/>
        <v>71</v>
      </c>
      <c r="AK50" s="114">
        <f t="shared" si="16"/>
        <v>8</v>
      </c>
      <c r="AL50" s="146" t="str">
        <f t="shared" si="17"/>
        <v>A</v>
      </c>
      <c r="AM50" s="142" t="s">
        <v>631</v>
      </c>
      <c r="AN50" s="147">
        <v>46</v>
      </c>
      <c r="AO50" s="114">
        <v>48</v>
      </c>
      <c r="AP50" s="114">
        <f t="shared" si="18"/>
        <v>94</v>
      </c>
      <c r="AQ50" s="114">
        <f t="shared" si="19"/>
        <v>10</v>
      </c>
      <c r="AR50" s="146" t="str">
        <f t="shared" si="20"/>
        <v>O</v>
      </c>
      <c r="AS50" s="142" t="s">
        <v>631</v>
      </c>
      <c r="AT50" s="147">
        <v>33</v>
      </c>
      <c r="AU50" s="114">
        <v>41</v>
      </c>
      <c r="AV50" s="114">
        <f t="shared" si="21"/>
        <v>74</v>
      </c>
      <c r="AW50" s="114">
        <f t="shared" si="22"/>
        <v>8</v>
      </c>
      <c r="AX50" s="146" t="str">
        <f t="shared" si="23"/>
        <v>A</v>
      </c>
      <c r="AY50" s="142" t="s">
        <v>631</v>
      </c>
      <c r="AZ50" s="147">
        <v>37</v>
      </c>
      <c r="BA50" s="114">
        <v>34</v>
      </c>
      <c r="BB50" s="114">
        <f t="shared" si="24"/>
        <v>71</v>
      </c>
      <c r="BC50" s="114">
        <f t="shared" si="25"/>
        <v>8</v>
      </c>
      <c r="BD50" s="146" t="str">
        <f t="shared" si="26"/>
        <v>A</v>
      </c>
      <c r="BE50" s="142" t="s">
        <v>631</v>
      </c>
      <c r="BF50" s="147">
        <v>95</v>
      </c>
      <c r="BG50" s="114">
        <v>0</v>
      </c>
      <c r="BH50" s="114">
        <f t="shared" si="27"/>
        <v>95</v>
      </c>
      <c r="BI50" s="114">
        <f t="shared" si="28"/>
        <v>10</v>
      </c>
      <c r="BJ50" s="146" t="str">
        <f t="shared" si="29"/>
        <v>O</v>
      </c>
      <c r="BK50" s="142" t="s">
        <v>631</v>
      </c>
      <c r="BL50" s="145">
        <f t="shared" si="30"/>
        <v>7.9090909090909092</v>
      </c>
      <c r="BM50" s="86">
        <f t="shared" si="31"/>
        <v>79.090909090909093</v>
      </c>
      <c r="BN50" s="35" t="str">
        <f t="shared" si="32"/>
        <v>FCD</v>
      </c>
      <c r="BO50" s="114" t="str">
        <f t="shared" si="33"/>
        <v/>
      </c>
      <c r="BP50" s="114" t="str">
        <f t="shared" si="34"/>
        <v/>
      </c>
      <c r="BQ50" s="109" t="s">
        <v>744</v>
      </c>
      <c r="BR50" s="109" t="s">
        <v>745</v>
      </c>
      <c r="BS50" s="109" t="s">
        <v>746</v>
      </c>
      <c r="BT50" s="109" t="s">
        <v>747</v>
      </c>
      <c r="BU50" s="109" t="s">
        <v>748</v>
      </c>
      <c r="BV50" s="109" t="s">
        <v>749</v>
      </c>
      <c r="BW50" s="109" t="s">
        <v>750</v>
      </c>
      <c r="BX50" s="109" t="s">
        <v>751</v>
      </c>
      <c r="BY50" s="109" t="s">
        <v>754</v>
      </c>
      <c r="BZ50" s="109" t="s">
        <v>753</v>
      </c>
    </row>
    <row r="51" spans="1:78" ht="17">
      <c r="A51" s="40" t="s">
        <v>680</v>
      </c>
      <c r="B51" s="41" t="s">
        <v>456</v>
      </c>
      <c r="C51" s="42" t="s">
        <v>457</v>
      </c>
      <c r="D51" s="114">
        <v>42</v>
      </c>
      <c r="E51" s="114">
        <v>45</v>
      </c>
      <c r="F51" s="114">
        <f t="shared" si="0"/>
        <v>87</v>
      </c>
      <c r="G51" s="114">
        <f t="shared" si="1"/>
        <v>9</v>
      </c>
      <c r="H51" s="146" t="str">
        <f t="shared" si="2"/>
        <v>A+</v>
      </c>
      <c r="I51" s="142" t="s">
        <v>631</v>
      </c>
      <c r="J51" s="147">
        <v>36</v>
      </c>
      <c r="K51" s="114">
        <v>21</v>
      </c>
      <c r="L51" s="114">
        <f t="shared" si="3"/>
        <v>57</v>
      </c>
      <c r="M51" s="114">
        <f t="shared" si="4"/>
        <v>6</v>
      </c>
      <c r="N51" s="146" t="str">
        <f t="shared" si="5"/>
        <v>B</v>
      </c>
      <c r="O51" s="142" t="s">
        <v>631</v>
      </c>
      <c r="P51" s="147">
        <v>33</v>
      </c>
      <c r="Q51" s="114">
        <v>36</v>
      </c>
      <c r="R51" s="114">
        <f t="shared" si="6"/>
        <v>69</v>
      </c>
      <c r="S51" s="114">
        <f t="shared" si="7"/>
        <v>7</v>
      </c>
      <c r="T51" s="146" t="str">
        <f t="shared" si="8"/>
        <v>B+</v>
      </c>
      <c r="U51" s="142" t="s">
        <v>631</v>
      </c>
      <c r="V51" s="147">
        <v>36</v>
      </c>
      <c r="W51" s="114">
        <v>28</v>
      </c>
      <c r="X51" s="114">
        <f t="shared" si="9"/>
        <v>64</v>
      </c>
      <c r="Y51" s="114">
        <f t="shared" si="10"/>
        <v>7</v>
      </c>
      <c r="Z51" s="146" t="str">
        <f t="shared" si="11"/>
        <v>B+</v>
      </c>
      <c r="AA51" s="142" t="s">
        <v>631</v>
      </c>
      <c r="AB51" s="147">
        <v>38</v>
      </c>
      <c r="AC51" s="114">
        <v>33</v>
      </c>
      <c r="AD51" s="114">
        <f t="shared" si="12"/>
        <v>71</v>
      </c>
      <c r="AE51" s="114">
        <f t="shared" si="13"/>
        <v>8</v>
      </c>
      <c r="AF51" s="146" t="str">
        <f t="shared" si="14"/>
        <v>A</v>
      </c>
      <c r="AG51" s="142" t="s">
        <v>631</v>
      </c>
      <c r="AH51" s="147">
        <v>34</v>
      </c>
      <c r="AI51" s="114">
        <v>35</v>
      </c>
      <c r="AJ51" s="114">
        <f t="shared" si="15"/>
        <v>69</v>
      </c>
      <c r="AK51" s="114">
        <f t="shared" si="16"/>
        <v>7</v>
      </c>
      <c r="AL51" s="146" t="str">
        <f t="shared" si="17"/>
        <v>B+</v>
      </c>
      <c r="AM51" s="142" t="s">
        <v>631</v>
      </c>
      <c r="AN51" s="147">
        <v>40</v>
      </c>
      <c r="AO51" s="114">
        <v>35</v>
      </c>
      <c r="AP51" s="114">
        <f t="shared" si="18"/>
        <v>75</v>
      </c>
      <c r="AQ51" s="114">
        <f t="shared" si="19"/>
        <v>8</v>
      </c>
      <c r="AR51" s="146" t="str">
        <f t="shared" si="20"/>
        <v>A</v>
      </c>
      <c r="AS51" s="142" t="s">
        <v>631</v>
      </c>
      <c r="AT51" s="147">
        <v>36</v>
      </c>
      <c r="AU51" s="114">
        <v>43</v>
      </c>
      <c r="AV51" s="114">
        <f t="shared" si="21"/>
        <v>79</v>
      </c>
      <c r="AW51" s="114">
        <f t="shared" si="22"/>
        <v>8</v>
      </c>
      <c r="AX51" s="146" t="str">
        <f t="shared" si="23"/>
        <v>A</v>
      </c>
      <c r="AY51" s="142" t="s">
        <v>631</v>
      </c>
      <c r="AZ51" s="147">
        <v>35</v>
      </c>
      <c r="BA51" s="114">
        <v>30</v>
      </c>
      <c r="BB51" s="114">
        <f t="shared" si="24"/>
        <v>65</v>
      </c>
      <c r="BC51" s="114">
        <f t="shared" si="25"/>
        <v>7</v>
      </c>
      <c r="BD51" s="146" t="str">
        <f t="shared" si="26"/>
        <v>B+</v>
      </c>
      <c r="BE51" s="142" t="s">
        <v>631</v>
      </c>
      <c r="BF51" s="147">
        <v>91</v>
      </c>
      <c r="BG51" s="114">
        <v>0</v>
      </c>
      <c r="BH51" s="114">
        <f t="shared" si="27"/>
        <v>91</v>
      </c>
      <c r="BI51" s="114">
        <f t="shared" si="28"/>
        <v>10</v>
      </c>
      <c r="BJ51" s="146" t="str">
        <f t="shared" si="29"/>
        <v>O</v>
      </c>
      <c r="BK51" s="142" t="s">
        <v>631</v>
      </c>
      <c r="BL51" s="145">
        <f t="shared" si="30"/>
        <v>7.7272727272727275</v>
      </c>
      <c r="BM51" s="86">
        <f t="shared" si="31"/>
        <v>77.27272727272728</v>
      </c>
      <c r="BN51" s="35" t="str">
        <f t="shared" si="32"/>
        <v>FCD</v>
      </c>
      <c r="BO51" s="114" t="str">
        <f t="shared" si="33"/>
        <v/>
      </c>
      <c r="BP51" s="114" t="str">
        <f t="shared" si="34"/>
        <v/>
      </c>
      <c r="BQ51" s="109" t="s">
        <v>744</v>
      </c>
      <c r="BR51" s="109" t="s">
        <v>745</v>
      </c>
      <c r="BS51" s="109" t="s">
        <v>746</v>
      </c>
      <c r="BT51" s="109" t="s">
        <v>747</v>
      </c>
      <c r="BU51" s="109" t="s">
        <v>748</v>
      </c>
      <c r="BV51" s="109" t="s">
        <v>749</v>
      </c>
      <c r="BW51" s="109" t="s">
        <v>750</v>
      </c>
      <c r="BX51" s="109" t="s">
        <v>751</v>
      </c>
      <c r="BY51" s="109" t="s">
        <v>754</v>
      </c>
      <c r="BZ51" s="109" t="s">
        <v>753</v>
      </c>
    </row>
    <row r="52" spans="1:78" ht="17">
      <c r="A52" s="40" t="s">
        <v>681</v>
      </c>
      <c r="B52" s="41" t="s">
        <v>466</v>
      </c>
      <c r="C52" s="42" t="s">
        <v>467</v>
      </c>
      <c r="D52" s="114">
        <v>47</v>
      </c>
      <c r="E52" s="114">
        <v>34</v>
      </c>
      <c r="F52" s="114">
        <f t="shared" si="0"/>
        <v>81</v>
      </c>
      <c r="G52" s="114">
        <f t="shared" si="1"/>
        <v>9</v>
      </c>
      <c r="H52" s="146" t="str">
        <f t="shared" si="2"/>
        <v>A+</v>
      </c>
      <c r="I52" s="142" t="s">
        <v>631</v>
      </c>
      <c r="J52" s="147">
        <v>45</v>
      </c>
      <c r="K52" s="114">
        <v>35</v>
      </c>
      <c r="L52" s="114">
        <f t="shared" si="3"/>
        <v>80</v>
      </c>
      <c r="M52" s="114">
        <f t="shared" si="4"/>
        <v>9</v>
      </c>
      <c r="N52" s="146" t="str">
        <f t="shared" si="5"/>
        <v>A+</v>
      </c>
      <c r="O52" s="142" t="s">
        <v>631</v>
      </c>
      <c r="P52" s="147">
        <v>40</v>
      </c>
      <c r="Q52" s="114">
        <v>30</v>
      </c>
      <c r="R52" s="114">
        <f t="shared" si="6"/>
        <v>70</v>
      </c>
      <c r="S52" s="114">
        <f t="shared" si="7"/>
        <v>8</v>
      </c>
      <c r="T52" s="146" t="str">
        <f t="shared" si="8"/>
        <v>A</v>
      </c>
      <c r="U52" s="142" t="s">
        <v>631</v>
      </c>
      <c r="V52" s="147">
        <v>40</v>
      </c>
      <c r="W52" s="114">
        <v>36</v>
      </c>
      <c r="X52" s="114">
        <f t="shared" si="9"/>
        <v>76</v>
      </c>
      <c r="Y52" s="114">
        <f t="shared" si="10"/>
        <v>8</v>
      </c>
      <c r="Z52" s="146" t="str">
        <f t="shared" si="11"/>
        <v>A</v>
      </c>
      <c r="AA52" s="142" t="s">
        <v>631</v>
      </c>
      <c r="AB52" s="147">
        <v>40</v>
      </c>
      <c r="AC52" s="114">
        <v>29</v>
      </c>
      <c r="AD52" s="114">
        <f t="shared" si="12"/>
        <v>69</v>
      </c>
      <c r="AE52" s="114">
        <f t="shared" si="13"/>
        <v>7</v>
      </c>
      <c r="AF52" s="146" t="str">
        <f t="shared" si="14"/>
        <v>B+</v>
      </c>
      <c r="AG52" s="142" t="s">
        <v>631</v>
      </c>
      <c r="AH52" s="147">
        <v>43</v>
      </c>
      <c r="AI52" s="114">
        <v>33</v>
      </c>
      <c r="AJ52" s="114">
        <f t="shared" si="15"/>
        <v>76</v>
      </c>
      <c r="AK52" s="114">
        <f t="shared" si="16"/>
        <v>8</v>
      </c>
      <c r="AL52" s="146" t="str">
        <f t="shared" si="17"/>
        <v>A</v>
      </c>
      <c r="AM52" s="142" t="s">
        <v>631</v>
      </c>
      <c r="AN52" s="147">
        <v>44</v>
      </c>
      <c r="AO52" s="114">
        <v>47</v>
      </c>
      <c r="AP52" s="114">
        <f t="shared" si="18"/>
        <v>91</v>
      </c>
      <c r="AQ52" s="114">
        <f t="shared" si="19"/>
        <v>10</v>
      </c>
      <c r="AR52" s="146" t="str">
        <f t="shared" si="20"/>
        <v>O</v>
      </c>
      <c r="AS52" s="142" t="s">
        <v>631</v>
      </c>
      <c r="AT52" s="147">
        <v>36</v>
      </c>
      <c r="AU52" s="114">
        <v>45</v>
      </c>
      <c r="AV52" s="114">
        <f t="shared" si="21"/>
        <v>81</v>
      </c>
      <c r="AW52" s="114">
        <f t="shared" si="22"/>
        <v>9</v>
      </c>
      <c r="AX52" s="146" t="str">
        <f t="shared" si="23"/>
        <v>A+</v>
      </c>
      <c r="AY52" s="142" t="s">
        <v>631</v>
      </c>
      <c r="AZ52" s="147">
        <v>36</v>
      </c>
      <c r="BA52" s="114">
        <v>36</v>
      </c>
      <c r="BB52" s="114">
        <f t="shared" si="24"/>
        <v>72</v>
      </c>
      <c r="BC52" s="114">
        <f t="shared" si="25"/>
        <v>8</v>
      </c>
      <c r="BD52" s="146" t="str">
        <f t="shared" si="26"/>
        <v>A</v>
      </c>
      <c r="BE52" s="142" t="s">
        <v>631</v>
      </c>
      <c r="BF52" s="147">
        <v>92</v>
      </c>
      <c r="BG52" s="114">
        <v>0</v>
      </c>
      <c r="BH52" s="114">
        <f t="shared" si="27"/>
        <v>92</v>
      </c>
      <c r="BI52" s="114">
        <f t="shared" si="28"/>
        <v>10</v>
      </c>
      <c r="BJ52" s="146" t="str">
        <f t="shared" si="29"/>
        <v>O</v>
      </c>
      <c r="BK52" s="142" t="s">
        <v>631</v>
      </c>
      <c r="BL52" s="145">
        <f t="shared" si="30"/>
        <v>8.3636363636363633</v>
      </c>
      <c r="BM52" s="86">
        <f t="shared" si="31"/>
        <v>83.636363636363626</v>
      </c>
      <c r="BN52" s="35" t="str">
        <f t="shared" si="32"/>
        <v>FCD</v>
      </c>
      <c r="BO52" s="114" t="str">
        <f t="shared" si="33"/>
        <v/>
      </c>
      <c r="BP52" s="114" t="str">
        <f t="shared" si="34"/>
        <v/>
      </c>
      <c r="BQ52" s="109" t="s">
        <v>744</v>
      </c>
      <c r="BR52" s="109" t="s">
        <v>745</v>
      </c>
      <c r="BS52" s="109" t="s">
        <v>746</v>
      </c>
      <c r="BT52" s="109" t="s">
        <v>747</v>
      </c>
      <c r="BU52" s="109" t="s">
        <v>748</v>
      </c>
      <c r="BV52" s="109" t="s">
        <v>749</v>
      </c>
      <c r="BW52" s="109" t="s">
        <v>750</v>
      </c>
      <c r="BX52" s="109" t="s">
        <v>751</v>
      </c>
      <c r="BY52" s="109" t="s">
        <v>754</v>
      </c>
      <c r="BZ52" s="109" t="s">
        <v>753</v>
      </c>
    </row>
    <row r="53" spans="1:78" ht="17">
      <c r="A53" s="40" t="s">
        <v>682</v>
      </c>
      <c r="B53" s="41" t="s">
        <v>475</v>
      </c>
      <c r="C53" s="42" t="s">
        <v>476</v>
      </c>
      <c r="D53" s="114">
        <v>37</v>
      </c>
      <c r="E53" s="114">
        <v>33</v>
      </c>
      <c r="F53" s="114">
        <f t="shared" si="0"/>
        <v>70</v>
      </c>
      <c r="G53" s="114">
        <f t="shared" si="1"/>
        <v>8</v>
      </c>
      <c r="H53" s="146" t="str">
        <f t="shared" si="2"/>
        <v>A</v>
      </c>
      <c r="I53" s="142" t="s">
        <v>631</v>
      </c>
      <c r="J53" s="147">
        <v>29</v>
      </c>
      <c r="K53" s="114">
        <v>22</v>
      </c>
      <c r="L53" s="114">
        <f t="shared" si="3"/>
        <v>51</v>
      </c>
      <c r="M53" s="114">
        <f t="shared" si="4"/>
        <v>5</v>
      </c>
      <c r="N53" s="146" t="str">
        <f t="shared" si="5"/>
        <v>C</v>
      </c>
      <c r="O53" s="142" t="s">
        <v>631</v>
      </c>
      <c r="P53" s="147">
        <v>33</v>
      </c>
      <c r="Q53" s="114">
        <v>18</v>
      </c>
      <c r="R53" s="114">
        <f t="shared" si="6"/>
        <v>51</v>
      </c>
      <c r="S53" s="114">
        <f t="shared" si="7"/>
        <v>5</v>
      </c>
      <c r="T53" s="146" t="str">
        <f t="shared" si="8"/>
        <v>C</v>
      </c>
      <c r="U53" s="142" t="s">
        <v>631</v>
      </c>
      <c r="V53" s="147">
        <v>31</v>
      </c>
      <c r="W53" s="114">
        <v>22</v>
      </c>
      <c r="X53" s="114">
        <f t="shared" si="9"/>
        <v>53</v>
      </c>
      <c r="Y53" s="114">
        <f t="shared" si="10"/>
        <v>5</v>
      </c>
      <c r="Z53" s="146" t="str">
        <f t="shared" si="11"/>
        <v>C</v>
      </c>
      <c r="AA53" s="142" t="s">
        <v>631</v>
      </c>
      <c r="AB53" s="147">
        <v>29</v>
      </c>
      <c r="AC53" s="114">
        <v>31</v>
      </c>
      <c r="AD53" s="114">
        <f t="shared" si="12"/>
        <v>60</v>
      </c>
      <c r="AE53" s="114">
        <f t="shared" si="13"/>
        <v>7</v>
      </c>
      <c r="AF53" s="146" t="str">
        <f t="shared" si="14"/>
        <v>B+</v>
      </c>
      <c r="AG53" s="142" t="s">
        <v>631</v>
      </c>
      <c r="AH53" s="147">
        <v>36</v>
      </c>
      <c r="AI53" s="114">
        <v>37</v>
      </c>
      <c r="AJ53" s="114">
        <f t="shared" si="15"/>
        <v>73</v>
      </c>
      <c r="AK53" s="114">
        <f t="shared" si="16"/>
        <v>8</v>
      </c>
      <c r="AL53" s="146" t="str">
        <f t="shared" si="17"/>
        <v>A</v>
      </c>
      <c r="AM53" s="142" t="s">
        <v>631</v>
      </c>
      <c r="AN53" s="147">
        <v>36</v>
      </c>
      <c r="AO53" s="114">
        <v>30</v>
      </c>
      <c r="AP53" s="114">
        <f t="shared" si="18"/>
        <v>66</v>
      </c>
      <c r="AQ53" s="114">
        <f t="shared" si="19"/>
        <v>7</v>
      </c>
      <c r="AR53" s="146" t="str">
        <f t="shared" si="20"/>
        <v>B+</v>
      </c>
      <c r="AS53" s="142" t="s">
        <v>631</v>
      </c>
      <c r="AT53" s="147">
        <v>34</v>
      </c>
      <c r="AU53" s="114">
        <v>39</v>
      </c>
      <c r="AV53" s="114">
        <f t="shared" si="21"/>
        <v>73</v>
      </c>
      <c r="AW53" s="114">
        <f t="shared" si="22"/>
        <v>8</v>
      </c>
      <c r="AX53" s="146" t="str">
        <f t="shared" si="23"/>
        <v>A</v>
      </c>
      <c r="AY53" s="142" t="s">
        <v>631</v>
      </c>
      <c r="AZ53" s="147">
        <v>36</v>
      </c>
      <c r="BA53" s="114">
        <v>29</v>
      </c>
      <c r="BB53" s="114">
        <f t="shared" si="24"/>
        <v>65</v>
      </c>
      <c r="BC53" s="114">
        <f t="shared" si="25"/>
        <v>7</v>
      </c>
      <c r="BD53" s="146" t="str">
        <f t="shared" si="26"/>
        <v>B+</v>
      </c>
      <c r="BE53" s="142" t="s">
        <v>631</v>
      </c>
      <c r="BF53" s="147">
        <v>90</v>
      </c>
      <c r="BG53" s="114">
        <v>0</v>
      </c>
      <c r="BH53" s="114">
        <f t="shared" si="27"/>
        <v>90</v>
      </c>
      <c r="BI53" s="114">
        <f t="shared" si="28"/>
        <v>10</v>
      </c>
      <c r="BJ53" s="146" t="str">
        <f t="shared" si="29"/>
        <v>O</v>
      </c>
      <c r="BK53" s="142" t="s">
        <v>631</v>
      </c>
      <c r="BL53" s="145">
        <f t="shared" si="30"/>
        <v>6.7272727272727275</v>
      </c>
      <c r="BM53" s="86">
        <f t="shared" si="31"/>
        <v>67.27272727272728</v>
      </c>
      <c r="BN53" s="35" t="str">
        <f t="shared" si="32"/>
        <v>FC</v>
      </c>
      <c r="BO53" s="114" t="str">
        <f t="shared" si="33"/>
        <v/>
      </c>
      <c r="BP53" s="114" t="str">
        <f t="shared" si="34"/>
        <v/>
      </c>
      <c r="BQ53" s="109" t="s">
        <v>744</v>
      </c>
      <c r="BR53" s="109" t="s">
        <v>745</v>
      </c>
      <c r="BS53" s="109" t="s">
        <v>746</v>
      </c>
      <c r="BT53" s="109" t="s">
        <v>747</v>
      </c>
      <c r="BU53" s="109" t="s">
        <v>748</v>
      </c>
      <c r="BV53" s="109" t="s">
        <v>749</v>
      </c>
      <c r="BW53" s="109" t="s">
        <v>750</v>
      </c>
      <c r="BX53" s="109" t="s">
        <v>751</v>
      </c>
      <c r="BY53" s="109" t="s">
        <v>754</v>
      </c>
      <c r="BZ53" s="109" t="s">
        <v>753</v>
      </c>
    </row>
    <row r="54" spans="1:78" ht="17">
      <c r="A54" s="40" t="s">
        <v>683</v>
      </c>
      <c r="B54" s="41" t="s">
        <v>483</v>
      </c>
      <c r="C54" s="42" t="s">
        <v>484</v>
      </c>
      <c r="D54" s="114">
        <v>48</v>
      </c>
      <c r="E54" s="114">
        <v>31</v>
      </c>
      <c r="F54" s="114">
        <f t="shared" si="0"/>
        <v>79</v>
      </c>
      <c r="G54" s="114">
        <f t="shared" si="1"/>
        <v>8</v>
      </c>
      <c r="H54" s="146" t="str">
        <f t="shared" si="2"/>
        <v>A</v>
      </c>
      <c r="I54" s="142" t="s">
        <v>631</v>
      </c>
      <c r="J54" s="147">
        <v>40</v>
      </c>
      <c r="K54" s="114">
        <v>29</v>
      </c>
      <c r="L54" s="114">
        <f t="shared" si="3"/>
        <v>69</v>
      </c>
      <c r="M54" s="114">
        <f t="shared" si="4"/>
        <v>7</v>
      </c>
      <c r="N54" s="146" t="str">
        <f t="shared" si="5"/>
        <v>B+</v>
      </c>
      <c r="O54" s="142" t="s">
        <v>631</v>
      </c>
      <c r="P54" s="147">
        <v>42</v>
      </c>
      <c r="Q54" s="114">
        <v>32</v>
      </c>
      <c r="R54" s="114">
        <f t="shared" si="6"/>
        <v>74</v>
      </c>
      <c r="S54" s="114">
        <f t="shared" si="7"/>
        <v>8</v>
      </c>
      <c r="T54" s="146" t="str">
        <f t="shared" si="8"/>
        <v>A</v>
      </c>
      <c r="U54" s="142" t="s">
        <v>631</v>
      </c>
      <c r="V54" s="147">
        <v>40</v>
      </c>
      <c r="W54" s="114">
        <v>38</v>
      </c>
      <c r="X54" s="114">
        <f t="shared" si="9"/>
        <v>78</v>
      </c>
      <c r="Y54" s="114">
        <f t="shared" si="10"/>
        <v>8</v>
      </c>
      <c r="Z54" s="146" t="str">
        <f t="shared" si="11"/>
        <v>A</v>
      </c>
      <c r="AA54" s="142" t="s">
        <v>631</v>
      </c>
      <c r="AB54" s="147">
        <v>40</v>
      </c>
      <c r="AC54" s="114">
        <v>38</v>
      </c>
      <c r="AD54" s="114">
        <f t="shared" si="12"/>
        <v>78</v>
      </c>
      <c r="AE54" s="114">
        <f t="shared" si="13"/>
        <v>8</v>
      </c>
      <c r="AF54" s="146" t="str">
        <f t="shared" si="14"/>
        <v>A</v>
      </c>
      <c r="AG54" s="142" t="s">
        <v>631</v>
      </c>
      <c r="AH54" s="147">
        <v>45</v>
      </c>
      <c r="AI54" s="114">
        <v>29</v>
      </c>
      <c r="AJ54" s="114">
        <f t="shared" si="15"/>
        <v>74</v>
      </c>
      <c r="AK54" s="114">
        <f t="shared" si="16"/>
        <v>8</v>
      </c>
      <c r="AL54" s="146" t="str">
        <f t="shared" si="17"/>
        <v>A</v>
      </c>
      <c r="AM54" s="142" t="s">
        <v>631</v>
      </c>
      <c r="AN54" s="147">
        <v>44</v>
      </c>
      <c r="AO54" s="114">
        <v>47</v>
      </c>
      <c r="AP54" s="114">
        <f t="shared" si="18"/>
        <v>91</v>
      </c>
      <c r="AQ54" s="114">
        <f t="shared" si="19"/>
        <v>10</v>
      </c>
      <c r="AR54" s="146" t="str">
        <f t="shared" si="20"/>
        <v>O</v>
      </c>
      <c r="AS54" s="142" t="s">
        <v>631</v>
      </c>
      <c r="AT54" s="147">
        <v>39</v>
      </c>
      <c r="AU54" s="114">
        <v>47</v>
      </c>
      <c r="AV54" s="114">
        <f t="shared" si="21"/>
        <v>86</v>
      </c>
      <c r="AW54" s="114">
        <f t="shared" si="22"/>
        <v>9</v>
      </c>
      <c r="AX54" s="146" t="str">
        <f t="shared" si="23"/>
        <v>A+</v>
      </c>
      <c r="AY54" s="142" t="s">
        <v>631</v>
      </c>
      <c r="AZ54" s="147">
        <v>42</v>
      </c>
      <c r="BA54" s="114">
        <v>37</v>
      </c>
      <c r="BB54" s="114">
        <f t="shared" si="24"/>
        <v>79</v>
      </c>
      <c r="BC54" s="114">
        <f t="shared" si="25"/>
        <v>8</v>
      </c>
      <c r="BD54" s="146" t="str">
        <f t="shared" si="26"/>
        <v>A</v>
      </c>
      <c r="BE54" s="142" t="s">
        <v>631</v>
      </c>
      <c r="BF54" s="147">
        <v>93</v>
      </c>
      <c r="BG54" s="114">
        <v>0</v>
      </c>
      <c r="BH54" s="114">
        <f t="shared" si="27"/>
        <v>93</v>
      </c>
      <c r="BI54" s="114">
        <f t="shared" si="28"/>
        <v>10</v>
      </c>
      <c r="BJ54" s="146" t="str">
        <f t="shared" si="29"/>
        <v>O</v>
      </c>
      <c r="BK54" s="142" t="s">
        <v>631</v>
      </c>
      <c r="BL54" s="145">
        <f t="shared" si="30"/>
        <v>8.2727272727272734</v>
      </c>
      <c r="BM54" s="86">
        <f t="shared" si="31"/>
        <v>82.727272727272734</v>
      </c>
      <c r="BN54" s="35" t="str">
        <f t="shared" si="32"/>
        <v>FCD</v>
      </c>
      <c r="BO54" s="114" t="str">
        <f t="shared" si="33"/>
        <v/>
      </c>
      <c r="BP54" s="114" t="str">
        <f t="shared" si="34"/>
        <v/>
      </c>
      <c r="BQ54" s="109" t="s">
        <v>744</v>
      </c>
      <c r="BR54" s="109" t="s">
        <v>745</v>
      </c>
      <c r="BS54" s="109" t="s">
        <v>746</v>
      </c>
      <c r="BT54" s="109" t="s">
        <v>747</v>
      </c>
      <c r="BU54" s="109" t="s">
        <v>748</v>
      </c>
      <c r="BV54" s="109" t="s">
        <v>749</v>
      </c>
      <c r="BW54" s="109" t="s">
        <v>750</v>
      </c>
      <c r="BX54" s="109" t="s">
        <v>751</v>
      </c>
      <c r="BY54" s="109" t="s">
        <v>754</v>
      </c>
      <c r="BZ54" s="109" t="s">
        <v>753</v>
      </c>
    </row>
    <row r="55" spans="1:78" ht="17">
      <c r="A55" s="40" t="s">
        <v>684</v>
      </c>
      <c r="B55" s="41" t="s">
        <v>491</v>
      </c>
      <c r="C55" s="42" t="s">
        <v>492</v>
      </c>
      <c r="D55" s="114">
        <v>45</v>
      </c>
      <c r="E55" s="114">
        <v>29</v>
      </c>
      <c r="F55" s="114">
        <f t="shared" si="0"/>
        <v>74</v>
      </c>
      <c r="G55" s="114">
        <f t="shared" si="1"/>
        <v>8</v>
      </c>
      <c r="H55" s="146" t="str">
        <f t="shared" si="2"/>
        <v>A</v>
      </c>
      <c r="I55" s="142" t="s">
        <v>631</v>
      </c>
      <c r="J55" s="147">
        <v>44</v>
      </c>
      <c r="K55" s="114">
        <v>34</v>
      </c>
      <c r="L55" s="114">
        <f t="shared" si="3"/>
        <v>78</v>
      </c>
      <c r="M55" s="114">
        <f t="shared" si="4"/>
        <v>8</v>
      </c>
      <c r="N55" s="146" t="str">
        <f t="shared" si="5"/>
        <v>A</v>
      </c>
      <c r="O55" s="142" t="s">
        <v>631</v>
      </c>
      <c r="P55" s="147">
        <v>33</v>
      </c>
      <c r="Q55" s="114">
        <v>32</v>
      </c>
      <c r="R55" s="114">
        <f t="shared" si="6"/>
        <v>65</v>
      </c>
      <c r="S55" s="114">
        <f t="shared" si="7"/>
        <v>7</v>
      </c>
      <c r="T55" s="146" t="str">
        <f t="shared" si="8"/>
        <v>B+</v>
      </c>
      <c r="U55" s="142" t="s">
        <v>631</v>
      </c>
      <c r="V55" s="147">
        <v>40</v>
      </c>
      <c r="W55" s="114">
        <v>36</v>
      </c>
      <c r="X55" s="114">
        <f t="shared" si="9"/>
        <v>76</v>
      </c>
      <c r="Y55" s="114">
        <f t="shared" si="10"/>
        <v>8</v>
      </c>
      <c r="Z55" s="146" t="str">
        <f t="shared" si="11"/>
        <v>A</v>
      </c>
      <c r="AA55" s="142" t="s">
        <v>631</v>
      </c>
      <c r="AB55" s="147">
        <v>38</v>
      </c>
      <c r="AC55" s="114">
        <v>25</v>
      </c>
      <c r="AD55" s="114">
        <f t="shared" si="12"/>
        <v>63</v>
      </c>
      <c r="AE55" s="114">
        <f t="shared" si="13"/>
        <v>7</v>
      </c>
      <c r="AF55" s="146" t="str">
        <f t="shared" si="14"/>
        <v>B+</v>
      </c>
      <c r="AG55" s="142" t="s">
        <v>631</v>
      </c>
      <c r="AH55" s="147">
        <v>41</v>
      </c>
      <c r="AI55" s="114">
        <v>24</v>
      </c>
      <c r="AJ55" s="114">
        <f t="shared" si="15"/>
        <v>65</v>
      </c>
      <c r="AK55" s="114">
        <f t="shared" si="16"/>
        <v>7</v>
      </c>
      <c r="AL55" s="146" t="str">
        <f t="shared" si="17"/>
        <v>B+</v>
      </c>
      <c r="AM55" s="142" t="s">
        <v>631</v>
      </c>
      <c r="AN55" s="147">
        <v>42</v>
      </c>
      <c r="AO55" s="114">
        <v>48</v>
      </c>
      <c r="AP55" s="114">
        <f t="shared" si="18"/>
        <v>90</v>
      </c>
      <c r="AQ55" s="114">
        <f t="shared" si="19"/>
        <v>10</v>
      </c>
      <c r="AR55" s="146" t="str">
        <f t="shared" si="20"/>
        <v>O</v>
      </c>
      <c r="AS55" s="142" t="s">
        <v>631</v>
      </c>
      <c r="AT55" s="147">
        <v>45</v>
      </c>
      <c r="AU55" s="114">
        <v>46</v>
      </c>
      <c r="AV55" s="114">
        <f t="shared" si="21"/>
        <v>91</v>
      </c>
      <c r="AW55" s="114">
        <f t="shared" si="22"/>
        <v>10</v>
      </c>
      <c r="AX55" s="146" t="str">
        <f t="shared" si="23"/>
        <v>O</v>
      </c>
      <c r="AY55" s="142" t="s">
        <v>631</v>
      </c>
      <c r="AZ55" s="147">
        <v>43</v>
      </c>
      <c r="BA55" s="114">
        <v>32</v>
      </c>
      <c r="BB55" s="114">
        <f t="shared" si="24"/>
        <v>75</v>
      </c>
      <c r="BC55" s="114">
        <f t="shared" si="25"/>
        <v>8</v>
      </c>
      <c r="BD55" s="146" t="str">
        <f t="shared" si="26"/>
        <v>A</v>
      </c>
      <c r="BE55" s="142" t="s">
        <v>631</v>
      </c>
      <c r="BF55" s="147">
        <v>97</v>
      </c>
      <c r="BG55" s="114">
        <v>0</v>
      </c>
      <c r="BH55" s="114">
        <f t="shared" si="27"/>
        <v>97</v>
      </c>
      <c r="BI55" s="114">
        <f t="shared" si="28"/>
        <v>10</v>
      </c>
      <c r="BJ55" s="146" t="str">
        <f t="shared" si="29"/>
        <v>O</v>
      </c>
      <c r="BK55" s="142" t="s">
        <v>631</v>
      </c>
      <c r="BL55" s="145">
        <f t="shared" si="30"/>
        <v>7.9545454545454541</v>
      </c>
      <c r="BM55" s="86">
        <f t="shared" si="31"/>
        <v>79.545454545454547</v>
      </c>
      <c r="BN55" s="35" t="str">
        <f t="shared" si="32"/>
        <v>FCD</v>
      </c>
      <c r="BO55" s="114" t="str">
        <f t="shared" si="33"/>
        <v/>
      </c>
      <c r="BP55" s="114" t="str">
        <f t="shared" si="34"/>
        <v/>
      </c>
      <c r="BQ55" s="109" t="s">
        <v>744</v>
      </c>
      <c r="BR55" s="109" t="s">
        <v>745</v>
      </c>
      <c r="BS55" s="109" t="s">
        <v>746</v>
      </c>
      <c r="BT55" s="109" t="s">
        <v>747</v>
      </c>
      <c r="BU55" s="109" t="s">
        <v>748</v>
      </c>
      <c r="BV55" s="109" t="s">
        <v>749</v>
      </c>
      <c r="BW55" s="109" t="s">
        <v>750</v>
      </c>
      <c r="BX55" s="109" t="s">
        <v>751</v>
      </c>
      <c r="BY55" s="109" t="s">
        <v>754</v>
      </c>
      <c r="BZ55" s="109" t="s">
        <v>753</v>
      </c>
    </row>
    <row r="56" spans="1:78" ht="17">
      <c r="A56" s="40" t="s">
        <v>685</v>
      </c>
      <c r="B56" s="41" t="s">
        <v>499</v>
      </c>
      <c r="C56" s="42" t="s">
        <v>500</v>
      </c>
      <c r="D56" s="114">
        <v>37</v>
      </c>
      <c r="E56" s="114">
        <v>27</v>
      </c>
      <c r="F56" s="114">
        <f t="shared" si="0"/>
        <v>64</v>
      </c>
      <c r="G56" s="114">
        <f t="shared" si="1"/>
        <v>7</v>
      </c>
      <c r="H56" s="146" t="str">
        <f t="shared" si="2"/>
        <v>B+</v>
      </c>
      <c r="I56" s="142" t="s">
        <v>631</v>
      </c>
      <c r="J56" s="147">
        <v>41</v>
      </c>
      <c r="K56" s="114">
        <v>29</v>
      </c>
      <c r="L56" s="114">
        <f t="shared" si="3"/>
        <v>70</v>
      </c>
      <c r="M56" s="114">
        <f t="shared" si="4"/>
        <v>8</v>
      </c>
      <c r="N56" s="146" t="str">
        <f t="shared" si="5"/>
        <v>A</v>
      </c>
      <c r="O56" s="142" t="s">
        <v>631</v>
      </c>
      <c r="P56" s="147">
        <v>29</v>
      </c>
      <c r="Q56" s="114">
        <v>34</v>
      </c>
      <c r="R56" s="114">
        <f t="shared" si="6"/>
        <v>63</v>
      </c>
      <c r="S56" s="114">
        <f t="shared" si="7"/>
        <v>7</v>
      </c>
      <c r="T56" s="146" t="str">
        <f t="shared" si="8"/>
        <v>B+</v>
      </c>
      <c r="U56" s="142" t="s">
        <v>631</v>
      </c>
      <c r="V56" s="147">
        <v>34</v>
      </c>
      <c r="W56" s="114">
        <v>35</v>
      </c>
      <c r="X56" s="114">
        <f t="shared" si="9"/>
        <v>69</v>
      </c>
      <c r="Y56" s="114">
        <f t="shared" si="10"/>
        <v>7</v>
      </c>
      <c r="Z56" s="146" t="str">
        <f t="shared" si="11"/>
        <v>B+</v>
      </c>
      <c r="AA56" s="142" t="s">
        <v>631</v>
      </c>
      <c r="AB56" s="147">
        <v>33</v>
      </c>
      <c r="AC56" s="114">
        <v>33</v>
      </c>
      <c r="AD56" s="114">
        <f t="shared" si="12"/>
        <v>66</v>
      </c>
      <c r="AE56" s="114">
        <f t="shared" si="13"/>
        <v>7</v>
      </c>
      <c r="AF56" s="146" t="str">
        <f t="shared" si="14"/>
        <v>B+</v>
      </c>
      <c r="AG56" s="142" t="s">
        <v>631</v>
      </c>
      <c r="AH56" s="147">
        <v>44</v>
      </c>
      <c r="AI56" s="114">
        <v>40</v>
      </c>
      <c r="AJ56" s="114">
        <f t="shared" si="15"/>
        <v>84</v>
      </c>
      <c r="AK56" s="114">
        <f t="shared" si="16"/>
        <v>9</v>
      </c>
      <c r="AL56" s="146" t="str">
        <f t="shared" si="17"/>
        <v>A+</v>
      </c>
      <c r="AM56" s="142" t="s">
        <v>631</v>
      </c>
      <c r="AN56" s="147">
        <v>40</v>
      </c>
      <c r="AO56" s="114">
        <v>23</v>
      </c>
      <c r="AP56" s="114">
        <f t="shared" si="18"/>
        <v>63</v>
      </c>
      <c r="AQ56" s="114">
        <f t="shared" si="19"/>
        <v>7</v>
      </c>
      <c r="AR56" s="146" t="str">
        <f t="shared" si="20"/>
        <v>B+</v>
      </c>
      <c r="AS56" s="142" t="s">
        <v>631</v>
      </c>
      <c r="AT56" s="147">
        <v>42</v>
      </c>
      <c r="AU56" s="114">
        <v>43</v>
      </c>
      <c r="AV56" s="114">
        <f t="shared" si="21"/>
        <v>85</v>
      </c>
      <c r="AW56" s="114">
        <f t="shared" si="22"/>
        <v>9</v>
      </c>
      <c r="AX56" s="146" t="str">
        <f t="shared" si="23"/>
        <v>A+</v>
      </c>
      <c r="AY56" s="142" t="s">
        <v>631</v>
      </c>
      <c r="AZ56" s="147">
        <v>42</v>
      </c>
      <c r="BA56" s="114">
        <v>39</v>
      </c>
      <c r="BB56" s="114">
        <f t="shared" si="24"/>
        <v>81</v>
      </c>
      <c r="BC56" s="114">
        <f t="shared" si="25"/>
        <v>9</v>
      </c>
      <c r="BD56" s="146" t="str">
        <f t="shared" si="26"/>
        <v>A+</v>
      </c>
      <c r="BE56" s="142" t="s">
        <v>631</v>
      </c>
      <c r="BF56" s="147">
        <v>93</v>
      </c>
      <c r="BG56" s="114">
        <v>0</v>
      </c>
      <c r="BH56" s="114">
        <f t="shared" si="27"/>
        <v>93</v>
      </c>
      <c r="BI56" s="114">
        <f t="shared" si="28"/>
        <v>10</v>
      </c>
      <c r="BJ56" s="146" t="str">
        <f t="shared" si="29"/>
        <v>O</v>
      </c>
      <c r="BK56" s="142" t="s">
        <v>631</v>
      </c>
      <c r="BL56" s="145">
        <f t="shared" si="30"/>
        <v>7.6818181818181817</v>
      </c>
      <c r="BM56" s="86">
        <f t="shared" si="31"/>
        <v>76.818181818181813</v>
      </c>
      <c r="BN56" s="35" t="str">
        <f t="shared" si="32"/>
        <v>FCD</v>
      </c>
      <c r="BO56" s="114" t="str">
        <f t="shared" si="33"/>
        <v/>
      </c>
      <c r="BP56" s="114" t="str">
        <f t="shared" si="34"/>
        <v/>
      </c>
      <c r="BQ56" s="109" t="s">
        <v>744</v>
      </c>
      <c r="BR56" s="109" t="s">
        <v>745</v>
      </c>
      <c r="BS56" s="109" t="s">
        <v>746</v>
      </c>
      <c r="BT56" s="109" t="s">
        <v>747</v>
      </c>
      <c r="BU56" s="109" t="s">
        <v>748</v>
      </c>
      <c r="BV56" s="109" t="s">
        <v>749</v>
      </c>
      <c r="BW56" s="109" t="s">
        <v>750</v>
      </c>
      <c r="BX56" s="109" t="s">
        <v>751</v>
      </c>
      <c r="BY56" s="109" t="s">
        <v>752</v>
      </c>
      <c r="BZ56" s="109" t="s">
        <v>753</v>
      </c>
    </row>
    <row r="57" spans="1:78" ht="17">
      <c r="A57" s="40" t="s">
        <v>686</v>
      </c>
      <c r="B57" s="41" t="s">
        <v>506</v>
      </c>
      <c r="C57" s="42" t="s">
        <v>507</v>
      </c>
      <c r="D57" s="114">
        <v>44</v>
      </c>
      <c r="E57" s="114">
        <v>37</v>
      </c>
      <c r="F57" s="114">
        <f t="shared" si="0"/>
        <v>81</v>
      </c>
      <c r="G57" s="114">
        <f t="shared" si="1"/>
        <v>9</v>
      </c>
      <c r="H57" s="146" t="str">
        <f t="shared" si="2"/>
        <v>A+</v>
      </c>
      <c r="I57" s="142" t="s">
        <v>631</v>
      </c>
      <c r="J57" s="147">
        <v>41</v>
      </c>
      <c r="K57" s="114">
        <v>27</v>
      </c>
      <c r="L57" s="114">
        <f t="shared" si="3"/>
        <v>68</v>
      </c>
      <c r="M57" s="114">
        <f t="shared" si="4"/>
        <v>7</v>
      </c>
      <c r="N57" s="146" t="str">
        <f t="shared" si="5"/>
        <v>B+</v>
      </c>
      <c r="O57" s="142" t="s">
        <v>631</v>
      </c>
      <c r="P57" s="147">
        <v>37</v>
      </c>
      <c r="Q57" s="114">
        <v>28</v>
      </c>
      <c r="R57" s="114">
        <f t="shared" si="6"/>
        <v>65</v>
      </c>
      <c r="S57" s="114">
        <f t="shared" si="7"/>
        <v>7</v>
      </c>
      <c r="T57" s="146" t="str">
        <f t="shared" si="8"/>
        <v>B+</v>
      </c>
      <c r="U57" s="142" t="s">
        <v>631</v>
      </c>
      <c r="V57" s="147">
        <v>38</v>
      </c>
      <c r="W57" s="114">
        <v>42</v>
      </c>
      <c r="X57" s="114">
        <f t="shared" si="9"/>
        <v>80</v>
      </c>
      <c r="Y57" s="114">
        <f t="shared" si="10"/>
        <v>9</v>
      </c>
      <c r="Z57" s="146" t="str">
        <f t="shared" si="11"/>
        <v>A+</v>
      </c>
      <c r="AA57" s="142" t="s">
        <v>631</v>
      </c>
      <c r="AB57" s="147">
        <v>38</v>
      </c>
      <c r="AC57" s="114">
        <v>33</v>
      </c>
      <c r="AD57" s="114">
        <f t="shared" si="12"/>
        <v>71</v>
      </c>
      <c r="AE57" s="114">
        <f t="shared" si="13"/>
        <v>8</v>
      </c>
      <c r="AF57" s="146" t="str">
        <f t="shared" si="14"/>
        <v>A</v>
      </c>
      <c r="AG57" s="142" t="s">
        <v>631</v>
      </c>
      <c r="AH57" s="147">
        <v>40</v>
      </c>
      <c r="AI57" s="114">
        <v>31</v>
      </c>
      <c r="AJ57" s="114">
        <f t="shared" si="15"/>
        <v>71</v>
      </c>
      <c r="AK57" s="114">
        <f t="shared" si="16"/>
        <v>8</v>
      </c>
      <c r="AL57" s="146" t="str">
        <f t="shared" si="17"/>
        <v>A</v>
      </c>
      <c r="AM57" s="142" t="s">
        <v>631</v>
      </c>
      <c r="AN57" s="147">
        <v>43</v>
      </c>
      <c r="AO57" s="114">
        <v>46</v>
      </c>
      <c r="AP57" s="114">
        <f t="shared" si="18"/>
        <v>89</v>
      </c>
      <c r="AQ57" s="114">
        <f t="shared" si="19"/>
        <v>9</v>
      </c>
      <c r="AR57" s="146" t="str">
        <f t="shared" si="20"/>
        <v>A+</v>
      </c>
      <c r="AS57" s="142" t="s">
        <v>631</v>
      </c>
      <c r="AT57" s="147">
        <v>41</v>
      </c>
      <c r="AU57" s="114">
        <v>43</v>
      </c>
      <c r="AV57" s="114">
        <f t="shared" si="21"/>
        <v>84</v>
      </c>
      <c r="AW57" s="114">
        <f t="shared" si="22"/>
        <v>9</v>
      </c>
      <c r="AX57" s="146" t="str">
        <f t="shared" si="23"/>
        <v>A+</v>
      </c>
      <c r="AY57" s="142" t="s">
        <v>631</v>
      </c>
      <c r="AZ57" s="147">
        <v>37</v>
      </c>
      <c r="BA57" s="114">
        <v>39</v>
      </c>
      <c r="BB57" s="114">
        <f t="shared" si="24"/>
        <v>76</v>
      </c>
      <c r="BC57" s="114">
        <f t="shared" si="25"/>
        <v>8</v>
      </c>
      <c r="BD57" s="146" t="str">
        <f t="shared" si="26"/>
        <v>A</v>
      </c>
      <c r="BE57" s="142" t="s">
        <v>631</v>
      </c>
      <c r="BF57" s="147">
        <v>92</v>
      </c>
      <c r="BG57" s="114">
        <v>0</v>
      </c>
      <c r="BH57" s="114">
        <f t="shared" si="27"/>
        <v>92</v>
      </c>
      <c r="BI57" s="114">
        <f t="shared" si="28"/>
        <v>10</v>
      </c>
      <c r="BJ57" s="146" t="str">
        <f t="shared" si="29"/>
        <v>O</v>
      </c>
      <c r="BK57" s="142" t="s">
        <v>631</v>
      </c>
      <c r="BL57" s="145">
        <f t="shared" si="30"/>
        <v>8.3636363636363633</v>
      </c>
      <c r="BM57" s="86">
        <f t="shared" si="31"/>
        <v>83.636363636363626</v>
      </c>
      <c r="BN57" s="35" t="str">
        <f t="shared" si="32"/>
        <v>FCD</v>
      </c>
      <c r="BO57" s="114" t="str">
        <f t="shared" si="33"/>
        <v/>
      </c>
      <c r="BP57" s="114" t="str">
        <f t="shared" si="34"/>
        <v/>
      </c>
      <c r="BQ57" s="109" t="s">
        <v>744</v>
      </c>
      <c r="BR57" s="109" t="s">
        <v>745</v>
      </c>
      <c r="BS57" s="109" t="s">
        <v>746</v>
      </c>
      <c r="BT57" s="109" t="s">
        <v>747</v>
      </c>
      <c r="BU57" s="109" t="s">
        <v>748</v>
      </c>
      <c r="BV57" s="109" t="s">
        <v>749</v>
      </c>
      <c r="BW57" s="109" t="s">
        <v>750</v>
      </c>
      <c r="BX57" s="109" t="s">
        <v>751</v>
      </c>
      <c r="BY57" s="109" t="s">
        <v>754</v>
      </c>
      <c r="BZ57" s="109" t="s">
        <v>753</v>
      </c>
    </row>
    <row r="58" spans="1:78" ht="17">
      <c r="A58" s="119">
        <v>57</v>
      </c>
      <c r="B58" s="120" t="s">
        <v>514</v>
      </c>
      <c r="C58" s="121" t="s">
        <v>515</v>
      </c>
      <c r="D58" s="114">
        <v>44</v>
      </c>
      <c r="E58" s="114">
        <v>35</v>
      </c>
      <c r="F58" s="114">
        <f t="shared" si="0"/>
        <v>79</v>
      </c>
      <c r="G58" s="114">
        <f t="shared" si="1"/>
        <v>8</v>
      </c>
      <c r="H58" s="146" t="str">
        <f t="shared" si="2"/>
        <v>A</v>
      </c>
      <c r="I58" s="142" t="s">
        <v>631</v>
      </c>
      <c r="J58" s="147">
        <v>45</v>
      </c>
      <c r="K58" s="114">
        <v>30</v>
      </c>
      <c r="L58" s="114">
        <f t="shared" si="3"/>
        <v>75</v>
      </c>
      <c r="M58" s="114">
        <f t="shared" si="4"/>
        <v>8</v>
      </c>
      <c r="N58" s="146" t="str">
        <f t="shared" si="5"/>
        <v>A</v>
      </c>
      <c r="O58" s="142" t="s">
        <v>631</v>
      </c>
      <c r="P58" s="147">
        <v>42</v>
      </c>
      <c r="Q58" s="114">
        <v>33</v>
      </c>
      <c r="R58" s="114">
        <f t="shared" si="6"/>
        <v>75</v>
      </c>
      <c r="S58" s="114">
        <f t="shared" si="7"/>
        <v>8</v>
      </c>
      <c r="T58" s="146" t="str">
        <f t="shared" si="8"/>
        <v>A</v>
      </c>
      <c r="U58" s="142" t="s">
        <v>631</v>
      </c>
      <c r="V58" s="147">
        <v>37</v>
      </c>
      <c r="W58" s="114">
        <v>39</v>
      </c>
      <c r="X58" s="114">
        <f t="shared" si="9"/>
        <v>76</v>
      </c>
      <c r="Y58" s="114">
        <f t="shared" si="10"/>
        <v>8</v>
      </c>
      <c r="Z58" s="146" t="str">
        <f t="shared" si="11"/>
        <v>A</v>
      </c>
      <c r="AA58" s="142" t="s">
        <v>631</v>
      </c>
      <c r="AB58" s="147">
        <v>38</v>
      </c>
      <c r="AC58" s="114">
        <v>37</v>
      </c>
      <c r="AD58" s="114">
        <f t="shared" si="12"/>
        <v>75</v>
      </c>
      <c r="AE58" s="114">
        <f t="shared" si="13"/>
        <v>8</v>
      </c>
      <c r="AF58" s="146" t="str">
        <f t="shared" si="14"/>
        <v>A</v>
      </c>
      <c r="AG58" s="142" t="s">
        <v>631</v>
      </c>
      <c r="AH58" s="147">
        <v>44</v>
      </c>
      <c r="AI58" s="114">
        <v>39</v>
      </c>
      <c r="AJ58" s="114">
        <f t="shared" si="15"/>
        <v>83</v>
      </c>
      <c r="AK58" s="114">
        <f t="shared" si="16"/>
        <v>9</v>
      </c>
      <c r="AL58" s="146" t="str">
        <f t="shared" si="17"/>
        <v>A+</v>
      </c>
      <c r="AM58" s="142" t="s">
        <v>631</v>
      </c>
      <c r="AN58" s="147">
        <v>42</v>
      </c>
      <c r="AO58" s="114">
        <v>47</v>
      </c>
      <c r="AP58" s="114">
        <f t="shared" si="18"/>
        <v>89</v>
      </c>
      <c r="AQ58" s="114">
        <f t="shared" si="19"/>
        <v>9</v>
      </c>
      <c r="AR58" s="146" t="str">
        <f t="shared" si="20"/>
        <v>A+</v>
      </c>
      <c r="AS58" s="142" t="s">
        <v>631</v>
      </c>
      <c r="AT58" s="147">
        <v>38</v>
      </c>
      <c r="AU58" s="114">
        <v>42</v>
      </c>
      <c r="AV58" s="114">
        <f t="shared" si="21"/>
        <v>80</v>
      </c>
      <c r="AW58" s="114">
        <f t="shared" si="22"/>
        <v>9</v>
      </c>
      <c r="AX58" s="146" t="str">
        <f t="shared" si="23"/>
        <v>A+</v>
      </c>
      <c r="AY58" s="142" t="s">
        <v>631</v>
      </c>
      <c r="AZ58" s="147">
        <v>40</v>
      </c>
      <c r="BA58" s="114">
        <v>40</v>
      </c>
      <c r="BB58" s="114">
        <f t="shared" si="24"/>
        <v>80</v>
      </c>
      <c r="BC58" s="114">
        <f t="shared" si="25"/>
        <v>9</v>
      </c>
      <c r="BD58" s="146" t="str">
        <f t="shared" si="26"/>
        <v>A+</v>
      </c>
      <c r="BE58" s="142" t="s">
        <v>631</v>
      </c>
      <c r="BF58" s="147">
        <v>91</v>
      </c>
      <c r="BG58" s="114">
        <v>0</v>
      </c>
      <c r="BH58" s="114">
        <f t="shared" si="27"/>
        <v>91</v>
      </c>
      <c r="BI58" s="114">
        <f t="shared" si="28"/>
        <v>10</v>
      </c>
      <c r="BJ58" s="146" t="str">
        <f t="shared" si="29"/>
        <v>O</v>
      </c>
      <c r="BK58" s="142" t="s">
        <v>631</v>
      </c>
      <c r="BL58" s="145">
        <f t="shared" si="30"/>
        <v>8.4090909090909083</v>
      </c>
      <c r="BM58" s="86">
        <f t="shared" si="31"/>
        <v>84.090909090909079</v>
      </c>
      <c r="BN58" s="35" t="str">
        <f t="shared" si="32"/>
        <v>FCD</v>
      </c>
      <c r="BO58" s="114" t="str">
        <f t="shared" si="33"/>
        <v/>
      </c>
      <c r="BP58" s="114" t="str">
        <f t="shared" si="34"/>
        <v/>
      </c>
      <c r="BQ58" s="109" t="s">
        <v>744</v>
      </c>
      <c r="BR58" s="109" t="s">
        <v>745</v>
      </c>
      <c r="BS58" s="109" t="s">
        <v>746</v>
      </c>
      <c r="BT58" s="109" t="s">
        <v>747</v>
      </c>
      <c r="BU58" s="109" t="s">
        <v>748</v>
      </c>
      <c r="BV58" s="109" t="s">
        <v>749</v>
      </c>
      <c r="BW58" s="109" t="s">
        <v>750</v>
      </c>
      <c r="BX58" s="109" t="s">
        <v>751</v>
      </c>
      <c r="BY58" s="109" t="s">
        <v>754</v>
      </c>
      <c r="BZ58" s="109" t="s">
        <v>753</v>
      </c>
    </row>
    <row r="59" spans="1:78" ht="17">
      <c r="A59" s="40">
        <v>58</v>
      </c>
      <c r="B59" s="43" t="s">
        <v>522</v>
      </c>
      <c r="C59" s="125" t="s">
        <v>523</v>
      </c>
      <c r="D59" s="114">
        <v>27</v>
      </c>
      <c r="E59" s="114">
        <v>18</v>
      </c>
      <c r="F59" s="114">
        <f t="shared" si="0"/>
        <v>45</v>
      </c>
      <c r="G59" s="114">
        <f t="shared" si="1"/>
        <v>4</v>
      </c>
      <c r="H59" s="146" t="str">
        <f t="shared" si="2"/>
        <v>P</v>
      </c>
      <c r="I59" s="142" t="s">
        <v>631</v>
      </c>
      <c r="J59" s="147">
        <v>22</v>
      </c>
      <c r="K59" s="114">
        <v>27</v>
      </c>
      <c r="L59" s="114">
        <f t="shared" si="3"/>
        <v>49</v>
      </c>
      <c r="M59" s="114">
        <f t="shared" si="4"/>
        <v>4</v>
      </c>
      <c r="N59" s="146" t="str">
        <f t="shared" si="5"/>
        <v>P</v>
      </c>
      <c r="O59" s="142" t="s">
        <v>631</v>
      </c>
      <c r="P59" s="147">
        <v>26</v>
      </c>
      <c r="Q59" s="114">
        <v>24</v>
      </c>
      <c r="R59" s="114">
        <f t="shared" si="6"/>
        <v>50</v>
      </c>
      <c r="S59" s="114">
        <f t="shared" si="7"/>
        <v>5</v>
      </c>
      <c r="T59" s="146" t="str">
        <f t="shared" si="8"/>
        <v>C</v>
      </c>
      <c r="U59" s="142" t="s">
        <v>631</v>
      </c>
      <c r="V59" s="147">
        <v>27</v>
      </c>
      <c r="W59" s="114">
        <v>19</v>
      </c>
      <c r="X59" s="114">
        <f t="shared" si="9"/>
        <v>46</v>
      </c>
      <c r="Y59" s="114">
        <f t="shared" si="10"/>
        <v>4</v>
      </c>
      <c r="Z59" s="146" t="str">
        <f t="shared" si="11"/>
        <v>P</v>
      </c>
      <c r="AA59" s="142" t="s">
        <v>631</v>
      </c>
      <c r="AB59" s="147">
        <v>28</v>
      </c>
      <c r="AC59" s="114">
        <v>37</v>
      </c>
      <c r="AD59" s="114">
        <f t="shared" si="12"/>
        <v>65</v>
      </c>
      <c r="AE59" s="114">
        <f t="shared" si="13"/>
        <v>7</v>
      </c>
      <c r="AF59" s="146" t="str">
        <f t="shared" si="14"/>
        <v>B+</v>
      </c>
      <c r="AG59" s="142" t="s">
        <v>631</v>
      </c>
      <c r="AH59" s="147">
        <v>30</v>
      </c>
      <c r="AI59" s="114">
        <v>26</v>
      </c>
      <c r="AJ59" s="114">
        <f t="shared" si="15"/>
        <v>56</v>
      </c>
      <c r="AK59" s="114">
        <f t="shared" si="16"/>
        <v>6</v>
      </c>
      <c r="AL59" s="146" t="str">
        <f t="shared" si="17"/>
        <v>B</v>
      </c>
      <c r="AM59" s="142" t="s">
        <v>631</v>
      </c>
      <c r="AN59" s="147">
        <v>38</v>
      </c>
      <c r="AO59" s="114">
        <v>37</v>
      </c>
      <c r="AP59" s="114">
        <f t="shared" si="18"/>
        <v>75</v>
      </c>
      <c r="AQ59" s="114">
        <f t="shared" si="19"/>
        <v>8</v>
      </c>
      <c r="AR59" s="146" t="str">
        <f t="shared" si="20"/>
        <v>A</v>
      </c>
      <c r="AS59" s="142" t="s">
        <v>631</v>
      </c>
      <c r="AT59" s="147">
        <v>28</v>
      </c>
      <c r="AU59" s="114">
        <v>35</v>
      </c>
      <c r="AV59" s="114">
        <f t="shared" si="21"/>
        <v>63</v>
      </c>
      <c r="AW59" s="114">
        <f t="shared" si="22"/>
        <v>7</v>
      </c>
      <c r="AX59" s="146" t="str">
        <f t="shared" si="23"/>
        <v>B+</v>
      </c>
      <c r="AY59" s="142" t="s">
        <v>631</v>
      </c>
      <c r="AZ59" s="147">
        <v>30</v>
      </c>
      <c r="BA59" s="114">
        <v>37</v>
      </c>
      <c r="BB59" s="114">
        <f t="shared" si="24"/>
        <v>67</v>
      </c>
      <c r="BC59" s="114">
        <f t="shared" si="25"/>
        <v>7</v>
      </c>
      <c r="BD59" s="146" t="str">
        <f t="shared" si="26"/>
        <v>B+</v>
      </c>
      <c r="BE59" s="142" t="s">
        <v>631</v>
      </c>
      <c r="BF59" s="147">
        <v>90</v>
      </c>
      <c r="BG59" s="114">
        <v>0</v>
      </c>
      <c r="BH59" s="114">
        <f t="shared" si="27"/>
        <v>90</v>
      </c>
      <c r="BI59" s="114">
        <f t="shared" si="28"/>
        <v>10</v>
      </c>
      <c r="BJ59" s="146" t="str">
        <f t="shared" si="29"/>
        <v>O</v>
      </c>
      <c r="BK59" s="142" t="s">
        <v>631</v>
      </c>
      <c r="BL59" s="145">
        <f t="shared" si="30"/>
        <v>5.7727272727272725</v>
      </c>
      <c r="BM59" s="86">
        <f t="shared" si="31"/>
        <v>57.727272727272727</v>
      </c>
      <c r="BN59" s="35" t="str">
        <f t="shared" si="32"/>
        <v>SC</v>
      </c>
      <c r="BO59" s="114" t="str">
        <f t="shared" si="33"/>
        <v/>
      </c>
      <c r="BP59" s="114" t="str">
        <f t="shared" si="34"/>
        <v/>
      </c>
      <c r="BQ59" s="109" t="s">
        <v>744</v>
      </c>
      <c r="BR59" s="109" t="s">
        <v>745</v>
      </c>
      <c r="BS59" s="109" t="s">
        <v>746</v>
      </c>
      <c r="BT59" s="109" t="s">
        <v>747</v>
      </c>
      <c r="BU59" s="109" t="s">
        <v>748</v>
      </c>
      <c r="BV59" s="109" t="s">
        <v>749</v>
      </c>
      <c r="BW59" s="109" t="s">
        <v>750</v>
      </c>
      <c r="BX59" s="109" t="s">
        <v>751</v>
      </c>
      <c r="BY59" s="109" t="s">
        <v>754</v>
      </c>
      <c r="BZ59" s="109" t="s">
        <v>753</v>
      </c>
    </row>
    <row r="60" spans="1:78" ht="17">
      <c r="A60" s="40">
        <v>59</v>
      </c>
      <c r="B60" s="43" t="s">
        <v>530</v>
      </c>
      <c r="C60" s="125" t="s">
        <v>726</v>
      </c>
      <c r="D60" s="114">
        <v>36</v>
      </c>
      <c r="E60" s="114">
        <v>30</v>
      </c>
      <c r="F60" s="114">
        <f t="shared" si="0"/>
        <v>66</v>
      </c>
      <c r="G60" s="114">
        <f t="shared" si="1"/>
        <v>7</v>
      </c>
      <c r="H60" s="146" t="str">
        <f t="shared" si="2"/>
        <v>B+</v>
      </c>
      <c r="I60" s="142" t="s">
        <v>631</v>
      </c>
      <c r="J60" s="147">
        <v>31</v>
      </c>
      <c r="K60" s="114">
        <v>35</v>
      </c>
      <c r="L60" s="114">
        <f t="shared" si="3"/>
        <v>66</v>
      </c>
      <c r="M60" s="114">
        <f t="shared" si="4"/>
        <v>7</v>
      </c>
      <c r="N60" s="146" t="str">
        <f t="shared" si="5"/>
        <v>B+</v>
      </c>
      <c r="O60" s="142" t="s">
        <v>631</v>
      </c>
      <c r="P60" s="147">
        <v>30</v>
      </c>
      <c r="Q60" s="114">
        <v>31</v>
      </c>
      <c r="R60" s="114">
        <f t="shared" si="6"/>
        <v>61</v>
      </c>
      <c r="S60" s="114">
        <f t="shared" si="7"/>
        <v>7</v>
      </c>
      <c r="T60" s="146" t="str">
        <f t="shared" si="8"/>
        <v>B+</v>
      </c>
      <c r="U60" s="142" t="s">
        <v>631</v>
      </c>
      <c r="V60" s="147">
        <v>30</v>
      </c>
      <c r="W60" s="114">
        <v>24</v>
      </c>
      <c r="X60" s="114">
        <f t="shared" si="9"/>
        <v>54</v>
      </c>
      <c r="Y60" s="114">
        <f t="shared" si="10"/>
        <v>5</v>
      </c>
      <c r="Z60" s="146" t="str">
        <f t="shared" si="11"/>
        <v>C</v>
      </c>
      <c r="AA60" s="142" t="s">
        <v>631</v>
      </c>
      <c r="AB60" s="147">
        <v>30</v>
      </c>
      <c r="AC60" s="114">
        <v>24</v>
      </c>
      <c r="AD60" s="114">
        <f t="shared" si="12"/>
        <v>54</v>
      </c>
      <c r="AE60" s="114">
        <f t="shared" si="13"/>
        <v>5</v>
      </c>
      <c r="AF60" s="146" t="str">
        <f t="shared" si="14"/>
        <v>C</v>
      </c>
      <c r="AG60" s="142" t="s">
        <v>631</v>
      </c>
      <c r="AH60" s="147">
        <v>34</v>
      </c>
      <c r="AI60" s="114">
        <v>38</v>
      </c>
      <c r="AJ60" s="114">
        <f t="shared" si="15"/>
        <v>72</v>
      </c>
      <c r="AK60" s="114">
        <f t="shared" si="16"/>
        <v>8</v>
      </c>
      <c r="AL60" s="146" t="str">
        <f t="shared" si="17"/>
        <v>A</v>
      </c>
      <c r="AM60" s="142" t="s">
        <v>631</v>
      </c>
      <c r="AN60" s="147">
        <v>38</v>
      </c>
      <c r="AO60" s="114">
        <v>36</v>
      </c>
      <c r="AP60" s="114">
        <f t="shared" si="18"/>
        <v>74</v>
      </c>
      <c r="AQ60" s="114">
        <f t="shared" si="19"/>
        <v>8</v>
      </c>
      <c r="AR60" s="146" t="str">
        <f t="shared" si="20"/>
        <v>A</v>
      </c>
      <c r="AS60" s="142" t="s">
        <v>631</v>
      </c>
      <c r="AT60" s="147">
        <v>26</v>
      </c>
      <c r="AU60" s="114">
        <v>40</v>
      </c>
      <c r="AV60" s="114">
        <f t="shared" si="21"/>
        <v>66</v>
      </c>
      <c r="AW60" s="114">
        <f t="shared" si="22"/>
        <v>7</v>
      </c>
      <c r="AX60" s="146" t="str">
        <f t="shared" si="23"/>
        <v>B+</v>
      </c>
      <c r="AY60" s="142" t="s">
        <v>631</v>
      </c>
      <c r="AZ60" s="147">
        <v>34</v>
      </c>
      <c r="BA60" s="114">
        <v>41</v>
      </c>
      <c r="BB60" s="114">
        <f t="shared" si="24"/>
        <v>75</v>
      </c>
      <c r="BC60" s="114">
        <f t="shared" si="25"/>
        <v>8</v>
      </c>
      <c r="BD60" s="146" t="str">
        <f t="shared" si="26"/>
        <v>A</v>
      </c>
      <c r="BE60" s="142" t="s">
        <v>631</v>
      </c>
      <c r="BF60" s="147">
        <v>93</v>
      </c>
      <c r="BG60" s="114">
        <v>0</v>
      </c>
      <c r="BH60" s="114">
        <f t="shared" si="27"/>
        <v>93</v>
      </c>
      <c r="BI60" s="114">
        <f t="shared" si="28"/>
        <v>10</v>
      </c>
      <c r="BJ60" s="146" t="str">
        <f t="shared" si="29"/>
        <v>O</v>
      </c>
      <c r="BK60" s="142" t="s">
        <v>631</v>
      </c>
      <c r="BL60" s="145">
        <f t="shared" si="30"/>
        <v>6.8181818181818183</v>
      </c>
      <c r="BM60" s="86">
        <f t="shared" si="31"/>
        <v>68.181818181818187</v>
      </c>
      <c r="BN60" s="35" t="str">
        <f t="shared" si="32"/>
        <v>FC</v>
      </c>
      <c r="BO60" s="114" t="str">
        <f t="shared" si="33"/>
        <v/>
      </c>
      <c r="BP60" s="114" t="str">
        <f t="shared" si="34"/>
        <v/>
      </c>
      <c r="BQ60" s="109" t="s">
        <v>744</v>
      </c>
      <c r="BR60" s="109" t="s">
        <v>745</v>
      </c>
      <c r="BS60" s="109" t="s">
        <v>746</v>
      </c>
      <c r="BT60" s="109" t="s">
        <v>747</v>
      </c>
      <c r="BU60" s="109" t="s">
        <v>748</v>
      </c>
      <c r="BV60" s="109" t="s">
        <v>749</v>
      </c>
      <c r="BW60" s="109" t="s">
        <v>750</v>
      </c>
      <c r="BX60" s="109" t="s">
        <v>751</v>
      </c>
      <c r="BY60" s="109" t="s">
        <v>754</v>
      </c>
      <c r="BZ60" s="109" t="s">
        <v>753</v>
      </c>
    </row>
    <row r="61" spans="1:78" ht="17">
      <c r="A61" s="40">
        <v>60</v>
      </c>
      <c r="B61" s="43" t="s">
        <v>538</v>
      </c>
      <c r="C61" s="125" t="s">
        <v>727</v>
      </c>
      <c r="D61" s="114">
        <v>30</v>
      </c>
      <c r="E61" s="114">
        <v>18</v>
      </c>
      <c r="F61" s="114">
        <f t="shared" si="0"/>
        <v>48</v>
      </c>
      <c r="G61" s="114">
        <f t="shared" si="1"/>
        <v>4</v>
      </c>
      <c r="H61" s="146" t="str">
        <f t="shared" si="2"/>
        <v>P</v>
      </c>
      <c r="I61" s="142" t="s">
        <v>631</v>
      </c>
      <c r="J61" s="147">
        <v>23</v>
      </c>
      <c r="K61" s="114">
        <v>26</v>
      </c>
      <c r="L61" s="114">
        <f t="shared" si="3"/>
        <v>49</v>
      </c>
      <c r="M61" s="114">
        <f t="shared" si="4"/>
        <v>4</v>
      </c>
      <c r="N61" s="146" t="str">
        <f t="shared" si="5"/>
        <v>P</v>
      </c>
      <c r="O61" s="142" t="s">
        <v>631</v>
      </c>
      <c r="P61" s="147">
        <v>29</v>
      </c>
      <c r="Q61" s="114">
        <v>26</v>
      </c>
      <c r="R61" s="114">
        <f t="shared" si="6"/>
        <v>55</v>
      </c>
      <c r="S61" s="114">
        <f t="shared" si="7"/>
        <v>6</v>
      </c>
      <c r="T61" s="146" t="str">
        <f t="shared" si="8"/>
        <v>B</v>
      </c>
      <c r="U61" s="142" t="s">
        <v>631</v>
      </c>
      <c r="V61" s="147">
        <v>29</v>
      </c>
      <c r="W61" s="114">
        <v>20</v>
      </c>
      <c r="X61" s="114">
        <f t="shared" si="9"/>
        <v>49</v>
      </c>
      <c r="Y61" s="114">
        <f t="shared" si="10"/>
        <v>4</v>
      </c>
      <c r="Z61" s="146" t="str">
        <f t="shared" si="11"/>
        <v>P</v>
      </c>
      <c r="AA61" s="142" t="s">
        <v>631</v>
      </c>
      <c r="AB61" s="147">
        <v>31</v>
      </c>
      <c r="AC61" s="114">
        <v>25</v>
      </c>
      <c r="AD61" s="114">
        <f t="shared" si="12"/>
        <v>56</v>
      </c>
      <c r="AE61" s="114">
        <f t="shared" si="13"/>
        <v>6</v>
      </c>
      <c r="AF61" s="146" t="str">
        <f t="shared" si="14"/>
        <v>B</v>
      </c>
      <c r="AG61" s="142" t="s">
        <v>631</v>
      </c>
      <c r="AH61" s="147">
        <v>31</v>
      </c>
      <c r="AI61" s="114">
        <v>31</v>
      </c>
      <c r="AJ61" s="114">
        <f t="shared" si="15"/>
        <v>62</v>
      </c>
      <c r="AK61" s="114">
        <f t="shared" si="16"/>
        <v>7</v>
      </c>
      <c r="AL61" s="146" t="str">
        <f t="shared" si="17"/>
        <v>B+</v>
      </c>
      <c r="AM61" s="142" t="s">
        <v>631</v>
      </c>
      <c r="AN61" s="147">
        <v>29</v>
      </c>
      <c r="AO61" s="114">
        <v>33</v>
      </c>
      <c r="AP61" s="114">
        <f t="shared" si="18"/>
        <v>62</v>
      </c>
      <c r="AQ61" s="114">
        <f t="shared" si="19"/>
        <v>7</v>
      </c>
      <c r="AR61" s="146" t="str">
        <f t="shared" si="20"/>
        <v>B+</v>
      </c>
      <c r="AS61" s="142" t="s">
        <v>631</v>
      </c>
      <c r="AT61" s="147">
        <v>28</v>
      </c>
      <c r="AU61" s="114">
        <v>43</v>
      </c>
      <c r="AV61" s="114">
        <f t="shared" si="21"/>
        <v>71</v>
      </c>
      <c r="AW61" s="114">
        <f t="shared" si="22"/>
        <v>8</v>
      </c>
      <c r="AX61" s="146" t="str">
        <f t="shared" si="23"/>
        <v>A</v>
      </c>
      <c r="AY61" s="142" t="s">
        <v>631</v>
      </c>
      <c r="AZ61" s="147">
        <v>33</v>
      </c>
      <c r="BA61" s="114">
        <v>32</v>
      </c>
      <c r="BB61" s="114">
        <f t="shared" si="24"/>
        <v>65</v>
      </c>
      <c r="BC61" s="114">
        <f t="shared" si="25"/>
        <v>7</v>
      </c>
      <c r="BD61" s="146" t="str">
        <f t="shared" si="26"/>
        <v>B+</v>
      </c>
      <c r="BE61" s="142" t="s">
        <v>631</v>
      </c>
      <c r="BF61" s="147">
        <v>86</v>
      </c>
      <c r="BG61" s="114">
        <v>0</v>
      </c>
      <c r="BH61" s="114">
        <f t="shared" si="27"/>
        <v>86</v>
      </c>
      <c r="BI61" s="114">
        <f t="shared" si="28"/>
        <v>9</v>
      </c>
      <c r="BJ61" s="146" t="str">
        <f t="shared" si="29"/>
        <v>A+</v>
      </c>
      <c r="BK61" s="142" t="s">
        <v>631</v>
      </c>
      <c r="BL61" s="145">
        <f t="shared" si="30"/>
        <v>5.8181818181818183</v>
      </c>
      <c r="BM61" s="86">
        <f t="shared" si="31"/>
        <v>58.181818181818187</v>
      </c>
      <c r="BN61" s="35" t="str">
        <f t="shared" si="32"/>
        <v>SC</v>
      </c>
      <c r="BO61" s="114" t="str">
        <f t="shared" si="33"/>
        <v/>
      </c>
      <c r="BP61" s="114" t="str">
        <f t="shared" si="34"/>
        <v/>
      </c>
      <c r="BQ61" s="109" t="s">
        <v>744</v>
      </c>
      <c r="BR61" s="109" t="s">
        <v>745</v>
      </c>
      <c r="BS61" s="109" t="s">
        <v>746</v>
      </c>
      <c r="BT61" s="109" t="s">
        <v>747</v>
      </c>
      <c r="BU61" s="109" t="s">
        <v>748</v>
      </c>
      <c r="BV61" s="109" t="s">
        <v>749</v>
      </c>
      <c r="BW61" s="109" t="s">
        <v>750</v>
      </c>
      <c r="BX61" s="109" t="s">
        <v>751</v>
      </c>
      <c r="BY61" s="109" t="s">
        <v>754</v>
      </c>
      <c r="BZ61" s="109" t="s">
        <v>753</v>
      </c>
    </row>
    <row r="62" spans="1:78" ht="17">
      <c r="A62" s="128">
        <v>61</v>
      </c>
      <c r="B62" s="129" t="s">
        <v>545</v>
      </c>
      <c r="C62" s="130" t="s">
        <v>728</v>
      </c>
      <c r="D62" s="114">
        <v>26</v>
      </c>
      <c r="E62" s="114">
        <v>19</v>
      </c>
      <c r="F62" s="114">
        <f t="shared" si="0"/>
        <v>45</v>
      </c>
      <c r="G62" s="114">
        <f t="shared" si="1"/>
        <v>4</v>
      </c>
      <c r="H62" s="146" t="str">
        <f t="shared" si="2"/>
        <v>P</v>
      </c>
      <c r="I62" s="142" t="s">
        <v>631</v>
      </c>
      <c r="J62" s="147">
        <v>24</v>
      </c>
      <c r="K62" s="114">
        <v>18</v>
      </c>
      <c r="L62" s="114">
        <f t="shared" si="3"/>
        <v>42</v>
      </c>
      <c r="M62" s="114">
        <f t="shared" si="4"/>
        <v>4</v>
      </c>
      <c r="N62" s="146" t="str">
        <f t="shared" si="5"/>
        <v>P</v>
      </c>
      <c r="O62" s="142" t="s">
        <v>631</v>
      </c>
      <c r="P62" s="154">
        <v>29</v>
      </c>
      <c r="Q62" s="138">
        <v>18</v>
      </c>
      <c r="R62" s="114">
        <f t="shared" si="6"/>
        <v>47</v>
      </c>
      <c r="S62" s="114">
        <f t="shared" si="7"/>
        <v>4</v>
      </c>
      <c r="T62" s="146" t="str">
        <f t="shared" si="8"/>
        <v>P</v>
      </c>
      <c r="U62" s="142" t="s">
        <v>631</v>
      </c>
      <c r="V62" s="154">
        <v>27</v>
      </c>
      <c r="W62" s="138">
        <v>32</v>
      </c>
      <c r="X62" s="114">
        <f t="shared" si="9"/>
        <v>59</v>
      </c>
      <c r="Y62" s="114">
        <f t="shared" si="10"/>
        <v>6</v>
      </c>
      <c r="Z62" s="146" t="str">
        <f t="shared" si="11"/>
        <v>B</v>
      </c>
      <c r="AA62" s="142" t="s">
        <v>631</v>
      </c>
      <c r="AB62" s="154">
        <v>27</v>
      </c>
      <c r="AC62" s="138">
        <v>18</v>
      </c>
      <c r="AD62" s="114">
        <f t="shared" si="12"/>
        <v>45</v>
      </c>
      <c r="AE62" s="114">
        <f t="shared" si="13"/>
        <v>4</v>
      </c>
      <c r="AF62" s="146" t="str">
        <f t="shared" si="14"/>
        <v>P</v>
      </c>
      <c r="AG62" s="102" t="s">
        <v>723</v>
      </c>
      <c r="AH62" s="154">
        <v>28</v>
      </c>
      <c r="AI62" s="138">
        <v>18</v>
      </c>
      <c r="AJ62" s="114">
        <f t="shared" si="15"/>
        <v>46</v>
      </c>
      <c r="AK62" s="114">
        <f t="shared" si="16"/>
        <v>4</v>
      </c>
      <c r="AL62" s="146" t="str">
        <f t="shared" si="17"/>
        <v>P</v>
      </c>
      <c r="AM62" s="142" t="s">
        <v>631</v>
      </c>
      <c r="AN62" s="154">
        <v>35</v>
      </c>
      <c r="AO62" s="138">
        <v>28</v>
      </c>
      <c r="AP62" s="114">
        <f t="shared" si="18"/>
        <v>63</v>
      </c>
      <c r="AQ62" s="114">
        <f t="shared" si="19"/>
        <v>7</v>
      </c>
      <c r="AR62" s="146" t="str">
        <f t="shared" si="20"/>
        <v>B+</v>
      </c>
      <c r="AS62" s="102" t="s">
        <v>723</v>
      </c>
      <c r="AT62" s="154">
        <v>27</v>
      </c>
      <c r="AU62" s="138">
        <v>28</v>
      </c>
      <c r="AV62" s="114">
        <f t="shared" si="21"/>
        <v>55</v>
      </c>
      <c r="AW62" s="114">
        <f t="shared" si="22"/>
        <v>6</v>
      </c>
      <c r="AX62" s="146" t="str">
        <f t="shared" si="23"/>
        <v>B</v>
      </c>
      <c r="AY62" s="142" t="s">
        <v>631</v>
      </c>
      <c r="AZ62" s="154">
        <v>26</v>
      </c>
      <c r="BA62" s="138">
        <v>25</v>
      </c>
      <c r="BB62" s="114">
        <f t="shared" si="24"/>
        <v>51</v>
      </c>
      <c r="BC62" s="114">
        <f t="shared" si="25"/>
        <v>5</v>
      </c>
      <c r="BD62" s="146" t="str">
        <f t="shared" si="26"/>
        <v>C</v>
      </c>
      <c r="BE62" s="142" t="s">
        <v>631</v>
      </c>
      <c r="BF62" s="154">
        <v>80</v>
      </c>
      <c r="BG62" s="138">
        <v>0</v>
      </c>
      <c r="BH62" s="114">
        <f t="shared" si="27"/>
        <v>80</v>
      </c>
      <c r="BI62" s="114">
        <f t="shared" si="28"/>
        <v>9</v>
      </c>
      <c r="BJ62" s="146" t="str">
        <f t="shared" si="29"/>
        <v>A+</v>
      </c>
      <c r="BK62" s="142" t="s">
        <v>631</v>
      </c>
      <c r="BL62" s="145">
        <f t="shared" si="30"/>
        <v>5.0909090909090908</v>
      </c>
      <c r="BM62" s="86">
        <f t="shared" si="31"/>
        <v>50.909090909090907</v>
      </c>
      <c r="BN62" s="35" t="str">
        <f t="shared" si="32"/>
        <v>SC</v>
      </c>
      <c r="BO62" s="114" t="str">
        <f t="shared" si="33"/>
        <v/>
      </c>
      <c r="BP62" s="114" t="str">
        <f t="shared" si="34"/>
        <v>21CS44,21CSL46,</v>
      </c>
      <c r="BQ62" s="109" t="s">
        <v>744</v>
      </c>
      <c r="BR62" s="109" t="s">
        <v>745</v>
      </c>
      <c r="BS62" s="109" t="s">
        <v>746</v>
      </c>
      <c r="BT62" s="109" t="s">
        <v>747</v>
      </c>
      <c r="BU62" s="109" t="s">
        <v>748</v>
      </c>
      <c r="BV62" s="109" t="s">
        <v>749</v>
      </c>
      <c r="BW62" s="109" t="s">
        <v>750</v>
      </c>
      <c r="BX62" s="109" t="s">
        <v>751</v>
      </c>
      <c r="BY62" s="109" t="s">
        <v>754</v>
      </c>
      <c r="BZ62" s="109" t="s">
        <v>753</v>
      </c>
    </row>
    <row r="63" spans="1:78" ht="16">
      <c r="BP63" s="75"/>
      <c r="BQ63" s="98"/>
      <c r="BR63" s="98"/>
      <c r="BS63" s="75"/>
      <c r="BT63" s="75"/>
      <c r="BU63" s="75"/>
      <c r="BV63" s="98"/>
      <c r="BW63" s="98"/>
      <c r="BX63" s="98"/>
      <c r="BY63" s="98"/>
      <c r="BZ63" s="98"/>
    </row>
    <row r="64" spans="1:78" ht="16">
      <c r="BP64" s="75"/>
      <c r="BQ64" s="98"/>
      <c r="BR64" s="98"/>
      <c r="BS64" s="75"/>
      <c r="BT64" s="75"/>
      <c r="BU64" s="75"/>
      <c r="BV64" s="98"/>
      <c r="BW64" s="98"/>
      <c r="BX64" s="98"/>
      <c r="BY64" s="98"/>
      <c r="BZ64" s="98"/>
    </row>
    <row r="65" spans="68:78" ht="16">
      <c r="BP65" s="75"/>
      <c r="BQ65" s="98"/>
      <c r="BR65" s="98"/>
      <c r="BS65" s="75"/>
      <c r="BT65" s="75"/>
      <c r="BU65" s="75"/>
      <c r="BV65" s="98"/>
      <c r="BW65" s="98"/>
      <c r="BX65" s="98"/>
      <c r="BY65" s="75"/>
      <c r="BZ65" s="98"/>
    </row>
    <row r="66" spans="68:78" ht="16">
      <c r="BP66" s="75"/>
      <c r="BQ66" s="98"/>
      <c r="BR66" s="75"/>
      <c r="BS66" s="75"/>
      <c r="BT66" s="75"/>
      <c r="BU66" s="75"/>
      <c r="BV66" s="98"/>
      <c r="BW66" s="98"/>
      <c r="BX66" s="98"/>
      <c r="BY66" s="75"/>
      <c r="BZ66" s="98"/>
    </row>
    <row r="67" spans="68:78" ht="16">
      <c r="BP67" s="75"/>
      <c r="BQ67" s="98"/>
      <c r="BR67" s="75"/>
      <c r="BS67" s="75"/>
      <c r="BT67" s="75"/>
      <c r="BU67" s="75"/>
      <c r="BV67" s="98"/>
      <c r="BW67" s="98"/>
      <c r="BX67" s="98"/>
      <c r="BY67" s="75"/>
      <c r="BZ67" s="98"/>
    </row>
    <row r="68" spans="68:78" ht="16">
      <c r="BP68" s="75"/>
      <c r="BQ68" s="98"/>
      <c r="BR68" s="75"/>
      <c r="BS68" s="75"/>
      <c r="BT68" s="75"/>
      <c r="BU68" s="75"/>
      <c r="BV68" s="98"/>
      <c r="BW68" s="98"/>
      <c r="BX68" s="98"/>
      <c r="BY68" s="75"/>
      <c r="BZ68" s="75"/>
    </row>
    <row r="69" spans="68:78" ht="16">
      <c r="BP69" s="75"/>
      <c r="BQ69" s="98"/>
      <c r="BR69" s="75"/>
      <c r="BS69" s="75"/>
      <c r="BT69" s="75"/>
      <c r="BU69" s="75"/>
      <c r="BV69" s="98"/>
      <c r="BW69" s="98"/>
      <c r="BX69" s="98"/>
      <c r="BY69" s="75"/>
      <c r="BZ69" s="75"/>
    </row>
    <row r="70" spans="68:78" ht="16">
      <c r="BP70" s="75"/>
      <c r="BQ70" s="98"/>
      <c r="BR70" s="75"/>
      <c r="BS70" s="75"/>
      <c r="BT70" s="75"/>
      <c r="BU70" s="75"/>
      <c r="BV70" s="75"/>
      <c r="BW70" s="98"/>
      <c r="BX70" s="98"/>
      <c r="BY70" s="75"/>
      <c r="BZ70" s="75"/>
    </row>
    <row r="71" spans="68:78" ht="16">
      <c r="BP71" s="75"/>
      <c r="BQ71" s="98"/>
      <c r="BR71" s="75"/>
      <c r="BS71" s="75"/>
      <c r="BT71" s="75"/>
      <c r="BU71" s="75"/>
      <c r="BV71" s="75"/>
      <c r="BW71" s="98"/>
      <c r="BX71" s="98"/>
      <c r="BY71" s="75"/>
      <c r="BZ71" s="75"/>
    </row>
    <row r="72" spans="68:78" ht="16">
      <c r="BP72" s="75"/>
      <c r="BQ72" s="98"/>
      <c r="BR72" s="75"/>
      <c r="BS72" s="75"/>
      <c r="BT72" s="75"/>
      <c r="BU72" s="75"/>
      <c r="BV72" s="75"/>
      <c r="BW72" s="98"/>
      <c r="BX72" s="98"/>
      <c r="BY72" s="75"/>
      <c r="BZ72" s="75"/>
    </row>
    <row r="73" spans="68:78" ht="16">
      <c r="BP73" s="75"/>
      <c r="BQ73" s="98"/>
      <c r="BR73" s="75"/>
      <c r="BS73" s="75"/>
      <c r="BT73" s="75"/>
      <c r="BU73" s="75"/>
      <c r="BV73" s="75"/>
      <c r="BW73" s="98"/>
      <c r="BX73" s="98"/>
      <c r="BY73" s="75"/>
      <c r="BZ73" s="75"/>
    </row>
    <row r="74" spans="68:78" ht="16">
      <c r="BP74" s="75"/>
      <c r="BQ74" s="98"/>
      <c r="BR74" s="75"/>
      <c r="BS74" s="75"/>
      <c r="BT74" s="75"/>
      <c r="BU74" s="75"/>
      <c r="BV74" s="75"/>
      <c r="BW74" s="98"/>
      <c r="BX74" s="75"/>
      <c r="BY74" s="75"/>
      <c r="BZ74" s="75"/>
    </row>
    <row r="75" spans="68:78" ht="16">
      <c r="BP75" s="75"/>
      <c r="BQ75" s="98"/>
      <c r="BR75" s="75"/>
      <c r="BS75" s="75"/>
      <c r="BT75" s="75"/>
      <c r="BU75" s="75"/>
      <c r="BV75" s="75"/>
      <c r="BW75" s="98"/>
      <c r="BX75" s="75"/>
      <c r="BY75" s="75"/>
      <c r="BZ75" s="75"/>
    </row>
    <row r="76" spans="68:78" ht="16">
      <c r="BP76" s="75"/>
      <c r="BQ76" s="98"/>
      <c r="BR76" s="75"/>
      <c r="BS76" s="75"/>
      <c r="BT76" s="75"/>
      <c r="BU76" s="75"/>
      <c r="BV76" s="75"/>
      <c r="BW76" s="98"/>
      <c r="BX76" s="75"/>
      <c r="BY76" s="75"/>
      <c r="BZ76" s="75"/>
    </row>
    <row r="77" spans="68:78" ht="16">
      <c r="BP77" s="75"/>
      <c r="BQ77" s="98"/>
      <c r="BR77" s="75"/>
      <c r="BS77" s="75"/>
      <c r="BT77" s="75"/>
      <c r="BU77" s="75"/>
      <c r="BV77" s="75"/>
      <c r="BW77" s="98"/>
      <c r="BX77" s="75"/>
      <c r="BY77" s="75"/>
      <c r="BZ77" s="75"/>
    </row>
    <row r="78" spans="68:78" ht="16">
      <c r="BP78" s="75"/>
      <c r="BQ78" s="98"/>
      <c r="BR78" s="75"/>
      <c r="BS78" s="75"/>
      <c r="BT78" s="75"/>
      <c r="BU78" s="75"/>
      <c r="BV78" s="75"/>
      <c r="BW78" s="98"/>
      <c r="BX78" s="75"/>
      <c r="BY78" s="75"/>
      <c r="BZ78" s="75"/>
    </row>
    <row r="79" spans="68:78" ht="16">
      <c r="BP79" s="75"/>
      <c r="BQ79" s="98"/>
      <c r="BR79" s="75"/>
      <c r="BS79" s="75"/>
      <c r="BT79" s="75"/>
      <c r="BU79" s="75"/>
      <c r="BV79" s="75"/>
      <c r="BW79" s="98"/>
      <c r="BX79" s="75"/>
      <c r="BY79" s="75"/>
      <c r="BZ79" s="75"/>
    </row>
    <row r="80" spans="68:78" ht="16">
      <c r="BP80" s="75"/>
      <c r="BQ80" s="75"/>
      <c r="BR80" s="75"/>
      <c r="BS80" s="75"/>
      <c r="BT80" s="75"/>
      <c r="BU80" s="75"/>
      <c r="BV80" s="75"/>
      <c r="BW80" s="98"/>
      <c r="BX80" s="75"/>
      <c r="BY80" s="75"/>
      <c r="BZ80" s="75"/>
    </row>
    <row r="81" spans="68:78" ht="16">
      <c r="BP81" s="75"/>
      <c r="BQ81" s="75"/>
      <c r="BR81" s="75"/>
      <c r="BS81" s="75"/>
      <c r="BT81" s="75"/>
      <c r="BU81" s="75"/>
      <c r="BV81" s="75"/>
      <c r="BW81" s="98"/>
      <c r="BX81" s="75"/>
      <c r="BY81" s="75"/>
      <c r="BZ81" s="75"/>
    </row>
    <row r="82" spans="68:78" ht="16">
      <c r="BP82" s="75"/>
      <c r="BQ82" s="75"/>
      <c r="BR82" s="75"/>
      <c r="BS82" s="75"/>
      <c r="BT82" s="75"/>
      <c r="BU82" s="75"/>
      <c r="BV82" s="75"/>
      <c r="BW82" s="98"/>
      <c r="BX82" s="75"/>
      <c r="BY82" s="75"/>
      <c r="BZ82" s="75"/>
    </row>
    <row r="83" spans="68:78" ht="16">
      <c r="BP83" s="75"/>
      <c r="BQ83" s="75"/>
      <c r="BR83" s="75"/>
      <c r="BS83" s="75"/>
      <c r="BT83" s="75"/>
      <c r="BU83" s="75"/>
      <c r="BV83" s="75"/>
      <c r="BW83" s="98"/>
      <c r="BX83" s="75"/>
      <c r="BY83" s="75"/>
      <c r="BZ83" s="75"/>
    </row>
    <row r="84" spans="68:78" ht="16">
      <c r="BP84" s="75"/>
      <c r="BQ84" s="75"/>
      <c r="BR84" s="75"/>
      <c r="BS84" s="75"/>
      <c r="BT84" s="75"/>
      <c r="BU84" s="75"/>
      <c r="BV84" s="75"/>
      <c r="BW84" s="98"/>
      <c r="BX84" s="75"/>
      <c r="BY84" s="75"/>
      <c r="BZ84" s="75"/>
    </row>
    <row r="85" spans="68:78" ht="16">
      <c r="BP85" s="75"/>
      <c r="BQ85" s="75"/>
      <c r="BR85" s="75"/>
      <c r="BS85" s="75"/>
      <c r="BT85" s="75"/>
      <c r="BU85" s="75"/>
      <c r="BV85" s="75"/>
      <c r="BW85" s="98"/>
      <c r="BX85" s="75"/>
      <c r="BY85" s="75"/>
      <c r="BZ85" s="75"/>
    </row>
    <row r="86" spans="68:78" ht="16">
      <c r="BP86" s="75"/>
      <c r="BQ86" s="75"/>
      <c r="BR86" s="75"/>
      <c r="BS86" s="75"/>
      <c r="BT86" s="75"/>
      <c r="BU86" s="75"/>
      <c r="BV86" s="75"/>
      <c r="BW86" s="98"/>
      <c r="BX86" s="75"/>
      <c r="BY86" s="75"/>
      <c r="BZ86" s="75"/>
    </row>
    <row r="87" spans="68:78" ht="16">
      <c r="BP87" s="75"/>
      <c r="BQ87" s="75"/>
      <c r="BR87" s="75"/>
      <c r="BS87" s="75"/>
      <c r="BT87" s="75"/>
      <c r="BU87" s="75"/>
      <c r="BV87" s="75"/>
      <c r="BW87" s="98"/>
      <c r="BX87" s="75"/>
      <c r="BY87" s="75"/>
      <c r="BZ87" s="75"/>
    </row>
    <row r="88" spans="68:78" ht="16">
      <c r="BP88" s="75"/>
      <c r="BQ88" s="75"/>
      <c r="BR88" s="75"/>
      <c r="BS88" s="75"/>
      <c r="BT88" s="75"/>
      <c r="BU88" s="75"/>
      <c r="BV88" s="75"/>
      <c r="BW88" s="98"/>
      <c r="BX88" s="75"/>
      <c r="BY88" s="75"/>
      <c r="BZ88" s="75"/>
    </row>
    <row r="89" spans="68:78" ht="16">
      <c r="BP89" s="75"/>
      <c r="BQ89" s="75"/>
      <c r="BR89" s="75"/>
      <c r="BS89" s="75"/>
      <c r="BT89" s="75"/>
      <c r="BU89" s="75"/>
      <c r="BV89" s="75"/>
      <c r="BW89" s="98"/>
      <c r="BX89" s="75"/>
      <c r="BY89" s="75"/>
      <c r="BZ89" s="75"/>
    </row>
    <row r="90" spans="68:78" ht="16">
      <c r="BP90" s="75"/>
      <c r="BQ90" s="75"/>
      <c r="BR90" s="75"/>
      <c r="BS90" s="75"/>
      <c r="BT90" s="75"/>
      <c r="BU90" s="75"/>
      <c r="BV90" s="75"/>
      <c r="BW90" s="98"/>
      <c r="BX90" s="75"/>
      <c r="BY90" s="75"/>
      <c r="BZ90" s="75"/>
    </row>
    <row r="91" spans="68:78" ht="16">
      <c r="BP91" s="75"/>
      <c r="BQ91" s="75"/>
      <c r="BR91" s="75"/>
      <c r="BS91" s="75"/>
      <c r="BT91" s="75"/>
      <c r="BU91" s="75"/>
      <c r="BV91" s="75"/>
      <c r="BW91" s="98"/>
      <c r="BX91" s="75"/>
      <c r="BY91" s="75"/>
      <c r="BZ91" s="75"/>
    </row>
    <row r="92" spans="68:78" ht="15.75" customHeight="1"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</row>
    <row r="93" spans="68:78" ht="15.75" customHeight="1"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L76"/>
  <sheetViews>
    <sheetView topLeftCell="AV1" workbookViewId="0">
      <selection activeCell="BD48" sqref="BD48"/>
    </sheetView>
  </sheetViews>
  <sheetFormatPr baseColWidth="10" defaultColWidth="12.6640625" defaultRowHeight="15.75" customHeight="1"/>
  <cols>
    <col min="2" max="2" width="21.6640625" customWidth="1"/>
    <col min="3" max="3" width="48.1640625" customWidth="1"/>
    <col min="55" max="55" width="23.1640625" customWidth="1"/>
    <col min="56" max="56" width="26.1640625" customWidth="1"/>
  </cols>
  <sheetData>
    <row r="1" spans="1:64" ht="17" thickBot="1">
      <c r="A1" s="8" t="s">
        <v>553</v>
      </c>
      <c r="B1" s="8" t="s">
        <v>1</v>
      </c>
      <c r="C1" s="8" t="s">
        <v>2</v>
      </c>
      <c r="D1" s="9" t="s">
        <v>554</v>
      </c>
      <c r="E1" s="10" t="s">
        <v>555</v>
      </c>
      <c r="F1" s="10" t="s">
        <v>556</v>
      </c>
      <c r="G1" s="11" t="s">
        <v>557</v>
      </c>
      <c r="H1" s="12" t="s">
        <v>558</v>
      </c>
      <c r="I1" s="13" t="s">
        <v>559</v>
      </c>
      <c r="J1" s="8" t="s">
        <v>560</v>
      </c>
      <c r="K1" s="14" t="s">
        <v>561</v>
      </c>
      <c r="L1" s="14" t="s">
        <v>562</v>
      </c>
      <c r="M1" s="13" t="s">
        <v>563</v>
      </c>
      <c r="N1" s="15" t="s">
        <v>564</v>
      </c>
      <c r="O1" s="13" t="s">
        <v>559</v>
      </c>
      <c r="P1" s="8" t="s">
        <v>565</v>
      </c>
      <c r="Q1" s="14" t="s">
        <v>566</v>
      </c>
      <c r="R1" s="14" t="s">
        <v>567</v>
      </c>
      <c r="S1" s="13" t="s">
        <v>568</v>
      </c>
      <c r="T1" s="15" t="s">
        <v>569</v>
      </c>
      <c r="U1" s="13" t="s">
        <v>559</v>
      </c>
      <c r="V1" s="8" t="s">
        <v>570</v>
      </c>
      <c r="W1" s="14" t="s">
        <v>571</v>
      </c>
      <c r="X1" s="14" t="s">
        <v>572</v>
      </c>
      <c r="Y1" s="13" t="s">
        <v>573</v>
      </c>
      <c r="Z1" s="15" t="s">
        <v>574</v>
      </c>
      <c r="AA1" s="13" t="s">
        <v>559</v>
      </c>
      <c r="AB1" s="8" t="s">
        <v>575</v>
      </c>
      <c r="AC1" s="14" t="s">
        <v>576</v>
      </c>
      <c r="AD1" s="14" t="s">
        <v>577</v>
      </c>
      <c r="AE1" s="13" t="s">
        <v>578</v>
      </c>
      <c r="AF1" s="15" t="s">
        <v>579</v>
      </c>
      <c r="AG1" s="13" t="s">
        <v>559</v>
      </c>
      <c r="AH1" s="8" t="s">
        <v>580</v>
      </c>
      <c r="AI1" s="14" t="s">
        <v>581</v>
      </c>
      <c r="AJ1" s="14" t="s">
        <v>582</v>
      </c>
      <c r="AK1" s="13" t="s">
        <v>583</v>
      </c>
      <c r="AL1" s="15" t="s">
        <v>584</v>
      </c>
      <c r="AM1" s="13" t="s">
        <v>559</v>
      </c>
      <c r="AN1" s="8" t="s">
        <v>585</v>
      </c>
      <c r="AO1" s="14" t="s">
        <v>586</v>
      </c>
      <c r="AP1" s="14" t="s">
        <v>587</v>
      </c>
      <c r="AQ1" s="13" t="s">
        <v>588</v>
      </c>
      <c r="AR1" s="15" t="s">
        <v>589</v>
      </c>
      <c r="AS1" s="13" t="s">
        <v>559</v>
      </c>
      <c r="AT1" s="8" t="s">
        <v>590</v>
      </c>
      <c r="AU1" s="14" t="s">
        <v>591</v>
      </c>
      <c r="AV1" s="14" t="s">
        <v>592</v>
      </c>
      <c r="AW1" s="13" t="s">
        <v>593</v>
      </c>
      <c r="AX1" s="15" t="s">
        <v>594</v>
      </c>
      <c r="AY1" s="16" t="s">
        <v>559</v>
      </c>
      <c r="AZ1" s="16" t="s">
        <v>600</v>
      </c>
      <c r="BA1" s="16" t="s">
        <v>601</v>
      </c>
      <c r="BB1" s="16" t="s">
        <v>602</v>
      </c>
      <c r="BC1" s="23" t="s">
        <v>603</v>
      </c>
      <c r="BD1" s="23" t="s">
        <v>900</v>
      </c>
      <c r="BE1" s="23" t="s">
        <v>756</v>
      </c>
      <c r="BF1" s="23" t="s">
        <v>757</v>
      </c>
      <c r="BG1" s="23" t="s">
        <v>758</v>
      </c>
      <c r="BH1" s="23" t="s">
        <v>759</v>
      </c>
      <c r="BI1" s="23" t="s">
        <v>760</v>
      </c>
      <c r="BJ1" s="23" t="s">
        <v>761</v>
      </c>
      <c r="BK1" s="23" t="s">
        <v>762</v>
      </c>
      <c r="BL1" s="23" t="s">
        <v>763</v>
      </c>
    </row>
    <row r="2" spans="1:64" ht="18" thickBot="1">
      <c r="A2" s="24" t="s">
        <v>613</v>
      </c>
      <c r="B2" s="25" t="s">
        <v>21</v>
      </c>
      <c r="C2" s="26" t="s">
        <v>22</v>
      </c>
      <c r="D2" s="103">
        <v>31</v>
      </c>
      <c r="E2" s="143">
        <v>22</v>
      </c>
      <c r="F2" s="143">
        <f t="shared" ref="F2:F62" si="0">IF(ISBLANK(D2), "",D2+E2)</f>
        <v>53</v>
      </c>
      <c r="G2" s="143">
        <f t="shared" ref="G2:G62" si="1">IF(ISBLANK(D2),"",IF(OR(D2&lt;20,E2&lt;18,F2&lt;40),0,IF(F2&gt;=90,10,IF(F2&gt;=80,9,IF(F2&gt;=70,8,IF(F2&gt;=60,7,IF(F2&gt;=55,6,IF(F2&gt;=50,5,IF(F2&gt;=40,4,0)))))))))</f>
        <v>5</v>
      </c>
      <c r="H2" s="155" t="str">
        <f t="shared" ref="H2:H62" si="2">IF(ISBLANK(D2),"",IF(D2&lt;20,"NE",IF(OR(E2&lt;18,F2&lt;40),"F",IF(F2&gt;=90,"O",IF(F2&gt;=80,"A+",IF(F2&gt;=70,"A",IF(F2&gt;=60,"B+", IF(F2&gt;=55,"B", IF(F2&gt;=50,"C",IF(F2&gt;=40,"P","F"))))))))))</f>
        <v>C</v>
      </c>
      <c r="I2" s="142" t="s">
        <v>755</v>
      </c>
      <c r="J2" s="156">
        <v>33</v>
      </c>
      <c r="K2" s="104">
        <v>30</v>
      </c>
      <c r="L2" s="104">
        <f t="shared" ref="L2:L62" si="3">IF(ISBLANK(J2), "",J2+K2)</f>
        <v>63</v>
      </c>
      <c r="M2" s="104">
        <f t="shared" ref="M2:M62" si="4">IF(ISBLANK(J2),"",IF(OR(J2&lt;20,K2&lt;18,L2&lt;40),0,IF(L2&gt;=90,10,IF(L2&gt;=80,9,IF(L2&gt;=70,8,IF(L2&gt;=60,7,IF(L2&gt;=55,6,IF(L2&gt;=50,5,IF(L2&gt;=40,4,0)))))))))</f>
        <v>7</v>
      </c>
      <c r="N2" s="157" t="str">
        <f t="shared" ref="N2:N62" si="5">IF(ISBLANK(J2),"",IF(J2&lt;20,"NE",IF(OR(K2&lt;18,L2&lt;40),"F",IF(L2&gt;=90,"O",IF(L2&gt;=80,"A+",IF(L2&gt;=70,"A",IF(L2&gt;=60,"B+", IF(L2&gt;=55,"B", IF(L2&gt;=50,"C",IF(L2&gt;=40,"P","F"))))))))))</f>
        <v>B+</v>
      </c>
      <c r="O2" s="142" t="s">
        <v>755</v>
      </c>
      <c r="P2" s="156">
        <v>28</v>
      </c>
      <c r="Q2" s="104">
        <v>32</v>
      </c>
      <c r="R2" s="104">
        <f t="shared" ref="R2:R62" si="6">IF(ISBLANK(P2), "",P2+Q2)</f>
        <v>60</v>
      </c>
      <c r="S2" s="104">
        <f t="shared" ref="S2:S62" si="7">IF(ISBLANK(P2),"",IF(OR(P2&lt;20,Q2&lt;18,R2&lt;40),0,IF(R2&gt;=90,10,IF(R2&gt;=80,9,IF(R2&gt;=70,8,IF(R2&gt;=60,7,IF(R2&gt;=55,6,IF(R2&gt;=50,5,IF(R2&gt;=40,4,0)))))))))</f>
        <v>7</v>
      </c>
      <c r="T2" s="157" t="str">
        <f t="shared" ref="T2:T62" si="8">IF(ISBLANK(P2),"",IF(P2&lt;20,"NE",IF(OR(Q2&lt;18,R2&lt;40),"F",IF(R2&gt;=90,"O",IF(R2&gt;=80,"A+",IF(R2&gt;=70,"A",IF(R2&gt;=60,"B+", IF(R2&gt;=55,"B", IF(R2&gt;=50,"C",IF(R2&gt;=40,"P","F"))))))))))</f>
        <v>B+</v>
      </c>
      <c r="U2" s="142" t="s">
        <v>755</v>
      </c>
      <c r="V2" s="156">
        <v>32</v>
      </c>
      <c r="W2" s="104">
        <v>26</v>
      </c>
      <c r="X2" s="104">
        <f t="shared" ref="X2:X62" si="9">IF(ISBLANK(V2), "",V2+W2)</f>
        <v>58</v>
      </c>
      <c r="Y2" s="104">
        <f t="shared" ref="Y2:Y62" si="10">IF(ISBLANK(V2),"",IF(OR(V2&lt;20,W2&lt;18,X2&lt;40),0,IF(X2&gt;=90,10,IF(X2&gt;=80,9,IF(X2&gt;=70,8,IF(X2&gt;=60,7,IF(X2&gt;=55,6,IF(X2&gt;=50,5,IF(X2&gt;=40,4,0)))))))))</f>
        <v>6</v>
      </c>
      <c r="Z2" s="157" t="str">
        <f t="shared" ref="Z2:Z62" si="11">IF(ISBLANK(V2),"",IF(V2&lt;20,"NE",IF(OR(W2&lt;18,X2&lt;40),"F",IF(X2&gt;=90,"O",IF(X2&gt;=80,"A+",IF(X2&gt;=70,"A",IF(X2&gt;=60,"B+", IF(X2&gt;=55,"B", IF(X2&gt;=50,"C",IF(X2&gt;=40,"P","F"))))))))))</f>
        <v>B</v>
      </c>
      <c r="AA2" s="142" t="s">
        <v>755</v>
      </c>
      <c r="AB2" s="156">
        <v>38</v>
      </c>
      <c r="AC2" s="104">
        <v>42</v>
      </c>
      <c r="AD2" s="104">
        <f t="shared" ref="AD2:AD62" si="12">IF(ISBLANK(AB2), "",AB2+AC2)</f>
        <v>80</v>
      </c>
      <c r="AE2" s="104">
        <f t="shared" ref="AE2:AE62" si="13">IF(ISBLANK(AB2),"",IF(OR(AB2&lt;20,AC2&lt;18,AD2&lt;40),0,IF(AD2&gt;=90,10,IF(AD2&gt;=80,9,IF(AD2&gt;=70,8,IF(AD2&gt;=60,7,IF(AD2&gt;=55,6,IF(AD2&gt;=50,5,IF(AD2&gt;=40,4,0)))))))))</f>
        <v>9</v>
      </c>
      <c r="AF2" s="157" t="str">
        <f t="shared" ref="AF2:AF62" si="14">IF(ISBLANK(AB2),"",IF(AB2&lt;20,"NE",IF(OR(AC2&lt;18,AD2&lt;40),"F",IF(AD2&gt;=90,"O",IF(AD2&gt;=80,"A+",IF(AD2&gt;=70,"A",IF(AD2&gt;=60,"B+", IF(AD2&gt;=55,"B", IF(AD2&gt;=50,"C",IF(AD2&gt;=40,"P","F"))))))))))</f>
        <v>A+</v>
      </c>
      <c r="AG2" s="142" t="s">
        <v>755</v>
      </c>
      <c r="AH2" s="156">
        <v>31</v>
      </c>
      <c r="AI2" s="104">
        <v>10</v>
      </c>
      <c r="AJ2" s="104">
        <f t="shared" ref="AJ2:AJ62" si="15">IF(ISBLANK(AH2), "",AH2+AI2)</f>
        <v>41</v>
      </c>
      <c r="AK2" s="104">
        <f t="shared" ref="AK2:AK62" si="16">IF(ISBLANK(AH2),"",IF(OR(AH2&lt;20,AI2&lt;18,AJ2&lt;40),0,IF(AJ2&gt;=90,10,IF(AJ2&gt;=80,9,IF(AJ2&gt;=70,8,IF(AJ2&gt;=60,7,IF(AJ2&gt;=55,6,IF(AJ2&gt;=50,5,IF(AJ2&gt;=40,4,0)))))))))</f>
        <v>0</v>
      </c>
      <c r="AL2" s="157" t="str">
        <f t="shared" ref="AL2:AL62" si="17">IF(ISBLANK(AH2),"",IF(AH2&lt;20,"NE",IF(OR(AI2&lt;18,AJ2&lt;40),"F",IF(AJ2&gt;=90,"O",IF(AJ2&gt;=80,"A+",IF(AJ2&gt;=70,"A",IF(AJ2&gt;=60,"B+", IF(AJ2&gt;=55,"B", IF(AJ2&gt;=50,"C",IF(AJ2&gt;=40,"P","F"))))))))))</f>
        <v>F</v>
      </c>
      <c r="AM2" s="142"/>
      <c r="AN2" s="156">
        <v>38</v>
      </c>
      <c r="AO2" s="104">
        <v>31</v>
      </c>
      <c r="AP2" s="104">
        <f t="shared" ref="AP2:AP62" si="18">IF(ISBLANK(AN2), "",AN2+AO2)</f>
        <v>69</v>
      </c>
      <c r="AQ2" s="104">
        <f t="shared" ref="AQ2:AQ62" si="19">IF(ISBLANK(AN2),"",IF(OR(AN2&lt;20,AO2&lt;18,AP2&lt;40),0,IF(AP2&gt;=90,10,IF(AP2&gt;=80,9,IF(AP2&gt;=70,8,IF(AP2&gt;=60,7,IF(AP2&gt;=55,6,IF(AP2&gt;=50,5,IF(AP2&gt;=40,4,0)))))))))</f>
        <v>7</v>
      </c>
      <c r="AR2" s="157" t="str">
        <f t="shared" ref="AR2:AR62" si="20">IF(ISBLANK(AN2),"",IF(AN2&lt;20,"NE",IF(OR(AO2&lt;18,AP2&lt;40),"F",IF(AP2&gt;=90,"O",IF(AP2&gt;=80,"A+",IF(AP2&gt;=70,"A",IF(AP2&gt;=60,"B+", IF(AP2&gt;=55,"B", IF(AP2&gt;=50,"C",IF(AP2&gt;=40,"P","F"))))))))))</f>
        <v>B+</v>
      </c>
      <c r="AS2" s="142" t="s">
        <v>755</v>
      </c>
      <c r="AT2" s="156">
        <v>40</v>
      </c>
      <c r="AU2" s="104">
        <v>35</v>
      </c>
      <c r="AV2" s="104">
        <f t="shared" ref="AV2:AV62" si="21">IF(ISBLANK(AT2), "",AT2+AU2)</f>
        <v>75</v>
      </c>
      <c r="AW2" s="104">
        <f t="shared" ref="AW2:AW62" si="22">IF(ISBLANK(AT2),"",IF(OR(AT2&lt;20,AU2&lt;18,AV2&lt;40),0,IF(AV2&gt;=90,10,IF(AV2&gt;=80,9,IF(AV2&gt;=70,8,IF(AV2&gt;=60,7,IF(AV2&gt;=55,6,IF(AV2&gt;=50,5,IF(AV2&gt;=40,4,0)))))))))</f>
        <v>8</v>
      </c>
      <c r="AX2" s="105" t="str">
        <f t="shared" ref="AX2:AX62" si="23">IF(ISBLANK(AT2),"",IF(AT2&lt;20,"NE",IF(OR(AU2&lt;18,AV2&lt;40),"F",IF(AV2&gt;=90,"O",IF(AV2&gt;=80,"A+",IF(AV2&gt;=70,"A",IF(AV2&gt;=60,"B+", IF(AV2&gt;=55,"B", IF(AV2&gt;=50,"C",IF(AV2&gt;=40,"P","F"))))))))))</f>
        <v>A</v>
      </c>
      <c r="AY2" s="142" t="s">
        <v>755</v>
      </c>
      <c r="AZ2" s="145">
        <f t="shared" ref="AZ2:AZ62" si="24">SUM(3*G2,4*M2,3*S2,3*Y2,1*AE2,2*AK2,1*AQ2,1*AW2)/18</f>
        <v>5.8888888888888893</v>
      </c>
      <c r="BA2" s="86">
        <f t="shared" ref="BA2:BA62" si="25">AZ2*10</f>
        <v>58.888888888888893</v>
      </c>
      <c r="BB2" s="35" t="str">
        <f t="shared" ref="BB2:BB62" si="26">IF(IF(OR(H2="F",N2="F",T2="F",Z2="F",AF2="F",AL2="F",AR2="F",AX2="F",H2="NE",N2="NE",T2="NE",Z2="NE",AF2="NE",AL2="NE",AR2="NE",AX2="NE"),"Fail","Pass")="Pass",IF(BA2&gt;=70,"FCD",IF(BA2&gt;=60,"FC",IF(BA2&gt;=40,"SC"))),"Fail")</f>
        <v>Fail</v>
      </c>
      <c r="BC2" s="114" t="str">
        <f>IF(E2="","",(IF(G2=0,BE2&amp;",","")&amp;IF(M2=0,BF2&amp;",","")&amp;IF(S2=0,BG2&amp;",","")&amp;IF(Y2=0,BH2&amp;",","")&amp;IF(AE2=0,BI2&amp;",","")&amp;IF(AK2=0,BJ2&amp;",","")&amp;IF(AQ2=0,BK2&amp;",","")&amp;IF(AW2=0,BL2&amp;",","")))</f>
        <v>21RMI56,</v>
      </c>
      <c r="BD2" s="114" t="str">
        <f>IF(D2="","",(IF(I2="V","",BE2&amp;",") &amp; IF(O2="V","",BF2&amp;",") &amp; IF(U2="V","",BG2&amp;",")&amp; IF(AA2="V","",BH2&amp;",")&amp; IF(AG2="V","",BI2&amp;",")&amp; IF(AM2="V","",BJ2&amp;",")&amp; IF(AS2="V","",BK2&amp;",")&amp; IF(AY2="V","",BL2&amp;",")))</f>
        <v>21RMI56,</v>
      </c>
      <c r="BE2" s="109" t="s">
        <v>765</v>
      </c>
      <c r="BF2" s="109" t="s">
        <v>766</v>
      </c>
      <c r="BG2" s="109" t="s">
        <v>767</v>
      </c>
      <c r="BH2" s="109" t="s">
        <v>768</v>
      </c>
      <c r="BI2" s="109" t="s">
        <v>769</v>
      </c>
      <c r="BJ2" s="109" t="s">
        <v>764</v>
      </c>
      <c r="BK2" s="109" t="s">
        <v>770</v>
      </c>
      <c r="BL2" s="109" t="s">
        <v>771</v>
      </c>
    </row>
    <row r="3" spans="1:64" ht="18" thickBot="1">
      <c r="A3" s="40" t="s">
        <v>624</v>
      </c>
      <c r="B3" s="41" t="s">
        <v>37</v>
      </c>
      <c r="C3" s="42" t="s">
        <v>38</v>
      </c>
      <c r="D3" s="122">
        <v>46</v>
      </c>
      <c r="E3" s="111">
        <v>34</v>
      </c>
      <c r="F3" s="111">
        <f t="shared" si="0"/>
        <v>80</v>
      </c>
      <c r="G3" s="111">
        <f t="shared" si="1"/>
        <v>9</v>
      </c>
      <c r="H3" s="158" t="str">
        <f t="shared" si="2"/>
        <v>A+</v>
      </c>
      <c r="I3" s="142" t="s">
        <v>755</v>
      </c>
      <c r="J3" s="126">
        <v>37</v>
      </c>
      <c r="K3" s="114">
        <v>27</v>
      </c>
      <c r="L3" s="114">
        <f t="shared" si="3"/>
        <v>64</v>
      </c>
      <c r="M3" s="114">
        <f t="shared" si="4"/>
        <v>7</v>
      </c>
      <c r="N3" s="127" t="str">
        <f t="shared" si="5"/>
        <v>B+</v>
      </c>
      <c r="O3" s="142" t="s">
        <v>755</v>
      </c>
      <c r="P3" s="126">
        <v>38</v>
      </c>
      <c r="Q3" s="114">
        <v>29</v>
      </c>
      <c r="R3" s="114">
        <f t="shared" si="6"/>
        <v>67</v>
      </c>
      <c r="S3" s="114">
        <f t="shared" si="7"/>
        <v>7</v>
      </c>
      <c r="T3" s="127" t="str">
        <f t="shared" si="8"/>
        <v>B+</v>
      </c>
      <c r="U3" s="142" t="s">
        <v>755</v>
      </c>
      <c r="V3" s="126">
        <v>42</v>
      </c>
      <c r="W3" s="114">
        <v>34</v>
      </c>
      <c r="X3" s="114">
        <f t="shared" si="9"/>
        <v>76</v>
      </c>
      <c r="Y3" s="114">
        <f t="shared" si="10"/>
        <v>8</v>
      </c>
      <c r="Z3" s="127" t="str">
        <f t="shared" si="11"/>
        <v>A</v>
      </c>
      <c r="AA3" s="142" t="s">
        <v>755</v>
      </c>
      <c r="AB3" s="126">
        <v>47</v>
      </c>
      <c r="AC3" s="114">
        <v>46</v>
      </c>
      <c r="AD3" s="114">
        <f t="shared" si="12"/>
        <v>93</v>
      </c>
      <c r="AE3" s="114">
        <f t="shared" si="13"/>
        <v>10</v>
      </c>
      <c r="AF3" s="127" t="str">
        <f t="shared" si="14"/>
        <v>O</v>
      </c>
      <c r="AG3" s="142" t="s">
        <v>755</v>
      </c>
      <c r="AH3" s="126">
        <v>42</v>
      </c>
      <c r="AI3" s="114">
        <v>35</v>
      </c>
      <c r="AJ3" s="114">
        <f t="shared" si="15"/>
        <v>77</v>
      </c>
      <c r="AK3" s="114">
        <f t="shared" si="16"/>
        <v>8</v>
      </c>
      <c r="AL3" s="127" t="str">
        <f t="shared" si="17"/>
        <v>A</v>
      </c>
      <c r="AM3" s="142" t="s">
        <v>755</v>
      </c>
      <c r="AN3" s="126">
        <v>46</v>
      </c>
      <c r="AO3" s="114">
        <v>36</v>
      </c>
      <c r="AP3" s="114">
        <f t="shared" si="18"/>
        <v>82</v>
      </c>
      <c r="AQ3" s="114">
        <f t="shared" si="19"/>
        <v>9</v>
      </c>
      <c r="AR3" s="127" t="str">
        <f t="shared" si="20"/>
        <v>A+</v>
      </c>
      <c r="AS3" s="142" t="s">
        <v>755</v>
      </c>
      <c r="AT3" s="126">
        <v>41</v>
      </c>
      <c r="AU3" s="114">
        <v>44</v>
      </c>
      <c r="AV3" s="114">
        <f t="shared" si="21"/>
        <v>85</v>
      </c>
      <c r="AW3" s="114">
        <f t="shared" si="22"/>
        <v>9</v>
      </c>
      <c r="AX3" s="115" t="str">
        <f t="shared" si="23"/>
        <v>A+</v>
      </c>
      <c r="AY3" s="142" t="s">
        <v>755</v>
      </c>
      <c r="AZ3" s="145">
        <f t="shared" si="24"/>
        <v>8</v>
      </c>
      <c r="BA3" s="86">
        <f t="shared" si="25"/>
        <v>80</v>
      </c>
      <c r="BB3" s="35" t="str">
        <f t="shared" si="26"/>
        <v>FCD</v>
      </c>
      <c r="BC3" s="114" t="str">
        <f t="shared" ref="BC3:BC62" si="27">IF(E3="","",(IF(G3=0,BE3&amp;",","")&amp;IF(M3=0,BF3&amp;",","")&amp;IF(S3=0,BG3&amp;",","")&amp;IF(Y3=0,BH3&amp;",","")&amp;IF(AE3=0,BI3&amp;",","")&amp;IF(AK3=0,BJ3&amp;",","")&amp;IF(AQ3=0,BK3&amp;",","")&amp;IF(AW3=0,BL3&amp;",","")))</f>
        <v/>
      </c>
      <c r="BD3" s="114" t="str">
        <f t="shared" ref="BD3:BD62" si="28">IF(D3="","",(IF(I3="V","",BE3&amp;",") &amp; IF(O3="V","",BF3&amp;",") &amp; IF(U3="V","",BG3&amp;",")&amp; IF(AA3="V","",BH3&amp;",")&amp; IF(AG3="V","",BI3&amp;",")&amp; IF(AM3="V","",BJ3&amp;",")&amp; IF(AS3="V","",BK3&amp;",")&amp; IF(AY3="V","",BL3&amp;",")))</f>
        <v/>
      </c>
      <c r="BE3" s="109" t="s">
        <v>765</v>
      </c>
      <c r="BF3" s="109" t="s">
        <v>766</v>
      </c>
      <c r="BG3" s="109" t="s">
        <v>767</v>
      </c>
      <c r="BH3" s="109" t="s">
        <v>768</v>
      </c>
      <c r="BI3" s="109" t="s">
        <v>769</v>
      </c>
      <c r="BJ3" s="109" t="s">
        <v>764</v>
      </c>
      <c r="BK3" s="109" t="s">
        <v>770</v>
      </c>
      <c r="BL3" s="109" t="s">
        <v>771</v>
      </c>
    </row>
    <row r="4" spans="1:64" ht="18" thickBot="1">
      <c r="A4" s="40" t="s">
        <v>625</v>
      </c>
      <c r="B4" s="41" t="s">
        <v>49</v>
      </c>
      <c r="C4" s="42" t="s">
        <v>50</v>
      </c>
      <c r="D4" s="122">
        <v>31</v>
      </c>
      <c r="E4" s="117">
        <v>29</v>
      </c>
      <c r="F4" s="117">
        <f t="shared" si="0"/>
        <v>60</v>
      </c>
      <c r="G4" s="111">
        <f t="shared" si="1"/>
        <v>7</v>
      </c>
      <c r="H4" s="158" t="str">
        <f t="shared" si="2"/>
        <v>B+</v>
      </c>
      <c r="I4" s="142" t="s">
        <v>755</v>
      </c>
      <c r="J4" s="126">
        <v>29</v>
      </c>
      <c r="K4" s="118">
        <v>18</v>
      </c>
      <c r="L4" s="118">
        <f t="shared" si="3"/>
        <v>47</v>
      </c>
      <c r="M4" s="114">
        <f t="shared" si="4"/>
        <v>4</v>
      </c>
      <c r="N4" s="127" t="str">
        <f t="shared" si="5"/>
        <v>P</v>
      </c>
      <c r="O4" s="142" t="s">
        <v>755</v>
      </c>
      <c r="P4" s="126">
        <v>26</v>
      </c>
      <c r="Q4" s="118">
        <v>22</v>
      </c>
      <c r="R4" s="118">
        <f t="shared" si="6"/>
        <v>48</v>
      </c>
      <c r="S4" s="114">
        <f t="shared" si="7"/>
        <v>4</v>
      </c>
      <c r="T4" s="127" t="str">
        <f t="shared" si="8"/>
        <v>P</v>
      </c>
      <c r="U4" s="142" t="s">
        <v>755</v>
      </c>
      <c r="V4" s="126">
        <v>32</v>
      </c>
      <c r="W4" s="118">
        <v>22</v>
      </c>
      <c r="X4" s="118">
        <f t="shared" si="9"/>
        <v>54</v>
      </c>
      <c r="Y4" s="114">
        <f t="shared" si="10"/>
        <v>5</v>
      </c>
      <c r="Z4" s="127" t="str">
        <f t="shared" si="11"/>
        <v>C</v>
      </c>
      <c r="AA4" s="142" t="s">
        <v>755</v>
      </c>
      <c r="AB4" s="126">
        <v>47</v>
      </c>
      <c r="AC4" s="118">
        <v>47</v>
      </c>
      <c r="AD4" s="118">
        <f t="shared" si="12"/>
        <v>94</v>
      </c>
      <c r="AE4" s="114">
        <f t="shared" si="13"/>
        <v>10</v>
      </c>
      <c r="AF4" s="127" t="str">
        <f t="shared" si="14"/>
        <v>O</v>
      </c>
      <c r="AG4" s="142" t="s">
        <v>755</v>
      </c>
      <c r="AH4" s="126">
        <v>27</v>
      </c>
      <c r="AI4" s="118">
        <v>18</v>
      </c>
      <c r="AJ4" s="118">
        <f t="shared" si="15"/>
        <v>45</v>
      </c>
      <c r="AK4" s="114">
        <f t="shared" si="16"/>
        <v>4</v>
      </c>
      <c r="AL4" s="127" t="str">
        <f t="shared" si="17"/>
        <v>P</v>
      </c>
      <c r="AM4" s="142" t="s">
        <v>755</v>
      </c>
      <c r="AN4" s="126">
        <v>39</v>
      </c>
      <c r="AO4" s="118">
        <v>31</v>
      </c>
      <c r="AP4" s="118">
        <f t="shared" si="18"/>
        <v>70</v>
      </c>
      <c r="AQ4" s="114">
        <f t="shared" si="19"/>
        <v>8</v>
      </c>
      <c r="AR4" s="127" t="str">
        <f t="shared" si="20"/>
        <v>A</v>
      </c>
      <c r="AS4" s="142" t="s">
        <v>755</v>
      </c>
      <c r="AT4" s="126">
        <v>48</v>
      </c>
      <c r="AU4" s="118">
        <v>41</v>
      </c>
      <c r="AV4" s="118">
        <f t="shared" si="21"/>
        <v>89</v>
      </c>
      <c r="AW4" s="114">
        <f t="shared" si="22"/>
        <v>9</v>
      </c>
      <c r="AX4" s="115" t="str">
        <f t="shared" si="23"/>
        <v>A+</v>
      </c>
      <c r="AY4" s="142" t="s">
        <v>755</v>
      </c>
      <c r="AZ4" s="145">
        <f t="shared" si="24"/>
        <v>5.5</v>
      </c>
      <c r="BA4" s="86">
        <f t="shared" si="25"/>
        <v>55</v>
      </c>
      <c r="BB4" s="35" t="str">
        <f t="shared" si="26"/>
        <v>SC</v>
      </c>
      <c r="BC4" s="114" t="str">
        <f t="shared" si="27"/>
        <v/>
      </c>
      <c r="BD4" s="114" t="str">
        <f t="shared" si="28"/>
        <v/>
      </c>
      <c r="BE4" s="109" t="s">
        <v>765</v>
      </c>
      <c r="BF4" s="109" t="s">
        <v>766</v>
      </c>
      <c r="BG4" s="109" t="s">
        <v>767</v>
      </c>
      <c r="BH4" s="109" t="s">
        <v>768</v>
      </c>
      <c r="BI4" s="109" t="s">
        <v>769</v>
      </c>
      <c r="BJ4" s="109" t="s">
        <v>764</v>
      </c>
      <c r="BK4" s="109" t="s">
        <v>770</v>
      </c>
      <c r="BL4" s="109" t="s">
        <v>771</v>
      </c>
    </row>
    <row r="5" spans="1:64" ht="18" thickBot="1">
      <c r="A5" s="40" t="s">
        <v>628</v>
      </c>
      <c r="B5" s="41" t="s">
        <v>58</v>
      </c>
      <c r="C5" s="42" t="s">
        <v>59</v>
      </c>
      <c r="D5" s="122">
        <v>36</v>
      </c>
      <c r="E5" s="111">
        <v>29</v>
      </c>
      <c r="F5" s="111">
        <f t="shared" si="0"/>
        <v>65</v>
      </c>
      <c r="G5" s="111">
        <f t="shared" si="1"/>
        <v>7</v>
      </c>
      <c r="H5" s="158" t="str">
        <f t="shared" si="2"/>
        <v>B+</v>
      </c>
      <c r="I5" s="142" t="s">
        <v>755</v>
      </c>
      <c r="J5" s="126">
        <v>34</v>
      </c>
      <c r="K5" s="114">
        <v>18</v>
      </c>
      <c r="L5" s="114">
        <f t="shared" si="3"/>
        <v>52</v>
      </c>
      <c r="M5" s="114">
        <f t="shared" si="4"/>
        <v>5</v>
      </c>
      <c r="N5" s="127" t="str">
        <f t="shared" si="5"/>
        <v>C</v>
      </c>
      <c r="O5" s="142" t="s">
        <v>755</v>
      </c>
      <c r="P5" s="126">
        <v>28</v>
      </c>
      <c r="Q5" s="114">
        <v>18</v>
      </c>
      <c r="R5" s="114">
        <f t="shared" si="6"/>
        <v>46</v>
      </c>
      <c r="S5" s="114">
        <f t="shared" si="7"/>
        <v>4</v>
      </c>
      <c r="T5" s="127" t="str">
        <f t="shared" si="8"/>
        <v>P</v>
      </c>
      <c r="U5" s="142" t="s">
        <v>755</v>
      </c>
      <c r="V5" s="126">
        <v>33</v>
      </c>
      <c r="W5" s="114">
        <v>22</v>
      </c>
      <c r="X5" s="114">
        <f t="shared" si="9"/>
        <v>55</v>
      </c>
      <c r="Y5" s="114">
        <f t="shared" si="10"/>
        <v>6</v>
      </c>
      <c r="Z5" s="127" t="str">
        <f t="shared" si="11"/>
        <v>B</v>
      </c>
      <c r="AA5" s="142" t="s">
        <v>755</v>
      </c>
      <c r="AB5" s="126">
        <v>40</v>
      </c>
      <c r="AC5" s="114">
        <v>47</v>
      </c>
      <c r="AD5" s="114">
        <f t="shared" si="12"/>
        <v>87</v>
      </c>
      <c r="AE5" s="114">
        <f t="shared" si="13"/>
        <v>9</v>
      </c>
      <c r="AF5" s="127" t="str">
        <f t="shared" si="14"/>
        <v>A+</v>
      </c>
      <c r="AG5" s="142" t="s">
        <v>755</v>
      </c>
      <c r="AH5" s="126">
        <v>28</v>
      </c>
      <c r="AI5" s="114">
        <v>31</v>
      </c>
      <c r="AJ5" s="114">
        <f t="shared" si="15"/>
        <v>59</v>
      </c>
      <c r="AK5" s="114">
        <f t="shared" si="16"/>
        <v>6</v>
      </c>
      <c r="AL5" s="127" t="str">
        <f t="shared" si="17"/>
        <v>B</v>
      </c>
      <c r="AM5" s="142" t="s">
        <v>755</v>
      </c>
      <c r="AN5" s="126">
        <v>35</v>
      </c>
      <c r="AO5" s="114">
        <v>25</v>
      </c>
      <c r="AP5" s="114">
        <f t="shared" si="18"/>
        <v>60</v>
      </c>
      <c r="AQ5" s="114">
        <f t="shared" si="19"/>
        <v>7</v>
      </c>
      <c r="AR5" s="127" t="str">
        <f t="shared" si="20"/>
        <v>B+</v>
      </c>
      <c r="AS5" s="142" t="s">
        <v>755</v>
      </c>
      <c r="AT5" s="126">
        <v>39</v>
      </c>
      <c r="AU5" s="114">
        <v>42</v>
      </c>
      <c r="AV5" s="114">
        <f t="shared" si="21"/>
        <v>81</v>
      </c>
      <c r="AW5" s="114">
        <f t="shared" si="22"/>
        <v>9</v>
      </c>
      <c r="AX5" s="115" t="str">
        <f t="shared" si="23"/>
        <v>A+</v>
      </c>
      <c r="AY5" s="142" t="s">
        <v>755</v>
      </c>
      <c r="AZ5" s="145">
        <f t="shared" si="24"/>
        <v>6</v>
      </c>
      <c r="BA5" s="86">
        <f t="shared" si="25"/>
        <v>60</v>
      </c>
      <c r="BB5" s="35" t="str">
        <f t="shared" si="26"/>
        <v>FC</v>
      </c>
      <c r="BC5" s="114" t="str">
        <f t="shared" si="27"/>
        <v/>
      </c>
      <c r="BD5" s="114" t="str">
        <f t="shared" si="28"/>
        <v/>
      </c>
      <c r="BE5" s="109" t="s">
        <v>765</v>
      </c>
      <c r="BF5" s="109" t="s">
        <v>766</v>
      </c>
      <c r="BG5" s="109" t="s">
        <v>767</v>
      </c>
      <c r="BH5" s="109" t="s">
        <v>768</v>
      </c>
      <c r="BI5" s="109" t="s">
        <v>769</v>
      </c>
      <c r="BJ5" s="109" t="s">
        <v>764</v>
      </c>
      <c r="BK5" s="109" t="s">
        <v>770</v>
      </c>
      <c r="BL5" s="109" t="s">
        <v>771</v>
      </c>
    </row>
    <row r="6" spans="1:64" ht="18" thickBot="1">
      <c r="A6" s="40" t="s">
        <v>629</v>
      </c>
      <c r="B6" s="41" t="s">
        <v>67</v>
      </c>
      <c r="C6" s="42" t="s">
        <v>68</v>
      </c>
      <c r="D6" s="122">
        <v>35</v>
      </c>
      <c r="E6" s="111">
        <v>35</v>
      </c>
      <c r="F6" s="111">
        <f t="shared" si="0"/>
        <v>70</v>
      </c>
      <c r="G6" s="111">
        <f t="shared" si="1"/>
        <v>8</v>
      </c>
      <c r="H6" s="158" t="str">
        <f t="shared" si="2"/>
        <v>A</v>
      </c>
      <c r="I6" s="142" t="s">
        <v>755</v>
      </c>
      <c r="J6" s="126">
        <v>35</v>
      </c>
      <c r="K6" s="114">
        <v>22</v>
      </c>
      <c r="L6" s="114">
        <f t="shared" si="3"/>
        <v>57</v>
      </c>
      <c r="M6" s="114">
        <f t="shared" si="4"/>
        <v>6</v>
      </c>
      <c r="N6" s="127" t="str">
        <f t="shared" si="5"/>
        <v>B</v>
      </c>
      <c r="O6" s="142" t="s">
        <v>755</v>
      </c>
      <c r="P6" s="126">
        <v>29</v>
      </c>
      <c r="Q6" s="114">
        <v>26</v>
      </c>
      <c r="R6" s="114">
        <f t="shared" si="6"/>
        <v>55</v>
      </c>
      <c r="S6" s="114">
        <f t="shared" si="7"/>
        <v>6</v>
      </c>
      <c r="T6" s="127" t="str">
        <f t="shared" si="8"/>
        <v>B</v>
      </c>
      <c r="U6" s="142" t="s">
        <v>755</v>
      </c>
      <c r="V6" s="126">
        <v>38</v>
      </c>
      <c r="W6" s="114">
        <v>33</v>
      </c>
      <c r="X6" s="114">
        <f t="shared" si="9"/>
        <v>71</v>
      </c>
      <c r="Y6" s="114">
        <f t="shared" si="10"/>
        <v>8</v>
      </c>
      <c r="Z6" s="127" t="str">
        <f t="shared" si="11"/>
        <v>A</v>
      </c>
      <c r="AA6" s="142" t="s">
        <v>755</v>
      </c>
      <c r="AB6" s="126">
        <v>44</v>
      </c>
      <c r="AC6" s="114">
        <v>43</v>
      </c>
      <c r="AD6" s="114">
        <f t="shared" si="12"/>
        <v>87</v>
      </c>
      <c r="AE6" s="114">
        <f t="shared" si="13"/>
        <v>9</v>
      </c>
      <c r="AF6" s="127" t="str">
        <f t="shared" si="14"/>
        <v>A+</v>
      </c>
      <c r="AG6" s="142" t="s">
        <v>755</v>
      </c>
      <c r="AH6" s="126">
        <v>34</v>
      </c>
      <c r="AI6" s="114">
        <v>30</v>
      </c>
      <c r="AJ6" s="114">
        <f t="shared" si="15"/>
        <v>64</v>
      </c>
      <c r="AK6" s="114">
        <f t="shared" si="16"/>
        <v>7</v>
      </c>
      <c r="AL6" s="127" t="str">
        <f t="shared" si="17"/>
        <v>B+</v>
      </c>
      <c r="AM6" s="142" t="s">
        <v>755</v>
      </c>
      <c r="AN6" s="126">
        <v>43</v>
      </c>
      <c r="AO6" s="114">
        <v>37</v>
      </c>
      <c r="AP6" s="114">
        <f t="shared" si="18"/>
        <v>80</v>
      </c>
      <c r="AQ6" s="114">
        <f t="shared" si="19"/>
        <v>9</v>
      </c>
      <c r="AR6" s="127" t="str">
        <f t="shared" si="20"/>
        <v>A+</v>
      </c>
      <c r="AS6" s="142" t="s">
        <v>755</v>
      </c>
      <c r="AT6" s="126">
        <v>42</v>
      </c>
      <c r="AU6" s="114">
        <v>40</v>
      </c>
      <c r="AV6" s="114">
        <f t="shared" si="21"/>
        <v>82</v>
      </c>
      <c r="AW6" s="114">
        <f t="shared" si="22"/>
        <v>9</v>
      </c>
      <c r="AX6" s="115" t="str">
        <f t="shared" si="23"/>
        <v>A+</v>
      </c>
      <c r="AY6" s="142" t="s">
        <v>755</v>
      </c>
      <c r="AZ6" s="145">
        <f t="shared" si="24"/>
        <v>7.2777777777777777</v>
      </c>
      <c r="BA6" s="86">
        <f t="shared" si="25"/>
        <v>72.777777777777771</v>
      </c>
      <c r="BB6" s="35" t="str">
        <f t="shared" si="26"/>
        <v>FCD</v>
      </c>
      <c r="BC6" s="114" t="str">
        <f t="shared" si="27"/>
        <v/>
      </c>
      <c r="BD6" s="114" t="str">
        <f t="shared" si="28"/>
        <v/>
      </c>
      <c r="BE6" s="109" t="s">
        <v>765</v>
      </c>
      <c r="BF6" s="109" t="s">
        <v>766</v>
      </c>
      <c r="BG6" s="109" t="s">
        <v>767</v>
      </c>
      <c r="BH6" s="109" t="s">
        <v>768</v>
      </c>
      <c r="BI6" s="109" t="s">
        <v>769</v>
      </c>
      <c r="BJ6" s="109" t="s">
        <v>764</v>
      </c>
      <c r="BK6" s="109" t="s">
        <v>770</v>
      </c>
      <c r="BL6" s="109" t="s">
        <v>771</v>
      </c>
    </row>
    <row r="7" spans="1:64" ht="18" thickBot="1">
      <c r="A7" s="40" t="s">
        <v>630</v>
      </c>
      <c r="B7" s="41" t="s">
        <v>78</v>
      </c>
      <c r="C7" s="42" t="s">
        <v>79</v>
      </c>
      <c r="D7" s="159">
        <v>32</v>
      </c>
      <c r="E7" s="160">
        <v>18</v>
      </c>
      <c r="F7" s="111">
        <f t="shared" si="0"/>
        <v>50</v>
      </c>
      <c r="G7" s="111">
        <f t="shared" si="1"/>
        <v>5</v>
      </c>
      <c r="H7" s="158" t="str">
        <f t="shared" si="2"/>
        <v>C</v>
      </c>
      <c r="I7" s="142" t="s">
        <v>755</v>
      </c>
      <c r="J7" s="126">
        <v>28</v>
      </c>
      <c r="K7" s="114">
        <v>23</v>
      </c>
      <c r="L7" s="114">
        <f t="shared" si="3"/>
        <v>51</v>
      </c>
      <c r="M7" s="114">
        <f t="shared" si="4"/>
        <v>5</v>
      </c>
      <c r="N7" s="127" t="str">
        <f t="shared" si="5"/>
        <v>C</v>
      </c>
      <c r="O7" s="142" t="s">
        <v>755</v>
      </c>
      <c r="P7" s="126">
        <v>23</v>
      </c>
      <c r="Q7" s="114">
        <v>24</v>
      </c>
      <c r="R7" s="114">
        <f t="shared" si="6"/>
        <v>47</v>
      </c>
      <c r="S7" s="114">
        <f t="shared" si="7"/>
        <v>4</v>
      </c>
      <c r="T7" s="127" t="str">
        <f t="shared" si="8"/>
        <v>P</v>
      </c>
      <c r="U7" s="142" t="s">
        <v>755</v>
      </c>
      <c r="V7" s="126">
        <v>30</v>
      </c>
      <c r="W7" s="114">
        <v>25</v>
      </c>
      <c r="X7" s="114">
        <f t="shared" si="9"/>
        <v>55</v>
      </c>
      <c r="Y7" s="114">
        <f t="shared" si="10"/>
        <v>6</v>
      </c>
      <c r="Z7" s="127" t="str">
        <f t="shared" si="11"/>
        <v>B</v>
      </c>
      <c r="AA7" s="142" t="s">
        <v>755</v>
      </c>
      <c r="AB7" s="126">
        <v>37</v>
      </c>
      <c r="AC7" s="114">
        <v>42</v>
      </c>
      <c r="AD7" s="114">
        <f t="shared" si="12"/>
        <v>79</v>
      </c>
      <c r="AE7" s="114">
        <f t="shared" si="13"/>
        <v>8</v>
      </c>
      <c r="AF7" s="127" t="str">
        <f t="shared" si="14"/>
        <v>A</v>
      </c>
      <c r="AG7" s="142" t="s">
        <v>755</v>
      </c>
      <c r="AH7" s="126">
        <v>28</v>
      </c>
      <c r="AI7" s="114">
        <v>28</v>
      </c>
      <c r="AJ7" s="114">
        <f t="shared" si="15"/>
        <v>56</v>
      </c>
      <c r="AK7" s="114">
        <f t="shared" si="16"/>
        <v>6</v>
      </c>
      <c r="AL7" s="127" t="str">
        <f t="shared" si="17"/>
        <v>B</v>
      </c>
      <c r="AM7" s="142" t="s">
        <v>755</v>
      </c>
      <c r="AN7" s="126">
        <v>32</v>
      </c>
      <c r="AO7" s="114">
        <v>27</v>
      </c>
      <c r="AP7" s="114">
        <f t="shared" si="18"/>
        <v>59</v>
      </c>
      <c r="AQ7" s="114">
        <f t="shared" si="19"/>
        <v>6</v>
      </c>
      <c r="AR7" s="127" t="str">
        <f t="shared" si="20"/>
        <v>B</v>
      </c>
      <c r="AS7" s="142" t="s">
        <v>755</v>
      </c>
      <c r="AT7" s="126">
        <v>39</v>
      </c>
      <c r="AU7" s="114">
        <v>38</v>
      </c>
      <c r="AV7" s="114">
        <f t="shared" si="21"/>
        <v>77</v>
      </c>
      <c r="AW7" s="114">
        <f t="shared" si="22"/>
        <v>8</v>
      </c>
      <c r="AX7" s="115" t="str">
        <f t="shared" si="23"/>
        <v>A</v>
      </c>
      <c r="AY7" s="142" t="s">
        <v>755</v>
      </c>
      <c r="AZ7" s="145">
        <f t="shared" si="24"/>
        <v>5.5</v>
      </c>
      <c r="BA7" s="86">
        <f t="shared" si="25"/>
        <v>55</v>
      </c>
      <c r="BB7" s="35" t="str">
        <f t="shared" si="26"/>
        <v>SC</v>
      </c>
      <c r="BC7" s="114" t="str">
        <f t="shared" si="27"/>
        <v/>
      </c>
      <c r="BD7" s="114" t="str">
        <f t="shared" si="28"/>
        <v/>
      </c>
      <c r="BE7" s="109" t="s">
        <v>765</v>
      </c>
      <c r="BF7" s="109" t="s">
        <v>766</v>
      </c>
      <c r="BG7" s="109" t="s">
        <v>767</v>
      </c>
      <c r="BH7" s="109" t="s">
        <v>768</v>
      </c>
      <c r="BI7" s="109" t="s">
        <v>769</v>
      </c>
      <c r="BJ7" s="109" t="s">
        <v>764</v>
      </c>
      <c r="BK7" s="109" t="s">
        <v>770</v>
      </c>
      <c r="BL7" s="109" t="s">
        <v>771</v>
      </c>
    </row>
    <row r="8" spans="1:64" ht="18" thickBot="1">
      <c r="A8" s="40" t="s">
        <v>632</v>
      </c>
      <c r="B8" s="41" t="s">
        <v>88</v>
      </c>
      <c r="C8" s="42" t="s">
        <v>89</v>
      </c>
      <c r="D8" s="122">
        <v>38</v>
      </c>
      <c r="E8" s="111">
        <v>24</v>
      </c>
      <c r="F8" s="111">
        <f t="shared" si="0"/>
        <v>62</v>
      </c>
      <c r="G8" s="111">
        <f t="shared" si="1"/>
        <v>7</v>
      </c>
      <c r="H8" s="158" t="str">
        <f t="shared" si="2"/>
        <v>B+</v>
      </c>
      <c r="I8" s="142" t="s">
        <v>755</v>
      </c>
      <c r="J8" s="126">
        <v>38</v>
      </c>
      <c r="K8" s="114">
        <v>25</v>
      </c>
      <c r="L8" s="114">
        <f t="shared" si="3"/>
        <v>63</v>
      </c>
      <c r="M8" s="114">
        <f t="shared" si="4"/>
        <v>7</v>
      </c>
      <c r="N8" s="127" t="str">
        <f t="shared" si="5"/>
        <v>B+</v>
      </c>
      <c r="O8" s="142" t="s">
        <v>755</v>
      </c>
      <c r="P8" s="126">
        <v>37</v>
      </c>
      <c r="Q8" s="114">
        <v>38</v>
      </c>
      <c r="R8" s="114">
        <f t="shared" si="6"/>
        <v>75</v>
      </c>
      <c r="S8" s="114">
        <f t="shared" si="7"/>
        <v>8</v>
      </c>
      <c r="T8" s="127" t="str">
        <f t="shared" si="8"/>
        <v>A</v>
      </c>
      <c r="U8" s="142" t="s">
        <v>755</v>
      </c>
      <c r="V8" s="126">
        <v>43</v>
      </c>
      <c r="W8" s="114">
        <v>32</v>
      </c>
      <c r="X8" s="114">
        <f t="shared" si="9"/>
        <v>75</v>
      </c>
      <c r="Y8" s="114">
        <f t="shared" si="10"/>
        <v>8</v>
      </c>
      <c r="Z8" s="127" t="str">
        <f t="shared" si="11"/>
        <v>A</v>
      </c>
      <c r="AA8" s="142" t="s">
        <v>755</v>
      </c>
      <c r="AB8" s="126">
        <v>44</v>
      </c>
      <c r="AC8" s="114">
        <v>42</v>
      </c>
      <c r="AD8" s="114">
        <f t="shared" si="12"/>
        <v>86</v>
      </c>
      <c r="AE8" s="114">
        <f t="shared" si="13"/>
        <v>9</v>
      </c>
      <c r="AF8" s="127" t="str">
        <f t="shared" si="14"/>
        <v>A+</v>
      </c>
      <c r="AG8" s="142" t="s">
        <v>755</v>
      </c>
      <c r="AH8" s="126">
        <v>37</v>
      </c>
      <c r="AI8" s="114">
        <v>28</v>
      </c>
      <c r="AJ8" s="114">
        <f t="shared" si="15"/>
        <v>65</v>
      </c>
      <c r="AK8" s="114">
        <f t="shared" si="16"/>
        <v>7</v>
      </c>
      <c r="AL8" s="127" t="str">
        <f t="shared" si="17"/>
        <v>B+</v>
      </c>
      <c r="AM8" s="142" t="s">
        <v>755</v>
      </c>
      <c r="AN8" s="126">
        <v>38</v>
      </c>
      <c r="AO8" s="114">
        <v>34</v>
      </c>
      <c r="AP8" s="114">
        <f t="shared" si="18"/>
        <v>72</v>
      </c>
      <c r="AQ8" s="114">
        <f t="shared" si="19"/>
        <v>8</v>
      </c>
      <c r="AR8" s="127" t="str">
        <f t="shared" si="20"/>
        <v>A</v>
      </c>
      <c r="AS8" s="142" t="s">
        <v>755</v>
      </c>
      <c r="AT8" s="126">
        <v>42</v>
      </c>
      <c r="AU8" s="114">
        <v>44</v>
      </c>
      <c r="AV8" s="114">
        <f t="shared" si="21"/>
        <v>86</v>
      </c>
      <c r="AW8" s="114">
        <f t="shared" si="22"/>
        <v>9</v>
      </c>
      <c r="AX8" s="115" t="str">
        <f t="shared" si="23"/>
        <v>A+</v>
      </c>
      <c r="AY8" s="142" t="s">
        <v>755</v>
      </c>
      <c r="AZ8" s="145">
        <f t="shared" si="24"/>
        <v>7.6111111111111107</v>
      </c>
      <c r="BA8" s="86">
        <f t="shared" si="25"/>
        <v>76.111111111111114</v>
      </c>
      <c r="BB8" s="35" t="str">
        <f t="shared" si="26"/>
        <v>FCD</v>
      </c>
      <c r="BC8" s="114" t="str">
        <f t="shared" si="27"/>
        <v/>
      </c>
      <c r="BD8" s="114" t="str">
        <f t="shared" si="28"/>
        <v/>
      </c>
      <c r="BE8" s="109" t="s">
        <v>765</v>
      </c>
      <c r="BF8" s="109" t="s">
        <v>766</v>
      </c>
      <c r="BG8" s="109" t="s">
        <v>767</v>
      </c>
      <c r="BH8" s="109" t="s">
        <v>768</v>
      </c>
      <c r="BI8" s="109" t="s">
        <v>769</v>
      </c>
      <c r="BJ8" s="109" t="s">
        <v>764</v>
      </c>
      <c r="BK8" s="109" t="s">
        <v>770</v>
      </c>
      <c r="BL8" s="109" t="s">
        <v>771</v>
      </c>
    </row>
    <row r="9" spans="1:64" ht="18" thickBot="1">
      <c r="A9" s="40" t="s">
        <v>633</v>
      </c>
      <c r="B9" s="41" t="s">
        <v>99</v>
      </c>
      <c r="C9" s="42" t="s">
        <v>100</v>
      </c>
      <c r="D9" s="122">
        <v>44</v>
      </c>
      <c r="E9" s="111">
        <v>38</v>
      </c>
      <c r="F9" s="111">
        <f t="shared" si="0"/>
        <v>82</v>
      </c>
      <c r="G9" s="111">
        <f t="shared" si="1"/>
        <v>9</v>
      </c>
      <c r="H9" s="158" t="str">
        <f t="shared" si="2"/>
        <v>A+</v>
      </c>
      <c r="I9" s="142" t="s">
        <v>755</v>
      </c>
      <c r="J9" s="126">
        <v>43</v>
      </c>
      <c r="K9" s="114">
        <v>29</v>
      </c>
      <c r="L9" s="114">
        <f t="shared" si="3"/>
        <v>72</v>
      </c>
      <c r="M9" s="114">
        <f t="shared" si="4"/>
        <v>8</v>
      </c>
      <c r="N9" s="127" t="str">
        <f t="shared" si="5"/>
        <v>A</v>
      </c>
      <c r="O9" s="142" t="s">
        <v>755</v>
      </c>
      <c r="P9" s="126">
        <v>38</v>
      </c>
      <c r="Q9" s="114">
        <v>23</v>
      </c>
      <c r="R9" s="114">
        <f t="shared" si="6"/>
        <v>61</v>
      </c>
      <c r="S9" s="114">
        <f t="shared" si="7"/>
        <v>7</v>
      </c>
      <c r="T9" s="127" t="str">
        <f t="shared" si="8"/>
        <v>B+</v>
      </c>
      <c r="U9" s="142" t="s">
        <v>755</v>
      </c>
      <c r="V9" s="126">
        <v>50</v>
      </c>
      <c r="W9" s="114">
        <v>20</v>
      </c>
      <c r="X9" s="114">
        <f t="shared" si="9"/>
        <v>70</v>
      </c>
      <c r="Y9" s="114">
        <f t="shared" si="10"/>
        <v>8</v>
      </c>
      <c r="Z9" s="127" t="str">
        <f t="shared" si="11"/>
        <v>A</v>
      </c>
      <c r="AA9" s="142" t="s">
        <v>755</v>
      </c>
      <c r="AB9" s="126">
        <v>50</v>
      </c>
      <c r="AC9" s="114">
        <v>48</v>
      </c>
      <c r="AD9" s="114">
        <f t="shared" si="12"/>
        <v>98</v>
      </c>
      <c r="AE9" s="114">
        <f t="shared" si="13"/>
        <v>10</v>
      </c>
      <c r="AF9" s="127" t="str">
        <f t="shared" si="14"/>
        <v>O</v>
      </c>
      <c r="AG9" s="142" t="s">
        <v>755</v>
      </c>
      <c r="AH9" s="126">
        <v>41</v>
      </c>
      <c r="AI9" s="114">
        <v>27</v>
      </c>
      <c r="AJ9" s="114">
        <f t="shared" si="15"/>
        <v>68</v>
      </c>
      <c r="AK9" s="114">
        <f t="shared" si="16"/>
        <v>7</v>
      </c>
      <c r="AL9" s="127" t="str">
        <f t="shared" si="17"/>
        <v>B+</v>
      </c>
      <c r="AM9" s="142" t="s">
        <v>755</v>
      </c>
      <c r="AN9" s="126">
        <v>48</v>
      </c>
      <c r="AO9" s="114">
        <v>37</v>
      </c>
      <c r="AP9" s="114">
        <f t="shared" si="18"/>
        <v>85</v>
      </c>
      <c r="AQ9" s="114">
        <f t="shared" si="19"/>
        <v>9</v>
      </c>
      <c r="AR9" s="127" t="str">
        <f t="shared" si="20"/>
        <v>A+</v>
      </c>
      <c r="AS9" s="142" t="s">
        <v>755</v>
      </c>
      <c r="AT9" s="126">
        <v>48</v>
      </c>
      <c r="AU9" s="114">
        <v>49</v>
      </c>
      <c r="AV9" s="114">
        <f t="shared" si="21"/>
        <v>97</v>
      </c>
      <c r="AW9" s="114">
        <f t="shared" si="22"/>
        <v>10</v>
      </c>
      <c r="AX9" s="115" t="str">
        <f t="shared" si="23"/>
        <v>O</v>
      </c>
      <c r="AY9" s="142" t="s">
        <v>755</v>
      </c>
      <c r="AZ9" s="145">
        <f t="shared" si="24"/>
        <v>8.1666666666666661</v>
      </c>
      <c r="BA9" s="86">
        <f t="shared" si="25"/>
        <v>81.666666666666657</v>
      </c>
      <c r="BB9" s="35" t="str">
        <f t="shared" si="26"/>
        <v>FCD</v>
      </c>
      <c r="BC9" s="114" t="str">
        <f t="shared" si="27"/>
        <v/>
      </c>
      <c r="BD9" s="114" t="str">
        <f t="shared" si="28"/>
        <v/>
      </c>
      <c r="BE9" s="109" t="s">
        <v>765</v>
      </c>
      <c r="BF9" s="109" t="s">
        <v>766</v>
      </c>
      <c r="BG9" s="109" t="s">
        <v>767</v>
      </c>
      <c r="BH9" s="109" t="s">
        <v>768</v>
      </c>
      <c r="BI9" s="109" t="s">
        <v>769</v>
      </c>
      <c r="BJ9" s="109" t="s">
        <v>764</v>
      </c>
      <c r="BK9" s="109" t="s">
        <v>770</v>
      </c>
      <c r="BL9" s="109" t="s">
        <v>771</v>
      </c>
    </row>
    <row r="10" spans="1:64" ht="18" thickBot="1">
      <c r="A10" s="40" t="s">
        <v>634</v>
      </c>
      <c r="B10" s="41" t="s">
        <v>109</v>
      </c>
      <c r="C10" s="42" t="s">
        <v>110</v>
      </c>
      <c r="D10" s="122">
        <v>37</v>
      </c>
      <c r="E10" s="111">
        <v>22</v>
      </c>
      <c r="F10" s="111">
        <f t="shared" si="0"/>
        <v>59</v>
      </c>
      <c r="G10" s="111">
        <f t="shared" si="1"/>
        <v>6</v>
      </c>
      <c r="H10" s="158" t="str">
        <f t="shared" si="2"/>
        <v>B</v>
      </c>
      <c r="I10" s="142" t="s">
        <v>755</v>
      </c>
      <c r="J10" s="126">
        <v>36</v>
      </c>
      <c r="K10" s="114">
        <v>22</v>
      </c>
      <c r="L10" s="114">
        <f t="shared" si="3"/>
        <v>58</v>
      </c>
      <c r="M10" s="114">
        <f t="shared" si="4"/>
        <v>6</v>
      </c>
      <c r="N10" s="127" t="str">
        <f t="shared" si="5"/>
        <v>B</v>
      </c>
      <c r="O10" s="142" t="s">
        <v>755</v>
      </c>
      <c r="P10" s="126">
        <v>31</v>
      </c>
      <c r="Q10" s="114">
        <v>28</v>
      </c>
      <c r="R10" s="114">
        <f t="shared" si="6"/>
        <v>59</v>
      </c>
      <c r="S10" s="114">
        <f t="shared" si="7"/>
        <v>6</v>
      </c>
      <c r="T10" s="127" t="str">
        <f t="shared" si="8"/>
        <v>B</v>
      </c>
      <c r="U10" s="142" t="s">
        <v>755</v>
      </c>
      <c r="V10" s="126">
        <v>38</v>
      </c>
      <c r="W10" s="114">
        <v>28</v>
      </c>
      <c r="X10" s="114">
        <f t="shared" si="9"/>
        <v>66</v>
      </c>
      <c r="Y10" s="114">
        <f t="shared" si="10"/>
        <v>7</v>
      </c>
      <c r="Z10" s="127" t="str">
        <f t="shared" si="11"/>
        <v>B+</v>
      </c>
      <c r="AA10" s="142" t="s">
        <v>755</v>
      </c>
      <c r="AB10" s="126">
        <v>47</v>
      </c>
      <c r="AC10" s="114">
        <v>48</v>
      </c>
      <c r="AD10" s="114">
        <f t="shared" si="12"/>
        <v>95</v>
      </c>
      <c r="AE10" s="114">
        <f t="shared" si="13"/>
        <v>10</v>
      </c>
      <c r="AF10" s="127" t="str">
        <f t="shared" si="14"/>
        <v>O</v>
      </c>
      <c r="AG10" s="142" t="s">
        <v>755</v>
      </c>
      <c r="AH10" s="126">
        <v>31</v>
      </c>
      <c r="AI10" s="114">
        <v>32</v>
      </c>
      <c r="AJ10" s="114">
        <f t="shared" si="15"/>
        <v>63</v>
      </c>
      <c r="AK10" s="114">
        <f t="shared" si="16"/>
        <v>7</v>
      </c>
      <c r="AL10" s="127" t="str">
        <f t="shared" si="17"/>
        <v>B+</v>
      </c>
      <c r="AM10" s="142" t="s">
        <v>755</v>
      </c>
      <c r="AN10" s="126">
        <v>40</v>
      </c>
      <c r="AO10" s="114">
        <v>29</v>
      </c>
      <c r="AP10" s="114">
        <f t="shared" si="18"/>
        <v>69</v>
      </c>
      <c r="AQ10" s="114">
        <f t="shared" si="19"/>
        <v>7</v>
      </c>
      <c r="AR10" s="127" t="str">
        <f t="shared" si="20"/>
        <v>B+</v>
      </c>
      <c r="AS10" s="142" t="s">
        <v>755</v>
      </c>
      <c r="AT10" s="126">
        <v>49</v>
      </c>
      <c r="AU10" s="114">
        <v>44</v>
      </c>
      <c r="AV10" s="114">
        <f t="shared" si="21"/>
        <v>93</v>
      </c>
      <c r="AW10" s="114">
        <f t="shared" si="22"/>
        <v>10</v>
      </c>
      <c r="AX10" s="115" t="str">
        <f t="shared" si="23"/>
        <v>O</v>
      </c>
      <c r="AY10" s="142" t="s">
        <v>755</v>
      </c>
      <c r="AZ10" s="145">
        <f t="shared" si="24"/>
        <v>6.7777777777777777</v>
      </c>
      <c r="BA10" s="86">
        <f t="shared" si="25"/>
        <v>67.777777777777771</v>
      </c>
      <c r="BB10" s="35" t="str">
        <f t="shared" si="26"/>
        <v>FC</v>
      </c>
      <c r="BC10" s="114" t="str">
        <f t="shared" si="27"/>
        <v/>
      </c>
      <c r="BD10" s="114" t="str">
        <f t="shared" si="28"/>
        <v/>
      </c>
      <c r="BE10" s="109" t="s">
        <v>765</v>
      </c>
      <c r="BF10" s="109" t="s">
        <v>766</v>
      </c>
      <c r="BG10" s="109" t="s">
        <v>767</v>
      </c>
      <c r="BH10" s="109" t="s">
        <v>768</v>
      </c>
      <c r="BI10" s="109" t="s">
        <v>769</v>
      </c>
      <c r="BJ10" s="109" t="s">
        <v>764</v>
      </c>
      <c r="BK10" s="109" t="s">
        <v>770</v>
      </c>
      <c r="BL10" s="109" t="s">
        <v>771</v>
      </c>
    </row>
    <row r="11" spans="1:64" ht="18" thickBot="1">
      <c r="A11" s="40" t="s">
        <v>635</v>
      </c>
      <c r="B11" s="41" t="s">
        <v>116</v>
      </c>
      <c r="C11" s="42" t="s">
        <v>117</v>
      </c>
      <c r="D11" s="161"/>
      <c r="E11" s="162"/>
      <c r="F11" s="162" t="str">
        <f t="shared" si="0"/>
        <v/>
      </c>
      <c r="G11" s="162" t="str">
        <f t="shared" si="1"/>
        <v/>
      </c>
      <c r="H11" s="163" t="str">
        <f t="shared" si="2"/>
        <v/>
      </c>
      <c r="I11" s="7"/>
      <c r="J11" s="164"/>
      <c r="K11" s="151"/>
      <c r="L11" s="151" t="str">
        <f t="shared" si="3"/>
        <v/>
      </c>
      <c r="M11" s="151" t="str">
        <f t="shared" si="4"/>
        <v/>
      </c>
      <c r="N11" s="165" t="str">
        <f t="shared" si="5"/>
        <v/>
      </c>
      <c r="O11" s="142"/>
      <c r="P11" s="164"/>
      <c r="Q11" s="151"/>
      <c r="R11" s="151" t="str">
        <f t="shared" si="6"/>
        <v/>
      </c>
      <c r="S11" s="151" t="str">
        <f t="shared" si="7"/>
        <v/>
      </c>
      <c r="T11" s="165" t="str">
        <f t="shared" si="8"/>
        <v/>
      </c>
      <c r="U11" s="142"/>
      <c r="V11" s="164"/>
      <c r="W11" s="151"/>
      <c r="X11" s="151" t="str">
        <f t="shared" si="9"/>
        <v/>
      </c>
      <c r="Y11" s="151" t="str">
        <f t="shared" si="10"/>
        <v/>
      </c>
      <c r="Z11" s="165" t="str">
        <f t="shared" si="11"/>
        <v/>
      </c>
      <c r="AA11" s="142"/>
      <c r="AB11" s="164"/>
      <c r="AC11" s="151"/>
      <c r="AD11" s="151" t="str">
        <f t="shared" si="12"/>
        <v/>
      </c>
      <c r="AE11" s="151" t="str">
        <f t="shared" si="13"/>
        <v/>
      </c>
      <c r="AF11" s="165" t="str">
        <f t="shared" si="14"/>
        <v/>
      </c>
      <c r="AG11" s="142"/>
      <c r="AH11" s="164"/>
      <c r="AI11" s="151"/>
      <c r="AJ11" s="151" t="str">
        <f t="shared" si="15"/>
        <v/>
      </c>
      <c r="AK11" s="151" t="str">
        <f t="shared" si="16"/>
        <v/>
      </c>
      <c r="AL11" s="165" t="str">
        <f t="shared" si="17"/>
        <v/>
      </c>
      <c r="AM11" s="142"/>
      <c r="AN11" s="164"/>
      <c r="AO11" s="151"/>
      <c r="AP11" s="151" t="str">
        <f t="shared" si="18"/>
        <v/>
      </c>
      <c r="AQ11" s="151" t="str">
        <f t="shared" si="19"/>
        <v/>
      </c>
      <c r="AR11" s="165" t="str">
        <f t="shared" si="20"/>
        <v/>
      </c>
      <c r="AS11" s="142"/>
      <c r="AT11" s="164"/>
      <c r="AU11" s="151"/>
      <c r="AV11" s="151" t="str">
        <f t="shared" si="21"/>
        <v/>
      </c>
      <c r="AW11" s="151" t="str">
        <f t="shared" si="22"/>
        <v/>
      </c>
      <c r="AX11" s="166" t="str">
        <f t="shared" si="23"/>
        <v/>
      </c>
      <c r="AY11" s="142"/>
      <c r="AZ11" s="145" t="e">
        <f t="shared" si="24"/>
        <v>#VALUE!</v>
      </c>
      <c r="BA11" s="86" t="e">
        <f t="shared" si="25"/>
        <v>#VALUE!</v>
      </c>
      <c r="BB11" s="35" t="e">
        <f t="shared" si="26"/>
        <v>#VALUE!</v>
      </c>
      <c r="BC11" s="114" t="str">
        <f t="shared" si="27"/>
        <v/>
      </c>
      <c r="BD11" s="114" t="str">
        <f t="shared" si="28"/>
        <v/>
      </c>
      <c r="BE11" s="109" t="s">
        <v>765</v>
      </c>
      <c r="BF11" s="109" t="s">
        <v>766</v>
      </c>
      <c r="BG11" s="109" t="s">
        <v>767</v>
      </c>
      <c r="BH11" s="109" t="s">
        <v>768</v>
      </c>
      <c r="BI11" s="109" t="s">
        <v>769</v>
      </c>
      <c r="BJ11" s="109" t="s">
        <v>764</v>
      </c>
      <c r="BK11" s="109" t="s">
        <v>770</v>
      </c>
      <c r="BL11" s="109" t="s">
        <v>771</v>
      </c>
    </row>
    <row r="12" spans="1:64" ht="18" thickBot="1">
      <c r="A12" s="40" t="s">
        <v>636</v>
      </c>
      <c r="B12" s="41" t="s">
        <v>125</v>
      </c>
      <c r="C12" s="42" t="s">
        <v>126</v>
      </c>
      <c r="D12" s="122">
        <v>46</v>
      </c>
      <c r="E12" s="111">
        <v>36</v>
      </c>
      <c r="F12" s="111">
        <f t="shared" si="0"/>
        <v>82</v>
      </c>
      <c r="G12" s="111">
        <f t="shared" si="1"/>
        <v>9</v>
      </c>
      <c r="H12" s="158" t="str">
        <f t="shared" si="2"/>
        <v>A+</v>
      </c>
      <c r="I12" s="142" t="s">
        <v>755</v>
      </c>
      <c r="J12" s="126">
        <v>44</v>
      </c>
      <c r="K12" s="114">
        <v>32</v>
      </c>
      <c r="L12" s="114">
        <f t="shared" si="3"/>
        <v>76</v>
      </c>
      <c r="M12" s="114">
        <f t="shared" si="4"/>
        <v>8</v>
      </c>
      <c r="N12" s="127" t="str">
        <f t="shared" si="5"/>
        <v>A</v>
      </c>
      <c r="O12" s="142" t="s">
        <v>755</v>
      </c>
      <c r="P12" s="126">
        <v>43</v>
      </c>
      <c r="Q12" s="114">
        <v>32</v>
      </c>
      <c r="R12" s="114">
        <f t="shared" si="6"/>
        <v>75</v>
      </c>
      <c r="S12" s="114">
        <f t="shared" si="7"/>
        <v>8</v>
      </c>
      <c r="T12" s="127" t="str">
        <f t="shared" si="8"/>
        <v>A</v>
      </c>
      <c r="U12" s="142" t="s">
        <v>755</v>
      </c>
      <c r="V12" s="126">
        <v>48</v>
      </c>
      <c r="W12" s="114">
        <v>38</v>
      </c>
      <c r="X12" s="114">
        <f t="shared" si="9"/>
        <v>86</v>
      </c>
      <c r="Y12" s="114">
        <f t="shared" si="10"/>
        <v>9</v>
      </c>
      <c r="Z12" s="127" t="str">
        <f t="shared" si="11"/>
        <v>A+</v>
      </c>
      <c r="AA12" s="142" t="s">
        <v>755</v>
      </c>
      <c r="AB12" s="126">
        <v>49</v>
      </c>
      <c r="AC12" s="114">
        <v>49</v>
      </c>
      <c r="AD12" s="114">
        <f t="shared" si="12"/>
        <v>98</v>
      </c>
      <c r="AE12" s="114">
        <f t="shared" si="13"/>
        <v>10</v>
      </c>
      <c r="AF12" s="127" t="str">
        <f t="shared" si="14"/>
        <v>O</v>
      </c>
      <c r="AG12" s="142" t="s">
        <v>755</v>
      </c>
      <c r="AH12" s="126">
        <v>48</v>
      </c>
      <c r="AI12" s="114">
        <v>36</v>
      </c>
      <c r="AJ12" s="114">
        <f t="shared" si="15"/>
        <v>84</v>
      </c>
      <c r="AK12" s="114">
        <f t="shared" si="16"/>
        <v>9</v>
      </c>
      <c r="AL12" s="127" t="str">
        <f t="shared" si="17"/>
        <v>A+</v>
      </c>
      <c r="AM12" s="142" t="s">
        <v>755</v>
      </c>
      <c r="AN12" s="126">
        <v>47</v>
      </c>
      <c r="AO12" s="114">
        <v>35</v>
      </c>
      <c r="AP12" s="114">
        <f t="shared" si="18"/>
        <v>82</v>
      </c>
      <c r="AQ12" s="114">
        <f t="shared" si="19"/>
        <v>9</v>
      </c>
      <c r="AR12" s="127" t="str">
        <f t="shared" si="20"/>
        <v>A+</v>
      </c>
      <c r="AS12" s="142" t="s">
        <v>755</v>
      </c>
      <c r="AT12" s="126">
        <v>49</v>
      </c>
      <c r="AU12" s="114">
        <v>49</v>
      </c>
      <c r="AV12" s="114">
        <f t="shared" si="21"/>
        <v>98</v>
      </c>
      <c r="AW12" s="114">
        <f t="shared" si="22"/>
        <v>10</v>
      </c>
      <c r="AX12" s="115" t="str">
        <f t="shared" si="23"/>
        <v>O</v>
      </c>
      <c r="AY12" s="142" t="s">
        <v>755</v>
      </c>
      <c r="AZ12" s="145">
        <f t="shared" si="24"/>
        <v>8.7222222222222214</v>
      </c>
      <c r="BA12" s="86">
        <f t="shared" si="25"/>
        <v>87.222222222222214</v>
      </c>
      <c r="BB12" s="35" t="str">
        <f t="shared" si="26"/>
        <v>FCD</v>
      </c>
      <c r="BC12" s="114" t="str">
        <f t="shared" si="27"/>
        <v/>
      </c>
      <c r="BD12" s="114" t="str">
        <f t="shared" si="28"/>
        <v/>
      </c>
      <c r="BE12" s="109" t="s">
        <v>765</v>
      </c>
      <c r="BF12" s="109" t="s">
        <v>766</v>
      </c>
      <c r="BG12" s="109" t="s">
        <v>767</v>
      </c>
      <c r="BH12" s="109" t="s">
        <v>768</v>
      </c>
      <c r="BI12" s="109" t="s">
        <v>769</v>
      </c>
      <c r="BJ12" s="109" t="s">
        <v>764</v>
      </c>
      <c r="BK12" s="109" t="s">
        <v>770</v>
      </c>
      <c r="BL12" s="109" t="s">
        <v>771</v>
      </c>
    </row>
    <row r="13" spans="1:64" ht="18" thickBot="1">
      <c r="A13" s="40" t="s">
        <v>637</v>
      </c>
      <c r="B13" s="41" t="s">
        <v>133</v>
      </c>
      <c r="C13" s="42" t="s">
        <v>134</v>
      </c>
      <c r="D13" s="122">
        <v>35</v>
      </c>
      <c r="E13" s="111">
        <v>13</v>
      </c>
      <c r="F13" s="111">
        <f t="shared" si="0"/>
        <v>48</v>
      </c>
      <c r="G13" s="111">
        <f t="shared" si="1"/>
        <v>0</v>
      </c>
      <c r="H13" s="158" t="str">
        <f t="shared" si="2"/>
        <v>F</v>
      </c>
      <c r="I13" s="7"/>
      <c r="J13" s="126">
        <v>32</v>
      </c>
      <c r="K13" s="114">
        <v>12</v>
      </c>
      <c r="L13" s="114">
        <f t="shared" si="3"/>
        <v>44</v>
      </c>
      <c r="M13" s="114">
        <f t="shared" si="4"/>
        <v>0</v>
      </c>
      <c r="N13" s="127" t="str">
        <f t="shared" si="5"/>
        <v>F</v>
      </c>
      <c r="O13" s="142"/>
      <c r="P13" s="126">
        <v>24</v>
      </c>
      <c r="Q13" s="114">
        <v>18</v>
      </c>
      <c r="R13" s="114">
        <f t="shared" si="6"/>
        <v>42</v>
      </c>
      <c r="S13" s="114">
        <f t="shared" si="7"/>
        <v>4</v>
      </c>
      <c r="T13" s="127" t="str">
        <f t="shared" si="8"/>
        <v>P</v>
      </c>
      <c r="U13" s="142" t="s">
        <v>755</v>
      </c>
      <c r="V13" s="126">
        <v>36</v>
      </c>
      <c r="W13" s="114">
        <v>15</v>
      </c>
      <c r="X13" s="114">
        <f t="shared" si="9"/>
        <v>51</v>
      </c>
      <c r="Y13" s="114">
        <f t="shared" si="10"/>
        <v>0</v>
      </c>
      <c r="Z13" s="127" t="str">
        <f t="shared" si="11"/>
        <v>F</v>
      </c>
      <c r="AA13" s="142"/>
      <c r="AB13" s="126">
        <v>45</v>
      </c>
      <c r="AC13" s="114">
        <v>47</v>
      </c>
      <c r="AD13" s="114">
        <f t="shared" si="12"/>
        <v>92</v>
      </c>
      <c r="AE13" s="114">
        <f t="shared" si="13"/>
        <v>10</v>
      </c>
      <c r="AF13" s="127" t="str">
        <f t="shared" si="14"/>
        <v>O</v>
      </c>
      <c r="AG13" s="142" t="s">
        <v>755</v>
      </c>
      <c r="AH13" s="126">
        <v>22</v>
      </c>
      <c r="AI13" s="114">
        <v>21</v>
      </c>
      <c r="AJ13" s="114">
        <f t="shared" si="15"/>
        <v>43</v>
      </c>
      <c r="AK13" s="114">
        <f t="shared" si="16"/>
        <v>4</v>
      </c>
      <c r="AL13" s="127" t="str">
        <f t="shared" si="17"/>
        <v>P</v>
      </c>
      <c r="AM13" s="142" t="s">
        <v>755</v>
      </c>
      <c r="AN13" s="126">
        <v>34</v>
      </c>
      <c r="AO13" s="114">
        <v>28</v>
      </c>
      <c r="AP13" s="114">
        <f t="shared" si="18"/>
        <v>62</v>
      </c>
      <c r="AQ13" s="114">
        <f t="shared" si="19"/>
        <v>7</v>
      </c>
      <c r="AR13" s="127" t="str">
        <f t="shared" si="20"/>
        <v>B+</v>
      </c>
      <c r="AS13" s="142" t="s">
        <v>755</v>
      </c>
      <c r="AT13" s="126">
        <v>48</v>
      </c>
      <c r="AU13" s="114">
        <v>42</v>
      </c>
      <c r="AV13" s="114">
        <f t="shared" si="21"/>
        <v>90</v>
      </c>
      <c r="AW13" s="114">
        <f t="shared" si="22"/>
        <v>10</v>
      </c>
      <c r="AX13" s="115" t="str">
        <f t="shared" si="23"/>
        <v>O</v>
      </c>
      <c r="AY13" s="142" t="s">
        <v>755</v>
      </c>
      <c r="AZ13" s="145">
        <f t="shared" si="24"/>
        <v>2.6111111111111112</v>
      </c>
      <c r="BA13" s="86">
        <f t="shared" si="25"/>
        <v>26.111111111111111</v>
      </c>
      <c r="BB13" s="35" t="str">
        <f t="shared" si="26"/>
        <v>Fail</v>
      </c>
      <c r="BC13" s="114" t="str">
        <f t="shared" si="27"/>
        <v>21CS51,21CS52,21AI54,</v>
      </c>
      <c r="BD13" s="114" t="str">
        <f t="shared" si="28"/>
        <v>21CS51,21CS52,21AI54,</v>
      </c>
      <c r="BE13" s="109" t="s">
        <v>765</v>
      </c>
      <c r="BF13" s="109" t="s">
        <v>766</v>
      </c>
      <c r="BG13" s="109" t="s">
        <v>767</v>
      </c>
      <c r="BH13" s="109" t="s">
        <v>768</v>
      </c>
      <c r="BI13" s="109" t="s">
        <v>769</v>
      </c>
      <c r="BJ13" s="109" t="s">
        <v>764</v>
      </c>
      <c r="BK13" s="109" t="s">
        <v>770</v>
      </c>
      <c r="BL13" s="109" t="s">
        <v>771</v>
      </c>
    </row>
    <row r="14" spans="1:64" ht="18" thickBot="1">
      <c r="A14" s="40" t="s">
        <v>638</v>
      </c>
      <c r="B14" s="41" t="s">
        <v>141</v>
      </c>
      <c r="C14" s="42" t="s">
        <v>142</v>
      </c>
      <c r="D14" s="122">
        <v>36</v>
      </c>
      <c r="E14" s="111">
        <v>21</v>
      </c>
      <c r="F14" s="111">
        <f t="shared" si="0"/>
        <v>57</v>
      </c>
      <c r="G14" s="111">
        <f t="shared" si="1"/>
        <v>6</v>
      </c>
      <c r="H14" s="158" t="str">
        <f t="shared" si="2"/>
        <v>B</v>
      </c>
      <c r="I14" s="142" t="s">
        <v>755</v>
      </c>
      <c r="J14" s="126">
        <v>38</v>
      </c>
      <c r="K14" s="114">
        <v>26</v>
      </c>
      <c r="L14" s="114">
        <f t="shared" si="3"/>
        <v>64</v>
      </c>
      <c r="M14" s="114">
        <f t="shared" si="4"/>
        <v>7</v>
      </c>
      <c r="N14" s="127" t="str">
        <f t="shared" si="5"/>
        <v>B+</v>
      </c>
      <c r="O14" s="142" t="s">
        <v>755</v>
      </c>
      <c r="P14" s="126">
        <v>34</v>
      </c>
      <c r="Q14" s="114">
        <v>32</v>
      </c>
      <c r="R14" s="114">
        <f t="shared" si="6"/>
        <v>66</v>
      </c>
      <c r="S14" s="114">
        <f t="shared" si="7"/>
        <v>7</v>
      </c>
      <c r="T14" s="127" t="str">
        <f t="shared" si="8"/>
        <v>B+</v>
      </c>
      <c r="U14" s="142" t="s">
        <v>755</v>
      </c>
      <c r="V14" s="126">
        <v>40</v>
      </c>
      <c r="W14" s="114">
        <v>22</v>
      </c>
      <c r="X14" s="114">
        <f t="shared" si="9"/>
        <v>62</v>
      </c>
      <c r="Y14" s="114">
        <f t="shared" si="10"/>
        <v>7</v>
      </c>
      <c r="Z14" s="127" t="str">
        <f t="shared" si="11"/>
        <v>B+</v>
      </c>
      <c r="AA14" s="142" t="s">
        <v>755</v>
      </c>
      <c r="AB14" s="126">
        <v>47</v>
      </c>
      <c r="AC14" s="114">
        <v>47</v>
      </c>
      <c r="AD14" s="114">
        <f t="shared" si="12"/>
        <v>94</v>
      </c>
      <c r="AE14" s="114">
        <f t="shared" si="13"/>
        <v>10</v>
      </c>
      <c r="AF14" s="127" t="str">
        <f t="shared" si="14"/>
        <v>O</v>
      </c>
      <c r="AG14" s="142" t="s">
        <v>755</v>
      </c>
      <c r="AH14" s="126">
        <v>32</v>
      </c>
      <c r="AI14" s="114">
        <v>32</v>
      </c>
      <c r="AJ14" s="114">
        <f t="shared" si="15"/>
        <v>64</v>
      </c>
      <c r="AK14" s="114">
        <f t="shared" si="16"/>
        <v>7</v>
      </c>
      <c r="AL14" s="127" t="str">
        <f t="shared" si="17"/>
        <v>B+</v>
      </c>
      <c r="AM14" s="142" t="s">
        <v>755</v>
      </c>
      <c r="AN14" s="126">
        <v>40</v>
      </c>
      <c r="AO14" s="114">
        <v>34</v>
      </c>
      <c r="AP14" s="114">
        <f t="shared" si="18"/>
        <v>74</v>
      </c>
      <c r="AQ14" s="114">
        <f t="shared" si="19"/>
        <v>8</v>
      </c>
      <c r="AR14" s="127" t="str">
        <f t="shared" si="20"/>
        <v>A</v>
      </c>
      <c r="AS14" s="142" t="s">
        <v>755</v>
      </c>
      <c r="AT14" s="126">
        <v>49</v>
      </c>
      <c r="AU14" s="114">
        <v>47</v>
      </c>
      <c r="AV14" s="114">
        <f t="shared" si="21"/>
        <v>96</v>
      </c>
      <c r="AW14" s="114">
        <f t="shared" si="22"/>
        <v>10</v>
      </c>
      <c r="AX14" s="115" t="str">
        <f t="shared" si="23"/>
        <v>O</v>
      </c>
      <c r="AY14" s="142" t="s">
        <v>755</v>
      </c>
      <c r="AZ14" s="145">
        <f t="shared" si="24"/>
        <v>7.2222222222222223</v>
      </c>
      <c r="BA14" s="86">
        <f t="shared" si="25"/>
        <v>72.222222222222229</v>
      </c>
      <c r="BB14" s="35" t="str">
        <f t="shared" si="26"/>
        <v>FCD</v>
      </c>
      <c r="BC14" s="114" t="str">
        <f t="shared" si="27"/>
        <v/>
      </c>
      <c r="BD14" s="114" t="str">
        <f t="shared" si="28"/>
        <v/>
      </c>
      <c r="BE14" s="109" t="s">
        <v>765</v>
      </c>
      <c r="BF14" s="109" t="s">
        <v>766</v>
      </c>
      <c r="BG14" s="109" t="s">
        <v>767</v>
      </c>
      <c r="BH14" s="109" t="s">
        <v>768</v>
      </c>
      <c r="BI14" s="109" t="s">
        <v>769</v>
      </c>
      <c r="BJ14" s="109" t="s">
        <v>764</v>
      </c>
      <c r="BK14" s="109" t="s">
        <v>770</v>
      </c>
      <c r="BL14" s="109" t="s">
        <v>771</v>
      </c>
    </row>
    <row r="15" spans="1:64" ht="18" thickBot="1">
      <c r="A15" s="40" t="s">
        <v>639</v>
      </c>
      <c r="B15" s="41" t="s">
        <v>152</v>
      </c>
      <c r="C15" s="42" t="s">
        <v>153</v>
      </c>
      <c r="D15" s="122">
        <v>39</v>
      </c>
      <c r="E15" s="111">
        <v>36</v>
      </c>
      <c r="F15" s="111">
        <f t="shared" si="0"/>
        <v>75</v>
      </c>
      <c r="G15" s="111">
        <f t="shared" si="1"/>
        <v>8</v>
      </c>
      <c r="H15" s="158" t="str">
        <f t="shared" si="2"/>
        <v>A</v>
      </c>
      <c r="I15" s="142" t="s">
        <v>755</v>
      </c>
      <c r="J15" s="126">
        <v>36</v>
      </c>
      <c r="K15" s="114">
        <v>21</v>
      </c>
      <c r="L15" s="114">
        <f t="shared" si="3"/>
        <v>57</v>
      </c>
      <c r="M15" s="114">
        <f t="shared" si="4"/>
        <v>6</v>
      </c>
      <c r="N15" s="127" t="str">
        <f t="shared" si="5"/>
        <v>B</v>
      </c>
      <c r="O15" s="142" t="s">
        <v>755</v>
      </c>
      <c r="P15" s="126">
        <v>31</v>
      </c>
      <c r="Q15" s="114">
        <v>23</v>
      </c>
      <c r="R15" s="114">
        <f t="shared" si="6"/>
        <v>54</v>
      </c>
      <c r="S15" s="114">
        <f t="shared" si="7"/>
        <v>5</v>
      </c>
      <c r="T15" s="127" t="str">
        <f t="shared" si="8"/>
        <v>C</v>
      </c>
      <c r="U15" s="142" t="s">
        <v>755</v>
      </c>
      <c r="V15" s="126">
        <v>41</v>
      </c>
      <c r="W15" s="114">
        <v>20</v>
      </c>
      <c r="X15" s="114">
        <f t="shared" si="9"/>
        <v>61</v>
      </c>
      <c r="Y15" s="114">
        <f t="shared" si="10"/>
        <v>7</v>
      </c>
      <c r="Z15" s="127" t="str">
        <f t="shared" si="11"/>
        <v>B+</v>
      </c>
      <c r="AA15" s="142" t="s">
        <v>755</v>
      </c>
      <c r="AB15" s="126">
        <v>46</v>
      </c>
      <c r="AC15" s="114">
        <v>46</v>
      </c>
      <c r="AD15" s="114">
        <f t="shared" si="12"/>
        <v>92</v>
      </c>
      <c r="AE15" s="114">
        <f t="shared" si="13"/>
        <v>10</v>
      </c>
      <c r="AF15" s="127" t="str">
        <f t="shared" si="14"/>
        <v>O</v>
      </c>
      <c r="AG15" s="142" t="s">
        <v>755</v>
      </c>
      <c r="AH15" s="126">
        <v>31</v>
      </c>
      <c r="AI15" s="114">
        <v>24</v>
      </c>
      <c r="AJ15" s="114">
        <f t="shared" si="15"/>
        <v>55</v>
      </c>
      <c r="AK15" s="114">
        <f t="shared" si="16"/>
        <v>6</v>
      </c>
      <c r="AL15" s="127" t="str">
        <f t="shared" si="17"/>
        <v>B</v>
      </c>
      <c r="AM15" s="142" t="s">
        <v>755</v>
      </c>
      <c r="AN15" s="126">
        <v>42</v>
      </c>
      <c r="AO15" s="114">
        <v>28</v>
      </c>
      <c r="AP15" s="114">
        <f t="shared" si="18"/>
        <v>70</v>
      </c>
      <c r="AQ15" s="114">
        <f t="shared" si="19"/>
        <v>8</v>
      </c>
      <c r="AR15" s="127" t="str">
        <f t="shared" si="20"/>
        <v>A</v>
      </c>
      <c r="AS15" s="142" t="s">
        <v>755</v>
      </c>
      <c r="AT15" s="126">
        <v>44</v>
      </c>
      <c r="AU15" s="114">
        <v>41</v>
      </c>
      <c r="AV15" s="114">
        <f t="shared" si="21"/>
        <v>85</v>
      </c>
      <c r="AW15" s="114">
        <f t="shared" si="22"/>
        <v>9</v>
      </c>
      <c r="AX15" s="115" t="str">
        <f t="shared" si="23"/>
        <v>A+</v>
      </c>
      <c r="AY15" s="142" t="s">
        <v>755</v>
      </c>
      <c r="AZ15" s="145">
        <f t="shared" si="24"/>
        <v>6.833333333333333</v>
      </c>
      <c r="BA15" s="86">
        <f t="shared" si="25"/>
        <v>68.333333333333329</v>
      </c>
      <c r="BB15" s="35" t="str">
        <f t="shared" si="26"/>
        <v>FC</v>
      </c>
      <c r="BC15" s="114" t="str">
        <f t="shared" si="27"/>
        <v/>
      </c>
      <c r="BD15" s="114" t="str">
        <f t="shared" si="28"/>
        <v/>
      </c>
      <c r="BE15" s="109" t="s">
        <v>765</v>
      </c>
      <c r="BF15" s="109" t="s">
        <v>766</v>
      </c>
      <c r="BG15" s="109" t="s">
        <v>767</v>
      </c>
      <c r="BH15" s="109" t="s">
        <v>768</v>
      </c>
      <c r="BI15" s="109" t="s">
        <v>769</v>
      </c>
      <c r="BJ15" s="109" t="s">
        <v>764</v>
      </c>
      <c r="BK15" s="109" t="s">
        <v>770</v>
      </c>
      <c r="BL15" s="109" t="s">
        <v>771</v>
      </c>
    </row>
    <row r="16" spans="1:64" ht="18" thickBot="1">
      <c r="A16" s="40" t="s">
        <v>640</v>
      </c>
      <c r="B16" s="41" t="s">
        <v>162</v>
      </c>
      <c r="C16" s="42" t="s">
        <v>163</v>
      </c>
      <c r="D16" s="122">
        <v>38</v>
      </c>
      <c r="E16" s="111">
        <v>22</v>
      </c>
      <c r="F16" s="111">
        <f t="shared" si="0"/>
        <v>60</v>
      </c>
      <c r="G16" s="111">
        <f t="shared" si="1"/>
        <v>7</v>
      </c>
      <c r="H16" s="158" t="str">
        <f t="shared" si="2"/>
        <v>B+</v>
      </c>
      <c r="I16" s="142" t="s">
        <v>755</v>
      </c>
      <c r="J16" s="126">
        <v>34</v>
      </c>
      <c r="K16" s="114">
        <v>26</v>
      </c>
      <c r="L16" s="114">
        <f t="shared" si="3"/>
        <v>60</v>
      </c>
      <c r="M16" s="114">
        <f t="shared" si="4"/>
        <v>7</v>
      </c>
      <c r="N16" s="127" t="str">
        <f t="shared" si="5"/>
        <v>B+</v>
      </c>
      <c r="O16" s="142" t="s">
        <v>755</v>
      </c>
      <c r="P16" s="126">
        <v>31</v>
      </c>
      <c r="Q16" s="114">
        <v>29</v>
      </c>
      <c r="R16" s="114">
        <f t="shared" si="6"/>
        <v>60</v>
      </c>
      <c r="S16" s="114">
        <f t="shared" si="7"/>
        <v>7</v>
      </c>
      <c r="T16" s="127" t="str">
        <f t="shared" si="8"/>
        <v>B+</v>
      </c>
      <c r="U16" s="142" t="s">
        <v>755</v>
      </c>
      <c r="V16" s="126">
        <v>40</v>
      </c>
      <c r="W16" s="114">
        <v>38</v>
      </c>
      <c r="X16" s="114">
        <f t="shared" si="9"/>
        <v>78</v>
      </c>
      <c r="Y16" s="114">
        <f t="shared" si="10"/>
        <v>8</v>
      </c>
      <c r="Z16" s="127" t="str">
        <f t="shared" si="11"/>
        <v>A</v>
      </c>
      <c r="AA16" s="142" t="s">
        <v>755</v>
      </c>
      <c r="AB16" s="126">
        <v>43</v>
      </c>
      <c r="AC16" s="114">
        <v>46</v>
      </c>
      <c r="AD16" s="114">
        <f t="shared" si="12"/>
        <v>89</v>
      </c>
      <c r="AE16" s="114">
        <f t="shared" si="13"/>
        <v>9</v>
      </c>
      <c r="AF16" s="127" t="str">
        <f t="shared" si="14"/>
        <v>A+</v>
      </c>
      <c r="AG16" s="142" t="s">
        <v>755</v>
      </c>
      <c r="AH16" s="126">
        <v>29</v>
      </c>
      <c r="AI16" s="114">
        <v>30</v>
      </c>
      <c r="AJ16" s="114">
        <f t="shared" si="15"/>
        <v>59</v>
      </c>
      <c r="AK16" s="114">
        <f t="shared" si="16"/>
        <v>6</v>
      </c>
      <c r="AL16" s="127" t="str">
        <f t="shared" si="17"/>
        <v>B</v>
      </c>
      <c r="AM16" s="142" t="s">
        <v>755</v>
      </c>
      <c r="AN16" s="126">
        <v>40</v>
      </c>
      <c r="AO16" s="114">
        <v>26</v>
      </c>
      <c r="AP16" s="114">
        <f t="shared" si="18"/>
        <v>66</v>
      </c>
      <c r="AQ16" s="114">
        <f t="shared" si="19"/>
        <v>7</v>
      </c>
      <c r="AR16" s="127" t="str">
        <f t="shared" si="20"/>
        <v>B+</v>
      </c>
      <c r="AS16" s="142" t="s">
        <v>755</v>
      </c>
      <c r="AT16" s="126">
        <v>44</v>
      </c>
      <c r="AU16" s="114">
        <v>42</v>
      </c>
      <c r="AV16" s="114">
        <f t="shared" si="21"/>
        <v>86</v>
      </c>
      <c r="AW16" s="114">
        <f t="shared" si="22"/>
        <v>9</v>
      </c>
      <c r="AX16" s="115" t="str">
        <f t="shared" si="23"/>
        <v>A+</v>
      </c>
      <c r="AY16" s="142" t="s">
        <v>755</v>
      </c>
      <c r="AZ16" s="145">
        <f t="shared" si="24"/>
        <v>7.2777777777777777</v>
      </c>
      <c r="BA16" s="86">
        <f t="shared" si="25"/>
        <v>72.777777777777771</v>
      </c>
      <c r="BB16" s="35" t="str">
        <f t="shared" si="26"/>
        <v>FCD</v>
      </c>
      <c r="BC16" s="114" t="str">
        <f t="shared" si="27"/>
        <v/>
      </c>
      <c r="BD16" s="114" t="str">
        <f t="shared" si="28"/>
        <v/>
      </c>
      <c r="BE16" s="109" t="s">
        <v>765</v>
      </c>
      <c r="BF16" s="109" t="s">
        <v>766</v>
      </c>
      <c r="BG16" s="109" t="s">
        <v>767</v>
      </c>
      <c r="BH16" s="109" t="s">
        <v>768</v>
      </c>
      <c r="BI16" s="109" t="s">
        <v>769</v>
      </c>
      <c r="BJ16" s="109" t="s">
        <v>764</v>
      </c>
      <c r="BK16" s="109" t="s">
        <v>770</v>
      </c>
      <c r="BL16" s="109" t="s">
        <v>771</v>
      </c>
    </row>
    <row r="17" spans="1:64" ht="18" thickBot="1">
      <c r="A17" s="40" t="s">
        <v>641</v>
      </c>
      <c r="B17" s="41" t="s">
        <v>169</v>
      </c>
      <c r="C17" s="42" t="s">
        <v>170</v>
      </c>
      <c r="D17" s="122">
        <v>29</v>
      </c>
      <c r="E17" s="111">
        <v>18</v>
      </c>
      <c r="F17" s="111">
        <f t="shared" si="0"/>
        <v>47</v>
      </c>
      <c r="G17" s="111">
        <f t="shared" si="1"/>
        <v>4</v>
      </c>
      <c r="H17" s="158" t="str">
        <f t="shared" si="2"/>
        <v>P</v>
      </c>
      <c r="I17" s="142" t="s">
        <v>755</v>
      </c>
      <c r="J17" s="126">
        <v>34</v>
      </c>
      <c r="K17" s="114">
        <v>18</v>
      </c>
      <c r="L17" s="114">
        <f t="shared" si="3"/>
        <v>52</v>
      </c>
      <c r="M17" s="114">
        <f t="shared" si="4"/>
        <v>5</v>
      </c>
      <c r="N17" s="127" t="str">
        <f t="shared" si="5"/>
        <v>C</v>
      </c>
      <c r="O17" s="142" t="s">
        <v>755</v>
      </c>
      <c r="P17" s="126">
        <v>27</v>
      </c>
      <c r="Q17" s="114">
        <v>28</v>
      </c>
      <c r="R17" s="114">
        <f t="shared" si="6"/>
        <v>55</v>
      </c>
      <c r="S17" s="114">
        <f t="shared" si="7"/>
        <v>6</v>
      </c>
      <c r="T17" s="127" t="str">
        <f t="shared" si="8"/>
        <v>B</v>
      </c>
      <c r="U17" s="142" t="s">
        <v>755</v>
      </c>
      <c r="V17" s="126">
        <v>37</v>
      </c>
      <c r="W17" s="114">
        <v>33</v>
      </c>
      <c r="X17" s="114">
        <f t="shared" si="9"/>
        <v>70</v>
      </c>
      <c r="Y17" s="114">
        <f t="shared" si="10"/>
        <v>8</v>
      </c>
      <c r="Z17" s="127" t="str">
        <f t="shared" si="11"/>
        <v>A</v>
      </c>
      <c r="AA17" s="142" t="s">
        <v>755</v>
      </c>
      <c r="AB17" s="126">
        <v>46</v>
      </c>
      <c r="AC17" s="114">
        <v>43</v>
      </c>
      <c r="AD17" s="114">
        <f t="shared" si="12"/>
        <v>89</v>
      </c>
      <c r="AE17" s="114">
        <f t="shared" si="13"/>
        <v>9</v>
      </c>
      <c r="AF17" s="127" t="str">
        <f t="shared" si="14"/>
        <v>A+</v>
      </c>
      <c r="AG17" s="142" t="s">
        <v>755</v>
      </c>
      <c r="AH17" s="126">
        <v>32</v>
      </c>
      <c r="AI17" s="114">
        <v>30</v>
      </c>
      <c r="AJ17" s="114">
        <f t="shared" si="15"/>
        <v>62</v>
      </c>
      <c r="AK17" s="114">
        <f t="shared" si="16"/>
        <v>7</v>
      </c>
      <c r="AL17" s="127" t="str">
        <f t="shared" si="17"/>
        <v>B+</v>
      </c>
      <c r="AM17" s="142" t="s">
        <v>755</v>
      </c>
      <c r="AN17" s="126">
        <v>38</v>
      </c>
      <c r="AO17" s="114">
        <v>28</v>
      </c>
      <c r="AP17" s="114">
        <f t="shared" si="18"/>
        <v>66</v>
      </c>
      <c r="AQ17" s="114">
        <f t="shared" si="19"/>
        <v>7</v>
      </c>
      <c r="AR17" s="127" t="str">
        <f t="shared" si="20"/>
        <v>B+</v>
      </c>
      <c r="AS17" s="142" t="s">
        <v>755</v>
      </c>
      <c r="AT17" s="126">
        <v>48</v>
      </c>
      <c r="AU17" s="114">
        <v>40</v>
      </c>
      <c r="AV17" s="114">
        <f t="shared" si="21"/>
        <v>88</v>
      </c>
      <c r="AW17" s="114">
        <f t="shared" si="22"/>
        <v>9</v>
      </c>
      <c r="AX17" s="115" t="str">
        <f t="shared" si="23"/>
        <v>A+</v>
      </c>
      <c r="AY17" s="142" t="s">
        <v>755</v>
      </c>
      <c r="AZ17" s="145">
        <f t="shared" si="24"/>
        <v>6.2777777777777777</v>
      </c>
      <c r="BA17" s="86">
        <f t="shared" si="25"/>
        <v>62.777777777777779</v>
      </c>
      <c r="BB17" s="35" t="str">
        <f t="shared" si="26"/>
        <v>FC</v>
      </c>
      <c r="BC17" s="114" t="str">
        <f t="shared" si="27"/>
        <v/>
      </c>
      <c r="BD17" s="114" t="str">
        <f t="shared" si="28"/>
        <v/>
      </c>
      <c r="BE17" s="109" t="s">
        <v>765</v>
      </c>
      <c r="BF17" s="109" t="s">
        <v>766</v>
      </c>
      <c r="BG17" s="109" t="s">
        <v>767</v>
      </c>
      <c r="BH17" s="109" t="s">
        <v>768</v>
      </c>
      <c r="BI17" s="109" t="s">
        <v>769</v>
      </c>
      <c r="BJ17" s="109" t="s">
        <v>764</v>
      </c>
      <c r="BK17" s="109" t="s">
        <v>770</v>
      </c>
      <c r="BL17" s="109" t="s">
        <v>771</v>
      </c>
    </row>
    <row r="18" spans="1:64" ht="18" thickBot="1">
      <c r="A18" s="40" t="s">
        <v>642</v>
      </c>
      <c r="B18" s="41" t="s">
        <v>177</v>
      </c>
      <c r="C18" s="42" t="s">
        <v>178</v>
      </c>
      <c r="D18" s="122">
        <v>41</v>
      </c>
      <c r="E18" s="111">
        <v>25</v>
      </c>
      <c r="F18" s="111">
        <f t="shared" si="0"/>
        <v>66</v>
      </c>
      <c r="G18" s="111">
        <f t="shared" si="1"/>
        <v>7</v>
      </c>
      <c r="H18" s="158" t="str">
        <f t="shared" si="2"/>
        <v>B+</v>
      </c>
      <c r="I18" s="142" t="s">
        <v>755</v>
      </c>
      <c r="J18" s="126">
        <v>38</v>
      </c>
      <c r="K18" s="114">
        <v>29</v>
      </c>
      <c r="L18" s="114">
        <f t="shared" si="3"/>
        <v>67</v>
      </c>
      <c r="M18" s="114">
        <f t="shared" si="4"/>
        <v>7</v>
      </c>
      <c r="N18" s="127" t="str">
        <f t="shared" si="5"/>
        <v>B+</v>
      </c>
      <c r="O18" s="142" t="s">
        <v>755</v>
      </c>
      <c r="P18" s="126">
        <v>38</v>
      </c>
      <c r="Q18" s="114">
        <v>33</v>
      </c>
      <c r="R18" s="114">
        <f t="shared" si="6"/>
        <v>71</v>
      </c>
      <c r="S18" s="114">
        <f t="shared" si="7"/>
        <v>8</v>
      </c>
      <c r="T18" s="127" t="str">
        <f t="shared" si="8"/>
        <v>A</v>
      </c>
      <c r="U18" s="142" t="s">
        <v>755</v>
      </c>
      <c r="V18" s="126">
        <v>44</v>
      </c>
      <c r="W18" s="114">
        <v>38</v>
      </c>
      <c r="X18" s="114">
        <f t="shared" si="9"/>
        <v>82</v>
      </c>
      <c r="Y18" s="114">
        <f t="shared" si="10"/>
        <v>9</v>
      </c>
      <c r="Z18" s="127" t="str">
        <f t="shared" si="11"/>
        <v>A+</v>
      </c>
      <c r="AA18" s="142" t="s">
        <v>755</v>
      </c>
      <c r="AB18" s="126">
        <v>49</v>
      </c>
      <c r="AC18" s="114">
        <v>49</v>
      </c>
      <c r="AD18" s="114">
        <f t="shared" si="12"/>
        <v>98</v>
      </c>
      <c r="AE18" s="114">
        <f t="shared" si="13"/>
        <v>10</v>
      </c>
      <c r="AF18" s="127" t="str">
        <f t="shared" si="14"/>
        <v>O</v>
      </c>
      <c r="AG18" s="142" t="s">
        <v>755</v>
      </c>
      <c r="AH18" s="126">
        <v>39</v>
      </c>
      <c r="AI18" s="114">
        <v>26</v>
      </c>
      <c r="AJ18" s="114">
        <f t="shared" si="15"/>
        <v>65</v>
      </c>
      <c r="AK18" s="114">
        <f t="shared" si="16"/>
        <v>7</v>
      </c>
      <c r="AL18" s="127" t="str">
        <f t="shared" si="17"/>
        <v>B+</v>
      </c>
      <c r="AM18" s="142" t="s">
        <v>755</v>
      </c>
      <c r="AN18" s="126">
        <v>48</v>
      </c>
      <c r="AO18" s="114">
        <v>42</v>
      </c>
      <c r="AP18" s="114">
        <f t="shared" si="18"/>
        <v>90</v>
      </c>
      <c r="AQ18" s="114">
        <f t="shared" si="19"/>
        <v>10</v>
      </c>
      <c r="AR18" s="127" t="str">
        <f t="shared" si="20"/>
        <v>O</v>
      </c>
      <c r="AS18" s="142" t="s">
        <v>755</v>
      </c>
      <c r="AT18" s="126">
        <v>44</v>
      </c>
      <c r="AU18" s="114">
        <v>48</v>
      </c>
      <c r="AV18" s="114">
        <f t="shared" si="21"/>
        <v>92</v>
      </c>
      <c r="AW18" s="114">
        <f t="shared" si="22"/>
        <v>10</v>
      </c>
      <c r="AX18" s="115" t="str">
        <f t="shared" si="23"/>
        <v>O</v>
      </c>
      <c r="AY18" s="142" t="s">
        <v>755</v>
      </c>
      <c r="AZ18" s="145">
        <f t="shared" si="24"/>
        <v>8</v>
      </c>
      <c r="BA18" s="86">
        <f t="shared" si="25"/>
        <v>80</v>
      </c>
      <c r="BB18" s="35" t="str">
        <f t="shared" si="26"/>
        <v>FCD</v>
      </c>
      <c r="BC18" s="114" t="str">
        <f t="shared" si="27"/>
        <v/>
      </c>
      <c r="BD18" s="114" t="str">
        <f t="shared" si="28"/>
        <v/>
      </c>
      <c r="BE18" s="109" t="s">
        <v>765</v>
      </c>
      <c r="BF18" s="109" t="s">
        <v>766</v>
      </c>
      <c r="BG18" s="109" t="s">
        <v>767</v>
      </c>
      <c r="BH18" s="109" t="s">
        <v>768</v>
      </c>
      <c r="BI18" s="109" t="s">
        <v>769</v>
      </c>
      <c r="BJ18" s="109" t="s">
        <v>764</v>
      </c>
      <c r="BK18" s="109" t="s">
        <v>770</v>
      </c>
      <c r="BL18" s="109" t="s">
        <v>771</v>
      </c>
    </row>
    <row r="19" spans="1:64" ht="18" thickBot="1">
      <c r="A19" s="40" t="s">
        <v>643</v>
      </c>
      <c r="B19" s="41" t="s">
        <v>186</v>
      </c>
      <c r="C19" s="42" t="s">
        <v>187</v>
      </c>
      <c r="D19" s="122">
        <v>29</v>
      </c>
      <c r="E19" s="111">
        <v>27</v>
      </c>
      <c r="F19" s="111">
        <f t="shared" si="0"/>
        <v>56</v>
      </c>
      <c r="G19" s="111">
        <f t="shared" si="1"/>
        <v>6</v>
      </c>
      <c r="H19" s="158" t="str">
        <f t="shared" si="2"/>
        <v>B</v>
      </c>
      <c r="I19" s="142" t="s">
        <v>755</v>
      </c>
      <c r="J19" s="126">
        <v>29</v>
      </c>
      <c r="K19" s="114">
        <v>18</v>
      </c>
      <c r="L19" s="114">
        <f t="shared" si="3"/>
        <v>47</v>
      </c>
      <c r="M19" s="114">
        <f t="shared" si="4"/>
        <v>4</v>
      </c>
      <c r="N19" s="127" t="str">
        <f t="shared" si="5"/>
        <v>P</v>
      </c>
      <c r="O19" s="142" t="s">
        <v>755</v>
      </c>
      <c r="P19" s="126">
        <v>25</v>
      </c>
      <c r="Q19" s="114">
        <v>19</v>
      </c>
      <c r="R19" s="114">
        <f t="shared" si="6"/>
        <v>44</v>
      </c>
      <c r="S19" s="114">
        <f t="shared" si="7"/>
        <v>4</v>
      </c>
      <c r="T19" s="127" t="str">
        <f t="shared" si="8"/>
        <v>P</v>
      </c>
      <c r="U19" s="142" t="s">
        <v>755</v>
      </c>
      <c r="V19" s="126">
        <v>30</v>
      </c>
      <c r="W19" s="114">
        <v>9</v>
      </c>
      <c r="X19" s="114">
        <f t="shared" si="9"/>
        <v>39</v>
      </c>
      <c r="Y19" s="114">
        <f t="shared" si="10"/>
        <v>0</v>
      </c>
      <c r="Z19" s="127" t="str">
        <f t="shared" si="11"/>
        <v>F</v>
      </c>
      <c r="AA19" s="142"/>
      <c r="AB19" s="126">
        <v>39</v>
      </c>
      <c r="AC19" s="114">
        <v>39</v>
      </c>
      <c r="AD19" s="114">
        <f t="shared" si="12"/>
        <v>78</v>
      </c>
      <c r="AE19" s="114">
        <f t="shared" si="13"/>
        <v>8</v>
      </c>
      <c r="AF19" s="127" t="str">
        <f t="shared" si="14"/>
        <v>A</v>
      </c>
      <c r="AG19" s="142" t="s">
        <v>755</v>
      </c>
      <c r="AH19" s="126">
        <v>31</v>
      </c>
      <c r="AI19" s="114">
        <v>10</v>
      </c>
      <c r="AJ19" s="114">
        <f t="shared" si="15"/>
        <v>41</v>
      </c>
      <c r="AK19" s="114">
        <f t="shared" si="16"/>
        <v>0</v>
      </c>
      <c r="AL19" s="127" t="str">
        <f t="shared" si="17"/>
        <v>F</v>
      </c>
      <c r="AM19" s="142"/>
      <c r="AN19" s="126">
        <v>34</v>
      </c>
      <c r="AO19" s="114">
        <v>28</v>
      </c>
      <c r="AP19" s="114">
        <f t="shared" si="18"/>
        <v>62</v>
      </c>
      <c r="AQ19" s="114">
        <f t="shared" si="19"/>
        <v>7</v>
      </c>
      <c r="AR19" s="127" t="str">
        <f t="shared" si="20"/>
        <v>B+</v>
      </c>
      <c r="AS19" s="142" t="s">
        <v>755</v>
      </c>
      <c r="AT19" s="126">
        <v>37</v>
      </c>
      <c r="AU19" s="114">
        <v>18</v>
      </c>
      <c r="AV19" s="114">
        <f t="shared" si="21"/>
        <v>55</v>
      </c>
      <c r="AW19" s="114">
        <f t="shared" si="22"/>
        <v>6</v>
      </c>
      <c r="AX19" s="115" t="str">
        <f t="shared" si="23"/>
        <v>B</v>
      </c>
      <c r="AY19" s="142" t="s">
        <v>755</v>
      </c>
      <c r="AZ19" s="145">
        <f t="shared" si="24"/>
        <v>3.7222222222222223</v>
      </c>
      <c r="BA19" s="86">
        <f t="shared" si="25"/>
        <v>37.222222222222221</v>
      </c>
      <c r="BB19" s="35" t="str">
        <f t="shared" si="26"/>
        <v>Fail</v>
      </c>
      <c r="BC19" s="114" t="str">
        <f t="shared" si="27"/>
        <v>21AI54,21RMI56,</v>
      </c>
      <c r="BD19" s="114" t="str">
        <f t="shared" si="28"/>
        <v>21AI54,21RMI56,</v>
      </c>
      <c r="BE19" s="109" t="s">
        <v>765</v>
      </c>
      <c r="BF19" s="109" t="s">
        <v>766</v>
      </c>
      <c r="BG19" s="109" t="s">
        <v>767</v>
      </c>
      <c r="BH19" s="109" t="s">
        <v>768</v>
      </c>
      <c r="BI19" s="109" t="s">
        <v>769</v>
      </c>
      <c r="BJ19" s="109" t="s">
        <v>764</v>
      </c>
      <c r="BK19" s="109" t="s">
        <v>770</v>
      </c>
      <c r="BL19" s="109" t="s">
        <v>771</v>
      </c>
    </row>
    <row r="20" spans="1:64" ht="18" thickBot="1">
      <c r="A20" s="40" t="s">
        <v>644</v>
      </c>
      <c r="B20" s="41" t="s">
        <v>193</v>
      </c>
      <c r="C20" s="42" t="s">
        <v>194</v>
      </c>
      <c r="D20" s="122">
        <v>41</v>
      </c>
      <c r="E20" s="111">
        <v>31</v>
      </c>
      <c r="F20" s="111">
        <f t="shared" si="0"/>
        <v>72</v>
      </c>
      <c r="G20" s="111">
        <f t="shared" si="1"/>
        <v>8</v>
      </c>
      <c r="H20" s="158" t="str">
        <f t="shared" si="2"/>
        <v>A</v>
      </c>
      <c r="I20" s="142" t="s">
        <v>755</v>
      </c>
      <c r="J20" s="126">
        <v>35</v>
      </c>
      <c r="K20" s="114">
        <v>30</v>
      </c>
      <c r="L20" s="114">
        <f t="shared" si="3"/>
        <v>65</v>
      </c>
      <c r="M20" s="114">
        <f t="shared" si="4"/>
        <v>7</v>
      </c>
      <c r="N20" s="127" t="str">
        <f t="shared" si="5"/>
        <v>B+</v>
      </c>
      <c r="O20" s="142" t="s">
        <v>755</v>
      </c>
      <c r="P20" s="126">
        <v>34</v>
      </c>
      <c r="Q20" s="114">
        <v>32</v>
      </c>
      <c r="R20" s="114">
        <f t="shared" si="6"/>
        <v>66</v>
      </c>
      <c r="S20" s="114">
        <f t="shared" si="7"/>
        <v>7</v>
      </c>
      <c r="T20" s="127" t="str">
        <f t="shared" si="8"/>
        <v>B+</v>
      </c>
      <c r="U20" s="142" t="s">
        <v>755</v>
      </c>
      <c r="V20" s="126">
        <v>45</v>
      </c>
      <c r="W20" s="114">
        <v>37</v>
      </c>
      <c r="X20" s="114">
        <f t="shared" si="9"/>
        <v>82</v>
      </c>
      <c r="Y20" s="114">
        <f t="shared" si="10"/>
        <v>9</v>
      </c>
      <c r="Z20" s="127" t="str">
        <f t="shared" si="11"/>
        <v>A+</v>
      </c>
      <c r="AA20" s="142" t="s">
        <v>755</v>
      </c>
      <c r="AB20" s="126">
        <v>46</v>
      </c>
      <c r="AC20" s="114">
        <v>48</v>
      </c>
      <c r="AD20" s="114">
        <f t="shared" si="12"/>
        <v>94</v>
      </c>
      <c r="AE20" s="114">
        <f t="shared" si="13"/>
        <v>10</v>
      </c>
      <c r="AF20" s="127" t="str">
        <f t="shared" si="14"/>
        <v>O</v>
      </c>
      <c r="AG20" s="142" t="s">
        <v>755</v>
      </c>
      <c r="AH20" s="126">
        <v>37</v>
      </c>
      <c r="AI20" s="114">
        <v>32</v>
      </c>
      <c r="AJ20" s="114">
        <f t="shared" si="15"/>
        <v>69</v>
      </c>
      <c r="AK20" s="114">
        <f t="shared" si="16"/>
        <v>7</v>
      </c>
      <c r="AL20" s="127" t="str">
        <f t="shared" si="17"/>
        <v>B+</v>
      </c>
      <c r="AM20" s="142" t="s">
        <v>755</v>
      </c>
      <c r="AN20" s="126">
        <v>43</v>
      </c>
      <c r="AO20" s="114">
        <v>32</v>
      </c>
      <c r="AP20" s="114">
        <f t="shared" si="18"/>
        <v>75</v>
      </c>
      <c r="AQ20" s="114">
        <f t="shared" si="19"/>
        <v>8</v>
      </c>
      <c r="AR20" s="127" t="str">
        <f t="shared" si="20"/>
        <v>A</v>
      </c>
      <c r="AS20" s="142" t="s">
        <v>755</v>
      </c>
      <c r="AT20" s="126">
        <v>44</v>
      </c>
      <c r="AU20" s="114">
        <v>40</v>
      </c>
      <c r="AV20" s="114">
        <f t="shared" si="21"/>
        <v>84</v>
      </c>
      <c r="AW20" s="114">
        <f t="shared" si="22"/>
        <v>9</v>
      </c>
      <c r="AX20" s="115" t="str">
        <f t="shared" si="23"/>
        <v>A+</v>
      </c>
      <c r="AY20" s="142" t="s">
        <v>755</v>
      </c>
      <c r="AZ20" s="145">
        <f t="shared" si="24"/>
        <v>7.833333333333333</v>
      </c>
      <c r="BA20" s="86">
        <f t="shared" si="25"/>
        <v>78.333333333333329</v>
      </c>
      <c r="BB20" s="35" t="str">
        <f t="shared" si="26"/>
        <v>FCD</v>
      </c>
      <c r="BC20" s="114" t="str">
        <f t="shared" si="27"/>
        <v/>
      </c>
      <c r="BD20" s="114" t="str">
        <f t="shared" si="28"/>
        <v/>
      </c>
      <c r="BE20" s="109" t="s">
        <v>765</v>
      </c>
      <c r="BF20" s="109" t="s">
        <v>766</v>
      </c>
      <c r="BG20" s="109" t="s">
        <v>767</v>
      </c>
      <c r="BH20" s="109" t="s">
        <v>768</v>
      </c>
      <c r="BI20" s="109" t="s">
        <v>769</v>
      </c>
      <c r="BJ20" s="109" t="s">
        <v>764</v>
      </c>
      <c r="BK20" s="109" t="s">
        <v>770</v>
      </c>
      <c r="BL20" s="109" t="s">
        <v>771</v>
      </c>
    </row>
    <row r="21" spans="1:64" ht="18" thickBot="1">
      <c r="A21" s="40" t="s">
        <v>645</v>
      </c>
      <c r="B21" s="41" t="s">
        <v>201</v>
      </c>
      <c r="C21" s="42" t="s">
        <v>202</v>
      </c>
      <c r="D21" s="122">
        <v>27</v>
      </c>
      <c r="E21" s="111">
        <v>18</v>
      </c>
      <c r="F21" s="111">
        <f t="shared" si="0"/>
        <v>45</v>
      </c>
      <c r="G21" s="111">
        <f t="shared" si="1"/>
        <v>4</v>
      </c>
      <c r="H21" s="158" t="str">
        <f t="shared" si="2"/>
        <v>P</v>
      </c>
      <c r="I21" s="142" t="s">
        <v>755</v>
      </c>
      <c r="J21" s="126">
        <v>28</v>
      </c>
      <c r="K21" s="114">
        <v>25</v>
      </c>
      <c r="L21" s="114">
        <f t="shared" si="3"/>
        <v>53</v>
      </c>
      <c r="M21" s="114">
        <f t="shared" si="4"/>
        <v>5</v>
      </c>
      <c r="N21" s="127" t="str">
        <f t="shared" si="5"/>
        <v>C</v>
      </c>
      <c r="O21" s="142" t="s">
        <v>755</v>
      </c>
      <c r="P21" s="126">
        <v>28</v>
      </c>
      <c r="Q21" s="114">
        <v>15</v>
      </c>
      <c r="R21" s="114">
        <f t="shared" si="6"/>
        <v>43</v>
      </c>
      <c r="S21" s="114">
        <f t="shared" si="7"/>
        <v>0</v>
      </c>
      <c r="T21" s="127" t="str">
        <f t="shared" si="8"/>
        <v>F</v>
      </c>
      <c r="U21" s="142"/>
      <c r="V21" s="126">
        <v>32</v>
      </c>
      <c r="W21" s="114">
        <v>18</v>
      </c>
      <c r="X21" s="114">
        <f t="shared" si="9"/>
        <v>50</v>
      </c>
      <c r="Y21" s="114">
        <f t="shared" si="10"/>
        <v>5</v>
      </c>
      <c r="Z21" s="127" t="str">
        <f t="shared" si="11"/>
        <v>C</v>
      </c>
      <c r="AA21" s="142" t="s">
        <v>755</v>
      </c>
      <c r="AB21" s="126">
        <v>39</v>
      </c>
      <c r="AC21" s="114">
        <v>44</v>
      </c>
      <c r="AD21" s="114">
        <f t="shared" si="12"/>
        <v>83</v>
      </c>
      <c r="AE21" s="114">
        <f t="shared" si="13"/>
        <v>9</v>
      </c>
      <c r="AF21" s="127" t="str">
        <f t="shared" si="14"/>
        <v>A+</v>
      </c>
      <c r="AG21" s="142" t="s">
        <v>755</v>
      </c>
      <c r="AH21" s="126">
        <v>31</v>
      </c>
      <c r="AI21" s="114">
        <v>28</v>
      </c>
      <c r="AJ21" s="114">
        <f t="shared" si="15"/>
        <v>59</v>
      </c>
      <c r="AK21" s="114">
        <f t="shared" si="16"/>
        <v>6</v>
      </c>
      <c r="AL21" s="127" t="str">
        <f t="shared" si="17"/>
        <v>B</v>
      </c>
      <c r="AM21" s="142" t="s">
        <v>755</v>
      </c>
      <c r="AN21" s="126">
        <v>41</v>
      </c>
      <c r="AO21" s="114">
        <v>37</v>
      </c>
      <c r="AP21" s="114">
        <f t="shared" si="18"/>
        <v>78</v>
      </c>
      <c r="AQ21" s="114">
        <f t="shared" si="19"/>
        <v>8</v>
      </c>
      <c r="AR21" s="127" t="str">
        <f t="shared" si="20"/>
        <v>A</v>
      </c>
      <c r="AS21" s="142" t="s">
        <v>755</v>
      </c>
      <c r="AT21" s="126">
        <v>43</v>
      </c>
      <c r="AU21" s="114">
        <v>42</v>
      </c>
      <c r="AV21" s="114">
        <f t="shared" si="21"/>
        <v>85</v>
      </c>
      <c r="AW21" s="114">
        <f t="shared" si="22"/>
        <v>9</v>
      </c>
      <c r="AX21" s="115" t="str">
        <f t="shared" si="23"/>
        <v>A+</v>
      </c>
      <c r="AY21" s="142" t="s">
        <v>755</v>
      </c>
      <c r="AZ21" s="145">
        <f t="shared" si="24"/>
        <v>4.7222222222222223</v>
      </c>
      <c r="BA21" s="86">
        <f t="shared" si="25"/>
        <v>47.222222222222221</v>
      </c>
      <c r="BB21" s="35" t="str">
        <f t="shared" si="26"/>
        <v>Fail</v>
      </c>
      <c r="BC21" s="114" t="str">
        <f t="shared" si="27"/>
        <v>21CS53,</v>
      </c>
      <c r="BD21" s="114" t="str">
        <f t="shared" si="28"/>
        <v>21CS53,</v>
      </c>
      <c r="BE21" s="109" t="s">
        <v>765</v>
      </c>
      <c r="BF21" s="109" t="s">
        <v>766</v>
      </c>
      <c r="BG21" s="109" t="s">
        <v>767</v>
      </c>
      <c r="BH21" s="109" t="s">
        <v>768</v>
      </c>
      <c r="BI21" s="109" t="s">
        <v>769</v>
      </c>
      <c r="BJ21" s="109" t="s">
        <v>764</v>
      </c>
      <c r="BK21" s="109" t="s">
        <v>770</v>
      </c>
      <c r="BL21" s="109" t="s">
        <v>771</v>
      </c>
    </row>
    <row r="22" spans="1:64" ht="18" thickBot="1">
      <c r="A22" s="40" t="s">
        <v>646</v>
      </c>
      <c r="B22" s="41" t="s">
        <v>210</v>
      </c>
      <c r="C22" s="42" t="s">
        <v>211</v>
      </c>
      <c r="D22" s="122">
        <v>47</v>
      </c>
      <c r="E22" s="111">
        <v>25</v>
      </c>
      <c r="F22" s="111">
        <f t="shared" si="0"/>
        <v>72</v>
      </c>
      <c r="G22" s="111">
        <f t="shared" si="1"/>
        <v>8</v>
      </c>
      <c r="H22" s="158" t="str">
        <f t="shared" si="2"/>
        <v>A</v>
      </c>
      <c r="I22" s="142" t="s">
        <v>755</v>
      </c>
      <c r="J22" s="126">
        <v>41</v>
      </c>
      <c r="K22" s="114">
        <v>23</v>
      </c>
      <c r="L22" s="114">
        <f t="shared" si="3"/>
        <v>64</v>
      </c>
      <c r="M22" s="114">
        <f t="shared" si="4"/>
        <v>7</v>
      </c>
      <c r="N22" s="127" t="str">
        <f t="shared" si="5"/>
        <v>B+</v>
      </c>
      <c r="O22" s="142" t="s">
        <v>755</v>
      </c>
      <c r="P22" s="126">
        <v>42</v>
      </c>
      <c r="Q22" s="114">
        <v>29</v>
      </c>
      <c r="R22" s="114">
        <f t="shared" si="6"/>
        <v>71</v>
      </c>
      <c r="S22" s="114">
        <f t="shared" si="7"/>
        <v>8</v>
      </c>
      <c r="T22" s="127" t="str">
        <f t="shared" si="8"/>
        <v>A</v>
      </c>
      <c r="U22" s="142" t="s">
        <v>755</v>
      </c>
      <c r="V22" s="126">
        <v>46</v>
      </c>
      <c r="W22" s="114">
        <v>40</v>
      </c>
      <c r="X22" s="114">
        <f t="shared" si="9"/>
        <v>86</v>
      </c>
      <c r="Y22" s="114">
        <f t="shared" si="10"/>
        <v>9</v>
      </c>
      <c r="Z22" s="127" t="str">
        <f t="shared" si="11"/>
        <v>A+</v>
      </c>
      <c r="AA22" s="142" t="s">
        <v>755</v>
      </c>
      <c r="AB22" s="126">
        <v>48</v>
      </c>
      <c r="AC22" s="114">
        <v>49</v>
      </c>
      <c r="AD22" s="114">
        <f t="shared" si="12"/>
        <v>97</v>
      </c>
      <c r="AE22" s="114">
        <f t="shared" si="13"/>
        <v>10</v>
      </c>
      <c r="AF22" s="127" t="str">
        <f t="shared" si="14"/>
        <v>O</v>
      </c>
      <c r="AG22" s="142" t="s">
        <v>755</v>
      </c>
      <c r="AH22" s="126">
        <v>41</v>
      </c>
      <c r="AI22" s="114">
        <v>23</v>
      </c>
      <c r="AJ22" s="114">
        <f t="shared" si="15"/>
        <v>64</v>
      </c>
      <c r="AK22" s="114">
        <f t="shared" si="16"/>
        <v>7</v>
      </c>
      <c r="AL22" s="127" t="str">
        <f t="shared" si="17"/>
        <v>B+</v>
      </c>
      <c r="AM22" s="142" t="s">
        <v>755</v>
      </c>
      <c r="AN22" s="126">
        <v>44</v>
      </c>
      <c r="AO22" s="114">
        <v>33</v>
      </c>
      <c r="AP22" s="114">
        <f t="shared" si="18"/>
        <v>77</v>
      </c>
      <c r="AQ22" s="114">
        <f t="shared" si="19"/>
        <v>8</v>
      </c>
      <c r="AR22" s="127" t="str">
        <f t="shared" si="20"/>
        <v>A</v>
      </c>
      <c r="AS22" s="142" t="s">
        <v>755</v>
      </c>
      <c r="AT22" s="126">
        <v>50</v>
      </c>
      <c r="AU22" s="114">
        <v>47</v>
      </c>
      <c r="AV22" s="114">
        <f t="shared" si="21"/>
        <v>97</v>
      </c>
      <c r="AW22" s="114">
        <f t="shared" si="22"/>
        <v>10</v>
      </c>
      <c r="AX22" s="115" t="str">
        <f t="shared" si="23"/>
        <v>O</v>
      </c>
      <c r="AY22" s="142" t="s">
        <v>755</v>
      </c>
      <c r="AZ22" s="145">
        <f t="shared" si="24"/>
        <v>8.0555555555555554</v>
      </c>
      <c r="BA22" s="86">
        <f t="shared" si="25"/>
        <v>80.555555555555557</v>
      </c>
      <c r="BB22" s="35" t="str">
        <f t="shared" si="26"/>
        <v>FCD</v>
      </c>
      <c r="BC22" s="114" t="str">
        <f t="shared" si="27"/>
        <v/>
      </c>
      <c r="BD22" s="114" t="str">
        <f t="shared" si="28"/>
        <v/>
      </c>
      <c r="BE22" s="109" t="s">
        <v>765</v>
      </c>
      <c r="BF22" s="109" t="s">
        <v>766</v>
      </c>
      <c r="BG22" s="109" t="s">
        <v>767</v>
      </c>
      <c r="BH22" s="109" t="s">
        <v>768</v>
      </c>
      <c r="BI22" s="109" t="s">
        <v>769</v>
      </c>
      <c r="BJ22" s="109" t="s">
        <v>764</v>
      </c>
      <c r="BK22" s="109" t="s">
        <v>770</v>
      </c>
      <c r="BL22" s="109" t="s">
        <v>771</v>
      </c>
    </row>
    <row r="23" spans="1:64" ht="18" thickBot="1">
      <c r="A23" s="40" t="s">
        <v>647</v>
      </c>
      <c r="B23" s="41" t="s">
        <v>218</v>
      </c>
      <c r="C23" s="42" t="s">
        <v>219</v>
      </c>
      <c r="D23" s="122">
        <v>40</v>
      </c>
      <c r="E23" s="111">
        <v>22</v>
      </c>
      <c r="F23" s="111">
        <f t="shared" si="0"/>
        <v>62</v>
      </c>
      <c r="G23" s="111">
        <f t="shared" si="1"/>
        <v>7</v>
      </c>
      <c r="H23" s="158" t="str">
        <f t="shared" si="2"/>
        <v>B+</v>
      </c>
      <c r="I23" s="142" t="s">
        <v>755</v>
      </c>
      <c r="J23" s="126">
        <v>39</v>
      </c>
      <c r="K23" s="114">
        <v>19</v>
      </c>
      <c r="L23" s="114">
        <f t="shared" si="3"/>
        <v>58</v>
      </c>
      <c r="M23" s="114">
        <f t="shared" si="4"/>
        <v>6</v>
      </c>
      <c r="N23" s="127" t="str">
        <f t="shared" si="5"/>
        <v>B</v>
      </c>
      <c r="O23" s="142" t="s">
        <v>755</v>
      </c>
      <c r="P23" s="126">
        <v>31</v>
      </c>
      <c r="Q23" s="114">
        <v>22</v>
      </c>
      <c r="R23" s="114">
        <f t="shared" si="6"/>
        <v>53</v>
      </c>
      <c r="S23" s="114">
        <f t="shared" si="7"/>
        <v>5</v>
      </c>
      <c r="T23" s="127" t="str">
        <f t="shared" si="8"/>
        <v>C</v>
      </c>
      <c r="U23" s="142" t="s">
        <v>755</v>
      </c>
      <c r="V23" s="126">
        <v>44</v>
      </c>
      <c r="W23" s="114">
        <v>27</v>
      </c>
      <c r="X23" s="114">
        <f t="shared" si="9"/>
        <v>71</v>
      </c>
      <c r="Y23" s="114">
        <f t="shared" si="10"/>
        <v>8</v>
      </c>
      <c r="Z23" s="127" t="str">
        <f t="shared" si="11"/>
        <v>A</v>
      </c>
      <c r="AA23" s="142" t="s">
        <v>755</v>
      </c>
      <c r="AB23" s="126">
        <v>45</v>
      </c>
      <c r="AC23" s="114">
        <v>47</v>
      </c>
      <c r="AD23" s="114">
        <f t="shared" si="12"/>
        <v>92</v>
      </c>
      <c r="AE23" s="114">
        <f t="shared" si="13"/>
        <v>10</v>
      </c>
      <c r="AF23" s="127" t="str">
        <f t="shared" si="14"/>
        <v>O</v>
      </c>
      <c r="AG23" s="142" t="s">
        <v>755</v>
      </c>
      <c r="AH23" s="126">
        <v>33</v>
      </c>
      <c r="AI23" s="114">
        <v>31</v>
      </c>
      <c r="AJ23" s="114">
        <f t="shared" si="15"/>
        <v>64</v>
      </c>
      <c r="AK23" s="114">
        <f t="shared" si="16"/>
        <v>7</v>
      </c>
      <c r="AL23" s="127" t="str">
        <f t="shared" si="17"/>
        <v>B+</v>
      </c>
      <c r="AM23" s="142" t="s">
        <v>755</v>
      </c>
      <c r="AN23" s="126">
        <v>43</v>
      </c>
      <c r="AO23" s="114">
        <v>30</v>
      </c>
      <c r="AP23" s="114">
        <f t="shared" si="18"/>
        <v>73</v>
      </c>
      <c r="AQ23" s="114">
        <f t="shared" si="19"/>
        <v>8</v>
      </c>
      <c r="AR23" s="127" t="str">
        <f t="shared" si="20"/>
        <v>A</v>
      </c>
      <c r="AS23" s="142" t="s">
        <v>755</v>
      </c>
      <c r="AT23" s="126">
        <v>43</v>
      </c>
      <c r="AU23" s="114">
        <v>46</v>
      </c>
      <c r="AV23" s="114">
        <f t="shared" si="21"/>
        <v>89</v>
      </c>
      <c r="AW23" s="114">
        <f t="shared" si="22"/>
        <v>9</v>
      </c>
      <c r="AX23" s="115" t="str">
        <f t="shared" si="23"/>
        <v>A+</v>
      </c>
      <c r="AY23" s="142" t="s">
        <v>755</v>
      </c>
      <c r="AZ23" s="145">
        <f t="shared" si="24"/>
        <v>6.9444444444444446</v>
      </c>
      <c r="BA23" s="86">
        <f t="shared" si="25"/>
        <v>69.444444444444443</v>
      </c>
      <c r="BB23" s="35" t="str">
        <f t="shared" si="26"/>
        <v>FC</v>
      </c>
      <c r="BC23" s="114" t="str">
        <f t="shared" si="27"/>
        <v/>
      </c>
      <c r="BD23" s="114" t="str">
        <f t="shared" si="28"/>
        <v/>
      </c>
      <c r="BE23" s="109" t="s">
        <v>765</v>
      </c>
      <c r="BF23" s="109" t="s">
        <v>766</v>
      </c>
      <c r="BG23" s="109" t="s">
        <v>767</v>
      </c>
      <c r="BH23" s="109" t="s">
        <v>768</v>
      </c>
      <c r="BI23" s="109" t="s">
        <v>769</v>
      </c>
      <c r="BJ23" s="109" t="s">
        <v>764</v>
      </c>
      <c r="BK23" s="109" t="s">
        <v>770</v>
      </c>
      <c r="BL23" s="109" t="s">
        <v>771</v>
      </c>
    </row>
    <row r="24" spans="1:64" ht="18" thickBot="1">
      <c r="A24" s="40" t="s">
        <v>648</v>
      </c>
      <c r="B24" s="41" t="s">
        <v>228</v>
      </c>
      <c r="C24" s="42" t="s">
        <v>229</v>
      </c>
      <c r="D24" s="122">
        <v>37</v>
      </c>
      <c r="E24" s="111">
        <v>24</v>
      </c>
      <c r="F24" s="111">
        <f t="shared" si="0"/>
        <v>61</v>
      </c>
      <c r="G24" s="111">
        <f t="shared" si="1"/>
        <v>7</v>
      </c>
      <c r="H24" s="158" t="str">
        <f t="shared" si="2"/>
        <v>B+</v>
      </c>
      <c r="I24" s="142" t="s">
        <v>755</v>
      </c>
      <c r="J24" s="126">
        <v>37</v>
      </c>
      <c r="K24" s="114">
        <v>32</v>
      </c>
      <c r="L24" s="114">
        <f t="shared" si="3"/>
        <v>69</v>
      </c>
      <c r="M24" s="114">
        <f t="shared" si="4"/>
        <v>7</v>
      </c>
      <c r="N24" s="127" t="str">
        <f t="shared" si="5"/>
        <v>B+</v>
      </c>
      <c r="O24" s="142" t="s">
        <v>755</v>
      </c>
      <c r="P24" s="126">
        <v>36</v>
      </c>
      <c r="Q24" s="114">
        <v>24</v>
      </c>
      <c r="R24" s="114">
        <f t="shared" si="6"/>
        <v>60</v>
      </c>
      <c r="S24" s="114">
        <f t="shared" si="7"/>
        <v>7</v>
      </c>
      <c r="T24" s="127" t="str">
        <f t="shared" si="8"/>
        <v>B+</v>
      </c>
      <c r="U24" s="142" t="s">
        <v>755</v>
      </c>
      <c r="V24" s="126">
        <v>41</v>
      </c>
      <c r="W24" s="114">
        <v>34</v>
      </c>
      <c r="X24" s="114">
        <f t="shared" si="9"/>
        <v>75</v>
      </c>
      <c r="Y24" s="114">
        <f t="shared" si="10"/>
        <v>8</v>
      </c>
      <c r="Z24" s="127" t="str">
        <f t="shared" si="11"/>
        <v>A</v>
      </c>
      <c r="AA24" s="142" t="s">
        <v>755</v>
      </c>
      <c r="AB24" s="126">
        <v>44</v>
      </c>
      <c r="AC24" s="114">
        <v>49</v>
      </c>
      <c r="AD24" s="114">
        <f t="shared" si="12"/>
        <v>93</v>
      </c>
      <c r="AE24" s="114">
        <f t="shared" si="13"/>
        <v>10</v>
      </c>
      <c r="AF24" s="127" t="str">
        <f t="shared" si="14"/>
        <v>O</v>
      </c>
      <c r="AG24" s="142" t="s">
        <v>755</v>
      </c>
      <c r="AH24" s="126">
        <v>33</v>
      </c>
      <c r="AI24" s="114">
        <v>35</v>
      </c>
      <c r="AJ24" s="114">
        <f t="shared" si="15"/>
        <v>68</v>
      </c>
      <c r="AK24" s="114">
        <f t="shared" si="16"/>
        <v>7</v>
      </c>
      <c r="AL24" s="127" t="str">
        <f t="shared" si="17"/>
        <v>B+</v>
      </c>
      <c r="AM24" s="142" t="s">
        <v>755</v>
      </c>
      <c r="AN24" s="126">
        <v>37</v>
      </c>
      <c r="AO24" s="114">
        <v>32</v>
      </c>
      <c r="AP24" s="114">
        <f t="shared" si="18"/>
        <v>69</v>
      </c>
      <c r="AQ24" s="114">
        <f t="shared" si="19"/>
        <v>7</v>
      </c>
      <c r="AR24" s="127" t="str">
        <f t="shared" si="20"/>
        <v>B+</v>
      </c>
      <c r="AS24" s="142" t="s">
        <v>755</v>
      </c>
      <c r="AT24" s="126">
        <v>49</v>
      </c>
      <c r="AU24" s="114">
        <v>46</v>
      </c>
      <c r="AV24" s="114">
        <f t="shared" si="21"/>
        <v>95</v>
      </c>
      <c r="AW24" s="114">
        <f t="shared" si="22"/>
        <v>10</v>
      </c>
      <c r="AX24" s="115" t="str">
        <f t="shared" si="23"/>
        <v>O</v>
      </c>
      <c r="AY24" s="142" t="s">
        <v>755</v>
      </c>
      <c r="AZ24" s="145">
        <f t="shared" si="24"/>
        <v>7.5</v>
      </c>
      <c r="BA24" s="86">
        <f t="shared" si="25"/>
        <v>75</v>
      </c>
      <c r="BB24" s="35" t="str">
        <f t="shared" si="26"/>
        <v>FCD</v>
      </c>
      <c r="BC24" s="114" t="str">
        <f t="shared" si="27"/>
        <v/>
      </c>
      <c r="BD24" s="114" t="str">
        <f t="shared" si="28"/>
        <v/>
      </c>
      <c r="BE24" s="109" t="s">
        <v>765</v>
      </c>
      <c r="BF24" s="109" t="s">
        <v>766</v>
      </c>
      <c r="BG24" s="109" t="s">
        <v>767</v>
      </c>
      <c r="BH24" s="109" t="s">
        <v>768</v>
      </c>
      <c r="BI24" s="109" t="s">
        <v>769</v>
      </c>
      <c r="BJ24" s="109" t="s">
        <v>764</v>
      </c>
      <c r="BK24" s="109" t="s">
        <v>770</v>
      </c>
      <c r="BL24" s="109" t="s">
        <v>771</v>
      </c>
    </row>
    <row r="25" spans="1:64" ht="18" thickBot="1">
      <c r="A25" s="40" t="s">
        <v>649</v>
      </c>
      <c r="B25" s="41" t="s">
        <v>236</v>
      </c>
      <c r="C25" s="42" t="s">
        <v>237</v>
      </c>
      <c r="D25" s="122">
        <v>35</v>
      </c>
      <c r="E25" s="111">
        <v>28</v>
      </c>
      <c r="F25" s="111">
        <f t="shared" si="0"/>
        <v>63</v>
      </c>
      <c r="G25" s="111">
        <f t="shared" si="1"/>
        <v>7</v>
      </c>
      <c r="H25" s="158" t="str">
        <f t="shared" si="2"/>
        <v>B+</v>
      </c>
      <c r="I25" s="142" t="s">
        <v>755</v>
      </c>
      <c r="J25" s="126">
        <v>41</v>
      </c>
      <c r="K25" s="114">
        <v>19</v>
      </c>
      <c r="L25" s="114">
        <f t="shared" si="3"/>
        <v>60</v>
      </c>
      <c r="M25" s="114">
        <f t="shared" si="4"/>
        <v>7</v>
      </c>
      <c r="N25" s="127" t="str">
        <f t="shared" si="5"/>
        <v>B+</v>
      </c>
      <c r="O25" s="142" t="s">
        <v>755</v>
      </c>
      <c r="P25" s="126">
        <v>40</v>
      </c>
      <c r="Q25" s="114">
        <v>30</v>
      </c>
      <c r="R25" s="114">
        <f t="shared" si="6"/>
        <v>70</v>
      </c>
      <c r="S25" s="114">
        <f t="shared" si="7"/>
        <v>8</v>
      </c>
      <c r="T25" s="127" t="str">
        <f t="shared" si="8"/>
        <v>A</v>
      </c>
      <c r="U25" s="142" t="s">
        <v>755</v>
      </c>
      <c r="V25" s="126">
        <v>42</v>
      </c>
      <c r="W25" s="114">
        <v>37</v>
      </c>
      <c r="X25" s="114">
        <f t="shared" si="9"/>
        <v>79</v>
      </c>
      <c r="Y25" s="114">
        <f t="shared" si="10"/>
        <v>8</v>
      </c>
      <c r="Z25" s="127" t="str">
        <f t="shared" si="11"/>
        <v>A</v>
      </c>
      <c r="AA25" s="142" t="s">
        <v>755</v>
      </c>
      <c r="AB25" s="126">
        <v>49</v>
      </c>
      <c r="AC25" s="114">
        <v>50</v>
      </c>
      <c r="AD25" s="114">
        <f t="shared" si="12"/>
        <v>99</v>
      </c>
      <c r="AE25" s="114">
        <f t="shared" si="13"/>
        <v>10</v>
      </c>
      <c r="AF25" s="127" t="str">
        <f t="shared" si="14"/>
        <v>O</v>
      </c>
      <c r="AG25" s="142" t="s">
        <v>755</v>
      </c>
      <c r="AH25" s="126">
        <v>38</v>
      </c>
      <c r="AI25" s="114">
        <v>27</v>
      </c>
      <c r="AJ25" s="114">
        <f t="shared" si="15"/>
        <v>65</v>
      </c>
      <c r="AK25" s="114">
        <f t="shared" si="16"/>
        <v>7</v>
      </c>
      <c r="AL25" s="127" t="str">
        <f t="shared" si="17"/>
        <v>B+</v>
      </c>
      <c r="AM25" s="142" t="s">
        <v>755</v>
      </c>
      <c r="AN25" s="126">
        <v>45</v>
      </c>
      <c r="AO25" s="114">
        <v>34</v>
      </c>
      <c r="AP25" s="114">
        <f t="shared" si="18"/>
        <v>79</v>
      </c>
      <c r="AQ25" s="114">
        <f t="shared" si="19"/>
        <v>8</v>
      </c>
      <c r="AR25" s="127" t="str">
        <f t="shared" si="20"/>
        <v>A</v>
      </c>
      <c r="AS25" s="142" t="s">
        <v>755</v>
      </c>
      <c r="AT25" s="126">
        <v>48</v>
      </c>
      <c r="AU25" s="114">
        <v>49</v>
      </c>
      <c r="AV25" s="114">
        <f t="shared" si="21"/>
        <v>97</v>
      </c>
      <c r="AW25" s="114">
        <f t="shared" si="22"/>
        <v>10</v>
      </c>
      <c r="AX25" s="115" t="str">
        <f t="shared" si="23"/>
        <v>O</v>
      </c>
      <c r="AY25" s="142" t="s">
        <v>755</v>
      </c>
      <c r="AZ25" s="145">
        <f t="shared" si="24"/>
        <v>7.7222222222222223</v>
      </c>
      <c r="BA25" s="86">
        <f t="shared" si="25"/>
        <v>77.222222222222229</v>
      </c>
      <c r="BB25" s="35" t="str">
        <f t="shared" si="26"/>
        <v>FCD</v>
      </c>
      <c r="BC25" s="114" t="str">
        <f t="shared" si="27"/>
        <v/>
      </c>
      <c r="BD25" s="114" t="str">
        <f t="shared" si="28"/>
        <v/>
      </c>
      <c r="BE25" s="109" t="s">
        <v>765</v>
      </c>
      <c r="BF25" s="109" t="s">
        <v>766</v>
      </c>
      <c r="BG25" s="109" t="s">
        <v>767</v>
      </c>
      <c r="BH25" s="109" t="s">
        <v>768</v>
      </c>
      <c r="BI25" s="109" t="s">
        <v>769</v>
      </c>
      <c r="BJ25" s="109" t="s">
        <v>764</v>
      </c>
      <c r="BK25" s="109" t="s">
        <v>770</v>
      </c>
      <c r="BL25" s="109" t="s">
        <v>771</v>
      </c>
    </row>
    <row r="26" spans="1:64" ht="18" thickBot="1">
      <c r="A26" s="40" t="s">
        <v>650</v>
      </c>
      <c r="B26" s="41" t="s">
        <v>244</v>
      </c>
      <c r="C26" s="42" t="s">
        <v>245</v>
      </c>
      <c r="D26" s="122">
        <v>45</v>
      </c>
      <c r="E26" s="111">
        <v>32</v>
      </c>
      <c r="F26" s="111">
        <f t="shared" si="0"/>
        <v>77</v>
      </c>
      <c r="G26" s="111">
        <f t="shared" si="1"/>
        <v>8</v>
      </c>
      <c r="H26" s="158" t="str">
        <f t="shared" si="2"/>
        <v>A</v>
      </c>
      <c r="I26" s="142" t="s">
        <v>755</v>
      </c>
      <c r="J26" s="126">
        <v>41</v>
      </c>
      <c r="K26" s="114">
        <v>29</v>
      </c>
      <c r="L26" s="114">
        <f t="shared" si="3"/>
        <v>70</v>
      </c>
      <c r="M26" s="114">
        <f t="shared" si="4"/>
        <v>8</v>
      </c>
      <c r="N26" s="127" t="str">
        <f t="shared" si="5"/>
        <v>A</v>
      </c>
      <c r="O26" s="142" t="s">
        <v>755</v>
      </c>
      <c r="P26" s="126">
        <v>42</v>
      </c>
      <c r="Q26" s="114">
        <v>36</v>
      </c>
      <c r="R26" s="114">
        <f t="shared" si="6"/>
        <v>78</v>
      </c>
      <c r="S26" s="114">
        <f t="shared" si="7"/>
        <v>8</v>
      </c>
      <c r="T26" s="127" t="str">
        <f t="shared" si="8"/>
        <v>A</v>
      </c>
      <c r="U26" s="142" t="s">
        <v>755</v>
      </c>
      <c r="V26" s="126">
        <v>43</v>
      </c>
      <c r="W26" s="114">
        <v>28</v>
      </c>
      <c r="X26" s="114">
        <f t="shared" si="9"/>
        <v>71</v>
      </c>
      <c r="Y26" s="114">
        <f t="shared" si="10"/>
        <v>8</v>
      </c>
      <c r="Z26" s="127" t="str">
        <f t="shared" si="11"/>
        <v>A</v>
      </c>
      <c r="AA26" s="142" t="s">
        <v>755</v>
      </c>
      <c r="AB26" s="126">
        <v>47</v>
      </c>
      <c r="AC26" s="114">
        <v>47</v>
      </c>
      <c r="AD26" s="114">
        <f t="shared" si="12"/>
        <v>94</v>
      </c>
      <c r="AE26" s="114">
        <f t="shared" si="13"/>
        <v>10</v>
      </c>
      <c r="AF26" s="127" t="str">
        <f t="shared" si="14"/>
        <v>O</v>
      </c>
      <c r="AG26" s="142" t="s">
        <v>755</v>
      </c>
      <c r="AH26" s="126">
        <v>40</v>
      </c>
      <c r="AI26" s="114">
        <v>34</v>
      </c>
      <c r="AJ26" s="114">
        <f t="shared" si="15"/>
        <v>74</v>
      </c>
      <c r="AK26" s="114">
        <f t="shared" si="16"/>
        <v>8</v>
      </c>
      <c r="AL26" s="127" t="str">
        <f t="shared" si="17"/>
        <v>A</v>
      </c>
      <c r="AM26" s="142" t="s">
        <v>755</v>
      </c>
      <c r="AN26" s="126">
        <v>46</v>
      </c>
      <c r="AO26" s="114">
        <v>38</v>
      </c>
      <c r="AP26" s="114">
        <f t="shared" si="18"/>
        <v>84</v>
      </c>
      <c r="AQ26" s="114">
        <f t="shared" si="19"/>
        <v>9</v>
      </c>
      <c r="AR26" s="127" t="str">
        <f t="shared" si="20"/>
        <v>A+</v>
      </c>
      <c r="AS26" s="142" t="s">
        <v>755</v>
      </c>
      <c r="AT26" s="126">
        <v>50</v>
      </c>
      <c r="AU26" s="114">
        <v>46</v>
      </c>
      <c r="AV26" s="114">
        <f t="shared" si="21"/>
        <v>96</v>
      </c>
      <c r="AW26" s="114">
        <f t="shared" si="22"/>
        <v>10</v>
      </c>
      <c r="AX26" s="115" t="str">
        <f t="shared" si="23"/>
        <v>O</v>
      </c>
      <c r="AY26" s="142" t="s">
        <v>755</v>
      </c>
      <c r="AZ26" s="145">
        <f t="shared" si="24"/>
        <v>8.2777777777777786</v>
      </c>
      <c r="BA26" s="86">
        <f t="shared" si="25"/>
        <v>82.777777777777786</v>
      </c>
      <c r="BB26" s="35" t="str">
        <f t="shared" si="26"/>
        <v>FCD</v>
      </c>
      <c r="BC26" s="114" t="str">
        <f t="shared" si="27"/>
        <v/>
      </c>
      <c r="BD26" s="114" t="str">
        <f t="shared" si="28"/>
        <v/>
      </c>
      <c r="BE26" s="109" t="s">
        <v>765</v>
      </c>
      <c r="BF26" s="109" t="s">
        <v>766</v>
      </c>
      <c r="BG26" s="109" t="s">
        <v>767</v>
      </c>
      <c r="BH26" s="109" t="s">
        <v>768</v>
      </c>
      <c r="BI26" s="109" t="s">
        <v>769</v>
      </c>
      <c r="BJ26" s="109" t="s">
        <v>764</v>
      </c>
      <c r="BK26" s="109" t="s">
        <v>770</v>
      </c>
      <c r="BL26" s="109" t="s">
        <v>771</v>
      </c>
    </row>
    <row r="27" spans="1:64" ht="18" thickBot="1">
      <c r="A27" s="40" t="s">
        <v>651</v>
      </c>
      <c r="B27" s="41" t="s">
        <v>252</v>
      </c>
      <c r="C27" s="42" t="s">
        <v>253</v>
      </c>
      <c r="D27" s="122">
        <v>26</v>
      </c>
      <c r="E27" s="111">
        <v>18</v>
      </c>
      <c r="F27" s="111">
        <f t="shared" si="0"/>
        <v>44</v>
      </c>
      <c r="G27" s="111">
        <f t="shared" si="1"/>
        <v>4</v>
      </c>
      <c r="H27" s="158" t="str">
        <f t="shared" si="2"/>
        <v>P</v>
      </c>
      <c r="I27" s="142" t="s">
        <v>755</v>
      </c>
      <c r="J27" s="126">
        <v>29</v>
      </c>
      <c r="K27" s="114">
        <v>31</v>
      </c>
      <c r="L27" s="114">
        <f t="shared" si="3"/>
        <v>60</v>
      </c>
      <c r="M27" s="114">
        <f t="shared" si="4"/>
        <v>7</v>
      </c>
      <c r="N27" s="127" t="str">
        <f t="shared" si="5"/>
        <v>B+</v>
      </c>
      <c r="O27" s="142" t="s">
        <v>755</v>
      </c>
      <c r="P27" s="126">
        <v>24</v>
      </c>
      <c r="Q27" s="114">
        <v>26</v>
      </c>
      <c r="R27" s="114">
        <f t="shared" si="6"/>
        <v>50</v>
      </c>
      <c r="S27" s="114">
        <f t="shared" si="7"/>
        <v>5</v>
      </c>
      <c r="T27" s="127" t="str">
        <f t="shared" si="8"/>
        <v>C</v>
      </c>
      <c r="U27" s="142" t="s">
        <v>755</v>
      </c>
      <c r="V27" s="126">
        <v>29</v>
      </c>
      <c r="W27" s="114">
        <v>20</v>
      </c>
      <c r="X27" s="114">
        <f t="shared" si="9"/>
        <v>49</v>
      </c>
      <c r="Y27" s="114">
        <f t="shared" si="10"/>
        <v>4</v>
      </c>
      <c r="Z27" s="127" t="str">
        <f t="shared" si="11"/>
        <v>P</v>
      </c>
      <c r="AA27" s="142" t="s">
        <v>755</v>
      </c>
      <c r="AB27" s="126">
        <v>39</v>
      </c>
      <c r="AC27" s="114">
        <v>37</v>
      </c>
      <c r="AD27" s="114">
        <f t="shared" si="12"/>
        <v>76</v>
      </c>
      <c r="AE27" s="114">
        <f t="shared" si="13"/>
        <v>8</v>
      </c>
      <c r="AF27" s="127" t="str">
        <f t="shared" si="14"/>
        <v>A</v>
      </c>
      <c r="AG27" s="142" t="s">
        <v>755</v>
      </c>
      <c r="AH27" s="126">
        <v>29</v>
      </c>
      <c r="AI27" s="114">
        <v>28</v>
      </c>
      <c r="AJ27" s="114">
        <f t="shared" si="15"/>
        <v>57</v>
      </c>
      <c r="AK27" s="114">
        <f t="shared" si="16"/>
        <v>6</v>
      </c>
      <c r="AL27" s="127" t="str">
        <f t="shared" si="17"/>
        <v>B</v>
      </c>
      <c r="AM27" s="142" t="s">
        <v>755</v>
      </c>
      <c r="AN27" s="126">
        <v>40</v>
      </c>
      <c r="AO27" s="114">
        <v>31</v>
      </c>
      <c r="AP27" s="114">
        <f t="shared" si="18"/>
        <v>71</v>
      </c>
      <c r="AQ27" s="114">
        <f t="shared" si="19"/>
        <v>8</v>
      </c>
      <c r="AR27" s="127" t="str">
        <f t="shared" si="20"/>
        <v>A</v>
      </c>
      <c r="AS27" s="142" t="s">
        <v>755</v>
      </c>
      <c r="AT27" s="126">
        <v>33</v>
      </c>
      <c r="AU27" s="114">
        <v>18</v>
      </c>
      <c r="AV27" s="114">
        <f t="shared" si="21"/>
        <v>51</v>
      </c>
      <c r="AW27" s="114">
        <f t="shared" si="22"/>
        <v>5</v>
      </c>
      <c r="AX27" s="115" t="str">
        <f t="shared" si="23"/>
        <v>C</v>
      </c>
      <c r="AY27" s="142" t="s">
        <v>755</v>
      </c>
      <c r="AZ27" s="145">
        <f t="shared" si="24"/>
        <v>5.5555555555555554</v>
      </c>
      <c r="BA27" s="86">
        <f t="shared" si="25"/>
        <v>55.555555555555557</v>
      </c>
      <c r="BB27" s="35" t="str">
        <f t="shared" si="26"/>
        <v>SC</v>
      </c>
      <c r="BC27" s="114" t="str">
        <f t="shared" si="27"/>
        <v/>
      </c>
      <c r="BD27" s="114" t="str">
        <f t="shared" si="28"/>
        <v/>
      </c>
      <c r="BE27" s="109" t="s">
        <v>765</v>
      </c>
      <c r="BF27" s="109" t="s">
        <v>766</v>
      </c>
      <c r="BG27" s="109" t="s">
        <v>767</v>
      </c>
      <c r="BH27" s="109" t="s">
        <v>768</v>
      </c>
      <c r="BI27" s="109" t="s">
        <v>769</v>
      </c>
      <c r="BJ27" s="109" t="s">
        <v>764</v>
      </c>
      <c r="BK27" s="109" t="s">
        <v>770</v>
      </c>
      <c r="BL27" s="109" t="s">
        <v>771</v>
      </c>
    </row>
    <row r="28" spans="1:64" ht="18" thickBot="1">
      <c r="A28" s="40" t="s">
        <v>652</v>
      </c>
      <c r="B28" s="41" t="s">
        <v>260</v>
      </c>
      <c r="C28" s="42" t="s">
        <v>261</v>
      </c>
      <c r="D28" s="122">
        <v>30</v>
      </c>
      <c r="E28" s="111">
        <v>20</v>
      </c>
      <c r="F28" s="111">
        <f t="shared" si="0"/>
        <v>50</v>
      </c>
      <c r="G28" s="111">
        <f t="shared" si="1"/>
        <v>5</v>
      </c>
      <c r="H28" s="158" t="str">
        <f t="shared" si="2"/>
        <v>C</v>
      </c>
      <c r="I28" s="142" t="s">
        <v>755</v>
      </c>
      <c r="J28" s="126">
        <v>26</v>
      </c>
      <c r="K28" s="114">
        <v>18</v>
      </c>
      <c r="L28" s="114">
        <f t="shared" si="3"/>
        <v>44</v>
      </c>
      <c r="M28" s="114">
        <f t="shared" si="4"/>
        <v>4</v>
      </c>
      <c r="N28" s="127" t="str">
        <f t="shared" si="5"/>
        <v>P</v>
      </c>
      <c r="O28" s="142" t="s">
        <v>755</v>
      </c>
      <c r="P28" s="126">
        <v>28</v>
      </c>
      <c r="Q28" s="114">
        <v>18</v>
      </c>
      <c r="R28" s="114">
        <f t="shared" si="6"/>
        <v>46</v>
      </c>
      <c r="S28" s="114">
        <f t="shared" si="7"/>
        <v>4</v>
      </c>
      <c r="T28" s="127" t="str">
        <f t="shared" si="8"/>
        <v>P</v>
      </c>
      <c r="U28" s="142" t="s">
        <v>755</v>
      </c>
      <c r="V28" s="126">
        <v>25</v>
      </c>
      <c r="W28" s="114">
        <v>25</v>
      </c>
      <c r="X28" s="114">
        <f t="shared" si="9"/>
        <v>50</v>
      </c>
      <c r="Y28" s="114">
        <f t="shared" si="10"/>
        <v>5</v>
      </c>
      <c r="Z28" s="127" t="str">
        <f t="shared" si="11"/>
        <v>C</v>
      </c>
      <c r="AA28" s="142" t="s">
        <v>755</v>
      </c>
      <c r="AB28" s="126">
        <v>37</v>
      </c>
      <c r="AC28" s="114">
        <v>35</v>
      </c>
      <c r="AD28" s="114">
        <f t="shared" si="12"/>
        <v>72</v>
      </c>
      <c r="AE28" s="114">
        <f t="shared" si="13"/>
        <v>8</v>
      </c>
      <c r="AF28" s="127" t="str">
        <f t="shared" si="14"/>
        <v>A</v>
      </c>
      <c r="AG28" s="142" t="s">
        <v>755</v>
      </c>
      <c r="AH28" s="126">
        <v>22</v>
      </c>
      <c r="AI28" s="114">
        <v>20</v>
      </c>
      <c r="AJ28" s="114">
        <f t="shared" si="15"/>
        <v>42</v>
      </c>
      <c r="AK28" s="114">
        <f t="shared" si="16"/>
        <v>4</v>
      </c>
      <c r="AL28" s="127" t="str">
        <f t="shared" si="17"/>
        <v>P</v>
      </c>
      <c r="AM28" s="142" t="s">
        <v>755</v>
      </c>
      <c r="AN28" s="126">
        <v>25</v>
      </c>
      <c r="AO28" s="114">
        <v>30</v>
      </c>
      <c r="AP28" s="114">
        <f t="shared" si="18"/>
        <v>55</v>
      </c>
      <c r="AQ28" s="114">
        <f t="shared" si="19"/>
        <v>6</v>
      </c>
      <c r="AR28" s="127" t="str">
        <f t="shared" si="20"/>
        <v>B</v>
      </c>
      <c r="AS28" s="142" t="s">
        <v>755</v>
      </c>
      <c r="AT28" s="126">
        <v>33</v>
      </c>
      <c r="AU28" s="114">
        <v>30</v>
      </c>
      <c r="AV28" s="114">
        <f t="shared" si="21"/>
        <v>63</v>
      </c>
      <c r="AW28" s="114">
        <f t="shared" si="22"/>
        <v>7</v>
      </c>
      <c r="AX28" s="115" t="str">
        <f t="shared" si="23"/>
        <v>B+</v>
      </c>
      <c r="AY28" s="142" t="s">
        <v>755</v>
      </c>
      <c r="AZ28" s="145">
        <f t="shared" si="24"/>
        <v>4.833333333333333</v>
      </c>
      <c r="BA28" s="86">
        <f t="shared" si="25"/>
        <v>48.333333333333329</v>
      </c>
      <c r="BB28" s="35" t="str">
        <f t="shared" si="26"/>
        <v>SC</v>
      </c>
      <c r="BC28" s="114" t="str">
        <f t="shared" si="27"/>
        <v/>
      </c>
      <c r="BD28" s="114" t="str">
        <f t="shared" si="28"/>
        <v/>
      </c>
      <c r="BE28" s="109" t="s">
        <v>765</v>
      </c>
      <c r="BF28" s="109" t="s">
        <v>766</v>
      </c>
      <c r="BG28" s="109" t="s">
        <v>767</v>
      </c>
      <c r="BH28" s="109" t="s">
        <v>768</v>
      </c>
      <c r="BI28" s="109" t="s">
        <v>769</v>
      </c>
      <c r="BJ28" s="109" t="s">
        <v>764</v>
      </c>
      <c r="BK28" s="109" t="s">
        <v>770</v>
      </c>
      <c r="BL28" s="109" t="s">
        <v>771</v>
      </c>
    </row>
    <row r="29" spans="1:64" ht="18" thickBot="1">
      <c r="A29" s="40" t="s">
        <v>653</v>
      </c>
      <c r="B29" s="41" t="s">
        <v>269</v>
      </c>
      <c r="C29" s="42" t="s">
        <v>270</v>
      </c>
      <c r="D29" s="122">
        <v>39</v>
      </c>
      <c r="E29" s="111">
        <v>30</v>
      </c>
      <c r="F29" s="111">
        <f t="shared" si="0"/>
        <v>69</v>
      </c>
      <c r="G29" s="111">
        <f t="shared" si="1"/>
        <v>7</v>
      </c>
      <c r="H29" s="158" t="str">
        <f t="shared" si="2"/>
        <v>B+</v>
      </c>
      <c r="I29" s="142" t="s">
        <v>755</v>
      </c>
      <c r="J29" s="126">
        <v>41</v>
      </c>
      <c r="K29" s="114">
        <v>28</v>
      </c>
      <c r="L29" s="114">
        <f t="shared" si="3"/>
        <v>69</v>
      </c>
      <c r="M29" s="114">
        <f t="shared" si="4"/>
        <v>7</v>
      </c>
      <c r="N29" s="127" t="str">
        <f t="shared" si="5"/>
        <v>B+</v>
      </c>
      <c r="O29" s="142" t="s">
        <v>755</v>
      </c>
      <c r="P29" s="126">
        <v>31</v>
      </c>
      <c r="Q29" s="114">
        <v>36</v>
      </c>
      <c r="R29" s="114">
        <f t="shared" si="6"/>
        <v>67</v>
      </c>
      <c r="S29" s="114">
        <f t="shared" si="7"/>
        <v>7</v>
      </c>
      <c r="T29" s="127" t="str">
        <f t="shared" si="8"/>
        <v>B+</v>
      </c>
      <c r="U29" s="142" t="s">
        <v>755</v>
      </c>
      <c r="V29" s="126">
        <v>39</v>
      </c>
      <c r="W29" s="114">
        <v>23</v>
      </c>
      <c r="X29" s="114">
        <f t="shared" si="9"/>
        <v>62</v>
      </c>
      <c r="Y29" s="114">
        <f t="shared" si="10"/>
        <v>7</v>
      </c>
      <c r="Z29" s="127" t="str">
        <f t="shared" si="11"/>
        <v>B+</v>
      </c>
      <c r="AA29" s="142" t="s">
        <v>755</v>
      </c>
      <c r="AB29" s="126">
        <v>45</v>
      </c>
      <c r="AC29" s="114">
        <v>49</v>
      </c>
      <c r="AD29" s="114">
        <f t="shared" si="12"/>
        <v>94</v>
      </c>
      <c r="AE29" s="114">
        <f t="shared" si="13"/>
        <v>10</v>
      </c>
      <c r="AF29" s="127" t="str">
        <f t="shared" si="14"/>
        <v>O</v>
      </c>
      <c r="AG29" s="142" t="s">
        <v>755</v>
      </c>
      <c r="AH29" s="126">
        <v>39</v>
      </c>
      <c r="AI29" s="114">
        <v>26</v>
      </c>
      <c r="AJ29" s="114">
        <f t="shared" si="15"/>
        <v>65</v>
      </c>
      <c r="AK29" s="114">
        <f t="shared" si="16"/>
        <v>7</v>
      </c>
      <c r="AL29" s="127" t="str">
        <f t="shared" si="17"/>
        <v>B+</v>
      </c>
      <c r="AM29" s="142" t="s">
        <v>755</v>
      </c>
      <c r="AN29" s="126">
        <v>41</v>
      </c>
      <c r="AO29" s="114">
        <v>27</v>
      </c>
      <c r="AP29" s="114">
        <f t="shared" si="18"/>
        <v>68</v>
      </c>
      <c r="AQ29" s="114">
        <f t="shared" si="19"/>
        <v>7</v>
      </c>
      <c r="AR29" s="127" t="str">
        <f t="shared" si="20"/>
        <v>B+</v>
      </c>
      <c r="AS29" s="142" t="s">
        <v>755</v>
      </c>
      <c r="AT29" s="126">
        <v>46</v>
      </c>
      <c r="AU29" s="114">
        <v>44</v>
      </c>
      <c r="AV29" s="114">
        <f t="shared" si="21"/>
        <v>90</v>
      </c>
      <c r="AW29" s="114">
        <f t="shared" si="22"/>
        <v>10</v>
      </c>
      <c r="AX29" s="115" t="str">
        <f t="shared" si="23"/>
        <v>O</v>
      </c>
      <c r="AY29" s="142" t="s">
        <v>755</v>
      </c>
      <c r="AZ29" s="145">
        <f t="shared" si="24"/>
        <v>7.333333333333333</v>
      </c>
      <c r="BA29" s="86">
        <f t="shared" si="25"/>
        <v>73.333333333333329</v>
      </c>
      <c r="BB29" s="35" t="str">
        <f t="shared" si="26"/>
        <v>FCD</v>
      </c>
      <c r="BC29" s="114" t="str">
        <f t="shared" si="27"/>
        <v/>
      </c>
      <c r="BD29" s="114" t="str">
        <f t="shared" si="28"/>
        <v/>
      </c>
      <c r="BE29" s="109" t="s">
        <v>765</v>
      </c>
      <c r="BF29" s="109" t="s">
        <v>766</v>
      </c>
      <c r="BG29" s="109" t="s">
        <v>767</v>
      </c>
      <c r="BH29" s="109" t="s">
        <v>768</v>
      </c>
      <c r="BI29" s="109" t="s">
        <v>769</v>
      </c>
      <c r="BJ29" s="109" t="s">
        <v>764</v>
      </c>
      <c r="BK29" s="109" t="s">
        <v>770</v>
      </c>
      <c r="BL29" s="109" t="s">
        <v>771</v>
      </c>
    </row>
    <row r="30" spans="1:64" ht="18" thickBot="1">
      <c r="A30" s="40" t="s">
        <v>654</v>
      </c>
      <c r="B30" s="41" t="s">
        <v>277</v>
      </c>
      <c r="C30" s="42" t="s">
        <v>278</v>
      </c>
      <c r="D30" s="122">
        <v>24</v>
      </c>
      <c r="E30" s="111">
        <v>11</v>
      </c>
      <c r="F30" s="111">
        <f t="shared" si="0"/>
        <v>35</v>
      </c>
      <c r="G30" s="111">
        <f t="shared" si="1"/>
        <v>0</v>
      </c>
      <c r="H30" s="158" t="str">
        <f t="shared" si="2"/>
        <v>F</v>
      </c>
      <c r="I30" s="7"/>
      <c r="J30" s="126">
        <v>27</v>
      </c>
      <c r="K30" s="114">
        <v>18</v>
      </c>
      <c r="L30" s="114">
        <f t="shared" si="3"/>
        <v>45</v>
      </c>
      <c r="M30" s="114">
        <f t="shared" si="4"/>
        <v>4</v>
      </c>
      <c r="N30" s="127" t="str">
        <f t="shared" si="5"/>
        <v>P</v>
      </c>
      <c r="O30" s="142" t="s">
        <v>755</v>
      </c>
      <c r="P30" s="126">
        <v>22</v>
      </c>
      <c r="Q30" s="114">
        <v>20</v>
      </c>
      <c r="R30" s="114">
        <f t="shared" si="6"/>
        <v>42</v>
      </c>
      <c r="S30" s="114">
        <f t="shared" si="7"/>
        <v>4</v>
      </c>
      <c r="T30" s="127" t="str">
        <f t="shared" si="8"/>
        <v>P</v>
      </c>
      <c r="U30" s="142" t="s">
        <v>755</v>
      </c>
      <c r="V30" s="126">
        <v>25</v>
      </c>
      <c r="W30" s="114">
        <v>22</v>
      </c>
      <c r="X30" s="114">
        <f t="shared" si="9"/>
        <v>47</v>
      </c>
      <c r="Y30" s="114">
        <f t="shared" si="10"/>
        <v>4</v>
      </c>
      <c r="Z30" s="127" t="str">
        <f t="shared" si="11"/>
        <v>P</v>
      </c>
      <c r="AA30" s="142" t="s">
        <v>755</v>
      </c>
      <c r="AB30" s="126">
        <v>36</v>
      </c>
      <c r="AC30" s="114">
        <v>29</v>
      </c>
      <c r="AD30" s="114">
        <f t="shared" si="12"/>
        <v>65</v>
      </c>
      <c r="AE30" s="114">
        <f t="shared" si="13"/>
        <v>7</v>
      </c>
      <c r="AF30" s="127" t="str">
        <f t="shared" si="14"/>
        <v>B+</v>
      </c>
      <c r="AG30" s="142" t="s">
        <v>755</v>
      </c>
      <c r="AH30" s="126">
        <v>22</v>
      </c>
      <c r="AI30" s="114">
        <v>20</v>
      </c>
      <c r="AJ30" s="114">
        <f t="shared" si="15"/>
        <v>42</v>
      </c>
      <c r="AK30" s="114">
        <f t="shared" si="16"/>
        <v>4</v>
      </c>
      <c r="AL30" s="127" t="str">
        <f t="shared" si="17"/>
        <v>P</v>
      </c>
      <c r="AM30" s="142" t="s">
        <v>755</v>
      </c>
      <c r="AN30" s="126">
        <v>24</v>
      </c>
      <c r="AO30" s="114">
        <v>25</v>
      </c>
      <c r="AP30" s="114">
        <f t="shared" si="18"/>
        <v>49</v>
      </c>
      <c r="AQ30" s="114">
        <f t="shared" si="19"/>
        <v>4</v>
      </c>
      <c r="AR30" s="127" t="str">
        <f t="shared" si="20"/>
        <v>P</v>
      </c>
      <c r="AS30" s="142" t="s">
        <v>755</v>
      </c>
      <c r="AT30" s="126">
        <v>36</v>
      </c>
      <c r="AU30" s="114">
        <v>18</v>
      </c>
      <c r="AV30" s="114">
        <f t="shared" si="21"/>
        <v>54</v>
      </c>
      <c r="AW30" s="114">
        <f t="shared" si="22"/>
        <v>5</v>
      </c>
      <c r="AX30" s="115" t="str">
        <f t="shared" si="23"/>
        <v>C</v>
      </c>
      <c r="AY30" s="142" t="s">
        <v>755</v>
      </c>
      <c r="AZ30" s="145">
        <f t="shared" si="24"/>
        <v>3.5555555555555554</v>
      </c>
      <c r="BA30" s="86">
        <f t="shared" si="25"/>
        <v>35.555555555555557</v>
      </c>
      <c r="BB30" s="35" t="str">
        <f t="shared" si="26"/>
        <v>Fail</v>
      </c>
      <c r="BC30" s="114" t="str">
        <f t="shared" si="27"/>
        <v>21CS51,</v>
      </c>
      <c r="BD30" s="114" t="str">
        <f t="shared" si="28"/>
        <v>21CS51,</v>
      </c>
      <c r="BE30" s="109" t="s">
        <v>765</v>
      </c>
      <c r="BF30" s="109" t="s">
        <v>766</v>
      </c>
      <c r="BG30" s="109" t="s">
        <v>767</v>
      </c>
      <c r="BH30" s="109" t="s">
        <v>768</v>
      </c>
      <c r="BI30" s="109" t="s">
        <v>769</v>
      </c>
      <c r="BJ30" s="109" t="s">
        <v>764</v>
      </c>
      <c r="BK30" s="109" t="s">
        <v>770</v>
      </c>
      <c r="BL30" s="109" t="s">
        <v>771</v>
      </c>
    </row>
    <row r="31" spans="1:64" ht="18" thickBot="1">
      <c r="A31" s="40" t="s">
        <v>655</v>
      </c>
      <c r="B31" s="41" t="s">
        <v>286</v>
      </c>
      <c r="C31" s="42" t="s">
        <v>287</v>
      </c>
      <c r="D31" s="122">
        <v>22</v>
      </c>
      <c r="E31" s="111">
        <v>21</v>
      </c>
      <c r="F31" s="111">
        <f t="shared" si="0"/>
        <v>43</v>
      </c>
      <c r="G31" s="111">
        <f t="shared" si="1"/>
        <v>4</v>
      </c>
      <c r="H31" s="158" t="str">
        <f t="shared" si="2"/>
        <v>P</v>
      </c>
      <c r="I31" s="142" t="s">
        <v>755</v>
      </c>
      <c r="J31" s="126">
        <v>22</v>
      </c>
      <c r="K31" s="114">
        <v>13</v>
      </c>
      <c r="L31" s="114">
        <f t="shared" si="3"/>
        <v>35</v>
      </c>
      <c r="M31" s="114">
        <f t="shared" si="4"/>
        <v>0</v>
      </c>
      <c r="N31" s="127" t="str">
        <f t="shared" si="5"/>
        <v>F</v>
      </c>
      <c r="O31" s="142"/>
      <c r="P31" s="126">
        <v>22</v>
      </c>
      <c r="Q31" s="114">
        <v>18</v>
      </c>
      <c r="R31" s="114">
        <f t="shared" si="6"/>
        <v>40</v>
      </c>
      <c r="S31" s="114">
        <f t="shared" si="7"/>
        <v>4</v>
      </c>
      <c r="T31" s="127" t="str">
        <f t="shared" si="8"/>
        <v>P</v>
      </c>
      <c r="U31" s="142" t="s">
        <v>755</v>
      </c>
      <c r="V31" s="126">
        <v>21</v>
      </c>
      <c r="W31" s="114">
        <v>31</v>
      </c>
      <c r="X31" s="114">
        <f t="shared" si="9"/>
        <v>52</v>
      </c>
      <c r="Y31" s="114">
        <f t="shared" si="10"/>
        <v>5</v>
      </c>
      <c r="Z31" s="127" t="str">
        <f t="shared" si="11"/>
        <v>C</v>
      </c>
      <c r="AA31" s="142" t="s">
        <v>755</v>
      </c>
      <c r="AB31" s="126">
        <v>30</v>
      </c>
      <c r="AC31" s="114">
        <v>26</v>
      </c>
      <c r="AD31" s="114">
        <f t="shared" si="12"/>
        <v>56</v>
      </c>
      <c r="AE31" s="114">
        <f t="shared" si="13"/>
        <v>6</v>
      </c>
      <c r="AF31" s="127" t="str">
        <f t="shared" si="14"/>
        <v>B</v>
      </c>
      <c r="AG31" s="142" t="s">
        <v>755</v>
      </c>
      <c r="AH31" s="126">
        <v>22</v>
      </c>
      <c r="AI31" s="114">
        <v>8</v>
      </c>
      <c r="AJ31" s="114">
        <f t="shared" si="15"/>
        <v>30</v>
      </c>
      <c r="AK31" s="114">
        <f t="shared" si="16"/>
        <v>0</v>
      </c>
      <c r="AL31" s="127" t="str">
        <f t="shared" si="17"/>
        <v>F</v>
      </c>
      <c r="AM31" s="142"/>
      <c r="AN31" s="126">
        <v>26</v>
      </c>
      <c r="AO31" s="114">
        <v>30</v>
      </c>
      <c r="AP31" s="114">
        <f t="shared" si="18"/>
        <v>56</v>
      </c>
      <c r="AQ31" s="114">
        <f t="shared" si="19"/>
        <v>6</v>
      </c>
      <c r="AR31" s="127" t="str">
        <f t="shared" si="20"/>
        <v>B</v>
      </c>
      <c r="AS31" s="142" t="s">
        <v>755</v>
      </c>
      <c r="AT31" s="126">
        <v>31</v>
      </c>
      <c r="AU31" s="114">
        <v>18</v>
      </c>
      <c r="AV31" s="114">
        <f t="shared" si="21"/>
        <v>49</v>
      </c>
      <c r="AW31" s="114">
        <f t="shared" si="22"/>
        <v>4</v>
      </c>
      <c r="AX31" s="115" t="str">
        <f t="shared" si="23"/>
        <v>P</v>
      </c>
      <c r="AY31" s="142" t="s">
        <v>755</v>
      </c>
      <c r="AZ31" s="145">
        <f t="shared" si="24"/>
        <v>3.0555555555555554</v>
      </c>
      <c r="BA31" s="86">
        <f t="shared" si="25"/>
        <v>30.555555555555554</v>
      </c>
      <c r="BB31" s="35" t="str">
        <f t="shared" si="26"/>
        <v>Fail</v>
      </c>
      <c r="BC31" s="114" t="str">
        <f t="shared" si="27"/>
        <v>21CS52,21RMI56,</v>
      </c>
      <c r="BD31" s="114" t="str">
        <f t="shared" si="28"/>
        <v>21CS52,21RMI56,</v>
      </c>
      <c r="BE31" s="109" t="s">
        <v>765</v>
      </c>
      <c r="BF31" s="109" t="s">
        <v>766</v>
      </c>
      <c r="BG31" s="109" t="s">
        <v>767</v>
      </c>
      <c r="BH31" s="109" t="s">
        <v>768</v>
      </c>
      <c r="BI31" s="109" t="s">
        <v>769</v>
      </c>
      <c r="BJ31" s="109" t="s">
        <v>764</v>
      </c>
      <c r="BK31" s="109" t="s">
        <v>770</v>
      </c>
      <c r="BL31" s="109" t="s">
        <v>771</v>
      </c>
    </row>
    <row r="32" spans="1:64" ht="18" thickBot="1">
      <c r="A32" s="40" t="s">
        <v>656</v>
      </c>
      <c r="B32" s="41" t="s">
        <v>295</v>
      </c>
      <c r="C32" s="42" t="s">
        <v>296</v>
      </c>
      <c r="D32" s="122">
        <v>36</v>
      </c>
      <c r="E32" s="111">
        <v>30</v>
      </c>
      <c r="F32" s="111">
        <f t="shared" si="0"/>
        <v>66</v>
      </c>
      <c r="G32" s="111">
        <f t="shared" si="1"/>
        <v>7</v>
      </c>
      <c r="H32" s="158" t="str">
        <f t="shared" si="2"/>
        <v>B+</v>
      </c>
      <c r="I32" s="142" t="s">
        <v>755</v>
      </c>
      <c r="J32" s="126">
        <v>39</v>
      </c>
      <c r="K32" s="114">
        <v>26</v>
      </c>
      <c r="L32" s="114">
        <f t="shared" si="3"/>
        <v>65</v>
      </c>
      <c r="M32" s="114">
        <f t="shared" si="4"/>
        <v>7</v>
      </c>
      <c r="N32" s="127" t="str">
        <f t="shared" si="5"/>
        <v>B+</v>
      </c>
      <c r="O32" s="142" t="s">
        <v>755</v>
      </c>
      <c r="P32" s="126">
        <v>34</v>
      </c>
      <c r="Q32" s="114">
        <v>35</v>
      </c>
      <c r="R32" s="114">
        <f t="shared" si="6"/>
        <v>69</v>
      </c>
      <c r="S32" s="114">
        <f t="shared" si="7"/>
        <v>7</v>
      </c>
      <c r="T32" s="127" t="str">
        <f t="shared" si="8"/>
        <v>B+</v>
      </c>
      <c r="U32" s="142" t="s">
        <v>755</v>
      </c>
      <c r="V32" s="126">
        <v>42</v>
      </c>
      <c r="W32" s="114">
        <v>28</v>
      </c>
      <c r="X32" s="114">
        <f t="shared" si="9"/>
        <v>70</v>
      </c>
      <c r="Y32" s="114">
        <f t="shared" si="10"/>
        <v>8</v>
      </c>
      <c r="Z32" s="127" t="str">
        <f t="shared" si="11"/>
        <v>A</v>
      </c>
      <c r="AA32" s="142" t="s">
        <v>755</v>
      </c>
      <c r="AB32" s="126">
        <v>45</v>
      </c>
      <c r="AC32" s="114">
        <v>42</v>
      </c>
      <c r="AD32" s="114">
        <f t="shared" si="12"/>
        <v>87</v>
      </c>
      <c r="AE32" s="114">
        <f t="shared" si="13"/>
        <v>9</v>
      </c>
      <c r="AF32" s="127" t="str">
        <f t="shared" si="14"/>
        <v>A+</v>
      </c>
      <c r="AG32" s="142" t="s">
        <v>755</v>
      </c>
      <c r="AH32" s="126">
        <v>38</v>
      </c>
      <c r="AI32" s="114">
        <v>25</v>
      </c>
      <c r="AJ32" s="114">
        <f t="shared" si="15"/>
        <v>63</v>
      </c>
      <c r="AK32" s="114">
        <f t="shared" si="16"/>
        <v>7</v>
      </c>
      <c r="AL32" s="127" t="str">
        <f t="shared" si="17"/>
        <v>B+</v>
      </c>
      <c r="AM32" s="142" t="s">
        <v>755</v>
      </c>
      <c r="AN32" s="126">
        <v>42</v>
      </c>
      <c r="AO32" s="114">
        <v>35</v>
      </c>
      <c r="AP32" s="114">
        <f t="shared" si="18"/>
        <v>77</v>
      </c>
      <c r="AQ32" s="114">
        <f t="shared" si="19"/>
        <v>8</v>
      </c>
      <c r="AR32" s="127" t="str">
        <f t="shared" si="20"/>
        <v>A</v>
      </c>
      <c r="AS32" s="142" t="s">
        <v>755</v>
      </c>
      <c r="AT32" s="126">
        <v>47</v>
      </c>
      <c r="AU32" s="114">
        <v>43</v>
      </c>
      <c r="AV32" s="114">
        <f t="shared" si="21"/>
        <v>90</v>
      </c>
      <c r="AW32" s="114">
        <f t="shared" si="22"/>
        <v>10</v>
      </c>
      <c r="AX32" s="115" t="str">
        <f t="shared" si="23"/>
        <v>O</v>
      </c>
      <c r="AY32" s="142" t="s">
        <v>755</v>
      </c>
      <c r="AZ32" s="145">
        <f t="shared" si="24"/>
        <v>7.5</v>
      </c>
      <c r="BA32" s="86">
        <f t="shared" si="25"/>
        <v>75</v>
      </c>
      <c r="BB32" s="35" t="str">
        <f t="shared" si="26"/>
        <v>FCD</v>
      </c>
      <c r="BC32" s="114" t="str">
        <f t="shared" si="27"/>
        <v/>
      </c>
      <c r="BD32" s="114" t="str">
        <f t="shared" si="28"/>
        <v/>
      </c>
      <c r="BE32" s="109" t="s">
        <v>765</v>
      </c>
      <c r="BF32" s="109" t="s">
        <v>766</v>
      </c>
      <c r="BG32" s="109" t="s">
        <v>767</v>
      </c>
      <c r="BH32" s="109" t="s">
        <v>768</v>
      </c>
      <c r="BI32" s="109" t="s">
        <v>769</v>
      </c>
      <c r="BJ32" s="109" t="s">
        <v>764</v>
      </c>
      <c r="BK32" s="109" t="s">
        <v>770</v>
      </c>
      <c r="BL32" s="109" t="s">
        <v>771</v>
      </c>
    </row>
    <row r="33" spans="1:64" ht="18" thickBot="1">
      <c r="A33" s="40" t="s">
        <v>657</v>
      </c>
      <c r="B33" s="41" t="s">
        <v>304</v>
      </c>
      <c r="C33" s="42" t="s">
        <v>305</v>
      </c>
      <c r="D33" s="122">
        <v>27</v>
      </c>
      <c r="E33" s="111">
        <v>20</v>
      </c>
      <c r="F33" s="111">
        <f t="shared" si="0"/>
        <v>47</v>
      </c>
      <c r="G33" s="111">
        <f t="shared" si="1"/>
        <v>4</v>
      </c>
      <c r="H33" s="158" t="str">
        <f t="shared" si="2"/>
        <v>P</v>
      </c>
      <c r="I33" s="142" t="s">
        <v>755</v>
      </c>
      <c r="J33" s="126">
        <v>31</v>
      </c>
      <c r="K33" s="114">
        <v>20</v>
      </c>
      <c r="L33" s="114">
        <f t="shared" si="3"/>
        <v>51</v>
      </c>
      <c r="M33" s="114">
        <f t="shared" si="4"/>
        <v>5</v>
      </c>
      <c r="N33" s="127" t="str">
        <f t="shared" si="5"/>
        <v>C</v>
      </c>
      <c r="O33" s="142" t="s">
        <v>755</v>
      </c>
      <c r="P33" s="126">
        <v>26</v>
      </c>
      <c r="Q33" s="114">
        <v>18</v>
      </c>
      <c r="R33" s="114">
        <f t="shared" si="6"/>
        <v>44</v>
      </c>
      <c r="S33" s="114">
        <f t="shared" si="7"/>
        <v>4</v>
      </c>
      <c r="T33" s="127" t="str">
        <f t="shared" si="8"/>
        <v>P</v>
      </c>
      <c r="U33" s="142" t="s">
        <v>755</v>
      </c>
      <c r="V33" s="126">
        <v>34</v>
      </c>
      <c r="W33" s="114">
        <v>33</v>
      </c>
      <c r="X33" s="114">
        <f t="shared" si="9"/>
        <v>67</v>
      </c>
      <c r="Y33" s="114">
        <f t="shared" si="10"/>
        <v>7</v>
      </c>
      <c r="Z33" s="127" t="str">
        <f t="shared" si="11"/>
        <v>B+</v>
      </c>
      <c r="AA33" s="142" t="s">
        <v>755</v>
      </c>
      <c r="AB33" s="126">
        <v>40</v>
      </c>
      <c r="AC33" s="114">
        <v>41</v>
      </c>
      <c r="AD33" s="114">
        <f t="shared" si="12"/>
        <v>81</v>
      </c>
      <c r="AE33" s="114">
        <f t="shared" si="13"/>
        <v>9</v>
      </c>
      <c r="AF33" s="127" t="str">
        <f t="shared" si="14"/>
        <v>A+</v>
      </c>
      <c r="AG33" s="142" t="s">
        <v>755</v>
      </c>
      <c r="AH33" s="126">
        <v>27</v>
      </c>
      <c r="AI33" s="114">
        <v>28</v>
      </c>
      <c r="AJ33" s="114">
        <f t="shared" si="15"/>
        <v>55</v>
      </c>
      <c r="AK33" s="114">
        <f t="shared" si="16"/>
        <v>6</v>
      </c>
      <c r="AL33" s="127" t="str">
        <f t="shared" si="17"/>
        <v>B</v>
      </c>
      <c r="AM33" s="142" t="s">
        <v>755</v>
      </c>
      <c r="AN33" s="126">
        <v>34</v>
      </c>
      <c r="AO33" s="114">
        <v>31</v>
      </c>
      <c r="AP33" s="114">
        <f t="shared" si="18"/>
        <v>65</v>
      </c>
      <c r="AQ33" s="114">
        <f t="shared" si="19"/>
        <v>7</v>
      </c>
      <c r="AR33" s="127" t="str">
        <f t="shared" si="20"/>
        <v>B+</v>
      </c>
      <c r="AS33" s="142" t="s">
        <v>755</v>
      </c>
      <c r="AT33" s="126">
        <v>38</v>
      </c>
      <c r="AU33" s="114">
        <v>40</v>
      </c>
      <c r="AV33" s="114">
        <f t="shared" si="21"/>
        <v>78</v>
      </c>
      <c r="AW33" s="114">
        <f t="shared" si="22"/>
        <v>8</v>
      </c>
      <c r="AX33" s="115" t="str">
        <f t="shared" si="23"/>
        <v>A</v>
      </c>
      <c r="AY33" s="142" t="s">
        <v>755</v>
      </c>
      <c r="AZ33" s="145">
        <f t="shared" si="24"/>
        <v>5.6111111111111107</v>
      </c>
      <c r="BA33" s="86">
        <f t="shared" si="25"/>
        <v>56.111111111111107</v>
      </c>
      <c r="BB33" s="35" t="str">
        <f t="shared" si="26"/>
        <v>SC</v>
      </c>
      <c r="BC33" s="114" t="str">
        <f t="shared" si="27"/>
        <v/>
      </c>
      <c r="BD33" s="114" t="str">
        <f t="shared" si="28"/>
        <v/>
      </c>
      <c r="BE33" s="109" t="s">
        <v>765</v>
      </c>
      <c r="BF33" s="109" t="s">
        <v>766</v>
      </c>
      <c r="BG33" s="109" t="s">
        <v>767</v>
      </c>
      <c r="BH33" s="109" t="s">
        <v>768</v>
      </c>
      <c r="BI33" s="109" t="s">
        <v>769</v>
      </c>
      <c r="BJ33" s="109" t="s">
        <v>764</v>
      </c>
      <c r="BK33" s="109" t="s">
        <v>770</v>
      </c>
      <c r="BL33" s="109" t="s">
        <v>771</v>
      </c>
    </row>
    <row r="34" spans="1:64" ht="18" thickBot="1">
      <c r="A34" s="40" t="s">
        <v>658</v>
      </c>
      <c r="B34" s="41" t="s">
        <v>314</v>
      </c>
      <c r="C34" s="42" t="s">
        <v>315</v>
      </c>
      <c r="D34" s="122">
        <v>38</v>
      </c>
      <c r="E34" s="111">
        <v>29</v>
      </c>
      <c r="F34" s="111">
        <f t="shared" si="0"/>
        <v>67</v>
      </c>
      <c r="G34" s="111">
        <f t="shared" si="1"/>
        <v>7</v>
      </c>
      <c r="H34" s="158" t="str">
        <f t="shared" si="2"/>
        <v>B+</v>
      </c>
      <c r="I34" s="142" t="s">
        <v>755</v>
      </c>
      <c r="J34" s="126">
        <v>39</v>
      </c>
      <c r="K34" s="114">
        <v>30</v>
      </c>
      <c r="L34" s="114">
        <f t="shared" si="3"/>
        <v>69</v>
      </c>
      <c r="M34" s="114">
        <f t="shared" si="4"/>
        <v>7</v>
      </c>
      <c r="N34" s="127" t="str">
        <f t="shared" si="5"/>
        <v>B+</v>
      </c>
      <c r="O34" s="142" t="s">
        <v>755</v>
      </c>
      <c r="P34" s="126">
        <v>32</v>
      </c>
      <c r="Q34" s="114">
        <v>26</v>
      </c>
      <c r="R34" s="114">
        <f t="shared" si="6"/>
        <v>58</v>
      </c>
      <c r="S34" s="114">
        <f t="shared" si="7"/>
        <v>6</v>
      </c>
      <c r="T34" s="127" t="str">
        <f t="shared" si="8"/>
        <v>B</v>
      </c>
      <c r="U34" s="142" t="s">
        <v>755</v>
      </c>
      <c r="V34" s="126">
        <v>34</v>
      </c>
      <c r="W34" s="114">
        <v>24</v>
      </c>
      <c r="X34" s="114">
        <f t="shared" si="9"/>
        <v>58</v>
      </c>
      <c r="Y34" s="114">
        <f t="shared" si="10"/>
        <v>6</v>
      </c>
      <c r="Z34" s="127" t="str">
        <f t="shared" si="11"/>
        <v>B</v>
      </c>
      <c r="AA34" s="142" t="s">
        <v>755</v>
      </c>
      <c r="AB34" s="126">
        <v>45</v>
      </c>
      <c r="AC34" s="114">
        <v>45</v>
      </c>
      <c r="AD34" s="114">
        <f t="shared" si="12"/>
        <v>90</v>
      </c>
      <c r="AE34" s="114">
        <f t="shared" si="13"/>
        <v>10</v>
      </c>
      <c r="AF34" s="127" t="str">
        <f t="shared" si="14"/>
        <v>O</v>
      </c>
      <c r="AG34" s="142" t="s">
        <v>755</v>
      </c>
      <c r="AH34" s="126">
        <v>38</v>
      </c>
      <c r="AI34" s="114">
        <v>31</v>
      </c>
      <c r="AJ34" s="114">
        <f t="shared" si="15"/>
        <v>69</v>
      </c>
      <c r="AK34" s="114">
        <f t="shared" si="16"/>
        <v>7</v>
      </c>
      <c r="AL34" s="127" t="str">
        <f t="shared" si="17"/>
        <v>B+</v>
      </c>
      <c r="AM34" s="142" t="s">
        <v>755</v>
      </c>
      <c r="AN34" s="126">
        <v>47</v>
      </c>
      <c r="AO34" s="114">
        <v>35</v>
      </c>
      <c r="AP34" s="114">
        <f t="shared" si="18"/>
        <v>82</v>
      </c>
      <c r="AQ34" s="114">
        <f t="shared" si="19"/>
        <v>9</v>
      </c>
      <c r="AR34" s="127" t="str">
        <f t="shared" si="20"/>
        <v>A+</v>
      </c>
      <c r="AS34" s="142" t="s">
        <v>755</v>
      </c>
      <c r="AT34" s="126">
        <v>45</v>
      </c>
      <c r="AU34" s="114">
        <v>46</v>
      </c>
      <c r="AV34" s="114">
        <f t="shared" si="21"/>
        <v>91</v>
      </c>
      <c r="AW34" s="114">
        <f t="shared" si="22"/>
        <v>10</v>
      </c>
      <c r="AX34" s="115" t="str">
        <f t="shared" si="23"/>
        <v>O</v>
      </c>
      <c r="AY34" s="142" t="s">
        <v>755</v>
      </c>
      <c r="AZ34" s="145">
        <f t="shared" si="24"/>
        <v>7.1111111111111107</v>
      </c>
      <c r="BA34" s="86">
        <f t="shared" si="25"/>
        <v>71.111111111111114</v>
      </c>
      <c r="BB34" s="35" t="str">
        <f t="shared" si="26"/>
        <v>FCD</v>
      </c>
      <c r="BC34" s="114" t="str">
        <f t="shared" si="27"/>
        <v/>
      </c>
      <c r="BD34" s="114" t="str">
        <f t="shared" si="28"/>
        <v/>
      </c>
      <c r="BE34" s="109" t="s">
        <v>765</v>
      </c>
      <c r="BF34" s="109" t="s">
        <v>766</v>
      </c>
      <c r="BG34" s="109" t="s">
        <v>767</v>
      </c>
      <c r="BH34" s="109" t="s">
        <v>768</v>
      </c>
      <c r="BI34" s="109" t="s">
        <v>769</v>
      </c>
      <c r="BJ34" s="109" t="s">
        <v>764</v>
      </c>
      <c r="BK34" s="109" t="s">
        <v>770</v>
      </c>
      <c r="BL34" s="109" t="s">
        <v>771</v>
      </c>
    </row>
    <row r="35" spans="1:64" ht="18" thickBot="1">
      <c r="A35" s="40" t="s">
        <v>659</v>
      </c>
      <c r="B35" s="41" t="s">
        <v>323</v>
      </c>
      <c r="C35" s="42" t="s">
        <v>324</v>
      </c>
      <c r="D35" s="122">
        <v>36</v>
      </c>
      <c r="E35" s="111">
        <v>34</v>
      </c>
      <c r="F35" s="111">
        <f t="shared" si="0"/>
        <v>70</v>
      </c>
      <c r="G35" s="111">
        <f t="shared" si="1"/>
        <v>8</v>
      </c>
      <c r="H35" s="158" t="str">
        <f t="shared" si="2"/>
        <v>A</v>
      </c>
      <c r="I35" s="142" t="s">
        <v>755</v>
      </c>
      <c r="J35" s="126">
        <v>36</v>
      </c>
      <c r="K35" s="114">
        <v>23</v>
      </c>
      <c r="L35" s="114">
        <f t="shared" si="3"/>
        <v>59</v>
      </c>
      <c r="M35" s="114">
        <f t="shared" si="4"/>
        <v>6</v>
      </c>
      <c r="N35" s="127" t="str">
        <f t="shared" si="5"/>
        <v>B</v>
      </c>
      <c r="O35" s="142" t="s">
        <v>755</v>
      </c>
      <c r="P35" s="126">
        <v>41</v>
      </c>
      <c r="Q35" s="114">
        <v>32</v>
      </c>
      <c r="R35" s="114">
        <f t="shared" si="6"/>
        <v>73</v>
      </c>
      <c r="S35" s="114">
        <f t="shared" si="7"/>
        <v>8</v>
      </c>
      <c r="T35" s="127" t="str">
        <f t="shared" si="8"/>
        <v>A</v>
      </c>
      <c r="U35" s="142" t="s">
        <v>755</v>
      </c>
      <c r="V35" s="126">
        <v>42</v>
      </c>
      <c r="W35" s="114">
        <v>21</v>
      </c>
      <c r="X35" s="114">
        <f t="shared" si="9"/>
        <v>63</v>
      </c>
      <c r="Y35" s="114">
        <f t="shared" si="10"/>
        <v>7</v>
      </c>
      <c r="Z35" s="127" t="str">
        <f t="shared" si="11"/>
        <v>B+</v>
      </c>
      <c r="AA35" s="142" t="s">
        <v>755</v>
      </c>
      <c r="AB35" s="126">
        <v>45</v>
      </c>
      <c r="AC35" s="114">
        <v>42</v>
      </c>
      <c r="AD35" s="114">
        <f t="shared" si="12"/>
        <v>87</v>
      </c>
      <c r="AE35" s="114">
        <f t="shared" si="13"/>
        <v>9</v>
      </c>
      <c r="AF35" s="127" t="str">
        <f t="shared" si="14"/>
        <v>A+</v>
      </c>
      <c r="AG35" s="142" t="s">
        <v>755</v>
      </c>
      <c r="AH35" s="126">
        <v>43</v>
      </c>
      <c r="AI35" s="114">
        <v>25</v>
      </c>
      <c r="AJ35" s="114">
        <f t="shared" si="15"/>
        <v>68</v>
      </c>
      <c r="AK35" s="114">
        <f t="shared" si="16"/>
        <v>7</v>
      </c>
      <c r="AL35" s="127" t="str">
        <f t="shared" si="17"/>
        <v>B+</v>
      </c>
      <c r="AM35" s="142" t="s">
        <v>755</v>
      </c>
      <c r="AN35" s="126">
        <v>44</v>
      </c>
      <c r="AO35" s="114">
        <v>34</v>
      </c>
      <c r="AP35" s="114">
        <f t="shared" si="18"/>
        <v>78</v>
      </c>
      <c r="AQ35" s="114">
        <f t="shared" si="19"/>
        <v>8</v>
      </c>
      <c r="AR35" s="127" t="str">
        <f t="shared" si="20"/>
        <v>A</v>
      </c>
      <c r="AS35" s="142" t="s">
        <v>755</v>
      </c>
      <c r="AT35" s="126">
        <v>48</v>
      </c>
      <c r="AU35" s="114">
        <v>45</v>
      </c>
      <c r="AV35" s="114">
        <f t="shared" si="21"/>
        <v>93</v>
      </c>
      <c r="AW35" s="114">
        <f t="shared" si="22"/>
        <v>10</v>
      </c>
      <c r="AX35" s="115" t="str">
        <f t="shared" si="23"/>
        <v>O</v>
      </c>
      <c r="AY35" s="142" t="s">
        <v>755</v>
      </c>
      <c r="AZ35" s="145">
        <f t="shared" si="24"/>
        <v>7.4444444444444446</v>
      </c>
      <c r="BA35" s="86">
        <f t="shared" si="25"/>
        <v>74.444444444444443</v>
      </c>
      <c r="BB35" s="35" t="str">
        <f t="shared" si="26"/>
        <v>FCD</v>
      </c>
      <c r="BC35" s="114" t="str">
        <f t="shared" si="27"/>
        <v/>
      </c>
      <c r="BD35" s="114" t="str">
        <f t="shared" si="28"/>
        <v/>
      </c>
      <c r="BE35" s="109" t="s">
        <v>765</v>
      </c>
      <c r="BF35" s="109" t="s">
        <v>766</v>
      </c>
      <c r="BG35" s="109" t="s">
        <v>767</v>
      </c>
      <c r="BH35" s="109" t="s">
        <v>768</v>
      </c>
      <c r="BI35" s="109" t="s">
        <v>769</v>
      </c>
      <c r="BJ35" s="109" t="s">
        <v>764</v>
      </c>
      <c r="BK35" s="109" t="s">
        <v>770</v>
      </c>
      <c r="BL35" s="109" t="s">
        <v>771</v>
      </c>
    </row>
    <row r="36" spans="1:64" ht="18" thickBot="1">
      <c r="A36" s="40" t="s">
        <v>660</v>
      </c>
      <c r="B36" s="41" t="s">
        <v>331</v>
      </c>
      <c r="C36" s="42" t="s">
        <v>332</v>
      </c>
      <c r="D36" s="122">
        <v>49</v>
      </c>
      <c r="E36" s="111">
        <v>35</v>
      </c>
      <c r="F36" s="111">
        <f t="shared" si="0"/>
        <v>84</v>
      </c>
      <c r="G36" s="111">
        <f t="shared" si="1"/>
        <v>9</v>
      </c>
      <c r="H36" s="158" t="str">
        <f t="shared" si="2"/>
        <v>A+</v>
      </c>
      <c r="I36" s="142" t="s">
        <v>755</v>
      </c>
      <c r="J36" s="126">
        <v>46</v>
      </c>
      <c r="K36" s="114">
        <v>31</v>
      </c>
      <c r="L36" s="114">
        <f t="shared" si="3"/>
        <v>77</v>
      </c>
      <c r="M36" s="114">
        <f t="shared" si="4"/>
        <v>8</v>
      </c>
      <c r="N36" s="127" t="str">
        <f t="shared" si="5"/>
        <v>A</v>
      </c>
      <c r="O36" s="142" t="s">
        <v>755</v>
      </c>
      <c r="P36" s="126">
        <v>45</v>
      </c>
      <c r="Q36" s="114">
        <v>30</v>
      </c>
      <c r="R36" s="114">
        <f t="shared" si="6"/>
        <v>75</v>
      </c>
      <c r="S36" s="114">
        <f t="shared" si="7"/>
        <v>8</v>
      </c>
      <c r="T36" s="127" t="str">
        <f t="shared" si="8"/>
        <v>A</v>
      </c>
      <c r="U36" s="142" t="s">
        <v>755</v>
      </c>
      <c r="V36" s="126">
        <v>47</v>
      </c>
      <c r="W36" s="114">
        <v>31</v>
      </c>
      <c r="X36" s="114">
        <f t="shared" si="9"/>
        <v>78</v>
      </c>
      <c r="Y36" s="114">
        <f t="shared" si="10"/>
        <v>8</v>
      </c>
      <c r="Z36" s="127" t="str">
        <f t="shared" si="11"/>
        <v>A</v>
      </c>
      <c r="AA36" s="142" t="s">
        <v>755</v>
      </c>
      <c r="AB36" s="126">
        <v>50</v>
      </c>
      <c r="AC36" s="114">
        <v>49</v>
      </c>
      <c r="AD36" s="114">
        <f t="shared" si="12"/>
        <v>99</v>
      </c>
      <c r="AE36" s="114">
        <f t="shared" si="13"/>
        <v>10</v>
      </c>
      <c r="AF36" s="127" t="str">
        <f t="shared" si="14"/>
        <v>O</v>
      </c>
      <c r="AG36" s="142" t="s">
        <v>755</v>
      </c>
      <c r="AH36" s="126">
        <v>48</v>
      </c>
      <c r="AI36" s="114">
        <v>34</v>
      </c>
      <c r="AJ36" s="114">
        <f t="shared" si="15"/>
        <v>82</v>
      </c>
      <c r="AK36" s="114">
        <f t="shared" si="16"/>
        <v>9</v>
      </c>
      <c r="AL36" s="127" t="str">
        <f t="shared" si="17"/>
        <v>A+</v>
      </c>
      <c r="AM36" s="142" t="s">
        <v>755</v>
      </c>
      <c r="AN36" s="126">
        <v>46</v>
      </c>
      <c r="AO36" s="114">
        <v>40</v>
      </c>
      <c r="AP36" s="114">
        <f t="shared" si="18"/>
        <v>86</v>
      </c>
      <c r="AQ36" s="114">
        <f t="shared" si="19"/>
        <v>9</v>
      </c>
      <c r="AR36" s="127" t="str">
        <f t="shared" si="20"/>
        <v>A+</v>
      </c>
      <c r="AS36" s="142" t="s">
        <v>755</v>
      </c>
      <c r="AT36" s="126">
        <v>50</v>
      </c>
      <c r="AU36" s="114">
        <v>49</v>
      </c>
      <c r="AV36" s="114">
        <f t="shared" si="21"/>
        <v>99</v>
      </c>
      <c r="AW36" s="114">
        <f t="shared" si="22"/>
        <v>10</v>
      </c>
      <c r="AX36" s="115" t="str">
        <f t="shared" si="23"/>
        <v>O</v>
      </c>
      <c r="AY36" s="142" t="s">
        <v>755</v>
      </c>
      <c r="AZ36" s="145">
        <f t="shared" si="24"/>
        <v>8.5555555555555554</v>
      </c>
      <c r="BA36" s="86">
        <f t="shared" si="25"/>
        <v>85.555555555555557</v>
      </c>
      <c r="BB36" s="35" t="str">
        <f t="shared" si="26"/>
        <v>FCD</v>
      </c>
      <c r="BC36" s="114" t="str">
        <f t="shared" si="27"/>
        <v/>
      </c>
      <c r="BD36" s="114" t="str">
        <f t="shared" si="28"/>
        <v/>
      </c>
      <c r="BE36" s="109" t="s">
        <v>765</v>
      </c>
      <c r="BF36" s="109" t="s">
        <v>766</v>
      </c>
      <c r="BG36" s="109" t="s">
        <v>767</v>
      </c>
      <c r="BH36" s="109" t="s">
        <v>768</v>
      </c>
      <c r="BI36" s="109" t="s">
        <v>769</v>
      </c>
      <c r="BJ36" s="109" t="s">
        <v>764</v>
      </c>
      <c r="BK36" s="109" t="s">
        <v>770</v>
      </c>
      <c r="BL36" s="109" t="s">
        <v>771</v>
      </c>
    </row>
    <row r="37" spans="1:64" ht="18" thickBot="1">
      <c r="A37" s="40" t="s">
        <v>661</v>
      </c>
      <c r="B37" s="41" t="s">
        <v>338</v>
      </c>
      <c r="C37" s="42" t="s">
        <v>339</v>
      </c>
      <c r="D37" s="122">
        <v>45</v>
      </c>
      <c r="E37" s="111">
        <v>30</v>
      </c>
      <c r="F37" s="111">
        <f t="shared" si="0"/>
        <v>75</v>
      </c>
      <c r="G37" s="111">
        <f t="shared" si="1"/>
        <v>8</v>
      </c>
      <c r="H37" s="158" t="str">
        <f t="shared" si="2"/>
        <v>A</v>
      </c>
      <c r="I37" s="142" t="s">
        <v>755</v>
      </c>
      <c r="J37" s="126">
        <v>45</v>
      </c>
      <c r="K37" s="114">
        <v>20</v>
      </c>
      <c r="L37" s="114">
        <f t="shared" si="3"/>
        <v>65</v>
      </c>
      <c r="M37" s="114">
        <f t="shared" si="4"/>
        <v>7</v>
      </c>
      <c r="N37" s="127" t="str">
        <f t="shared" si="5"/>
        <v>B+</v>
      </c>
      <c r="O37" s="142" t="s">
        <v>755</v>
      </c>
      <c r="P37" s="126">
        <v>43</v>
      </c>
      <c r="Q37" s="114">
        <v>24</v>
      </c>
      <c r="R37" s="114">
        <f t="shared" si="6"/>
        <v>67</v>
      </c>
      <c r="S37" s="114">
        <f t="shared" si="7"/>
        <v>7</v>
      </c>
      <c r="T37" s="127" t="str">
        <f t="shared" si="8"/>
        <v>B+</v>
      </c>
      <c r="U37" s="142" t="s">
        <v>755</v>
      </c>
      <c r="V37" s="126">
        <v>44</v>
      </c>
      <c r="W37" s="114">
        <v>32</v>
      </c>
      <c r="X37" s="114">
        <f t="shared" si="9"/>
        <v>76</v>
      </c>
      <c r="Y37" s="114">
        <f t="shared" si="10"/>
        <v>8</v>
      </c>
      <c r="Z37" s="127" t="str">
        <f t="shared" si="11"/>
        <v>A</v>
      </c>
      <c r="AA37" s="142" t="s">
        <v>755</v>
      </c>
      <c r="AB37" s="126">
        <v>47</v>
      </c>
      <c r="AC37" s="114">
        <v>48</v>
      </c>
      <c r="AD37" s="114">
        <f t="shared" si="12"/>
        <v>95</v>
      </c>
      <c r="AE37" s="114">
        <f t="shared" si="13"/>
        <v>10</v>
      </c>
      <c r="AF37" s="127" t="str">
        <f t="shared" si="14"/>
        <v>O</v>
      </c>
      <c r="AG37" s="142" t="s">
        <v>755</v>
      </c>
      <c r="AH37" s="126">
        <v>45</v>
      </c>
      <c r="AI37" s="114">
        <v>23</v>
      </c>
      <c r="AJ37" s="114">
        <f t="shared" si="15"/>
        <v>68</v>
      </c>
      <c r="AK37" s="114">
        <f t="shared" si="16"/>
        <v>7</v>
      </c>
      <c r="AL37" s="127" t="str">
        <f t="shared" si="17"/>
        <v>B+</v>
      </c>
      <c r="AM37" s="142" t="s">
        <v>755</v>
      </c>
      <c r="AN37" s="126">
        <v>46</v>
      </c>
      <c r="AO37" s="114">
        <v>38</v>
      </c>
      <c r="AP37" s="114">
        <f t="shared" si="18"/>
        <v>84</v>
      </c>
      <c r="AQ37" s="114">
        <f t="shared" si="19"/>
        <v>9</v>
      </c>
      <c r="AR37" s="127" t="str">
        <f t="shared" si="20"/>
        <v>A+</v>
      </c>
      <c r="AS37" s="142" t="s">
        <v>755</v>
      </c>
      <c r="AT37" s="126">
        <v>49</v>
      </c>
      <c r="AU37" s="114">
        <v>47</v>
      </c>
      <c r="AV37" s="114">
        <f t="shared" si="21"/>
        <v>96</v>
      </c>
      <c r="AW37" s="114">
        <f t="shared" si="22"/>
        <v>10</v>
      </c>
      <c r="AX37" s="115" t="str">
        <f t="shared" si="23"/>
        <v>O</v>
      </c>
      <c r="AY37" s="142" t="s">
        <v>755</v>
      </c>
      <c r="AZ37" s="145">
        <f t="shared" si="24"/>
        <v>7.7777777777777777</v>
      </c>
      <c r="BA37" s="86">
        <f t="shared" si="25"/>
        <v>77.777777777777771</v>
      </c>
      <c r="BB37" s="35" t="str">
        <f t="shared" si="26"/>
        <v>FCD</v>
      </c>
      <c r="BC37" s="114" t="str">
        <f t="shared" si="27"/>
        <v/>
      </c>
      <c r="BD37" s="114" t="str">
        <f t="shared" si="28"/>
        <v/>
      </c>
      <c r="BE37" s="109" t="s">
        <v>765</v>
      </c>
      <c r="BF37" s="109" t="s">
        <v>766</v>
      </c>
      <c r="BG37" s="109" t="s">
        <v>767</v>
      </c>
      <c r="BH37" s="109" t="s">
        <v>768</v>
      </c>
      <c r="BI37" s="109" t="s">
        <v>769</v>
      </c>
      <c r="BJ37" s="109" t="s">
        <v>764</v>
      </c>
      <c r="BK37" s="109" t="s">
        <v>770</v>
      </c>
      <c r="BL37" s="109" t="s">
        <v>771</v>
      </c>
    </row>
    <row r="38" spans="1:64" ht="18" thickBot="1">
      <c r="A38" s="40" t="s">
        <v>662</v>
      </c>
      <c r="B38" s="41" t="s">
        <v>347</v>
      </c>
      <c r="C38" s="42" t="s">
        <v>348</v>
      </c>
      <c r="D38" s="122">
        <v>37</v>
      </c>
      <c r="E38" s="111">
        <v>22</v>
      </c>
      <c r="F38" s="111">
        <f t="shared" si="0"/>
        <v>59</v>
      </c>
      <c r="G38" s="111">
        <f t="shared" si="1"/>
        <v>6</v>
      </c>
      <c r="H38" s="158" t="str">
        <f t="shared" si="2"/>
        <v>B</v>
      </c>
      <c r="I38" s="142" t="s">
        <v>755</v>
      </c>
      <c r="J38" s="126">
        <v>39</v>
      </c>
      <c r="K38" s="114">
        <v>30</v>
      </c>
      <c r="L38" s="114">
        <f t="shared" si="3"/>
        <v>69</v>
      </c>
      <c r="M38" s="114">
        <f t="shared" si="4"/>
        <v>7</v>
      </c>
      <c r="N38" s="127" t="str">
        <f t="shared" si="5"/>
        <v>B+</v>
      </c>
      <c r="O38" s="142" t="s">
        <v>755</v>
      </c>
      <c r="P38" s="126">
        <v>35</v>
      </c>
      <c r="Q38" s="114">
        <v>24</v>
      </c>
      <c r="R38" s="114">
        <f t="shared" si="6"/>
        <v>59</v>
      </c>
      <c r="S38" s="114">
        <f t="shared" si="7"/>
        <v>6</v>
      </c>
      <c r="T38" s="127" t="str">
        <f t="shared" si="8"/>
        <v>B</v>
      </c>
      <c r="U38" s="142" t="s">
        <v>755</v>
      </c>
      <c r="V38" s="126">
        <v>43</v>
      </c>
      <c r="W38" s="114">
        <v>32</v>
      </c>
      <c r="X38" s="114">
        <f t="shared" si="9"/>
        <v>75</v>
      </c>
      <c r="Y38" s="114">
        <f t="shared" si="10"/>
        <v>8</v>
      </c>
      <c r="Z38" s="127" t="str">
        <f t="shared" si="11"/>
        <v>A</v>
      </c>
      <c r="AA38" s="142" t="s">
        <v>755</v>
      </c>
      <c r="AB38" s="126">
        <v>43</v>
      </c>
      <c r="AC38" s="114">
        <v>49</v>
      </c>
      <c r="AD38" s="114">
        <f t="shared" si="12"/>
        <v>92</v>
      </c>
      <c r="AE38" s="114">
        <f t="shared" si="13"/>
        <v>10</v>
      </c>
      <c r="AF38" s="127" t="str">
        <f t="shared" si="14"/>
        <v>O</v>
      </c>
      <c r="AG38" s="142" t="s">
        <v>755</v>
      </c>
      <c r="AH38" s="126">
        <v>43</v>
      </c>
      <c r="AI38" s="114">
        <v>32</v>
      </c>
      <c r="AJ38" s="114">
        <f t="shared" si="15"/>
        <v>75</v>
      </c>
      <c r="AK38" s="114">
        <f t="shared" si="16"/>
        <v>8</v>
      </c>
      <c r="AL38" s="127" t="str">
        <f t="shared" si="17"/>
        <v>A</v>
      </c>
      <c r="AM38" s="142" t="s">
        <v>755</v>
      </c>
      <c r="AN38" s="126">
        <v>45</v>
      </c>
      <c r="AO38" s="114">
        <v>35</v>
      </c>
      <c r="AP38" s="114">
        <f t="shared" si="18"/>
        <v>80</v>
      </c>
      <c r="AQ38" s="114">
        <f t="shared" si="19"/>
        <v>9</v>
      </c>
      <c r="AR38" s="127" t="str">
        <f t="shared" si="20"/>
        <v>A+</v>
      </c>
      <c r="AS38" s="142" t="s">
        <v>755</v>
      </c>
      <c r="AT38" s="126">
        <v>48</v>
      </c>
      <c r="AU38" s="114">
        <v>31</v>
      </c>
      <c r="AV38" s="114">
        <f t="shared" si="21"/>
        <v>79</v>
      </c>
      <c r="AW38" s="114">
        <f t="shared" si="22"/>
        <v>8</v>
      </c>
      <c r="AX38" s="115" t="str">
        <f t="shared" si="23"/>
        <v>A</v>
      </c>
      <c r="AY38" s="142" t="s">
        <v>755</v>
      </c>
      <c r="AZ38" s="145">
        <f t="shared" si="24"/>
        <v>7.2777777777777777</v>
      </c>
      <c r="BA38" s="86">
        <f t="shared" si="25"/>
        <v>72.777777777777771</v>
      </c>
      <c r="BB38" s="35" t="str">
        <f t="shared" si="26"/>
        <v>FCD</v>
      </c>
      <c r="BC38" s="114" t="str">
        <f t="shared" si="27"/>
        <v/>
      </c>
      <c r="BD38" s="114" t="str">
        <f t="shared" si="28"/>
        <v/>
      </c>
      <c r="BE38" s="109" t="s">
        <v>765</v>
      </c>
      <c r="BF38" s="109" t="s">
        <v>766</v>
      </c>
      <c r="BG38" s="109" t="s">
        <v>767</v>
      </c>
      <c r="BH38" s="109" t="s">
        <v>768</v>
      </c>
      <c r="BI38" s="109" t="s">
        <v>769</v>
      </c>
      <c r="BJ38" s="109" t="s">
        <v>764</v>
      </c>
      <c r="BK38" s="109" t="s">
        <v>770</v>
      </c>
      <c r="BL38" s="109" t="s">
        <v>771</v>
      </c>
    </row>
    <row r="39" spans="1:64" ht="18" thickBot="1">
      <c r="A39" s="40" t="s">
        <v>663</v>
      </c>
      <c r="B39" s="41" t="s">
        <v>357</v>
      </c>
      <c r="C39" s="42" t="s">
        <v>358</v>
      </c>
      <c r="D39" s="122">
        <v>39</v>
      </c>
      <c r="E39" s="111">
        <v>25</v>
      </c>
      <c r="F39" s="111">
        <f t="shared" si="0"/>
        <v>64</v>
      </c>
      <c r="G39" s="111">
        <f t="shared" si="1"/>
        <v>7</v>
      </c>
      <c r="H39" s="158" t="str">
        <f t="shared" si="2"/>
        <v>B+</v>
      </c>
      <c r="I39" s="142" t="s">
        <v>755</v>
      </c>
      <c r="J39" s="126">
        <v>41</v>
      </c>
      <c r="K39" s="114">
        <v>27</v>
      </c>
      <c r="L39" s="114">
        <f t="shared" si="3"/>
        <v>68</v>
      </c>
      <c r="M39" s="114">
        <f t="shared" si="4"/>
        <v>7</v>
      </c>
      <c r="N39" s="127" t="str">
        <f t="shared" si="5"/>
        <v>B+</v>
      </c>
      <c r="O39" s="142" t="s">
        <v>755</v>
      </c>
      <c r="P39" s="126">
        <v>35</v>
      </c>
      <c r="Q39" s="114">
        <v>28</v>
      </c>
      <c r="R39" s="114">
        <f t="shared" si="6"/>
        <v>63</v>
      </c>
      <c r="S39" s="114">
        <f t="shared" si="7"/>
        <v>7</v>
      </c>
      <c r="T39" s="127" t="str">
        <f t="shared" si="8"/>
        <v>B+</v>
      </c>
      <c r="U39" s="142" t="s">
        <v>755</v>
      </c>
      <c r="V39" s="126">
        <v>43</v>
      </c>
      <c r="W39" s="114">
        <v>28</v>
      </c>
      <c r="X39" s="114">
        <f t="shared" si="9"/>
        <v>71</v>
      </c>
      <c r="Y39" s="114">
        <f t="shared" si="10"/>
        <v>8</v>
      </c>
      <c r="Z39" s="127" t="str">
        <f t="shared" si="11"/>
        <v>A</v>
      </c>
      <c r="AA39" s="142" t="s">
        <v>755</v>
      </c>
      <c r="AB39" s="126">
        <v>43</v>
      </c>
      <c r="AC39" s="114">
        <v>45</v>
      </c>
      <c r="AD39" s="114">
        <f t="shared" si="12"/>
        <v>88</v>
      </c>
      <c r="AE39" s="114">
        <f t="shared" si="13"/>
        <v>9</v>
      </c>
      <c r="AF39" s="127" t="str">
        <f t="shared" si="14"/>
        <v>A+</v>
      </c>
      <c r="AG39" s="142" t="s">
        <v>755</v>
      </c>
      <c r="AH39" s="126">
        <v>39</v>
      </c>
      <c r="AI39" s="114">
        <v>22</v>
      </c>
      <c r="AJ39" s="114">
        <f t="shared" si="15"/>
        <v>61</v>
      </c>
      <c r="AK39" s="114">
        <f t="shared" si="16"/>
        <v>7</v>
      </c>
      <c r="AL39" s="127" t="str">
        <f t="shared" si="17"/>
        <v>B+</v>
      </c>
      <c r="AM39" s="142" t="s">
        <v>755</v>
      </c>
      <c r="AN39" s="126">
        <v>43</v>
      </c>
      <c r="AO39" s="114">
        <v>33</v>
      </c>
      <c r="AP39" s="114">
        <f t="shared" si="18"/>
        <v>76</v>
      </c>
      <c r="AQ39" s="114">
        <f t="shared" si="19"/>
        <v>8</v>
      </c>
      <c r="AR39" s="127" t="str">
        <f t="shared" si="20"/>
        <v>A</v>
      </c>
      <c r="AS39" s="142" t="s">
        <v>755</v>
      </c>
      <c r="AT39" s="126">
        <v>46</v>
      </c>
      <c r="AU39" s="114">
        <v>44</v>
      </c>
      <c r="AV39" s="114">
        <f t="shared" si="21"/>
        <v>90</v>
      </c>
      <c r="AW39" s="114">
        <f t="shared" si="22"/>
        <v>10</v>
      </c>
      <c r="AX39" s="115" t="str">
        <f t="shared" si="23"/>
        <v>O</v>
      </c>
      <c r="AY39" s="142" t="s">
        <v>755</v>
      </c>
      <c r="AZ39" s="145">
        <f t="shared" si="24"/>
        <v>7.5</v>
      </c>
      <c r="BA39" s="86">
        <f t="shared" si="25"/>
        <v>75</v>
      </c>
      <c r="BB39" s="35" t="str">
        <f t="shared" si="26"/>
        <v>FCD</v>
      </c>
      <c r="BC39" s="114" t="str">
        <f t="shared" si="27"/>
        <v/>
      </c>
      <c r="BD39" s="114" t="str">
        <f t="shared" si="28"/>
        <v/>
      </c>
      <c r="BE39" s="109" t="s">
        <v>765</v>
      </c>
      <c r="BF39" s="109" t="s">
        <v>766</v>
      </c>
      <c r="BG39" s="109" t="s">
        <v>767</v>
      </c>
      <c r="BH39" s="109" t="s">
        <v>768</v>
      </c>
      <c r="BI39" s="109" t="s">
        <v>769</v>
      </c>
      <c r="BJ39" s="109" t="s">
        <v>764</v>
      </c>
      <c r="BK39" s="109" t="s">
        <v>770</v>
      </c>
      <c r="BL39" s="109" t="s">
        <v>771</v>
      </c>
    </row>
    <row r="40" spans="1:64" ht="18" thickBot="1">
      <c r="A40" s="40" t="s">
        <v>666</v>
      </c>
      <c r="B40" s="41" t="s">
        <v>364</v>
      </c>
      <c r="C40" s="42" t="s">
        <v>365</v>
      </c>
      <c r="D40" s="122">
        <v>39</v>
      </c>
      <c r="E40" s="111">
        <v>21</v>
      </c>
      <c r="F40" s="111">
        <f t="shared" si="0"/>
        <v>60</v>
      </c>
      <c r="G40" s="111">
        <f t="shared" si="1"/>
        <v>7</v>
      </c>
      <c r="H40" s="158" t="str">
        <f t="shared" si="2"/>
        <v>B+</v>
      </c>
      <c r="I40" s="142" t="s">
        <v>755</v>
      </c>
      <c r="J40" s="126">
        <v>34</v>
      </c>
      <c r="K40" s="114">
        <v>18</v>
      </c>
      <c r="L40" s="114">
        <f t="shared" si="3"/>
        <v>52</v>
      </c>
      <c r="M40" s="114">
        <f t="shared" si="4"/>
        <v>5</v>
      </c>
      <c r="N40" s="127" t="str">
        <f t="shared" si="5"/>
        <v>C</v>
      </c>
      <c r="O40" s="142" t="s">
        <v>755</v>
      </c>
      <c r="P40" s="126">
        <v>34</v>
      </c>
      <c r="Q40" s="114">
        <v>36</v>
      </c>
      <c r="R40" s="114">
        <f t="shared" si="6"/>
        <v>70</v>
      </c>
      <c r="S40" s="114">
        <f t="shared" si="7"/>
        <v>8</v>
      </c>
      <c r="T40" s="127" t="str">
        <f t="shared" si="8"/>
        <v>A</v>
      </c>
      <c r="U40" s="142" t="s">
        <v>755</v>
      </c>
      <c r="V40" s="126">
        <v>42</v>
      </c>
      <c r="W40" s="114">
        <v>21</v>
      </c>
      <c r="X40" s="114">
        <f t="shared" si="9"/>
        <v>63</v>
      </c>
      <c r="Y40" s="114">
        <f t="shared" si="10"/>
        <v>7</v>
      </c>
      <c r="Z40" s="127" t="str">
        <f t="shared" si="11"/>
        <v>B+</v>
      </c>
      <c r="AA40" s="142" t="s">
        <v>755</v>
      </c>
      <c r="AB40" s="126">
        <v>42</v>
      </c>
      <c r="AC40" s="114">
        <v>49</v>
      </c>
      <c r="AD40" s="114">
        <f t="shared" si="12"/>
        <v>91</v>
      </c>
      <c r="AE40" s="114">
        <f t="shared" si="13"/>
        <v>10</v>
      </c>
      <c r="AF40" s="127" t="str">
        <f t="shared" si="14"/>
        <v>O</v>
      </c>
      <c r="AG40" s="142" t="s">
        <v>755</v>
      </c>
      <c r="AH40" s="126">
        <v>43</v>
      </c>
      <c r="AI40" s="114">
        <v>18</v>
      </c>
      <c r="AJ40" s="114">
        <f t="shared" si="15"/>
        <v>61</v>
      </c>
      <c r="AK40" s="114">
        <f t="shared" si="16"/>
        <v>7</v>
      </c>
      <c r="AL40" s="127" t="str">
        <f t="shared" si="17"/>
        <v>B+</v>
      </c>
      <c r="AM40" s="142" t="s">
        <v>755</v>
      </c>
      <c r="AN40" s="126">
        <v>44</v>
      </c>
      <c r="AO40" s="114">
        <v>38</v>
      </c>
      <c r="AP40" s="114">
        <f t="shared" si="18"/>
        <v>82</v>
      </c>
      <c r="AQ40" s="114">
        <f t="shared" si="19"/>
        <v>9</v>
      </c>
      <c r="AR40" s="127" t="str">
        <f t="shared" si="20"/>
        <v>A+</v>
      </c>
      <c r="AS40" s="142" t="s">
        <v>755</v>
      </c>
      <c r="AT40" s="126">
        <v>47</v>
      </c>
      <c r="AU40" s="114">
        <v>40</v>
      </c>
      <c r="AV40" s="114">
        <f t="shared" si="21"/>
        <v>87</v>
      </c>
      <c r="AW40" s="114">
        <f t="shared" si="22"/>
        <v>9</v>
      </c>
      <c r="AX40" s="115" t="str">
        <f t="shared" si="23"/>
        <v>A+</v>
      </c>
      <c r="AY40" s="142" t="s">
        <v>755</v>
      </c>
      <c r="AZ40" s="145">
        <f t="shared" si="24"/>
        <v>7.1111111111111107</v>
      </c>
      <c r="BA40" s="86">
        <f t="shared" si="25"/>
        <v>71.111111111111114</v>
      </c>
      <c r="BB40" s="35" t="str">
        <f t="shared" si="26"/>
        <v>FCD</v>
      </c>
      <c r="BC40" s="114" t="str">
        <f t="shared" si="27"/>
        <v/>
      </c>
      <c r="BD40" s="114" t="str">
        <f t="shared" si="28"/>
        <v/>
      </c>
      <c r="BE40" s="109" t="s">
        <v>765</v>
      </c>
      <c r="BF40" s="109" t="s">
        <v>766</v>
      </c>
      <c r="BG40" s="109" t="s">
        <v>767</v>
      </c>
      <c r="BH40" s="109" t="s">
        <v>768</v>
      </c>
      <c r="BI40" s="109" t="s">
        <v>769</v>
      </c>
      <c r="BJ40" s="109" t="s">
        <v>764</v>
      </c>
      <c r="BK40" s="109" t="s">
        <v>770</v>
      </c>
      <c r="BL40" s="109" t="s">
        <v>771</v>
      </c>
    </row>
    <row r="41" spans="1:64" ht="18" thickBot="1">
      <c r="A41" s="40" t="s">
        <v>667</v>
      </c>
      <c r="B41" s="41" t="s">
        <v>371</v>
      </c>
      <c r="C41" s="42" t="s">
        <v>372</v>
      </c>
      <c r="D41" s="122">
        <v>30</v>
      </c>
      <c r="E41" s="111">
        <v>18</v>
      </c>
      <c r="F41" s="111">
        <f t="shared" si="0"/>
        <v>48</v>
      </c>
      <c r="G41" s="111">
        <f t="shared" si="1"/>
        <v>4</v>
      </c>
      <c r="H41" s="158" t="str">
        <f t="shared" si="2"/>
        <v>P</v>
      </c>
      <c r="I41" s="142" t="s">
        <v>755</v>
      </c>
      <c r="J41" s="126">
        <v>32</v>
      </c>
      <c r="K41" s="114">
        <v>20</v>
      </c>
      <c r="L41" s="114">
        <f t="shared" si="3"/>
        <v>52</v>
      </c>
      <c r="M41" s="114">
        <f t="shared" si="4"/>
        <v>5</v>
      </c>
      <c r="N41" s="127" t="str">
        <f t="shared" si="5"/>
        <v>C</v>
      </c>
      <c r="O41" s="142" t="s">
        <v>755</v>
      </c>
      <c r="P41" s="126">
        <v>30</v>
      </c>
      <c r="Q41" s="114">
        <v>25</v>
      </c>
      <c r="R41" s="114">
        <f t="shared" si="6"/>
        <v>55</v>
      </c>
      <c r="S41" s="114">
        <f t="shared" si="7"/>
        <v>6</v>
      </c>
      <c r="T41" s="127" t="str">
        <f t="shared" si="8"/>
        <v>B</v>
      </c>
      <c r="U41" s="142" t="s">
        <v>755</v>
      </c>
      <c r="V41" s="126">
        <v>39</v>
      </c>
      <c r="W41" s="114">
        <v>31</v>
      </c>
      <c r="X41" s="114">
        <f t="shared" si="9"/>
        <v>70</v>
      </c>
      <c r="Y41" s="114">
        <f t="shared" si="10"/>
        <v>8</v>
      </c>
      <c r="Z41" s="127" t="str">
        <f t="shared" si="11"/>
        <v>A</v>
      </c>
      <c r="AA41" s="142" t="s">
        <v>755</v>
      </c>
      <c r="AB41" s="126">
        <v>45</v>
      </c>
      <c r="AC41" s="114">
        <v>49</v>
      </c>
      <c r="AD41" s="114">
        <f t="shared" si="12"/>
        <v>94</v>
      </c>
      <c r="AE41" s="114">
        <f t="shared" si="13"/>
        <v>10</v>
      </c>
      <c r="AF41" s="127" t="str">
        <f t="shared" si="14"/>
        <v>O</v>
      </c>
      <c r="AG41" s="142" t="s">
        <v>755</v>
      </c>
      <c r="AH41" s="126">
        <v>35</v>
      </c>
      <c r="AI41" s="114">
        <v>24</v>
      </c>
      <c r="AJ41" s="114">
        <f t="shared" si="15"/>
        <v>59</v>
      </c>
      <c r="AK41" s="114">
        <f t="shared" si="16"/>
        <v>6</v>
      </c>
      <c r="AL41" s="127" t="str">
        <f t="shared" si="17"/>
        <v>B</v>
      </c>
      <c r="AM41" s="142" t="s">
        <v>755</v>
      </c>
      <c r="AN41" s="126">
        <v>35</v>
      </c>
      <c r="AO41" s="114">
        <v>33</v>
      </c>
      <c r="AP41" s="114">
        <f t="shared" si="18"/>
        <v>68</v>
      </c>
      <c r="AQ41" s="114">
        <f t="shared" si="19"/>
        <v>7</v>
      </c>
      <c r="AR41" s="127" t="str">
        <f t="shared" si="20"/>
        <v>B+</v>
      </c>
      <c r="AS41" s="142" t="s">
        <v>755</v>
      </c>
      <c r="AT41" s="126">
        <v>48</v>
      </c>
      <c r="AU41" s="114">
        <v>49</v>
      </c>
      <c r="AV41" s="114">
        <f t="shared" si="21"/>
        <v>97</v>
      </c>
      <c r="AW41" s="114">
        <f t="shared" si="22"/>
        <v>10</v>
      </c>
      <c r="AX41" s="115" t="str">
        <f t="shared" si="23"/>
        <v>O</v>
      </c>
      <c r="AY41" s="142" t="s">
        <v>755</v>
      </c>
      <c r="AZ41" s="145">
        <f t="shared" si="24"/>
        <v>6.2777777777777777</v>
      </c>
      <c r="BA41" s="86">
        <f t="shared" si="25"/>
        <v>62.777777777777779</v>
      </c>
      <c r="BB41" s="35" t="str">
        <f t="shared" si="26"/>
        <v>FC</v>
      </c>
      <c r="BC41" s="114" t="str">
        <f t="shared" si="27"/>
        <v/>
      </c>
      <c r="BD41" s="114" t="str">
        <f t="shared" si="28"/>
        <v/>
      </c>
      <c r="BE41" s="109" t="s">
        <v>765</v>
      </c>
      <c r="BF41" s="109" t="s">
        <v>766</v>
      </c>
      <c r="BG41" s="109" t="s">
        <v>767</v>
      </c>
      <c r="BH41" s="109" t="s">
        <v>768</v>
      </c>
      <c r="BI41" s="109" t="s">
        <v>769</v>
      </c>
      <c r="BJ41" s="109" t="s">
        <v>764</v>
      </c>
      <c r="BK41" s="109" t="s">
        <v>770</v>
      </c>
      <c r="BL41" s="109" t="s">
        <v>771</v>
      </c>
    </row>
    <row r="42" spans="1:64" ht="18" thickBot="1">
      <c r="A42" s="40" t="s">
        <v>668</v>
      </c>
      <c r="B42" s="41" t="s">
        <v>379</v>
      </c>
      <c r="C42" s="42" t="s">
        <v>380</v>
      </c>
      <c r="D42" s="122">
        <v>43</v>
      </c>
      <c r="E42" s="111">
        <v>34</v>
      </c>
      <c r="F42" s="111">
        <f t="shared" si="0"/>
        <v>77</v>
      </c>
      <c r="G42" s="111">
        <f t="shared" si="1"/>
        <v>8</v>
      </c>
      <c r="H42" s="158" t="str">
        <f t="shared" si="2"/>
        <v>A</v>
      </c>
      <c r="I42" s="142" t="s">
        <v>755</v>
      </c>
      <c r="J42" s="126">
        <v>41</v>
      </c>
      <c r="K42" s="114">
        <v>30</v>
      </c>
      <c r="L42" s="114">
        <f t="shared" si="3"/>
        <v>71</v>
      </c>
      <c r="M42" s="114">
        <f t="shared" si="4"/>
        <v>8</v>
      </c>
      <c r="N42" s="127" t="str">
        <f t="shared" si="5"/>
        <v>A</v>
      </c>
      <c r="O42" s="142" t="s">
        <v>755</v>
      </c>
      <c r="P42" s="126">
        <v>39</v>
      </c>
      <c r="Q42" s="114">
        <v>35</v>
      </c>
      <c r="R42" s="114">
        <f t="shared" si="6"/>
        <v>74</v>
      </c>
      <c r="S42" s="114">
        <f t="shared" si="7"/>
        <v>8</v>
      </c>
      <c r="T42" s="127" t="str">
        <f t="shared" si="8"/>
        <v>A</v>
      </c>
      <c r="U42" s="142" t="s">
        <v>755</v>
      </c>
      <c r="V42" s="126">
        <v>46</v>
      </c>
      <c r="W42" s="114">
        <v>40</v>
      </c>
      <c r="X42" s="114">
        <f t="shared" si="9"/>
        <v>86</v>
      </c>
      <c r="Y42" s="114">
        <f t="shared" si="10"/>
        <v>9</v>
      </c>
      <c r="Z42" s="127" t="str">
        <f t="shared" si="11"/>
        <v>A+</v>
      </c>
      <c r="AA42" s="142" t="s">
        <v>755</v>
      </c>
      <c r="AB42" s="126">
        <v>47</v>
      </c>
      <c r="AC42" s="114">
        <v>49</v>
      </c>
      <c r="AD42" s="114">
        <f t="shared" si="12"/>
        <v>96</v>
      </c>
      <c r="AE42" s="114">
        <f t="shared" si="13"/>
        <v>10</v>
      </c>
      <c r="AF42" s="127" t="str">
        <f t="shared" si="14"/>
        <v>O</v>
      </c>
      <c r="AG42" s="142" t="s">
        <v>755</v>
      </c>
      <c r="AH42" s="126">
        <v>38</v>
      </c>
      <c r="AI42" s="114">
        <v>34</v>
      </c>
      <c r="AJ42" s="114">
        <f t="shared" si="15"/>
        <v>72</v>
      </c>
      <c r="AK42" s="114">
        <f t="shared" si="16"/>
        <v>8</v>
      </c>
      <c r="AL42" s="127" t="str">
        <f t="shared" si="17"/>
        <v>A</v>
      </c>
      <c r="AM42" s="142" t="s">
        <v>755</v>
      </c>
      <c r="AN42" s="126">
        <v>46</v>
      </c>
      <c r="AO42" s="114">
        <v>37</v>
      </c>
      <c r="AP42" s="114">
        <f t="shared" si="18"/>
        <v>83</v>
      </c>
      <c r="AQ42" s="114">
        <f t="shared" si="19"/>
        <v>9</v>
      </c>
      <c r="AR42" s="127" t="str">
        <f t="shared" si="20"/>
        <v>A+</v>
      </c>
      <c r="AS42" s="142" t="s">
        <v>755</v>
      </c>
      <c r="AT42" s="126">
        <v>47</v>
      </c>
      <c r="AU42" s="114">
        <v>49</v>
      </c>
      <c r="AV42" s="114">
        <f t="shared" si="21"/>
        <v>96</v>
      </c>
      <c r="AW42" s="114">
        <f t="shared" si="22"/>
        <v>10</v>
      </c>
      <c r="AX42" s="115" t="str">
        <f t="shared" si="23"/>
        <v>O</v>
      </c>
      <c r="AY42" s="142" t="s">
        <v>755</v>
      </c>
      <c r="AZ42" s="145">
        <f t="shared" si="24"/>
        <v>8.4444444444444446</v>
      </c>
      <c r="BA42" s="86">
        <f t="shared" si="25"/>
        <v>84.444444444444443</v>
      </c>
      <c r="BB42" s="35" t="str">
        <f t="shared" si="26"/>
        <v>FCD</v>
      </c>
      <c r="BC42" s="114" t="str">
        <f t="shared" si="27"/>
        <v/>
      </c>
      <c r="BD42" s="114" t="str">
        <f t="shared" si="28"/>
        <v/>
      </c>
      <c r="BE42" s="109" t="s">
        <v>765</v>
      </c>
      <c r="BF42" s="109" t="s">
        <v>766</v>
      </c>
      <c r="BG42" s="109" t="s">
        <v>767</v>
      </c>
      <c r="BH42" s="109" t="s">
        <v>768</v>
      </c>
      <c r="BI42" s="109" t="s">
        <v>769</v>
      </c>
      <c r="BJ42" s="109" t="s">
        <v>764</v>
      </c>
      <c r="BK42" s="109" t="s">
        <v>770</v>
      </c>
      <c r="BL42" s="109" t="s">
        <v>771</v>
      </c>
    </row>
    <row r="43" spans="1:64" ht="18" thickBot="1">
      <c r="A43" s="40" t="s">
        <v>669</v>
      </c>
      <c r="B43" s="41" t="s">
        <v>387</v>
      </c>
      <c r="C43" s="42" t="s">
        <v>388</v>
      </c>
      <c r="D43" s="122">
        <v>42</v>
      </c>
      <c r="E43" s="111">
        <v>37</v>
      </c>
      <c r="F43" s="111">
        <f t="shared" si="0"/>
        <v>79</v>
      </c>
      <c r="G43" s="111">
        <f t="shared" si="1"/>
        <v>8</v>
      </c>
      <c r="H43" s="158" t="str">
        <f t="shared" si="2"/>
        <v>A</v>
      </c>
      <c r="I43" s="142" t="s">
        <v>755</v>
      </c>
      <c r="J43" s="126">
        <v>36</v>
      </c>
      <c r="K43" s="114">
        <v>31</v>
      </c>
      <c r="L43" s="114">
        <f t="shared" si="3"/>
        <v>67</v>
      </c>
      <c r="M43" s="114">
        <f t="shared" si="4"/>
        <v>7</v>
      </c>
      <c r="N43" s="127" t="str">
        <f t="shared" si="5"/>
        <v>B+</v>
      </c>
      <c r="O43" s="142" t="s">
        <v>755</v>
      </c>
      <c r="P43" s="126">
        <v>37</v>
      </c>
      <c r="Q43" s="114">
        <v>32</v>
      </c>
      <c r="R43" s="114">
        <f t="shared" si="6"/>
        <v>69</v>
      </c>
      <c r="S43" s="114">
        <f t="shared" si="7"/>
        <v>7</v>
      </c>
      <c r="T43" s="127" t="str">
        <f t="shared" si="8"/>
        <v>B+</v>
      </c>
      <c r="U43" s="142" t="s">
        <v>755</v>
      </c>
      <c r="V43" s="126">
        <v>43</v>
      </c>
      <c r="W43" s="114">
        <v>26</v>
      </c>
      <c r="X43" s="114">
        <f t="shared" si="9"/>
        <v>69</v>
      </c>
      <c r="Y43" s="114">
        <f t="shared" si="10"/>
        <v>7</v>
      </c>
      <c r="Z43" s="127" t="str">
        <f t="shared" si="11"/>
        <v>B+</v>
      </c>
      <c r="AA43" s="142" t="s">
        <v>755</v>
      </c>
      <c r="AB43" s="126">
        <v>46</v>
      </c>
      <c r="AC43" s="114">
        <v>47</v>
      </c>
      <c r="AD43" s="114">
        <f t="shared" si="12"/>
        <v>93</v>
      </c>
      <c r="AE43" s="114">
        <f t="shared" si="13"/>
        <v>10</v>
      </c>
      <c r="AF43" s="127" t="str">
        <f t="shared" si="14"/>
        <v>O</v>
      </c>
      <c r="AG43" s="142" t="s">
        <v>755</v>
      </c>
      <c r="AH43" s="126">
        <v>46</v>
      </c>
      <c r="AI43" s="114">
        <v>35</v>
      </c>
      <c r="AJ43" s="114">
        <f t="shared" si="15"/>
        <v>81</v>
      </c>
      <c r="AK43" s="114">
        <f t="shared" si="16"/>
        <v>9</v>
      </c>
      <c r="AL43" s="127" t="str">
        <f t="shared" si="17"/>
        <v>A+</v>
      </c>
      <c r="AM43" s="142" t="s">
        <v>755</v>
      </c>
      <c r="AN43" s="126">
        <v>45</v>
      </c>
      <c r="AO43" s="114">
        <v>35</v>
      </c>
      <c r="AP43" s="114">
        <f t="shared" si="18"/>
        <v>80</v>
      </c>
      <c r="AQ43" s="114">
        <f t="shared" si="19"/>
        <v>9</v>
      </c>
      <c r="AR43" s="127" t="str">
        <f t="shared" si="20"/>
        <v>A+</v>
      </c>
      <c r="AS43" s="142" t="s">
        <v>755</v>
      </c>
      <c r="AT43" s="126">
        <v>46</v>
      </c>
      <c r="AU43" s="114">
        <v>47</v>
      </c>
      <c r="AV43" s="114">
        <f t="shared" si="21"/>
        <v>93</v>
      </c>
      <c r="AW43" s="114">
        <f t="shared" si="22"/>
        <v>10</v>
      </c>
      <c r="AX43" s="115" t="str">
        <f t="shared" si="23"/>
        <v>O</v>
      </c>
      <c r="AY43" s="142" t="s">
        <v>755</v>
      </c>
      <c r="AZ43" s="145">
        <f t="shared" si="24"/>
        <v>7.833333333333333</v>
      </c>
      <c r="BA43" s="86">
        <f t="shared" si="25"/>
        <v>78.333333333333329</v>
      </c>
      <c r="BB43" s="35" t="str">
        <f t="shared" si="26"/>
        <v>FCD</v>
      </c>
      <c r="BC43" s="114" t="str">
        <f t="shared" si="27"/>
        <v/>
      </c>
      <c r="BD43" s="114" t="str">
        <f t="shared" si="28"/>
        <v/>
      </c>
      <c r="BE43" s="109" t="s">
        <v>765</v>
      </c>
      <c r="BF43" s="109" t="s">
        <v>766</v>
      </c>
      <c r="BG43" s="109" t="s">
        <v>767</v>
      </c>
      <c r="BH43" s="109" t="s">
        <v>768</v>
      </c>
      <c r="BI43" s="109" t="s">
        <v>769</v>
      </c>
      <c r="BJ43" s="109" t="s">
        <v>764</v>
      </c>
      <c r="BK43" s="109" t="s">
        <v>770</v>
      </c>
      <c r="BL43" s="109" t="s">
        <v>771</v>
      </c>
    </row>
    <row r="44" spans="1:64" ht="18" thickBot="1">
      <c r="A44" s="40" t="s">
        <v>670</v>
      </c>
      <c r="B44" s="41" t="s">
        <v>396</v>
      </c>
      <c r="C44" s="42" t="s">
        <v>397</v>
      </c>
      <c r="D44" s="122">
        <v>44</v>
      </c>
      <c r="E44" s="111">
        <v>42</v>
      </c>
      <c r="F44" s="111">
        <f t="shared" si="0"/>
        <v>86</v>
      </c>
      <c r="G44" s="111">
        <f t="shared" si="1"/>
        <v>9</v>
      </c>
      <c r="H44" s="158" t="str">
        <f t="shared" si="2"/>
        <v>A+</v>
      </c>
      <c r="I44" s="142" t="s">
        <v>755</v>
      </c>
      <c r="J44" s="126">
        <v>39</v>
      </c>
      <c r="K44" s="114">
        <v>26</v>
      </c>
      <c r="L44" s="114">
        <f t="shared" si="3"/>
        <v>65</v>
      </c>
      <c r="M44" s="114">
        <f t="shared" si="4"/>
        <v>7</v>
      </c>
      <c r="N44" s="127" t="str">
        <f t="shared" si="5"/>
        <v>B+</v>
      </c>
      <c r="O44" s="142" t="s">
        <v>755</v>
      </c>
      <c r="P44" s="126">
        <v>38</v>
      </c>
      <c r="Q44" s="114">
        <v>30</v>
      </c>
      <c r="R44" s="114">
        <f t="shared" si="6"/>
        <v>68</v>
      </c>
      <c r="S44" s="114">
        <f t="shared" si="7"/>
        <v>7</v>
      </c>
      <c r="T44" s="127" t="str">
        <f t="shared" si="8"/>
        <v>B+</v>
      </c>
      <c r="U44" s="142" t="s">
        <v>755</v>
      </c>
      <c r="V44" s="126">
        <v>46</v>
      </c>
      <c r="W44" s="114">
        <v>35</v>
      </c>
      <c r="X44" s="114">
        <f t="shared" si="9"/>
        <v>81</v>
      </c>
      <c r="Y44" s="114">
        <f t="shared" si="10"/>
        <v>9</v>
      </c>
      <c r="Z44" s="127" t="str">
        <f t="shared" si="11"/>
        <v>A+</v>
      </c>
      <c r="AA44" s="142" t="s">
        <v>755</v>
      </c>
      <c r="AB44" s="126">
        <v>47</v>
      </c>
      <c r="AC44" s="114">
        <v>48</v>
      </c>
      <c r="AD44" s="114">
        <f t="shared" si="12"/>
        <v>95</v>
      </c>
      <c r="AE44" s="114">
        <f t="shared" si="13"/>
        <v>10</v>
      </c>
      <c r="AF44" s="127" t="str">
        <f t="shared" si="14"/>
        <v>O</v>
      </c>
      <c r="AG44" s="142" t="s">
        <v>755</v>
      </c>
      <c r="AH44" s="126">
        <v>42</v>
      </c>
      <c r="AI44" s="114">
        <v>31</v>
      </c>
      <c r="AJ44" s="114">
        <f t="shared" si="15"/>
        <v>73</v>
      </c>
      <c r="AK44" s="114">
        <f t="shared" si="16"/>
        <v>8</v>
      </c>
      <c r="AL44" s="127" t="str">
        <f t="shared" si="17"/>
        <v>A</v>
      </c>
      <c r="AM44" s="142" t="s">
        <v>755</v>
      </c>
      <c r="AN44" s="126">
        <v>40</v>
      </c>
      <c r="AO44" s="114">
        <v>27</v>
      </c>
      <c r="AP44" s="114">
        <f t="shared" si="18"/>
        <v>67</v>
      </c>
      <c r="AQ44" s="114">
        <f t="shared" si="19"/>
        <v>7</v>
      </c>
      <c r="AR44" s="127" t="str">
        <f t="shared" si="20"/>
        <v>B+</v>
      </c>
      <c r="AS44" s="142" t="s">
        <v>755</v>
      </c>
      <c r="AT44" s="126">
        <v>48</v>
      </c>
      <c r="AU44" s="114">
        <v>44</v>
      </c>
      <c r="AV44" s="114">
        <f t="shared" si="21"/>
        <v>92</v>
      </c>
      <c r="AW44" s="114">
        <f t="shared" si="22"/>
        <v>10</v>
      </c>
      <c r="AX44" s="115" t="str">
        <f t="shared" si="23"/>
        <v>O</v>
      </c>
      <c r="AY44" s="142" t="s">
        <v>755</v>
      </c>
      <c r="AZ44" s="145">
        <f t="shared" si="24"/>
        <v>8.1111111111111107</v>
      </c>
      <c r="BA44" s="86">
        <f t="shared" si="25"/>
        <v>81.111111111111114</v>
      </c>
      <c r="BB44" s="35" t="str">
        <f t="shared" si="26"/>
        <v>FCD</v>
      </c>
      <c r="BC44" s="114" t="str">
        <f t="shared" si="27"/>
        <v/>
      </c>
      <c r="BD44" s="114" t="str">
        <f t="shared" si="28"/>
        <v/>
      </c>
      <c r="BE44" s="109" t="s">
        <v>765</v>
      </c>
      <c r="BF44" s="109" t="s">
        <v>766</v>
      </c>
      <c r="BG44" s="109" t="s">
        <v>767</v>
      </c>
      <c r="BH44" s="109" t="s">
        <v>768</v>
      </c>
      <c r="BI44" s="109" t="s">
        <v>769</v>
      </c>
      <c r="BJ44" s="109" t="s">
        <v>764</v>
      </c>
      <c r="BK44" s="109" t="s">
        <v>770</v>
      </c>
      <c r="BL44" s="109" t="s">
        <v>771</v>
      </c>
    </row>
    <row r="45" spans="1:64" ht="18" thickBot="1">
      <c r="A45" s="40" t="s">
        <v>671</v>
      </c>
      <c r="B45" s="41" t="s">
        <v>406</v>
      </c>
      <c r="C45" s="42" t="s">
        <v>407</v>
      </c>
      <c r="D45" s="122">
        <v>35</v>
      </c>
      <c r="E45" s="111">
        <v>31</v>
      </c>
      <c r="F45" s="111">
        <f t="shared" si="0"/>
        <v>66</v>
      </c>
      <c r="G45" s="111">
        <f t="shared" si="1"/>
        <v>7</v>
      </c>
      <c r="H45" s="158" t="str">
        <f t="shared" si="2"/>
        <v>B+</v>
      </c>
      <c r="I45" s="142" t="s">
        <v>755</v>
      </c>
      <c r="J45" s="126">
        <v>30</v>
      </c>
      <c r="K45" s="114">
        <v>29</v>
      </c>
      <c r="L45" s="114">
        <f t="shared" si="3"/>
        <v>59</v>
      </c>
      <c r="M45" s="114">
        <f t="shared" si="4"/>
        <v>6</v>
      </c>
      <c r="N45" s="127" t="str">
        <f t="shared" si="5"/>
        <v>B</v>
      </c>
      <c r="O45" s="142" t="s">
        <v>755</v>
      </c>
      <c r="P45" s="126">
        <v>32</v>
      </c>
      <c r="Q45" s="114">
        <v>25</v>
      </c>
      <c r="R45" s="114">
        <f t="shared" si="6"/>
        <v>57</v>
      </c>
      <c r="S45" s="114">
        <f t="shared" si="7"/>
        <v>6</v>
      </c>
      <c r="T45" s="127" t="str">
        <f t="shared" si="8"/>
        <v>B</v>
      </c>
      <c r="U45" s="142" t="s">
        <v>755</v>
      </c>
      <c r="V45" s="126">
        <v>40</v>
      </c>
      <c r="W45" s="114">
        <v>9</v>
      </c>
      <c r="X45" s="114">
        <f t="shared" si="9"/>
        <v>49</v>
      </c>
      <c r="Y45" s="114">
        <f t="shared" si="10"/>
        <v>0</v>
      </c>
      <c r="Z45" s="127" t="str">
        <f t="shared" si="11"/>
        <v>F</v>
      </c>
      <c r="AA45" s="142"/>
      <c r="AB45" s="126">
        <v>47</v>
      </c>
      <c r="AC45" s="114">
        <v>45</v>
      </c>
      <c r="AD45" s="114">
        <f t="shared" si="12"/>
        <v>92</v>
      </c>
      <c r="AE45" s="114">
        <f t="shared" si="13"/>
        <v>10</v>
      </c>
      <c r="AF45" s="127" t="str">
        <f t="shared" si="14"/>
        <v>O</v>
      </c>
      <c r="AG45" s="142" t="s">
        <v>755</v>
      </c>
      <c r="AH45" s="126">
        <v>43</v>
      </c>
      <c r="AI45" s="114">
        <v>18</v>
      </c>
      <c r="AJ45" s="114">
        <f t="shared" si="15"/>
        <v>61</v>
      </c>
      <c r="AK45" s="114">
        <f t="shared" si="16"/>
        <v>7</v>
      </c>
      <c r="AL45" s="127" t="str">
        <f t="shared" si="17"/>
        <v>B+</v>
      </c>
      <c r="AM45" s="142" t="s">
        <v>755</v>
      </c>
      <c r="AN45" s="126">
        <v>45</v>
      </c>
      <c r="AO45" s="114">
        <v>40</v>
      </c>
      <c r="AP45" s="114">
        <f t="shared" si="18"/>
        <v>85</v>
      </c>
      <c r="AQ45" s="114">
        <f t="shared" si="19"/>
        <v>9</v>
      </c>
      <c r="AR45" s="127" t="str">
        <f t="shared" si="20"/>
        <v>A+</v>
      </c>
      <c r="AS45" s="142" t="s">
        <v>755</v>
      </c>
      <c r="AT45" s="126">
        <v>44</v>
      </c>
      <c r="AU45" s="114">
        <v>39</v>
      </c>
      <c r="AV45" s="114">
        <f t="shared" si="21"/>
        <v>83</v>
      </c>
      <c r="AW45" s="114">
        <f t="shared" si="22"/>
        <v>9</v>
      </c>
      <c r="AX45" s="115" t="str">
        <f t="shared" si="23"/>
        <v>A+</v>
      </c>
      <c r="AY45" s="142" t="s">
        <v>755</v>
      </c>
      <c r="AZ45" s="145">
        <f t="shared" si="24"/>
        <v>5.833333333333333</v>
      </c>
      <c r="BA45" s="86">
        <f t="shared" si="25"/>
        <v>58.333333333333329</v>
      </c>
      <c r="BB45" s="35" t="str">
        <f t="shared" si="26"/>
        <v>Fail</v>
      </c>
      <c r="BC45" s="114" t="str">
        <f t="shared" si="27"/>
        <v>21AI54,</v>
      </c>
      <c r="BD45" s="114" t="str">
        <f t="shared" si="28"/>
        <v>21AI54,</v>
      </c>
      <c r="BE45" s="109" t="s">
        <v>765</v>
      </c>
      <c r="BF45" s="109" t="s">
        <v>766</v>
      </c>
      <c r="BG45" s="109" t="s">
        <v>767</v>
      </c>
      <c r="BH45" s="109" t="s">
        <v>768</v>
      </c>
      <c r="BI45" s="109" t="s">
        <v>769</v>
      </c>
      <c r="BJ45" s="109" t="s">
        <v>764</v>
      </c>
      <c r="BK45" s="109" t="s">
        <v>770</v>
      </c>
      <c r="BL45" s="109" t="s">
        <v>771</v>
      </c>
    </row>
    <row r="46" spans="1:64" ht="18" thickBot="1">
      <c r="A46" s="40" t="s">
        <v>674</v>
      </c>
      <c r="B46" s="41" t="s">
        <v>413</v>
      </c>
      <c r="C46" s="42" t="s">
        <v>414</v>
      </c>
      <c r="D46" s="122">
        <v>44</v>
      </c>
      <c r="E46" s="111">
        <v>27</v>
      </c>
      <c r="F46" s="111">
        <f t="shared" si="0"/>
        <v>71</v>
      </c>
      <c r="G46" s="111">
        <f t="shared" si="1"/>
        <v>8</v>
      </c>
      <c r="H46" s="158" t="str">
        <f t="shared" si="2"/>
        <v>A</v>
      </c>
      <c r="I46" s="142" t="s">
        <v>755</v>
      </c>
      <c r="J46" s="126">
        <v>38</v>
      </c>
      <c r="K46" s="114">
        <v>33</v>
      </c>
      <c r="L46" s="114">
        <f t="shared" si="3"/>
        <v>71</v>
      </c>
      <c r="M46" s="114">
        <f t="shared" si="4"/>
        <v>8</v>
      </c>
      <c r="N46" s="127" t="str">
        <f t="shared" si="5"/>
        <v>A</v>
      </c>
      <c r="O46" s="142" t="s">
        <v>755</v>
      </c>
      <c r="P46" s="126">
        <v>32</v>
      </c>
      <c r="Q46" s="114">
        <v>19</v>
      </c>
      <c r="R46" s="114">
        <f t="shared" si="6"/>
        <v>51</v>
      </c>
      <c r="S46" s="114">
        <f t="shared" si="7"/>
        <v>5</v>
      </c>
      <c r="T46" s="127" t="str">
        <f t="shared" si="8"/>
        <v>C</v>
      </c>
      <c r="U46" s="142" t="s">
        <v>755</v>
      </c>
      <c r="V46" s="126">
        <v>42</v>
      </c>
      <c r="W46" s="114">
        <v>33</v>
      </c>
      <c r="X46" s="114">
        <f t="shared" si="9"/>
        <v>75</v>
      </c>
      <c r="Y46" s="114">
        <f t="shared" si="10"/>
        <v>8</v>
      </c>
      <c r="Z46" s="127" t="str">
        <f t="shared" si="11"/>
        <v>A</v>
      </c>
      <c r="AA46" s="142" t="s">
        <v>755</v>
      </c>
      <c r="AB46" s="126">
        <v>47</v>
      </c>
      <c r="AC46" s="114">
        <v>47</v>
      </c>
      <c r="AD46" s="114">
        <f t="shared" si="12"/>
        <v>94</v>
      </c>
      <c r="AE46" s="114">
        <f t="shared" si="13"/>
        <v>10</v>
      </c>
      <c r="AF46" s="127" t="str">
        <f t="shared" si="14"/>
        <v>O</v>
      </c>
      <c r="AG46" s="142" t="s">
        <v>755</v>
      </c>
      <c r="AH46" s="126">
        <v>42</v>
      </c>
      <c r="AI46" s="114">
        <v>29</v>
      </c>
      <c r="AJ46" s="114">
        <f t="shared" si="15"/>
        <v>71</v>
      </c>
      <c r="AK46" s="114">
        <f t="shared" si="16"/>
        <v>8</v>
      </c>
      <c r="AL46" s="127" t="str">
        <f t="shared" si="17"/>
        <v>A</v>
      </c>
      <c r="AM46" s="142" t="s">
        <v>755</v>
      </c>
      <c r="AN46" s="126">
        <v>46</v>
      </c>
      <c r="AO46" s="114">
        <v>37</v>
      </c>
      <c r="AP46" s="114">
        <f t="shared" si="18"/>
        <v>83</v>
      </c>
      <c r="AQ46" s="114">
        <f t="shared" si="19"/>
        <v>9</v>
      </c>
      <c r="AR46" s="127" t="str">
        <f t="shared" si="20"/>
        <v>A+</v>
      </c>
      <c r="AS46" s="142" t="s">
        <v>755</v>
      </c>
      <c r="AT46" s="126">
        <v>49</v>
      </c>
      <c r="AU46" s="114">
        <v>45</v>
      </c>
      <c r="AV46" s="114">
        <f t="shared" si="21"/>
        <v>94</v>
      </c>
      <c r="AW46" s="114">
        <f t="shared" si="22"/>
        <v>10</v>
      </c>
      <c r="AX46" s="115" t="str">
        <f t="shared" si="23"/>
        <v>O</v>
      </c>
      <c r="AY46" s="142" t="s">
        <v>755</v>
      </c>
      <c r="AZ46" s="145">
        <f t="shared" si="24"/>
        <v>7.7777777777777777</v>
      </c>
      <c r="BA46" s="86">
        <f t="shared" si="25"/>
        <v>77.777777777777771</v>
      </c>
      <c r="BB46" s="35" t="str">
        <f t="shared" si="26"/>
        <v>FCD</v>
      </c>
      <c r="BC46" s="114" t="str">
        <f t="shared" si="27"/>
        <v/>
      </c>
      <c r="BD46" s="114" t="str">
        <f t="shared" si="28"/>
        <v/>
      </c>
      <c r="BE46" s="109" t="s">
        <v>765</v>
      </c>
      <c r="BF46" s="109" t="s">
        <v>766</v>
      </c>
      <c r="BG46" s="109" t="s">
        <v>767</v>
      </c>
      <c r="BH46" s="109" t="s">
        <v>768</v>
      </c>
      <c r="BI46" s="109" t="s">
        <v>769</v>
      </c>
      <c r="BJ46" s="109" t="s">
        <v>764</v>
      </c>
      <c r="BK46" s="109" t="s">
        <v>770</v>
      </c>
      <c r="BL46" s="109" t="s">
        <v>771</v>
      </c>
    </row>
    <row r="47" spans="1:64" ht="18" thickBot="1">
      <c r="A47" s="40" t="s">
        <v>676</v>
      </c>
      <c r="B47" s="41" t="s">
        <v>421</v>
      </c>
      <c r="C47" s="42" t="s">
        <v>422</v>
      </c>
      <c r="D47" s="122">
        <v>35</v>
      </c>
      <c r="E47" s="111">
        <v>20</v>
      </c>
      <c r="F47" s="111">
        <f t="shared" si="0"/>
        <v>55</v>
      </c>
      <c r="G47" s="111">
        <f t="shared" si="1"/>
        <v>6</v>
      </c>
      <c r="H47" s="158" t="str">
        <f t="shared" si="2"/>
        <v>B</v>
      </c>
      <c r="I47" s="142" t="s">
        <v>755</v>
      </c>
      <c r="J47" s="126">
        <v>35</v>
      </c>
      <c r="K47" s="114">
        <v>21</v>
      </c>
      <c r="L47" s="114">
        <f t="shared" si="3"/>
        <v>56</v>
      </c>
      <c r="M47" s="114">
        <f t="shared" si="4"/>
        <v>6</v>
      </c>
      <c r="N47" s="127" t="str">
        <f t="shared" si="5"/>
        <v>B</v>
      </c>
      <c r="O47" s="142" t="s">
        <v>755</v>
      </c>
      <c r="P47" s="126">
        <v>29</v>
      </c>
      <c r="Q47" s="114">
        <v>18</v>
      </c>
      <c r="R47" s="114">
        <f t="shared" si="6"/>
        <v>47</v>
      </c>
      <c r="S47" s="114">
        <f t="shared" si="7"/>
        <v>4</v>
      </c>
      <c r="T47" s="127" t="str">
        <f t="shared" si="8"/>
        <v>P</v>
      </c>
      <c r="U47" s="142" t="s">
        <v>755</v>
      </c>
      <c r="V47" s="126">
        <v>37</v>
      </c>
      <c r="W47" s="114">
        <v>36</v>
      </c>
      <c r="X47" s="114">
        <f t="shared" si="9"/>
        <v>73</v>
      </c>
      <c r="Y47" s="114">
        <f t="shared" si="10"/>
        <v>8</v>
      </c>
      <c r="Z47" s="127" t="str">
        <f t="shared" si="11"/>
        <v>A</v>
      </c>
      <c r="AA47" s="142" t="s">
        <v>755</v>
      </c>
      <c r="AB47" s="126">
        <v>44</v>
      </c>
      <c r="AC47" s="114">
        <v>42</v>
      </c>
      <c r="AD47" s="114">
        <f t="shared" si="12"/>
        <v>86</v>
      </c>
      <c r="AE47" s="114">
        <f t="shared" si="13"/>
        <v>9</v>
      </c>
      <c r="AF47" s="127" t="str">
        <f t="shared" si="14"/>
        <v>A+</v>
      </c>
      <c r="AG47" s="142" t="s">
        <v>755</v>
      </c>
      <c r="AH47" s="126">
        <v>36</v>
      </c>
      <c r="AI47" s="114">
        <v>27</v>
      </c>
      <c r="AJ47" s="114">
        <f t="shared" si="15"/>
        <v>63</v>
      </c>
      <c r="AK47" s="114">
        <f t="shared" si="16"/>
        <v>7</v>
      </c>
      <c r="AL47" s="127" t="str">
        <f t="shared" si="17"/>
        <v>B+</v>
      </c>
      <c r="AM47" s="142" t="s">
        <v>755</v>
      </c>
      <c r="AN47" s="126">
        <v>34</v>
      </c>
      <c r="AO47" s="114">
        <v>32</v>
      </c>
      <c r="AP47" s="114">
        <f t="shared" si="18"/>
        <v>66</v>
      </c>
      <c r="AQ47" s="114">
        <f t="shared" si="19"/>
        <v>7</v>
      </c>
      <c r="AR47" s="127" t="str">
        <f t="shared" si="20"/>
        <v>B+</v>
      </c>
      <c r="AS47" s="142" t="s">
        <v>755</v>
      </c>
      <c r="AT47" s="126">
        <v>44</v>
      </c>
      <c r="AU47" s="114">
        <v>41</v>
      </c>
      <c r="AV47" s="114">
        <f t="shared" si="21"/>
        <v>85</v>
      </c>
      <c r="AW47" s="114">
        <f t="shared" si="22"/>
        <v>9</v>
      </c>
      <c r="AX47" s="115" t="str">
        <f t="shared" si="23"/>
        <v>A+</v>
      </c>
      <c r="AY47" s="142" t="s">
        <v>755</v>
      </c>
      <c r="AZ47" s="145">
        <f t="shared" si="24"/>
        <v>6.5</v>
      </c>
      <c r="BA47" s="86">
        <f t="shared" si="25"/>
        <v>65</v>
      </c>
      <c r="BB47" s="35" t="str">
        <f t="shared" si="26"/>
        <v>FC</v>
      </c>
      <c r="BC47" s="114" t="str">
        <f t="shared" si="27"/>
        <v/>
      </c>
      <c r="BD47" s="114" t="str">
        <f t="shared" si="28"/>
        <v/>
      </c>
      <c r="BE47" s="109" t="s">
        <v>765</v>
      </c>
      <c r="BF47" s="109" t="s">
        <v>766</v>
      </c>
      <c r="BG47" s="109" t="s">
        <v>767</v>
      </c>
      <c r="BH47" s="109" t="s">
        <v>768</v>
      </c>
      <c r="BI47" s="109" t="s">
        <v>769</v>
      </c>
      <c r="BJ47" s="109" t="s">
        <v>764</v>
      </c>
      <c r="BK47" s="109" t="s">
        <v>770</v>
      </c>
      <c r="BL47" s="109" t="s">
        <v>771</v>
      </c>
    </row>
    <row r="48" spans="1:64" ht="18" thickBot="1">
      <c r="A48" s="40" t="s">
        <v>677</v>
      </c>
      <c r="B48" s="41" t="s">
        <v>430</v>
      </c>
      <c r="C48" s="42" t="s">
        <v>431</v>
      </c>
      <c r="D48" s="122">
        <v>42</v>
      </c>
      <c r="E48" s="111">
        <v>37</v>
      </c>
      <c r="F48" s="111">
        <f t="shared" si="0"/>
        <v>79</v>
      </c>
      <c r="G48" s="111">
        <f t="shared" si="1"/>
        <v>8</v>
      </c>
      <c r="H48" s="158" t="str">
        <f t="shared" si="2"/>
        <v>A</v>
      </c>
      <c r="I48" s="142" t="s">
        <v>755</v>
      </c>
      <c r="J48" s="126">
        <v>38</v>
      </c>
      <c r="K48" s="114">
        <v>30</v>
      </c>
      <c r="L48" s="114">
        <f t="shared" si="3"/>
        <v>68</v>
      </c>
      <c r="M48" s="114">
        <f t="shared" si="4"/>
        <v>7</v>
      </c>
      <c r="N48" s="127" t="str">
        <f t="shared" si="5"/>
        <v>B+</v>
      </c>
      <c r="O48" s="142" t="s">
        <v>755</v>
      </c>
      <c r="P48" s="126">
        <v>34</v>
      </c>
      <c r="Q48" s="114">
        <v>36</v>
      </c>
      <c r="R48" s="114">
        <f t="shared" si="6"/>
        <v>70</v>
      </c>
      <c r="S48" s="114">
        <f t="shared" si="7"/>
        <v>8</v>
      </c>
      <c r="T48" s="127" t="str">
        <f t="shared" si="8"/>
        <v>A</v>
      </c>
      <c r="U48" s="142" t="s">
        <v>755</v>
      </c>
      <c r="V48" s="126">
        <v>44</v>
      </c>
      <c r="W48" s="114">
        <v>40</v>
      </c>
      <c r="X48" s="114">
        <f t="shared" si="9"/>
        <v>84</v>
      </c>
      <c r="Y48" s="114">
        <f t="shared" si="10"/>
        <v>9</v>
      </c>
      <c r="Z48" s="127" t="str">
        <f t="shared" si="11"/>
        <v>A+</v>
      </c>
      <c r="AA48" s="142" t="s">
        <v>755</v>
      </c>
      <c r="AB48" s="126">
        <v>44</v>
      </c>
      <c r="AC48" s="114">
        <v>45</v>
      </c>
      <c r="AD48" s="114">
        <f t="shared" si="12"/>
        <v>89</v>
      </c>
      <c r="AE48" s="114">
        <f t="shared" si="13"/>
        <v>9</v>
      </c>
      <c r="AF48" s="127" t="str">
        <f t="shared" si="14"/>
        <v>A+</v>
      </c>
      <c r="AG48" s="142" t="s">
        <v>755</v>
      </c>
      <c r="AH48" s="126">
        <v>40</v>
      </c>
      <c r="AI48" s="114">
        <v>29</v>
      </c>
      <c r="AJ48" s="114">
        <f t="shared" si="15"/>
        <v>69</v>
      </c>
      <c r="AK48" s="114">
        <f t="shared" si="16"/>
        <v>7</v>
      </c>
      <c r="AL48" s="127" t="str">
        <f t="shared" si="17"/>
        <v>B+</v>
      </c>
      <c r="AM48" s="142" t="s">
        <v>755</v>
      </c>
      <c r="AN48" s="126">
        <v>42</v>
      </c>
      <c r="AO48" s="114">
        <v>37</v>
      </c>
      <c r="AP48" s="114">
        <f t="shared" si="18"/>
        <v>79</v>
      </c>
      <c r="AQ48" s="114">
        <f t="shared" si="19"/>
        <v>8</v>
      </c>
      <c r="AR48" s="127" t="str">
        <f t="shared" si="20"/>
        <v>A</v>
      </c>
      <c r="AS48" s="142" t="s">
        <v>755</v>
      </c>
      <c r="AT48" s="126">
        <v>49</v>
      </c>
      <c r="AU48" s="114">
        <v>45</v>
      </c>
      <c r="AV48" s="114">
        <f t="shared" si="21"/>
        <v>94</v>
      </c>
      <c r="AW48" s="114">
        <f t="shared" si="22"/>
        <v>10</v>
      </c>
      <c r="AX48" s="115" t="str">
        <f t="shared" si="23"/>
        <v>O</v>
      </c>
      <c r="AY48" s="142" t="s">
        <v>755</v>
      </c>
      <c r="AZ48" s="145">
        <f t="shared" si="24"/>
        <v>8</v>
      </c>
      <c r="BA48" s="86">
        <f t="shared" si="25"/>
        <v>80</v>
      </c>
      <c r="BB48" s="35" t="str">
        <f t="shared" si="26"/>
        <v>FCD</v>
      </c>
      <c r="BC48" s="114" t="str">
        <f t="shared" si="27"/>
        <v/>
      </c>
      <c r="BD48" s="114" t="str">
        <f t="shared" si="28"/>
        <v/>
      </c>
      <c r="BE48" s="109" t="s">
        <v>765</v>
      </c>
      <c r="BF48" s="109" t="s">
        <v>766</v>
      </c>
      <c r="BG48" s="109" t="s">
        <v>767</v>
      </c>
      <c r="BH48" s="109" t="s">
        <v>768</v>
      </c>
      <c r="BI48" s="109" t="s">
        <v>769</v>
      </c>
      <c r="BJ48" s="109" t="s">
        <v>764</v>
      </c>
      <c r="BK48" s="109" t="s">
        <v>770</v>
      </c>
      <c r="BL48" s="109" t="s">
        <v>771</v>
      </c>
    </row>
    <row r="49" spans="1:64" ht="18" thickBot="1">
      <c r="A49" s="40" t="s">
        <v>678</v>
      </c>
      <c r="B49" s="41" t="s">
        <v>439</v>
      </c>
      <c r="C49" s="42" t="s">
        <v>440</v>
      </c>
      <c r="D49" s="122">
        <v>35</v>
      </c>
      <c r="E49" s="111">
        <v>18</v>
      </c>
      <c r="F49" s="111">
        <f t="shared" si="0"/>
        <v>53</v>
      </c>
      <c r="G49" s="111">
        <f t="shared" si="1"/>
        <v>5</v>
      </c>
      <c r="H49" s="158" t="str">
        <f t="shared" si="2"/>
        <v>C</v>
      </c>
      <c r="I49" s="142" t="s">
        <v>755</v>
      </c>
      <c r="J49" s="126">
        <v>34</v>
      </c>
      <c r="K49" s="114">
        <v>21</v>
      </c>
      <c r="L49" s="114">
        <f t="shared" si="3"/>
        <v>55</v>
      </c>
      <c r="M49" s="114">
        <f t="shared" si="4"/>
        <v>6</v>
      </c>
      <c r="N49" s="127" t="str">
        <f t="shared" si="5"/>
        <v>B</v>
      </c>
      <c r="O49" s="142" t="s">
        <v>755</v>
      </c>
      <c r="P49" s="126">
        <v>30</v>
      </c>
      <c r="Q49" s="114">
        <v>27</v>
      </c>
      <c r="R49" s="114">
        <f t="shared" si="6"/>
        <v>57</v>
      </c>
      <c r="S49" s="114">
        <f t="shared" si="7"/>
        <v>6</v>
      </c>
      <c r="T49" s="127" t="str">
        <f t="shared" si="8"/>
        <v>B</v>
      </c>
      <c r="U49" s="142" t="s">
        <v>755</v>
      </c>
      <c r="V49" s="126">
        <v>42</v>
      </c>
      <c r="W49" s="114">
        <v>35</v>
      </c>
      <c r="X49" s="114">
        <f t="shared" si="9"/>
        <v>77</v>
      </c>
      <c r="Y49" s="114">
        <f t="shared" si="10"/>
        <v>8</v>
      </c>
      <c r="Z49" s="127" t="str">
        <f t="shared" si="11"/>
        <v>A</v>
      </c>
      <c r="AA49" s="142" t="s">
        <v>755</v>
      </c>
      <c r="AB49" s="126">
        <v>49</v>
      </c>
      <c r="AC49" s="114">
        <v>48</v>
      </c>
      <c r="AD49" s="114">
        <f t="shared" si="12"/>
        <v>97</v>
      </c>
      <c r="AE49" s="114">
        <f t="shared" si="13"/>
        <v>10</v>
      </c>
      <c r="AF49" s="127" t="str">
        <f t="shared" si="14"/>
        <v>O</v>
      </c>
      <c r="AG49" s="142" t="s">
        <v>755</v>
      </c>
      <c r="AH49" s="126">
        <v>37</v>
      </c>
      <c r="AI49" s="114">
        <v>29</v>
      </c>
      <c r="AJ49" s="114">
        <f t="shared" si="15"/>
        <v>66</v>
      </c>
      <c r="AK49" s="114">
        <f t="shared" si="16"/>
        <v>7</v>
      </c>
      <c r="AL49" s="127" t="str">
        <f t="shared" si="17"/>
        <v>B+</v>
      </c>
      <c r="AM49" s="142" t="s">
        <v>755</v>
      </c>
      <c r="AN49" s="126">
        <v>39</v>
      </c>
      <c r="AO49" s="114">
        <v>32</v>
      </c>
      <c r="AP49" s="114">
        <f t="shared" si="18"/>
        <v>71</v>
      </c>
      <c r="AQ49" s="114">
        <f t="shared" si="19"/>
        <v>8</v>
      </c>
      <c r="AR49" s="127" t="str">
        <f t="shared" si="20"/>
        <v>A</v>
      </c>
      <c r="AS49" s="142" t="s">
        <v>755</v>
      </c>
      <c r="AT49" s="126">
        <v>48</v>
      </c>
      <c r="AU49" s="114">
        <v>43</v>
      </c>
      <c r="AV49" s="114">
        <f t="shared" si="21"/>
        <v>91</v>
      </c>
      <c r="AW49" s="114">
        <f t="shared" si="22"/>
        <v>10</v>
      </c>
      <c r="AX49" s="115" t="str">
        <f t="shared" si="23"/>
        <v>O</v>
      </c>
      <c r="AY49" s="142" t="s">
        <v>755</v>
      </c>
      <c r="AZ49" s="145">
        <f t="shared" si="24"/>
        <v>6.833333333333333</v>
      </c>
      <c r="BA49" s="86">
        <f t="shared" si="25"/>
        <v>68.333333333333329</v>
      </c>
      <c r="BB49" s="35" t="str">
        <f t="shared" si="26"/>
        <v>FC</v>
      </c>
      <c r="BC49" s="114" t="str">
        <f t="shared" si="27"/>
        <v/>
      </c>
      <c r="BD49" s="114" t="str">
        <f t="shared" si="28"/>
        <v/>
      </c>
      <c r="BE49" s="109" t="s">
        <v>765</v>
      </c>
      <c r="BF49" s="109" t="s">
        <v>766</v>
      </c>
      <c r="BG49" s="109" t="s">
        <v>767</v>
      </c>
      <c r="BH49" s="109" t="s">
        <v>768</v>
      </c>
      <c r="BI49" s="109" t="s">
        <v>769</v>
      </c>
      <c r="BJ49" s="109" t="s">
        <v>764</v>
      </c>
      <c r="BK49" s="109" t="s">
        <v>770</v>
      </c>
      <c r="BL49" s="109" t="s">
        <v>771</v>
      </c>
    </row>
    <row r="50" spans="1:64" ht="18" thickBot="1">
      <c r="A50" s="40" t="s">
        <v>679</v>
      </c>
      <c r="B50" s="41" t="s">
        <v>448</v>
      </c>
      <c r="C50" s="42" t="s">
        <v>449</v>
      </c>
      <c r="D50" s="122">
        <v>32</v>
      </c>
      <c r="E50" s="111">
        <v>26</v>
      </c>
      <c r="F50" s="111">
        <f t="shared" si="0"/>
        <v>58</v>
      </c>
      <c r="G50" s="111">
        <f t="shared" si="1"/>
        <v>6</v>
      </c>
      <c r="H50" s="158" t="str">
        <f t="shared" si="2"/>
        <v>B</v>
      </c>
      <c r="I50" s="142" t="s">
        <v>755</v>
      </c>
      <c r="J50" s="126">
        <v>35</v>
      </c>
      <c r="K50" s="114">
        <v>25</v>
      </c>
      <c r="L50" s="114">
        <f t="shared" si="3"/>
        <v>60</v>
      </c>
      <c r="M50" s="114">
        <f t="shared" si="4"/>
        <v>7</v>
      </c>
      <c r="N50" s="127" t="str">
        <f t="shared" si="5"/>
        <v>B+</v>
      </c>
      <c r="O50" s="142" t="s">
        <v>755</v>
      </c>
      <c r="P50" s="126">
        <v>31</v>
      </c>
      <c r="Q50" s="114">
        <v>29</v>
      </c>
      <c r="R50" s="114">
        <f t="shared" si="6"/>
        <v>60</v>
      </c>
      <c r="S50" s="114">
        <f t="shared" si="7"/>
        <v>7</v>
      </c>
      <c r="T50" s="127" t="str">
        <f t="shared" si="8"/>
        <v>B+</v>
      </c>
      <c r="U50" s="142" t="s">
        <v>755</v>
      </c>
      <c r="V50" s="126">
        <v>43</v>
      </c>
      <c r="W50" s="114">
        <v>35</v>
      </c>
      <c r="X50" s="114">
        <f t="shared" si="9"/>
        <v>78</v>
      </c>
      <c r="Y50" s="114">
        <f t="shared" si="10"/>
        <v>8</v>
      </c>
      <c r="Z50" s="127" t="str">
        <f t="shared" si="11"/>
        <v>A</v>
      </c>
      <c r="AA50" s="142" t="s">
        <v>755</v>
      </c>
      <c r="AB50" s="126">
        <v>49</v>
      </c>
      <c r="AC50" s="114">
        <v>48</v>
      </c>
      <c r="AD50" s="114">
        <f t="shared" si="12"/>
        <v>97</v>
      </c>
      <c r="AE50" s="114">
        <f t="shared" si="13"/>
        <v>10</v>
      </c>
      <c r="AF50" s="127" t="str">
        <f t="shared" si="14"/>
        <v>O</v>
      </c>
      <c r="AG50" s="142" t="s">
        <v>755</v>
      </c>
      <c r="AH50" s="126">
        <v>38</v>
      </c>
      <c r="AI50" s="114">
        <v>28</v>
      </c>
      <c r="AJ50" s="114">
        <f t="shared" si="15"/>
        <v>66</v>
      </c>
      <c r="AK50" s="114">
        <f t="shared" si="16"/>
        <v>7</v>
      </c>
      <c r="AL50" s="127" t="str">
        <f t="shared" si="17"/>
        <v>B+</v>
      </c>
      <c r="AM50" s="142" t="s">
        <v>755</v>
      </c>
      <c r="AN50" s="126">
        <v>39</v>
      </c>
      <c r="AO50" s="114">
        <v>39</v>
      </c>
      <c r="AP50" s="114">
        <f t="shared" si="18"/>
        <v>78</v>
      </c>
      <c r="AQ50" s="114">
        <f t="shared" si="19"/>
        <v>8</v>
      </c>
      <c r="AR50" s="127" t="str">
        <f t="shared" si="20"/>
        <v>A</v>
      </c>
      <c r="AS50" s="142" t="s">
        <v>755</v>
      </c>
      <c r="AT50" s="126">
        <v>49</v>
      </c>
      <c r="AU50" s="114">
        <v>46</v>
      </c>
      <c r="AV50" s="114">
        <f t="shared" si="21"/>
        <v>95</v>
      </c>
      <c r="AW50" s="114">
        <f t="shared" si="22"/>
        <v>10</v>
      </c>
      <c r="AX50" s="115" t="str">
        <f t="shared" si="23"/>
        <v>O</v>
      </c>
      <c r="AY50" s="142" t="s">
        <v>755</v>
      </c>
      <c r="AZ50" s="145">
        <f t="shared" si="24"/>
        <v>7.3888888888888893</v>
      </c>
      <c r="BA50" s="86">
        <f t="shared" si="25"/>
        <v>73.888888888888886</v>
      </c>
      <c r="BB50" s="35" t="str">
        <f t="shared" si="26"/>
        <v>FCD</v>
      </c>
      <c r="BC50" s="114" t="str">
        <f t="shared" si="27"/>
        <v/>
      </c>
      <c r="BD50" s="114" t="str">
        <f t="shared" si="28"/>
        <v/>
      </c>
      <c r="BE50" s="109" t="s">
        <v>765</v>
      </c>
      <c r="BF50" s="109" t="s">
        <v>766</v>
      </c>
      <c r="BG50" s="109" t="s">
        <v>767</v>
      </c>
      <c r="BH50" s="109" t="s">
        <v>768</v>
      </c>
      <c r="BI50" s="109" t="s">
        <v>769</v>
      </c>
      <c r="BJ50" s="109" t="s">
        <v>764</v>
      </c>
      <c r="BK50" s="109" t="s">
        <v>770</v>
      </c>
      <c r="BL50" s="109" t="s">
        <v>771</v>
      </c>
    </row>
    <row r="51" spans="1:64" ht="18" thickBot="1">
      <c r="A51" s="40" t="s">
        <v>680</v>
      </c>
      <c r="B51" s="41" t="s">
        <v>456</v>
      </c>
      <c r="C51" s="42" t="s">
        <v>457</v>
      </c>
      <c r="D51" s="122">
        <v>42</v>
      </c>
      <c r="E51" s="111">
        <v>41</v>
      </c>
      <c r="F51" s="111">
        <f t="shared" si="0"/>
        <v>83</v>
      </c>
      <c r="G51" s="111">
        <f t="shared" si="1"/>
        <v>9</v>
      </c>
      <c r="H51" s="158" t="str">
        <f t="shared" si="2"/>
        <v>A+</v>
      </c>
      <c r="I51" s="142" t="s">
        <v>755</v>
      </c>
      <c r="J51" s="126">
        <v>39</v>
      </c>
      <c r="K51" s="114">
        <v>28</v>
      </c>
      <c r="L51" s="114">
        <f t="shared" si="3"/>
        <v>67</v>
      </c>
      <c r="M51" s="114">
        <f t="shared" si="4"/>
        <v>7</v>
      </c>
      <c r="N51" s="127" t="str">
        <f t="shared" si="5"/>
        <v>B+</v>
      </c>
      <c r="O51" s="142" t="s">
        <v>755</v>
      </c>
      <c r="P51" s="126">
        <v>35</v>
      </c>
      <c r="Q51" s="114">
        <v>41</v>
      </c>
      <c r="R51" s="114">
        <f t="shared" si="6"/>
        <v>76</v>
      </c>
      <c r="S51" s="114">
        <f t="shared" si="7"/>
        <v>8</v>
      </c>
      <c r="T51" s="127" t="str">
        <f t="shared" si="8"/>
        <v>A</v>
      </c>
      <c r="U51" s="142" t="s">
        <v>755</v>
      </c>
      <c r="V51" s="126">
        <v>48</v>
      </c>
      <c r="W51" s="114">
        <v>40</v>
      </c>
      <c r="X51" s="114">
        <f t="shared" si="9"/>
        <v>88</v>
      </c>
      <c r="Y51" s="114">
        <f t="shared" si="10"/>
        <v>9</v>
      </c>
      <c r="Z51" s="127" t="str">
        <f t="shared" si="11"/>
        <v>A+</v>
      </c>
      <c r="AA51" s="142" t="s">
        <v>755</v>
      </c>
      <c r="AB51" s="126">
        <v>44</v>
      </c>
      <c r="AC51" s="114">
        <v>48</v>
      </c>
      <c r="AD51" s="114">
        <f t="shared" si="12"/>
        <v>92</v>
      </c>
      <c r="AE51" s="114">
        <f t="shared" si="13"/>
        <v>10</v>
      </c>
      <c r="AF51" s="127" t="str">
        <f t="shared" si="14"/>
        <v>O</v>
      </c>
      <c r="AG51" s="142" t="s">
        <v>755</v>
      </c>
      <c r="AH51" s="126">
        <v>44</v>
      </c>
      <c r="AI51" s="114">
        <v>40</v>
      </c>
      <c r="AJ51" s="114">
        <f t="shared" si="15"/>
        <v>84</v>
      </c>
      <c r="AK51" s="114">
        <f t="shared" si="16"/>
        <v>9</v>
      </c>
      <c r="AL51" s="127" t="str">
        <f t="shared" si="17"/>
        <v>A+</v>
      </c>
      <c r="AM51" s="142" t="s">
        <v>755</v>
      </c>
      <c r="AN51" s="126">
        <v>37</v>
      </c>
      <c r="AO51" s="114">
        <v>28</v>
      </c>
      <c r="AP51" s="114">
        <f t="shared" si="18"/>
        <v>65</v>
      </c>
      <c r="AQ51" s="114">
        <f t="shared" si="19"/>
        <v>7</v>
      </c>
      <c r="AR51" s="127" t="str">
        <f t="shared" si="20"/>
        <v>B+</v>
      </c>
      <c r="AS51" s="142" t="s">
        <v>755</v>
      </c>
      <c r="AT51" s="126">
        <v>47</v>
      </c>
      <c r="AU51" s="114">
        <v>41</v>
      </c>
      <c r="AV51" s="114">
        <f t="shared" si="21"/>
        <v>88</v>
      </c>
      <c r="AW51" s="114">
        <f t="shared" si="22"/>
        <v>9</v>
      </c>
      <c r="AX51" s="115" t="str">
        <f t="shared" si="23"/>
        <v>A+</v>
      </c>
      <c r="AY51" s="142" t="s">
        <v>755</v>
      </c>
      <c r="AZ51" s="145">
        <f t="shared" si="24"/>
        <v>8.3333333333333339</v>
      </c>
      <c r="BA51" s="86">
        <f t="shared" si="25"/>
        <v>83.333333333333343</v>
      </c>
      <c r="BB51" s="35" t="str">
        <f t="shared" si="26"/>
        <v>FCD</v>
      </c>
      <c r="BC51" s="114" t="str">
        <f t="shared" si="27"/>
        <v/>
      </c>
      <c r="BD51" s="114" t="str">
        <f t="shared" si="28"/>
        <v/>
      </c>
      <c r="BE51" s="109" t="s">
        <v>765</v>
      </c>
      <c r="BF51" s="109" t="s">
        <v>766</v>
      </c>
      <c r="BG51" s="109" t="s">
        <v>767</v>
      </c>
      <c r="BH51" s="109" t="s">
        <v>768</v>
      </c>
      <c r="BI51" s="109" t="s">
        <v>769</v>
      </c>
      <c r="BJ51" s="109" t="s">
        <v>764</v>
      </c>
      <c r="BK51" s="109" t="s">
        <v>770</v>
      </c>
      <c r="BL51" s="109" t="s">
        <v>771</v>
      </c>
    </row>
    <row r="52" spans="1:64" ht="18" thickBot="1">
      <c r="A52" s="40" t="s">
        <v>681</v>
      </c>
      <c r="B52" s="41" t="s">
        <v>466</v>
      </c>
      <c r="C52" s="42" t="s">
        <v>467</v>
      </c>
      <c r="D52" s="122">
        <v>46</v>
      </c>
      <c r="E52" s="111">
        <v>28</v>
      </c>
      <c r="F52" s="111">
        <f t="shared" si="0"/>
        <v>74</v>
      </c>
      <c r="G52" s="111">
        <f t="shared" si="1"/>
        <v>8</v>
      </c>
      <c r="H52" s="158" t="str">
        <f t="shared" si="2"/>
        <v>A</v>
      </c>
      <c r="I52" s="142" t="s">
        <v>755</v>
      </c>
      <c r="J52" s="126">
        <v>39</v>
      </c>
      <c r="K52" s="114">
        <v>28</v>
      </c>
      <c r="L52" s="114">
        <f t="shared" si="3"/>
        <v>67</v>
      </c>
      <c r="M52" s="114">
        <f t="shared" si="4"/>
        <v>7</v>
      </c>
      <c r="N52" s="127" t="str">
        <f t="shared" si="5"/>
        <v>B+</v>
      </c>
      <c r="O52" s="142" t="s">
        <v>755</v>
      </c>
      <c r="P52" s="126">
        <v>31</v>
      </c>
      <c r="Q52" s="114">
        <v>29</v>
      </c>
      <c r="R52" s="114">
        <f t="shared" si="6"/>
        <v>60</v>
      </c>
      <c r="S52" s="114">
        <f t="shared" si="7"/>
        <v>7</v>
      </c>
      <c r="T52" s="127" t="str">
        <f t="shared" si="8"/>
        <v>B+</v>
      </c>
      <c r="U52" s="142" t="s">
        <v>755</v>
      </c>
      <c r="V52" s="126">
        <v>42</v>
      </c>
      <c r="W52" s="114">
        <v>35</v>
      </c>
      <c r="X52" s="114">
        <f t="shared" si="9"/>
        <v>77</v>
      </c>
      <c r="Y52" s="114">
        <f t="shared" si="10"/>
        <v>8</v>
      </c>
      <c r="Z52" s="127" t="str">
        <f t="shared" si="11"/>
        <v>A</v>
      </c>
      <c r="AA52" s="142" t="s">
        <v>755</v>
      </c>
      <c r="AB52" s="126">
        <v>46</v>
      </c>
      <c r="AC52" s="114">
        <v>47</v>
      </c>
      <c r="AD52" s="114">
        <f t="shared" si="12"/>
        <v>93</v>
      </c>
      <c r="AE52" s="114">
        <f t="shared" si="13"/>
        <v>10</v>
      </c>
      <c r="AF52" s="127" t="str">
        <f t="shared" si="14"/>
        <v>O</v>
      </c>
      <c r="AG52" s="142" t="s">
        <v>755</v>
      </c>
      <c r="AH52" s="126">
        <v>37</v>
      </c>
      <c r="AI52" s="114">
        <v>35</v>
      </c>
      <c r="AJ52" s="114">
        <f t="shared" si="15"/>
        <v>72</v>
      </c>
      <c r="AK52" s="114">
        <f t="shared" si="16"/>
        <v>8</v>
      </c>
      <c r="AL52" s="127" t="str">
        <f t="shared" si="17"/>
        <v>A</v>
      </c>
      <c r="AM52" s="142" t="s">
        <v>755</v>
      </c>
      <c r="AN52" s="126">
        <v>45</v>
      </c>
      <c r="AO52" s="114">
        <v>33</v>
      </c>
      <c r="AP52" s="114">
        <f t="shared" si="18"/>
        <v>78</v>
      </c>
      <c r="AQ52" s="114">
        <f t="shared" si="19"/>
        <v>8</v>
      </c>
      <c r="AR52" s="127" t="str">
        <f t="shared" si="20"/>
        <v>A</v>
      </c>
      <c r="AS52" s="142" t="s">
        <v>755</v>
      </c>
      <c r="AT52" s="126">
        <v>48</v>
      </c>
      <c r="AU52" s="114">
        <v>47</v>
      </c>
      <c r="AV52" s="114">
        <f t="shared" si="21"/>
        <v>95</v>
      </c>
      <c r="AW52" s="114">
        <f t="shared" si="22"/>
        <v>10</v>
      </c>
      <c r="AX52" s="115" t="str">
        <f t="shared" si="23"/>
        <v>O</v>
      </c>
      <c r="AY52" s="142" t="s">
        <v>755</v>
      </c>
      <c r="AZ52" s="145">
        <f t="shared" si="24"/>
        <v>7.833333333333333</v>
      </c>
      <c r="BA52" s="86">
        <f t="shared" si="25"/>
        <v>78.333333333333329</v>
      </c>
      <c r="BB52" s="35" t="str">
        <f t="shared" si="26"/>
        <v>FCD</v>
      </c>
      <c r="BC52" s="114" t="str">
        <f t="shared" si="27"/>
        <v/>
      </c>
      <c r="BD52" s="114" t="str">
        <f t="shared" si="28"/>
        <v/>
      </c>
      <c r="BE52" s="109" t="s">
        <v>765</v>
      </c>
      <c r="BF52" s="109" t="s">
        <v>766</v>
      </c>
      <c r="BG52" s="109" t="s">
        <v>767</v>
      </c>
      <c r="BH52" s="109" t="s">
        <v>768</v>
      </c>
      <c r="BI52" s="109" t="s">
        <v>769</v>
      </c>
      <c r="BJ52" s="109" t="s">
        <v>764</v>
      </c>
      <c r="BK52" s="109" t="s">
        <v>770</v>
      </c>
      <c r="BL52" s="109" t="s">
        <v>771</v>
      </c>
    </row>
    <row r="53" spans="1:64" ht="18" thickBot="1">
      <c r="A53" s="40" t="s">
        <v>682</v>
      </c>
      <c r="B53" s="41" t="s">
        <v>475</v>
      </c>
      <c r="C53" s="42" t="s">
        <v>476</v>
      </c>
      <c r="D53" s="122">
        <v>33</v>
      </c>
      <c r="E53" s="111">
        <v>10</v>
      </c>
      <c r="F53" s="111">
        <f t="shared" si="0"/>
        <v>43</v>
      </c>
      <c r="G53" s="111">
        <f t="shared" si="1"/>
        <v>0</v>
      </c>
      <c r="H53" s="158" t="str">
        <f t="shared" si="2"/>
        <v>F</v>
      </c>
      <c r="I53" s="7"/>
      <c r="J53" s="126">
        <v>35</v>
      </c>
      <c r="K53" s="114">
        <v>18</v>
      </c>
      <c r="L53" s="114">
        <f t="shared" si="3"/>
        <v>53</v>
      </c>
      <c r="M53" s="114">
        <f t="shared" si="4"/>
        <v>5</v>
      </c>
      <c r="N53" s="127" t="str">
        <f t="shared" si="5"/>
        <v>C</v>
      </c>
      <c r="O53" s="142" t="s">
        <v>755</v>
      </c>
      <c r="P53" s="126">
        <v>30</v>
      </c>
      <c r="Q53" s="114">
        <v>21</v>
      </c>
      <c r="R53" s="114">
        <f t="shared" si="6"/>
        <v>51</v>
      </c>
      <c r="S53" s="114">
        <f t="shared" si="7"/>
        <v>5</v>
      </c>
      <c r="T53" s="127" t="str">
        <f t="shared" si="8"/>
        <v>C</v>
      </c>
      <c r="U53" s="142" t="s">
        <v>755</v>
      </c>
      <c r="V53" s="126">
        <v>41</v>
      </c>
      <c r="W53" s="114">
        <v>21</v>
      </c>
      <c r="X53" s="114">
        <f t="shared" si="9"/>
        <v>62</v>
      </c>
      <c r="Y53" s="114">
        <f t="shared" si="10"/>
        <v>7</v>
      </c>
      <c r="Z53" s="127" t="str">
        <f t="shared" si="11"/>
        <v>B+</v>
      </c>
      <c r="AA53" s="142" t="s">
        <v>755</v>
      </c>
      <c r="AB53" s="126">
        <v>44</v>
      </c>
      <c r="AC53" s="114">
        <v>47</v>
      </c>
      <c r="AD53" s="114">
        <f t="shared" si="12"/>
        <v>91</v>
      </c>
      <c r="AE53" s="114">
        <f t="shared" si="13"/>
        <v>10</v>
      </c>
      <c r="AF53" s="127" t="str">
        <f t="shared" si="14"/>
        <v>O</v>
      </c>
      <c r="AG53" s="142" t="s">
        <v>755</v>
      </c>
      <c r="AH53" s="126">
        <v>39</v>
      </c>
      <c r="AI53" s="114">
        <v>19</v>
      </c>
      <c r="AJ53" s="114">
        <f t="shared" si="15"/>
        <v>58</v>
      </c>
      <c r="AK53" s="114">
        <f t="shared" si="16"/>
        <v>6</v>
      </c>
      <c r="AL53" s="127" t="str">
        <f t="shared" si="17"/>
        <v>B</v>
      </c>
      <c r="AM53" s="142" t="s">
        <v>755</v>
      </c>
      <c r="AN53" s="126">
        <v>43</v>
      </c>
      <c r="AO53" s="114">
        <v>34</v>
      </c>
      <c r="AP53" s="114">
        <f t="shared" si="18"/>
        <v>77</v>
      </c>
      <c r="AQ53" s="114">
        <f t="shared" si="19"/>
        <v>8</v>
      </c>
      <c r="AR53" s="127" t="str">
        <f t="shared" si="20"/>
        <v>A</v>
      </c>
      <c r="AS53" s="142" t="s">
        <v>755</v>
      </c>
      <c r="AT53" s="126">
        <v>45</v>
      </c>
      <c r="AU53" s="114">
        <v>34</v>
      </c>
      <c r="AV53" s="114">
        <f t="shared" si="21"/>
        <v>79</v>
      </c>
      <c r="AW53" s="114">
        <f t="shared" si="22"/>
        <v>8</v>
      </c>
      <c r="AX53" s="115" t="str">
        <f t="shared" si="23"/>
        <v>A</v>
      </c>
      <c r="AY53" s="142" t="s">
        <v>755</v>
      </c>
      <c r="AZ53" s="145">
        <f t="shared" si="24"/>
        <v>5.2222222222222223</v>
      </c>
      <c r="BA53" s="86">
        <f t="shared" si="25"/>
        <v>52.222222222222221</v>
      </c>
      <c r="BB53" s="35" t="str">
        <f t="shared" si="26"/>
        <v>Fail</v>
      </c>
      <c r="BC53" s="114" t="str">
        <f t="shared" si="27"/>
        <v>21CS51,</v>
      </c>
      <c r="BD53" s="114" t="str">
        <f t="shared" si="28"/>
        <v>21CS51,</v>
      </c>
      <c r="BE53" s="109" t="s">
        <v>765</v>
      </c>
      <c r="BF53" s="109" t="s">
        <v>766</v>
      </c>
      <c r="BG53" s="109" t="s">
        <v>767</v>
      </c>
      <c r="BH53" s="109" t="s">
        <v>768</v>
      </c>
      <c r="BI53" s="109" t="s">
        <v>769</v>
      </c>
      <c r="BJ53" s="109" t="s">
        <v>764</v>
      </c>
      <c r="BK53" s="109" t="s">
        <v>770</v>
      </c>
      <c r="BL53" s="109" t="s">
        <v>771</v>
      </c>
    </row>
    <row r="54" spans="1:64" ht="18" thickBot="1">
      <c r="A54" s="40" t="s">
        <v>683</v>
      </c>
      <c r="B54" s="41" t="s">
        <v>483</v>
      </c>
      <c r="C54" s="42" t="s">
        <v>484</v>
      </c>
      <c r="D54" s="122">
        <v>43</v>
      </c>
      <c r="E54" s="111">
        <v>30</v>
      </c>
      <c r="F54" s="111">
        <f t="shared" si="0"/>
        <v>73</v>
      </c>
      <c r="G54" s="111">
        <f t="shared" si="1"/>
        <v>8</v>
      </c>
      <c r="H54" s="158" t="str">
        <f t="shared" si="2"/>
        <v>A</v>
      </c>
      <c r="I54" s="142" t="s">
        <v>755</v>
      </c>
      <c r="J54" s="126">
        <v>38</v>
      </c>
      <c r="K54" s="114">
        <v>31</v>
      </c>
      <c r="L54" s="114">
        <f t="shared" si="3"/>
        <v>69</v>
      </c>
      <c r="M54" s="114">
        <f t="shared" si="4"/>
        <v>7</v>
      </c>
      <c r="N54" s="127" t="str">
        <f t="shared" si="5"/>
        <v>B+</v>
      </c>
      <c r="O54" s="142" t="s">
        <v>755</v>
      </c>
      <c r="P54" s="126">
        <v>39</v>
      </c>
      <c r="Q54" s="114">
        <v>24</v>
      </c>
      <c r="R54" s="114">
        <f t="shared" si="6"/>
        <v>63</v>
      </c>
      <c r="S54" s="114">
        <f t="shared" si="7"/>
        <v>7</v>
      </c>
      <c r="T54" s="127" t="str">
        <f t="shared" si="8"/>
        <v>B+</v>
      </c>
      <c r="U54" s="142" t="s">
        <v>755</v>
      </c>
      <c r="V54" s="126">
        <v>46</v>
      </c>
      <c r="W54" s="114">
        <v>34</v>
      </c>
      <c r="X54" s="114">
        <f t="shared" si="9"/>
        <v>80</v>
      </c>
      <c r="Y54" s="114">
        <f t="shared" si="10"/>
        <v>9</v>
      </c>
      <c r="Z54" s="127" t="str">
        <f t="shared" si="11"/>
        <v>A+</v>
      </c>
      <c r="AA54" s="142" t="s">
        <v>755</v>
      </c>
      <c r="AB54" s="126">
        <v>48</v>
      </c>
      <c r="AC54" s="114">
        <v>47</v>
      </c>
      <c r="AD54" s="114">
        <f t="shared" si="12"/>
        <v>95</v>
      </c>
      <c r="AE54" s="114">
        <f t="shared" si="13"/>
        <v>10</v>
      </c>
      <c r="AF54" s="127" t="str">
        <f t="shared" si="14"/>
        <v>O</v>
      </c>
      <c r="AG54" s="142" t="s">
        <v>755</v>
      </c>
      <c r="AH54" s="126">
        <v>45</v>
      </c>
      <c r="AI54" s="114">
        <v>37</v>
      </c>
      <c r="AJ54" s="114">
        <f t="shared" si="15"/>
        <v>82</v>
      </c>
      <c r="AK54" s="114">
        <f t="shared" si="16"/>
        <v>9</v>
      </c>
      <c r="AL54" s="127" t="str">
        <f t="shared" si="17"/>
        <v>A+</v>
      </c>
      <c r="AM54" s="142" t="s">
        <v>755</v>
      </c>
      <c r="AN54" s="126">
        <v>47</v>
      </c>
      <c r="AO54" s="114">
        <v>37</v>
      </c>
      <c r="AP54" s="114">
        <f t="shared" si="18"/>
        <v>84</v>
      </c>
      <c r="AQ54" s="114">
        <f t="shared" si="19"/>
        <v>9</v>
      </c>
      <c r="AR54" s="127" t="str">
        <f t="shared" si="20"/>
        <v>A+</v>
      </c>
      <c r="AS54" s="142" t="s">
        <v>755</v>
      </c>
      <c r="AT54" s="126">
        <v>49</v>
      </c>
      <c r="AU54" s="114">
        <v>43</v>
      </c>
      <c r="AV54" s="114">
        <f t="shared" si="21"/>
        <v>92</v>
      </c>
      <c r="AW54" s="114">
        <f t="shared" si="22"/>
        <v>10</v>
      </c>
      <c r="AX54" s="115" t="str">
        <f t="shared" si="23"/>
        <v>O</v>
      </c>
      <c r="AY54" s="142" t="s">
        <v>755</v>
      </c>
      <c r="AZ54" s="145">
        <f t="shared" si="24"/>
        <v>8.1666666666666661</v>
      </c>
      <c r="BA54" s="86">
        <f t="shared" si="25"/>
        <v>81.666666666666657</v>
      </c>
      <c r="BB54" s="35" t="str">
        <f t="shared" si="26"/>
        <v>FCD</v>
      </c>
      <c r="BC54" s="114" t="str">
        <f t="shared" si="27"/>
        <v/>
      </c>
      <c r="BD54" s="114" t="str">
        <f t="shared" si="28"/>
        <v/>
      </c>
      <c r="BE54" s="109" t="s">
        <v>765</v>
      </c>
      <c r="BF54" s="109" t="s">
        <v>766</v>
      </c>
      <c r="BG54" s="109" t="s">
        <v>767</v>
      </c>
      <c r="BH54" s="109" t="s">
        <v>768</v>
      </c>
      <c r="BI54" s="109" t="s">
        <v>769</v>
      </c>
      <c r="BJ54" s="109" t="s">
        <v>764</v>
      </c>
      <c r="BK54" s="109" t="s">
        <v>770</v>
      </c>
      <c r="BL54" s="109" t="s">
        <v>771</v>
      </c>
    </row>
    <row r="55" spans="1:64" ht="18" thickBot="1">
      <c r="A55" s="40" t="s">
        <v>684</v>
      </c>
      <c r="B55" s="41" t="s">
        <v>491</v>
      </c>
      <c r="C55" s="42" t="s">
        <v>492</v>
      </c>
      <c r="D55" s="122">
        <v>42</v>
      </c>
      <c r="E55" s="111">
        <v>22</v>
      </c>
      <c r="F55" s="111">
        <f t="shared" si="0"/>
        <v>64</v>
      </c>
      <c r="G55" s="111">
        <f t="shared" si="1"/>
        <v>7</v>
      </c>
      <c r="H55" s="158" t="str">
        <f t="shared" si="2"/>
        <v>B+</v>
      </c>
      <c r="I55" s="142" t="s">
        <v>755</v>
      </c>
      <c r="J55" s="126">
        <v>33</v>
      </c>
      <c r="K55" s="114">
        <v>18</v>
      </c>
      <c r="L55" s="114">
        <f t="shared" si="3"/>
        <v>51</v>
      </c>
      <c r="M55" s="114">
        <f t="shared" si="4"/>
        <v>5</v>
      </c>
      <c r="N55" s="127" t="str">
        <f t="shared" si="5"/>
        <v>C</v>
      </c>
      <c r="O55" s="142" t="s">
        <v>755</v>
      </c>
      <c r="P55" s="126">
        <v>31</v>
      </c>
      <c r="Q55" s="114">
        <v>29</v>
      </c>
      <c r="R55" s="114">
        <f t="shared" si="6"/>
        <v>60</v>
      </c>
      <c r="S55" s="114">
        <f t="shared" si="7"/>
        <v>7</v>
      </c>
      <c r="T55" s="127" t="str">
        <f t="shared" si="8"/>
        <v>B+</v>
      </c>
      <c r="U55" s="142" t="s">
        <v>755</v>
      </c>
      <c r="V55" s="126">
        <v>47</v>
      </c>
      <c r="W55" s="114">
        <v>26</v>
      </c>
      <c r="X55" s="114">
        <f t="shared" si="9"/>
        <v>73</v>
      </c>
      <c r="Y55" s="114">
        <f t="shared" si="10"/>
        <v>8</v>
      </c>
      <c r="Z55" s="127" t="str">
        <f t="shared" si="11"/>
        <v>A</v>
      </c>
      <c r="AA55" s="142" t="s">
        <v>755</v>
      </c>
      <c r="AB55" s="126">
        <v>47</v>
      </c>
      <c r="AC55" s="114">
        <v>49</v>
      </c>
      <c r="AD55" s="114">
        <f t="shared" si="12"/>
        <v>96</v>
      </c>
      <c r="AE55" s="114">
        <f t="shared" si="13"/>
        <v>10</v>
      </c>
      <c r="AF55" s="127" t="str">
        <f t="shared" si="14"/>
        <v>O</v>
      </c>
      <c r="AG55" s="142" t="s">
        <v>755</v>
      </c>
      <c r="AH55" s="126">
        <v>44</v>
      </c>
      <c r="AI55" s="114">
        <v>25</v>
      </c>
      <c r="AJ55" s="114">
        <f t="shared" si="15"/>
        <v>69</v>
      </c>
      <c r="AK55" s="114">
        <f t="shared" si="16"/>
        <v>7</v>
      </c>
      <c r="AL55" s="127" t="str">
        <f t="shared" si="17"/>
        <v>B+</v>
      </c>
      <c r="AM55" s="142" t="s">
        <v>755</v>
      </c>
      <c r="AN55" s="126">
        <v>43</v>
      </c>
      <c r="AO55" s="114">
        <v>34</v>
      </c>
      <c r="AP55" s="114">
        <f t="shared" si="18"/>
        <v>77</v>
      </c>
      <c r="AQ55" s="114">
        <f t="shared" si="19"/>
        <v>8</v>
      </c>
      <c r="AR55" s="127" t="str">
        <f t="shared" si="20"/>
        <v>A</v>
      </c>
      <c r="AS55" s="142" t="s">
        <v>755</v>
      </c>
      <c r="AT55" s="126">
        <v>48</v>
      </c>
      <c r="AU55" s="114">
        <v>47</v>
      </c>
      <c r="AV55" s="114">
        <f t="shared" si="21"/>
        <v>95</v>
      </c>
      <c r="AW55" s="114">
        <f t="shared" si="22"/>
        <v>10</v>
      </c>
      <c r="AX55" s="115" t="str">
        <f t="shared" si="23"/>
        <v>O</v>
      </c>
      <c r="AY55" s="142" t="s">
        <v>755</v>
      </c>
      <c r="AZ55" s="145">
        <f t="shared" si="24"/>
        <v>7.1111111111111107</v>
      </c>
      <c r="BA55" s="86">
        <f t="shared" si="25"/>
        <v>71.111111111111114</v>
      </c>
      <c r="BB55" s="35" t="str">
        <f t="shared" si="26"/>
        <v>FCD</v>
      </c>
      <c r="BC55" s="114" t="str">
        <f t="shared" si="27"/>
        <v/>
      </c>
      <c r="BD55" s="114" t="str">
        <f t="shared" si="28"/>
        <v/>
      </c>
      <c r="BE55" s="109" t="s">
        <v>765</v>
      </c>
      <c r="BF55" s="109" t="s">
        <v>766</v>
      </c>
      <c r="BG55" s="109" t="s">
        <v>767</v>
      </c>
      <c r="BH55" s="109" t="s">
        <v>768</v>
      </c>
      <c r="BI55" s="109" t="s">
        <v>769</v>
      </c>
      <c r="BJ55" s="109" t="s">
        <v>764</v>
      </c>
      <c r="BK55" s="109" t="s">
        <v>770</v>
      </c>
      <c r="BL55" s="109" t="s">
        <v>771</v>
      </c>
    </row>
    <row r="56" spans="1:64" ht="18" thickBot="1">
      <c r="A56" s="40" t="s">
        <v>685</v>
      </c>
      <c r="B56" s="41" t="s">
        <v>499</v>
      </c>
      <c r="C56" s="42" t="s">
        <v>500</v>
      </c>
      <c r="D56" s="122">
        <v>38</v>
      </c>
      <c r="E56" s="111">
        <v>32</v>
      </c>
      <c r="F56" s="111">
        <f t="shared" si="0"/>
        <v>70</v>
      </c>
      <c r="G56" s="111">
        <f t="shared" si="1"/>
        <v>8</v>
      </c>
      <c r="H56" s="158" t="str">
        <f t="shared" si="2"/>
        <v>A</v>
      </c>
      <c r="I56" s="142" t="s">
        <v>755</v>
      </c>
      <c r="J56" s="126">
        <v>33</v>
      </c>
      <c r="K56" s="114">
        <v>25</v>
      </c>
      <c r="L56" s="114">
        <f t="shared" si="3"/>
        <v>58</v>
      </c>
      <c r="M56" s="114">
        <f t="shared" si="4"/>
        <v>6</v>
      </c>
      <c r="N56" s="127" t="str">
        <f t="shared" si="5"/>
        <v>B</v>
      </c>
      <c r="O56" s="142" t="s">
        <v>755</v>
      </c>
      <c r="P56" s="126">
        <v>34</v>
      </c>
      <c r="Q56" s="114">
        <v>33</v>
      </c>
      <c r="R56" s="114">
        <f t="shared" si="6"/>
        <v>67</v>
      </c>
      <c r="S56" s="114">
        <f t="shared" si="7"/>
        <v>7</v>
      </c>
      <c r="T56" s="127" t="str">
        <f t="shared" si="8"/>
        <v>B+</v>
      </c>
      <c r="U56" s="142" t="s">
        <v>755</v>
      </c>
      <c r="V56" s="126">
        <v>46</v>
      </c>
      <c r="W56" s="114">
        <v>21</v>
      </c>
      <c r="X56" s="114">
        <f t="shared" si="9"/>
        <v>67</v>
      </c>
      <c r="Y56" s="114">
        <f t="shared" si="10"/>
        <v>7</v>
      </c>
      <c r="Z56" s="127" t="str">
        <f t="shared" si="11"/>
        <v>B+</v>
      </c>
      <c r="AA56" s="142" t="s">
        <v>755</v>
      </c>
      <c r="AB56" s="126">
        <v>46</v>
      </c>
      <c r="AC56" s="114">
        <v>42</v>
      </c>
      <c r="AD56" s="114">
        <f t="shared" si="12"/>
        <v>88</v>
      </c>
      <c r="AE56" s="114">
        <f t="shared" si="13"/>
        <v>9</v>
      </c>
      <c r="AF56" s="127" t="str">
        <f t="shared" si="14"/>
        <v>A+</v>
      </c>
      <c r="AG56" s="142" t="s">
        <v>755</v>
      </c>
      <c r="AH56" s="126">
        <v>46</v>
      </c>
      <c r="AI56" s="114">
        <v>40</v>
      </c>
      <c r="AJ56" s="114">
        <f t="shared" si="15"/>
        <v>86</v>
      </c>
      <c r="AK56" s="114">
        <f t="shared" si="16"/>
        <v>9</v>
      </c>
      <c r="AL56" s="127" t="str">
        <f t="shared" si="17"/>
        <v>A+</v>
      </c>
      <c r="AM56" s="142" t="s">
        <v>755</v>
      </c>
      <c r="AN56" s="126">
        <v>45</v>
      </c>
      <c r="AO56" s="114">
        <v>38</v>
      </c>
      <c r="AP56" s="114">
        <f t="shared" si="18"/>
        <v>83</v>
      </c>
      <c r="AQ56" s="114">
        <f t="shared" si="19"/>
        <v>9</v>
      </c>
      <c r="AR56" s="127" t="str">
        <f t="shared" si="20"/>
        <v>A+</v>
      </c>
      <c r="AS56" s="142" t="s">
        <v>755</v>
      </c>
      <c r="AT56" s="126">
        <v>40</v>
      </c>
      <c r="AU56" s="114">
        <v>18</v>
      </c>
      <c r="AV56" s="114">
        <f t="shared" si="21"/>
        <v>58</v>
      </c>
      <c r="AW56" s="114">
        <f t="shared" si="22"/>
        <v>6</v>
      </c>
      <c r="AX56" s="115" t="str">
        <f t="shared" si="23"/>
        <v>B</v>
      </c>
      <c r="AY56" s="142" t="s">
        <v>755</v>
      </c>
      <c r="AZ56" s="145">
        <f t="shared" si="24"/>
        <v>7.333333333333333</v>
      </c>
      <c r="BA56" s="86">
        <f t="shared" si="25"/>
        <v>73.333333333333329</v>
      </c>
      <c r="BB56" s="35" t="str">
        <f t="shared" si="26"/>
        <v>FCD</v>
      </c>
      <c r="BC56" s="114" t="str">
        <f t="shared" si="27"/>
        <v/>
      </c>
      <c r="BD56" s="114" t="str">
        <f t="shared" si="28"/>
        <v/>
      </c>
      <c r="BE56" s="109" t="s">
        <v>765</v>
      </c>
      <c r="BF56" s="109" t="s">
        <v>766</v>
      </c>
      <c r="BG56" s="109" t="s">
        <v>767</v>
      </c>
      <c r="BH56" s="109" t="s">
        <v>768</v>
      </c>
      <c r="BI56" s="109" t="s">
        <v>769</v>
      </c>
      <c r="BJ56" s="109" t="s">
        <v>764</v>
      </c>
      <c r="BK56" s="109" t="s">
        <v>770</v>
      </c>
      <c r="BL56" s="109" t="s">
        <v>771</v>
      </c>
    </row>
    <row r="57" spans="1:64" ht="18" thickBot="1">
      <c r="A57" s="40" t="s">
        <v>686</v>
      </c>
      <c r="B57" s="41" t="s">
        <v>506</v>
      </c>
      <c r="C57" s="42" t="s">
        <v>507</v>
      </c>
      <c r="D57" s="122">
        <v>38</v>
      </c>
      <c r="E57" s="111">
        <v>38</v>
      </c>
      <c r="F57" s="111">
        <f t="shared" si="0"/>
        <v>76</v>
      </c>
      <c r="G57" s="111">
        <f t="shared" si="1"/>
        <v>8</v>
      </c>
      <c r="H57" s="158" t="str">
        <f t="shared" si="2"/>
        <v>A</v>
      </c>
      <c r="I57" s="142" t="s">
        <v>755</v>
      </c>
      <c r="J57" s="126">
        <v>43</v>
      </c>
      <c r="K57" s="114">
        <v>23</v>
      </c>
      <c r="L57" s="114">
        <f t="shared" si="3"/>
        <v>66</v>
      </c>
      <c r="M57" s="114">
        <f t="shared" si="4"/>
        <v>7</v>
      </c>
      <c r="N57" s="127" t="str">
        <f t="shared" si="5"/>
        <v>B+</v>
      </c>
      <c r="O57" s="142" t="s">
        <v>755</v>
      </c>
      <c r="P57" s="126">
        <v>34</v>
      </c>
      <c r="Q57" s="114">
        <v>37</v>
      </c>
      <c r="R57" s="114">
        <f t="shared" si="6"/>
        <v>71</v>
      </c>
      <c r="S57" s="114">
        <f t="shared" si="7"/>
        <v>8</v>
      </c>
      <c r="T57" s="127" t="str">
        <f t="shared" si="8"/>
        <v>A</v>
      </c>
      <c r="U57" s="142" t="s">
        <v>755</v>
      </c>
      <c r="V57" s="126">
        <v>43</v>
      </c>
      <c r="W57" s="114">
        <v>35</v>
      </c>
      <c r="X57" s="114">
        <f t="shared" si="9"/>
        <v>78</v>
      </c>
      <c r="Y57" s="114">
        <f t="shared" si="10"/>
        <v>8</v>
      </c>
      <c r="Z57" s="127" t="str">
        <f t="shared" si="11"/>
        <v>A</v>
      </c>
      <c r="AA57" s="142" t="s">
        <v>755</v>
      </c>
      <c r="AB57" s="126">
        <v>47</v>
      </c>
      <c r="AC57" s="114">
        <v>48</v>
      </c>
      <c r="AD57" s="114">
        <f t="shared" si="12"/>
        <v>95</v>
      </c>
      <c r="AE57" s="114">
        <f t="shared" si="13"/>
        <v>10</v>
      </c>
      <c r="AF57" s="127" t="str">
        <f t="shared" si="14"/>
        <v>O</v>
      </c>
      <c r="AG57" s="142" t="s">
        <v>755</v>
      </c>
      <c r="AH57" s="126">
        <v>41</v>
      </c>
      <c r="AI57" s="114">
        <v>35</v>
      </c>
      <c r="AJ57" s="114">
        <f t="shared" si="15"/>
        <v>76</v>
      </c>
      <c r="AK57" s="114">
        <f t="shared" si="16"/>
        <v>8</v>
      </c>
      <c r="AL57" s="127" t="str">
        <f t="shared" si="17"/>
        <v>A</v>
      </c>
      <c r="AM57" s="142" t="s">
        <v>755</v>
      </c>
      <c r="AN57" s="126">
        <v>42</v>
      </c>
      <c r="AO57" s="114">
        <v>35</v>
      </c>
      <c r="AP57" s="114">
        <f t="shared" si="18"/>
        <v>77</v>
      </c>
      <c r="AQ57" s="114">
        <f t="shared" si="19"/>
        <v>8</v>
      </c>
      <c r="AR57" s="127" t="str">
        <f t="shared" si="20"/>
        <v>A</v>
      </c>
      <c r="AS57" s="142" t="s">
        <v>755</v>
      </c>
      <c r="AT57" s="126">
        <v>48</v>
      </c>
      <c r="AU57" s="114">
        <v>49</v>
      </c>
      <c r="AV57" s="114">
        <f t="shared" si="21"/>
        <v>97</v>
      </c>
      <c r="AW57" s="114">
        <f t="shared" si="22"/>
        <v>10</v>
      </c>
      <c r="AX57" s="115" t="str">
        <f t="shared" si="23"/>
        <v>O</v>
      </c>
      <c r="AY57" s="142" t="s">
        <v>755</v>
      </c>
      <c r="AZ57" s="145">
        <f t="shared" si="24"/>
        <v>8</v>
      </c>
      <c r="BA57" s="86">
        <f t="shared" si="25"/>
        <v>80</v>
      </c>
      <c r="BB57" s="35" t="str">
        <f t="shared" si="26"/>
        <v>FCD</v>
      </c>
      <c r="BC57" s="114" t="str">
        <f t="shared" si="27"/>
        <v/>
      </c>
      <c r="BD57" s="114" t="str">
        <f t="shared" si="28"/>
        <v/>
      </c>
      <c r="BE57" s="109" t="s">
        <v>765</v>
      </c>
      <c r="BF57" s="109" t="s">
        <v>766</v>
      </c>
      <c r="BG57" s="109" t="s">
        <v>767</v>
      </c>
      <c r="BH57" s="109" t="s">
        <v>768</v>
      </c>
      <c r="BI57" s="109" t="s">
        <v>769</v>
      </c>
      <c r="BJ57" s="109" t="s">
        <v>764</v>
      </c>
      <c r="BK57" s="109" t="s">
        <v>770</v>
      </c>
      <c r="BL57" s="109" t="s">
        <v>771</v>
      </c>
    </row>
    <row r="58" spans="1:64" ht="18" thickBot="1">
      <c r="A58" s="119">
        <v>57</v>
      </c>
      <c r="B58" s="120" t="s">
        <v>514</v>
      </c>
      <c r="C58" s="121" t="s">
        <v>515</v>
      </c>
      <c r="D58" s="122">
        <v>41</v>
      </c>
      <c r="E58" s="111">
        <v>37</v>
      </c>
      <c r="F58" s="111">
        <f t="shared" si="0"/>
        <v>78</v>
      </c>
      <c r="G58" s="111">
        <f t="shared" si="1"/>
        <v>8</v>
      </c>
      <c r="H58" s="158" t="str">
        <f t="shared" si="2"/>
        <v>A</v>
      </c>
      <c r="I58" s="142" t="s">
        <v>755</v>
      </c>
      <c r="J58" s="126">
        <v>42</v>
      </c>
      <c r="K58" s="114">
        <v>25</v>
      </c>
      <c r="L58" s="114">
        <f t="shared" si="3"/>
        <v>67</v>
      </c>
      <c r="M58" s="114">
        <f t="shared" si="4"/>
        <v>7</v>
      </c>
      <c r="N58" s="127" t="str">
        <f t="shared" si="5"/>
        <v>B+</v>
      </c>
      <c r="O58" s="142" t="s">
        <v>755</v>
      </c>
      <c r="P58" s="126">
        <v>36</v>
      </c>
      <c r="Q58" s="114">
        <v>29</v>
      </c>
      <c r="R58" s="114">
        <f t="shared" si="6"/>
        <v>65</v>
      </c>
      <c r="S58" s="114">
        <f t="shared" si="7"/>
        <v>7</v>
      </c>
      <c r="T58" s="127" t="str">
        <f t="shared" si="8"/>
        <v>B+</v>
      </c>
      <c r="U58" s="142" t="s">
        <v>755</v>
      </c>
      <c r="V58" s="126">
        <v>46</v>
      </c>
      <c r="W58" s="114">
        <v>26</v>
      </c>
      <c r="X58" s="114">
        <f t="shared" si="9"/>
        <v>72</v>
      </c>
      <c r="Y58" s="114">
        <f t="shared" si="10"/>
        <v>8</v>
      </c>
      <c r="Z58" s="127" t="str">
        <f t="shared" si="11"/>
        <v>A</v>
      </c>
      <c r="AA58" s="142" t="s">
        <v>755</v>
      </c>
      <c r="AB58" s="126">
        <v>49</v>
      </c>
      <c r="AC58" s="114">
        <v>49</v>
      </c>
      <c r="AD58" s="114">
        <f t="shared" si="12"/>
        <v>98</v>
      </c>
      <c r="AE58" s="114">
        <f t="shared" si="13"/>
        <v>10</v>
      </c>
      <c r="AF58" s="127" t="str">
        <f t="shared" si="14"/>
        <v>O</v>
      </c>
      <c r="AG58" s="142" t="s">
        <v>755</v>
      </c>
      <c r="AH58" s="126">
        <v>44</v>
      </c>
      <c r="AI58" s="114">
        <v>26</v>
      </c>
      <c r="AJ58" s="114">
        <f t="shared" si="15"/>
        <v>70</v>
      </c>
      <c r="AK58" s="114">
        <f t="shared" si="16"/>
        <v>8</v>
      </c>
      <c r="AL58" s="127" t="str">
        <f t="shared" si="17"/>
        <v>A</v>
      </c>
      <c r="AM58" s="142" t="s">
        <v>755</v>
      </c>
      <c r="AN58" s="126">
        <v>45</v>
      </c>
      <c r="AO58" s="114">
        <v>35</v>
      </c>
      <c r="AP58" s="114">
        <f t="shared" si="18"/>
        <v>80</v>
      </c>
      <c r="AQ58" s="114">
        <f t="shared" si="19"/>
        <v>9</v>
      </c>
      <c r="AR58" s="127" t="str">
        <f t="shared" si="20"/>
        <v>A+</v>
      </c>
      <c r="AS58" s="142" t="s">
        <v>755</v>
      </c>
      <c r="AT58" s="126">
        <v>46</v>
      </c>
      <c r="AU58" s="114">
        <v>47</v>
      </c>
      <c r="AV58" s="114">
        <f t="shared" si="21"/>
        <v>93</v>
      </c>
      <c r="AW58" s="114">
        <f t="shared" si="22"/>
        <v>10</v>
      </c>
      <c r="AX58" s="115" t="str">
        <f t="shared" si="23"/>
        <v>O</v>
      </c>
      <c r="AY58" s="142" t="s">
        <v>755</v>
      </c>
      <c r="AZ58" s="145">
        <f t="shared" si="24"/>
        <v>7.8888888888888893</v>
      </c>
      <c r="BA58" s="86">
        <f t="shared" si="25"/>
        <v>78.888888888888886</v>
      </c>
      <c r="BB58" s="35" t="str">
        <f t="shared" si="26"/>
        <v>FCD</v>
      </c>
      <c r="BC58" s="114" t="str">
        <f t="shared" si="27"/>
        <v/>
      </c>
      <c r="BD58" s="114" t="str">
        <f t="shared" si="28"/>
        <v/>
      </c>
      <c r="BE58" s="109" t="s">
        <v>765</v>
      </c>
      <c r="BF58" s="109" t="s">
        <v>766</v>
      </c>
      <c r="BG58" s="109" t="s">
        <v>767</v>
      </c>
      <c r="BH58" s="109" t="s">
        <v>768</v>
      </c>
      <c r="BI58" s="109" t="s">
        <v>769</v>
      </c>
      <c r="BJ58" s="109" t="s">
        <v>764</v>
      </c>
      <c r="BK58" s="109" t="s">
        <v>770</v>
      </c>
      <c r="BL58" s="109" t="s">
        <v>771</v>
      </c>
    </row>
    <row r="59" spans="1:64" ht="18" thickBot="1">
      <c r="A59" s="40">
        <v>58</v>
      </c>
      <c r="B59" s="43" t="s">
        <v>522</v>
      </c>
      <c r="C59" s="125" t="s">
        <v>523</v>
      </c>
      <c r="D59" s="122">
        <v>30</v>
      </c>
      <c r="E59" s="111">
        <v>18</v>
      </c>
      <c r="F59" s="111">
        <f t="shared" si="0"/>
        <v>48</v>
      </c>
      <c r="G59" s="111">
        <f t="shared" si="1"/>
        <v>4</v>
      </c>
      <c r="H59" s="158" t="str">
        <f t="shared" si="2"/>
        <v>P</v>
      </c>
      <c r="I59" s="142" t="s">
        <v>755</v>
      </c>
      <c r="J59" s="126">
        <v>32</v>
      </c>
      <c r="K59" s="114">
        <v>19</v>
      </c>
      <c r="L59" s="114">
        <f t="shared" si="3"/>
        <v>51</v>
      </c>
      <c r="M59" s="114">
        <f t="shared" si="4"/>
        <v>5</v>
      </c>
      <c r="N59" s="127" t="str">
        <f t="shared" si="5"/>
        <v>C</v>
      </c>
      <c r="O59" s="142" t="s">
        <v>755</v>
      </c>
      <c r="P59" s="126">
        <v>26</v>
      </c>
      <c r="Q59" s="114">
        <v>19</v>
      </c>
      <c r="R59" s="114">
        <f t="shared" si="6"/>
        <v>45</v>
      </c>
      <c r="S59" s="114">
        <f t="shared" si="7"/>
        <v>4</v>
      </c>
      <c r="T59" s="127" t="str">
        <f t="shared" si="8"/>
        <v>P</v>
      </c>
      <c r="U59" s="142" t="s">
        <v>755</v>
      </c>
      <c r="V59" s="126">
        <v>31</v>
      </c>
      <c r="W59" s="114">
        <v>24</v>
      </c>
      <c r="X59" s="114">
        <f t="shared" si="9"/>
        <v>55</v>
      </c>
      <c r="Y59" s="114">
        <f t="shared" si="10"/>
        <v>6</v>
      </c>
      <c r="Z59" s="127" t="str">
        <f t="shared" si="11"/>
        <v>B</v>
      </c>
      <c r="AA59" s="142" t="s">
        <v>755</v>
      </c>
      <c r="AB59" s="126">
        <v>42</v>
      </c>
      <c r="AC59" s="114">
        <v>37</v>
      </c>
      <c r="AD59" s="114">
        <f t="shared" si="12"/>
        <v>79</v>
      </c>
      <c r="AE59" s="114">
        <f t="shared" si="13"/>
        <v>8</v>
      </c>
      <c r="AF59" s="127" t="str">
        <f t="shared" si="14"/>
        <v>A</v>
      </c>
      <c r="AG59" s="142" t="s">
        <v>755</v>
      </c>
      <c r="AH59" s="126">
        <v>27</v>
      </c>
      <c r="AI59" s="114">
        <v>28</v>
      </c>
      <c r="AJ59" s="114">
        <f t="shared" si="15"/>
        <v>55</v>
      </c>
      <c r="AK59" s="114">
        <f t="shared" si="16"/>
        <v>6</v>
      </c>
      <c r="AL59" s="127" t="str">
        <f t="shared" si="17"/>
        <v>B</v>
      </c>
      <c r="AM59" s="142" t="s">
        <v>755</v>
      </c>
      <c r="AN59" s="126">
        <v>39</v>
      </c>
      <c r="AO59" s="114">
        <v>29</v>
      </c>
      <c r="AP59" s="114">
        <f t="shared" si="18"/>
        <v>68</v>
      </c>
      <c r="AQ59" s="114">
        <f t="shared" si="19"/>
        <v>7</v>
      </c>
      <c r="AR59" s="127" t="str">
        <f t="shared" si="20"/>
        <v>B+</v>
      </c>
      <c r="AS59" s="142" t="s">
        <v>755</v>
      </c>
      <c r="AT59" s="126">
        <v>43</v>
      </c>
      <c r="AU59" s="114">
        <v>38</v>
      </c>
      <c r="AV59" s="114">
        <f t="shared" si="21"/>
        <v>81</v>
      </c>
      <c r="AW59" s="114">
        <f t="shared" si="22"/>
        <v>9</v>
      </c>
      <c r="AX59" s="115" t="str">
        <f t="shared" si="23"/>
        <v>A+</v>
      </c>
      <c r="AY59" s="142" t="s">
        <v>755</v>
      </c>
      <c r="AZ59" s="145">
        <f t="shared" si="24"/>
        <v>5.4444444444444446</v>
      </c>
      <c r="BA59" s="86">
        <f t="shared" si="25"/>
        <v>54.444444444444443</v>
      </c>
      <c r="BB59" s="35" t="str">
        <f t="shared" si="26"/>
        <v>SC</v>
      </c>
      <c r="BC59" s="114" t="str">
        <f t="shared" si="27"/>
        <v/>
      </c>
      <c r="BD59" s="114" t="str">
        <f t="shared" si="28"/>
        <v/>
      </c>
      <c r="BE59" s="109" t="s">
        <v>765</v>
      </c>
      <c r="BF59" s="109" t="s">
        <v>766</v>
      </c>
      <c r="BG59" s="109" t="s">
        <v>767</v>
      </c>
      <c r="BH59" s="109" t="s">
        <v>768</v>
      </c>
      <c r="BI59" s="109" t="s">
        <v>769</v>
      </c>
      <c r="BJ59" s="109" t="s">
        <v>764</v>
      </c>
      <c r="BK59" s="109" t="s">
        <v>770</v>
      </c>
      <c r="BL59" s="109" t="s">
        <v>771</v>
      </c>
    </row>
    <row r="60" spans="1:64" ht="18" thickBot="1">
      <c r="A60" s="40">
        <v>59</v>
      </c>
      <c r="B60" s="43" t="s">
        <v>530</v>
      </c>
      <c r="C60" s="125" t="s">
        <v>726</v>
      </c>
      <c r="D60" s="122">
        <v>37</v>
      </c>
      <c r="E60" s="111">
        <v>31</v>
      </c>
      <c r="F60" s="111">
        <f t="shared" si="0"/>
        <v>68</v>
      </c>
      <c r="G60" s="111">
        <f t="shared" si="1"/>
        <v>7</v>
      </c>
      <c r="H60" s="158" t="str">
        <f t="shared" si="2"/>
        <v>B+</v>
      </c>
      <c r="I60" s="142" t="s">
        <v>755</v>
      </c>
      <c r="J60" s="126">
        <v>30</v>
      </c>
      <c r="K60" s="114">
        <v>23</v>
      </c>
      <c r="L60" s="114">
        <f t="shared" si="3"/>
        <v>53</v>
      </c>
      <c r="M60" s="114">
        <f t="shared" si="4"/>
        <v>5</v>
      </c>
      <c r="N60" s="127" t="str">
        <f t="shared" si="5"/>
        <v>C</v>
      </c>
      <c r="O60" s="142" t="s">
        <v>755</v>
      </c>
      <c r="P60" s="126">
        <v>30</v>
      </c>
      <c r="Q60" s="114">
        <v>24</v>
      </c>
      <c r="R60" s="114">
        <f t="shared" si="6"/>
        <v>54</v>
      </c>
      <c r="S60" s="114">
        <f t="shared" si="7"/>
        <v>5</v>
      </c>
      <c r="T60" s="127" t="str">
        <f t="shared" si="8"/>
        <v>C</v>
      </c>
      <c r="U60" s="142" t="s">
        <v>755</v>
      </c>
      <c r="V60" s="126">
        <v>39</v>
      </c>
      <c r="W60" s="114">
        <v>33</v>
      </c>
      <c r="X60" s="114">
        <f t="shared" si="9"/>
        <v>72</v>
      </c>
      <c r="Y60" s="114">
        <f t="shared" si="10"/>
        <v>8</v>
      </c>
      <c r="Z60" s="127" t="str">
        <f t="shared" si="11"/>
        <v>A</v>
      </c>
      <c r="AA60" s="142" t="s">
        <v>755</v>
      </c>
      <c r="AB60" s="126">
        <v>46</v>
      </c>
      <c r="AC60" s="114">
        <v>45</v>
      </c>
      <c r="AD60" s="114">
        <f t="shared" si="12"/>
        <v>91</v>
      </c>
      <c r="AE60" s="114">
        <f t="shared" si="13"/>
        <v>10</v>
      </c>
      <c r="AF60" s="127" t="str">
        <f t="shared" si="14"/>
        <v>O</v>
      </c>
      <c r="AG60" s="142" t="s">
        <v>755</v>
      </c>
      <c r="AH60" s="126">
        <v>39</v>
      </c>
      <c r="AI60" s="114">
        <v>18</v>
      </c>
      <c r="AJ60" s="114">
        <f t="shared" si="15"/>
        <v>57</v>
      </c>
      <c r="AK60" s="114">
        <f t="shared" si="16"/>
        <v>6</v>
      </c>
      <c r="AL60" s="127" t="str">
        <f t="shared" si="17"/>
        <v>B</v>
      </c>
      <c r="AM60" s="142" t="s">
        <v>755</v>
      </c>
      <c r="AN60" s="126">
        <v>39</v>
      </c>
      <c r="AO60" s="114">
        <v>36</v>
      </c>
      <c r="AP60" s="114">
        <f t="shared" si="18"/>
        <v>75</v>
      </c>
      <c r="AQ60" s="114">
        <f t="shared" si="19"/>
        <v>8</v>
      </c>
      <c r="AR60" s="127" t="str">
        <f t="shared" si="20"/>
        <v>A</v>
      </c>
      <c r="AS60" s="142" t="s">
        <v>755</v>
      </c>
      <c r="AT60" s="126">
        <v>47</v>
      </c>
      <c r="AU60" s="114">
        <v>37</v>
      </c>
      <c r="AV60" s="114">
        <f t="shared" si="21"/>
        <v>84</v>
      </c>
      <c r="AW60" s="114">
        <f t="shared" si="22"/>
        <v>9</v>
      </c>
      <c r="AX60" s="115" t="str">
        <f t="shared" si="23"/>
        <v>A+</v>
      </c>
      <c r="AY60" s="142" t="s">
        <v>755</v>
      </c>
      <c r="AZ60" s="145">
        <f t="shared" si="24"/>
        <v>6.6111111111111107</v>
      </c>
      <c r="BA60" s="86">
        <f t="shared" si="25"/>
        <v>66.111111111111114</v>
      </c>
      <c r="BB60" s="35" t="str">
        <f t="shared" si="26"/>
        <v>FC</v>
      </c>
      <c r="BC60" s="114" t="str">
        <f t="shared" si="27"/>
        <v/>
      </c>
      <c r="BD60" s="114" t="str">
        <f t="shared" si="28"/>
        <v/>
      </c>
      <c r="BE60" s="109" t="s">
        <v>765</v>
      </c>
      <c r="BF60" s="109" t="s">
        <v>766</v>
      </c>
      <c r="BG60" s="109" t="s">
        <v>767</v>
      </c>
      <c r="BH60" s="109" t="s">
        <v>768</v>
      </c>
      <c r="BI60" s="109" t="s">
        <v>769</v>
      </c>
      <c r="BJ60" s="109" t="s">
        <v>764</v>
      </c>
      <c r="BK60" s="109" t="s">
        <v>770</v>
      </c>
      <c r="BL60" s="109" t="s">
        <v>771</v>
      </c>
    </row>
    <row r="61" spans="1:64" ht="18" thickBot="1">
      <c r="A61" s="40">
        <v>60</v>
      </c>
      <c r="B61" s="43" t="s">
        <v>538</v>
      </c>
      <c r="C61" s="125" t="s">
        <v>727</v>
      </c>
      <c r="D61" s="122">
        <v>32</v>
      </c>
      <c r="E61" s="111">
        <v>9</v>
      </c>
      <c r="F61" s="111">
        <f t="shared" si="0"/>
        <v>41</v>
      </c>
      <c r="G61" s="111">
        <f t="shared" si="1"/>
        <v>0</v>
      </c>
      <c r="H61" s="158" t="str">
        <f t="shared" si="2"/>
        <v>F</v>
      </c>
      <c r="I61" s="7"/>
      <c r="J61" s="126">
        <v>34</v>
      </c>
      <c r="K61" s="114">
        <v>18</v>
      </c>
      <c r="L61" s="114">
        <f t="shared" si="3"/>
        <v>52</v>
      </c>
      <c r="M61" s="114">
        <f t="shared" si="4"/>
        <v>5</v>
      </c>
      <c r="N61" s="127" t="str">
        <f t="shared" si="5"/>
        <v>C</v>
      </c>
      <c r="O61" s="142" t="s">
        <v>755</v>
      </c>
      <c r="P61" s="126">
        <v>27</v>
      </c>
      <c r="Q61" s="114">
        <v>18</v>
      </c>
      <c r="R61" s="114">
        <f t="shared" si="6"/>
        <v>45</v>
      </c>
      <c r="S61" s="114">
        <f t="shared" si="7"/>
        <v>4</v>
      </c>
      <c r="T61" s="127" t="str">
        <f t="shared" si="8"/>
        <v>P</v>
      </c>
      <c r="U61" s="142" t="s">
        <v>755</v>
      </c>
      <c r="V61" s="126">
        <v>31</v>
      </c>
      <c r="W61" s="114">
        <v>25</v>
      </c>
      <c r="X61" s="114">
        <f t="shared" si="9"/>
        <v>56</v>
      </c>
      <c r="Y61" s="114">
        <f t="shared" si="10"/>
        <v>6</v>
      </c>
      <c r="Z61" s="127" t="str">
        <f t="shared" si="11"/>
        <v>B</v>
      </c>
      <c r="AA61" s="142" t="s">
        <v>755</v>
      </c>
      <c r="AB61" s="126">
        <v>40</v>
      </c>
      <c r="AC61" s="114">
        <v>41</v>
      </c>
      <c r="AD61" s="114">
        <f t="shared" si="12"/>
        <v>81</v>
      </c>
      <c r="AE61" s="114">
        <f t="shared" si="13"/>
        <v>9</v>
      </c>
      <c r="AF61" s="127" t="str">
        <f t="shared" si="14"/>
        <v>A+</v>
      </c>
      <c r="AG61" s="142" t="s">
        <v>755</v>
      </c>
      <c r="AH61" s="126">
        <v>30</v>
      </c>
      <c r="AI61" s="114">
        <v>19</v>
      </c>
      <c r="AJ61" s="114">
        <f t="shared" si="15"/>
        <v>49</v>
      </c>
      <c r="AK61" s="114">
        <f t="shared" si="16"/>
        <v>4</v>
      </c>
      <c r="AL61" s="127" t="str">
        <f t="shared" si="17"/>
        <v>P</v>
      </c>
      <c r="AM61" s="142" t="s">
        <v>755</v>
      </c>
      <c r="AN61" s="126">
        <v>34</v>
      </c>
      <c r="AO61" s="114">
        <v>33</v>
      </c>
      <c r="AP61" s="114">
        <f t="shared" si="18"/>
        <v>67</v>
      </c>
      <c r="AQ61" s="114">
        <f t="shared" si="19"/>
        <v>7</v>
      </c>
      <c r="AR61" s="127" t="str">
        <f t="shared" si="20"/>
        <v>B+</v>
      </c>
      <c r="AS61" s="142" t="s">
        <v>755</v>
      </c>
      <c r="AT61" s="126">
        <v>43</v>
      </c>
      <c r="AU61" s="114">
        <v>40</v>
      </c>
      <c r="AV61" s="114">
        <f t="shared" si="21"/>
        <v>83</v>
      </c>
      <c r="AW61" s="114">
        <f t="shared" si="22"/>
        <v>9</v>
      </c>
      <c r="AX61" s="115" t="str">
        <f t="shared" si="23"/>
        <v>A+</v>
      </c>
      <c r="AY61" s="142" t="s">
        <v>755</v>
      </c>
      <c r="AZ61" s="145">
        <f t="shared" si="24"/>
        <v>4.6111111111111107</v>
      </c>
      <c r="BA61" s="86">
        <f t="shared" si="25"/>
        <v>46.111111111111107</v>
      </c>
      <c r="BB61" s="35" t="str">
        <f t="shared" si="26"/>
        <v>Fail</v>
      </c>
      <c r="BC61" s="114" t="str">
        <f t="shared" si="27"/>
        <v>21CS51,</v>
      </c>
      <c r="BD61" s="114" t="str">
        <f t="shared" si="28"/>
        <v>21CS51,</v>
      </c>
      <c r="BE61" s="109" t="s">
        <v>765</v>
      </c>
      <c r="BF61" s="109" t="s">
        <v>766</v>
      </c>
      <c r="BG61" s="109" t="s">
        <v>767</v>
      </c>
      <c r="BH61" s="109" t="s">
        <v>768</v>
      </c>
      <c r="BI61" s="109" t="s">
        <v>769</v>
      </c>
      <c r="BJ61" s="109" t="s">
        <v>764</v>
      </c>
      <c r="BK61" s="109" t="s">
        <v>770</v>
      </c>
      <c r="BL61" s="109" t="s">
        <v>771</v>
      </c>
    </row>
    <row r="62" spans="1:64" ht="18" thickBot="1">
      <c r="A62" s="128">
        <v>61</v>
      </c>
      <c r="B62" s="129" t="s">
        <v>545</v>
      </c>
      <c r="C62" s="130" t="s">
        <v>728</v>
      </c>
      <c r="D62" s="167">
        <v>22</v>
      </c>
      <c r="E62" s="168">
        <v>18</v>
      </c>
      <c r="F62" s="168">
        <f t="shared" si="0"/>
        <v>40</v>
      </c>
      <c r="G62" s="168">
        <f t="shared" si="1"/>
        <v>4</v>
      </c>
      <c r="H62" s="169" t="str">
        <f t="shared" si="2"/>
        <v>P</v>
      </c>
      <c r="I62" s="142" t="s">
        <v>755</v>
      </c>
      <c r="J62" s="137">
        <v>30</v>
      </c>
      <c r="K62" s="138">
        <v>22</v>
      </c>
      <c r="L62" s="114">
        <f t="shared" si="3"/>
        <v>52</v>
      </c>
      <c r="M62" s="114">
        <f t="shared" si="4"/>
        <v>5</v>
      </c>
      <c r="N62" s="127" t="str">
        <f t="shared" si="5"/>
        <v>C</v>
      </c>
      <c r="O62" s="142" t="s">
        <v>755</v>
      </c>
      <c r="P62" s="137">
        <v>22</v>
      </c>
      <c r="Q62" s="138">
        <v>14</v>
      </c>
      <c r="R62" s="114">
        <f t="shared" si="6"/>
        <v>36</v>
      </c>
      <c r="S62" s="114">
        <f t="shared" si="7"/>
        <v>0</v>
      </c>
      <c r="T62" s="127" t="str">
        <f t="shared" si="8"/>
        <v>F</v>
      </c>
      <c r="U62" s="142"/>
      <c r="V62" s="137">
        <v>22</v>
      </c>
      <c r="W62" s="138">
        <v>18</v>
      </c>
      <c r="X62" s="114">
        <f t="shared" si="9"/>
        <v>40</v>
      </c>
      <c r="Y62" s="114">
        <f t="shared" si="10"/>
        <v>4</v>
      </c>
      <c r="Z62" s="127" t="str">
        <f t="shared" si="11"/>
        <v>P</v>
      </c>
      <c r="AA62" s="142" t="s">
        <v>755</v>
      </c>
      <c r="AB62" s="137">
        <v>40</v>
      </c>
      <c r="AC62" s="138">
        <v>34</v>
      </c>
      <c r="AD62" s="114">
        <f t="shared" si="12"/>
        <v>74</v>
      </c>
      <c r="AE62" s="114">
        <f t="shared" si="13"/>
        <v>8</v>
      </c>
      <c r="AF62" s="127" t="str">
        <f t="shared" si="14"/>
        <v>A</v>
      </c>
      <c r="AG62" s="142" t="s">
        <v>755</v>
      </c>
      <c r="AH62" s="137">
        <v>25</v>
      </c>
      <c r="AI62" s="138">
        <v>26</v>
      </c>
      <c r="AJ62" s="114">
        <f t="shared" si="15"/>
        <v>51</v>
      </c>
      <c r="AK62" s="114">
        <f t="shared" si="16"/>
        <v>5</v>
      </c>
      <c r="AL62" s="127" t="str">
        <f t="shared" si="17"/>
        <v>C</v>
      </c>
      <c r="AM62" s="142" t="s">
        <v>755</v>
      </c>
      <c r="AN62" s="137">
        <v>31</v>
      </c>
      <c r="AO62" s="138">
        <v>23</v>
      </c>
      <c r="AP62" s="114">
        <f t="shared" si="18"/>
        <v>54</v>
      </c>
      <c r="AQ62" s="114">
        <f t="shared" si="19"/>
        <v>5</v>
      </c>
      <c r="AR62" s="127" t="str">
        <f t="shared" si="20"/>
        <v>C</v>
      </c>
      <c r="AS62" s="142" t="s">
        <v>755</v>
      </c>
      <c r="AT62" s="137">
        <v>39</v>
      </c>
      <c r="AU62" s="138">
        <v>18</v>
      </c>
      <c r="AV62" s="114">
        <f t="shared" si="21"/>
        <v>57</v>
      </c>
      <c r="AW62" s="114">
        <f t="shared" si="22"/>
        <v>6</v>
      </c>
      <c r="AX62" s="115" t="str">
        <f t="shared" si="23"/>
        <v>B</v>
      </c>
      <c r="AY62" s="142" t="s">
        <v>755</v>
      </c>
      <c r="AZ62" s="145">
        <f t="shared" si="24"/>
        <v>4.0555555555555554</v>
      </c>
      <c r="BA62" s="86">
        <f t="shared" si="25"/>
        <v>40.555555555555557</v>
      </c>
      <c r="BB62" s="35" t="str">
        <f t="shared" si="26"/>
        <v>Fail</v>
      </c>
      <c r="BC62" s="114" t="str">
        <f t="shared" si="27"/>
        <v>21CS53,</v>
      </c>
      <c r="BD62" s="114" t="str">
        <f t="shared" si="28"/>
        <v>21CS53,</v>
      </c>
      <c r="BE62" s="109" t="s">
        <v>765</v>
      </c>
      <c r="BF62" s="109" t="s">
        <v>766</v>
      </c>
      <c r="BG62" s="109" t="s">
        <v>767</v>
      </c>
      <c r="BH62" s="109" t="s">
        <v>768</v>
      </c>
      <c r="BI62" s="109" t="s">
        <v>769</v>
      </c>
      <c r="BJ62" s="109" t="s">
        <v>764</v>
      </c>
      <c r="BK62" s="109" t="s">
        <v>770</v>
      </c>
      <c r="BL62" s="109" t="s">
        <v>771</v>
      </c>
    </row>
    <row r="63" spans="1:64" ht="16">
      <c r="BD63" s="108"/>
      <c r="BE63" s="98"/>
      <c r="BF63" s="98"/>
      <c r="BG63" s="98"/>
      <c r="BH63" s="98"/>
      <c r="BI63" s="98"/>
      <c r="BJ63" s="98"/>
      <c r="BK63" s="98"/>
      <c r="BL63" s="98"/>
    </row>
    <row r="64" spans="1:64" ht="16">
      <c r="BD64" s="108"/>
      <c r="BE64" s="98"/>
      <c r="BF64" s="98"/>
      <c r="BG64" s="98"/>
      <c r="BH64" s="98"/>
      <c r="BI64" s="98"/>
      <c r="BJ64" s="98"/>
      <c r="BK64" s="98"/>
      <c r="BL64" s="98"/>
    </row>
    <row r="65" spans="56:64" ht="16">
      <c r="BD65" s="108"/>
      <c r="BE65" s="98"/>
      <c r="BF65" s="98"/>
      <c r="BG65" s="98"/>
      <c r="BH65" s="98"/>
      <c r="BI65" s="98"/>
      <c r="BJ65" s="98"/>
      <c r="BK65" s="75"/>
      <c r="BL65" s="75"/>
    </row>
    <row r="66" spans="56:64" ht="16">
      <c r="BD66" s="108"/>
      <c r="BE66" s="98"/>
      <c r="BF66" s="98"/>
      <c r="BG66" s="98"/>
      <c r="BH66" s="98"/>
      <c r="BI66" s="98"/>
      <c r="BJ66" s="98"/>
      <c r="BK66" s="75"/>
      <c r="BL66" s="75"/>
    </row>
    <row r="67" spans="56:64" ht="16">
      <c r="BD67" s="108"/>
      <c r="BE67" s="75"/>
      <c r="BF67" s="75"/>
      <c r="BG67" s="98"/>
      <c r="BH67" s="75"/>
      <c r="BI67" s="98"/>
      <c r="BJ67" s="98"/>
      <c r="BK67" s="75"/>
      <c r="BL67" s="75"/>
    </row>
    <row r="68" spans="56:64" ht="16">
      <c r="BD68" s="108"/>
      <c r="BE68" s="75"/>
      <c r="BF68" s="75"/>
      <c r="BG68" s="98"/>
      <c r="BH68" s="75"/>
      <c r="BI68" s="98"/>
      <c r="BJ68" s="98"/>
      <c r="BK68" s="75"/>
      <c r="BL68" s="75"/>
    </row>
    <row r="69" spans="56:64" ht="16">
      <c r="BD69" s="75"/>
      <c r="BE69" s="75"/>
      <c r="BF69" s="75"/>
      <c r="BG69" s="98"/>
      <c r="BH69" s="75"/>
      <c r="BI69" s="98"/>
      <c r="BJ69" s="98"/>
      <c r="BK69" s="75"/>
      <c r="BL69" s="75"/>
    </row>
    <row r="70" spans="56:64" ht="16">
      <c r="BD70" s="75"/>
      <c r="BE70" s="75"/>
      <c r="BF70" s="75"/>
      <c r="BG70" s="98"/>
      <c r="BH70" s="75"/>
      <c r="BI70" s="98"/>
      <c r="BJ70" s="98"/>
      <c r="BK70" s="75"/>
      <c r="BL70" s="75"/>
    </row>
    <row r="71" spans="56:64" ht="16">
      <c r="BD71" s="75"/>
      <c r="BE71" s="75"/>
      <c r="BF71" s="75"/>
      <c r="BG71" s="98"/>
      <c r="BH71" s="75"/>
      <c r="BI71" s="98"/>
      <c r="BJ71" s="98"/>
      <c r="BK71" s="75"/>
      <c r="BL71" s="75"/>
    </row>
    <row r="72" spans="56:64" ht="16">
      <c r="BD72" s="75"/>
      <c r="BE72" s="75"/>
      <c r="BF72" s="75"/>
      <c r="BG72" s="98"/>
      <c r="BH72" s="75"/>
      <c r="BI72" s="98"/>
      <c r="BJ72" s="98"/>
      <c r="BK72" s="75"/>
      <c r="BL72" s="75"/>
    </row>
    <row r="73" spans="56:64" ht="16">
      <c r="BD73" s="75"/>
      <c r="BE73" s="75"/>
      <c r="BF73" s="75"/>
      <c r="BG73" s="98"/>
      <c r="BH73" s="75"/>
      <c r="BI73" s="98"/>
      <c r="BJ73" s="98"/>
      <c r="BK73" s="75"/>
      <c r="BL73" s="75"/>
    </row>
    <row r="74" spans="56:64" ht="16">
      <c r="BD74" s="75"/>
      <c r="BE74" s="75"/>
      <c r="BF74" s="75"/>
      <c r="BG74" s="75"/>
      <c r="BH74" s="75"/>
      <c r="BI74" s="98"/>
      <c r="BJ74" s="75"/>
      <c r="BK74" s="75"/>
      <c r="BL74" s="75"/>
    </row>
    <row r="75" spans="56:64" ht="16">
      <c r="BD75" s="75"/>
      <c r="BE75" s="75"/>
      <c r="BF75" s="75"/>
      <c r="BG75" s="75"/>
      <c r="BH75" s="75"/>
      <c r="BI75" s="98"/>
      <c r="BJ75" s="75"/>
      <c r="BK75" s="75"/>
      <c r="BL75" s="75"/>
    </row>
    <row r="76" spans="56:64" ht="16">
      <c r="BD76" s="75"/>
      <c r="BE76" s="75"/>
      <c r="BF76" s="75"/>
      <c r="BG76" s="75"/>
      <c r="BH76" s="75"/>
      <c r="BI76" s="98"/>
      <c r="BJ76" s="75"/>
      <c r="BK76" s="75"/>
      <c r="BL76" s="7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4177-7F0B-F94E-96B9-E5BFB1F646BC}">
  <dimension ref="A1:BL65"/>
  <sheetViews>
    <sheetView topLeftCell="AS1" workbookViewId="0">
      <selection activeCell="BD2" sqref="BD2"/>
    </sheetView>
  </sheetViews>
  <sheetFormatPr baseColWidth="10" defaultRowHeight="13"/>
  <cols>
    <col min="2" max="2" width="21.6640625" customWidth="1"/>
    <col min="3" max="3" width="48.1640625" customWidth="1"/>
    <col min="4" max="54" width="12.6640625"/>
    <col min="55" max="55" width="19.83203125" customWidth="1"/>
    <col min="56" max="56" width="26.1640625" customWidth="1"/>
  </cols>
  <sheetData>
    <row r="1" spans="1:64" ht="16">
      <c r="A1" s="214" t="s">
        <v>553</v>
      </c>
      <c r="B1" s="214" t="s">
        <v>1</v>
      </c>
      <c r="C1" s="214" t="s">
        <v>2</v>
      </c>
      <c r="D1" s="215" t="s">
        <v>554</v>
      </c>
      <c r="E1" s="216" t="s">
        <v>555</v>
      </c>
      <c r="F1" s="216" t="s">
        <v>556</v>
      </c>
      <c r="G1" s="217" t="s">
        <v>557</v>
      </c>
      <c r="H1" s="218" t="s">
        <v>558</v>
      </c>
      <c r="I1" s="219" t="s">
        <v>559</v>
      </c>
      <c r="J1" s="214" t="s">
        <v>560</v>
      </c>
      <c r="K1" s="220" t="s">
        <v>561</v>
      </c>
      <c r="L1" s="220" t="s">
        <v>562</v>
      </c>
      <c r="M1" s="219" t="s">
        <v>563</v>
      </c>
      <c r="N1" s="221" t="s">
        <v>564</v>
      </c>
      <c r="O1" s="219" t="s">
        <v>559</v>
      </c>
      <c r="P1" s="214" t="s">
        <v>565</v>
      </c>
      <c r="Q1" s="220" t="s">
        <v>566</v>
      </c>
      <c r="R1" s="220" t="s">
        <v>567</v>
      </c>
      <c r="S1" s="219" t="s">
        <v>568</v>
      </c>
      <c r="T1" s="221" t="s">
        <v>569</v>
      </c>
      <c r="U1" s="219" t="s">
        <v>559</v>
      </c>
      <c r="V1" s="214" t="s">
        <v>570</v>
      </c>
      <c r="W1" s="220" t="s">
        <v>571</v>
      </c>
      <c r="X1" s="220" t="s">
        <v>572</v>
      </c>
      <c r="Y1" s="219" t="s">
        <v>573</v>
      </c>
      <c r="Z1" s="221" t="s">
        <v>574</v>
      </c>
      <c r="AA1" s="219" t="s">
        <v>559</v>
      </c>
      <c r="AB1" s="214" t="s">
        <v>575</v>
      </c>
      <c r="AC1" s="220" t="s">
        <v>576</v>
      </c>
      <c r="AD1" s="220" t="s">
        <v>577</v>
      </c>
      <c r="AE1" s="219" t="s">
        <v>578</v>
      </c>
      <c r="AF1" s="221" t="s">
        <v>579</v>
      </c>
      <c r="AG1" s="219" t="s">
        <v>559</v>
      </c>
      <c r="AH1" s="214" t="s">
        <v>580</v>
      </c>
      <c r="AI1" s="220" t="s">
        <v>581</v>
      </c>
      <c r="AJ1" s="220" t="s">
        <v>582</v>
      </c>
      <c r="AK1" s="219" t="s">
        <v>583</v>
      </c>
      <c r="AL1" s="221" t="s">
        <v>584</v>
      </c>
      <c r="AM1" s="219" t="s">
        <v>559</v>
      </c>
      <c r="AN1" s="214" t="s">
        <v>585</v>
      </c>
      <c r="AO1" s="220" t="s">
        <v>586</v>
      </c>
      <c r="AP1" s="220" t="s">
        <v>587</v>
      </c>
      <c r="AQ1" s="219" t="s">
        <v>588</v>
      </c>
      <c r="AR1" s="221" t="s">
        <v>589</v>
      </c>
      <c r="AS1" s="219" t="s">
        <v>559</v>
      </c>
      <c r="AT1" s="214" t="s">
        <v>590</v>
      </c>
      <c r="AU1" s="220" t="s">
        <v>591</v>
      </c>
      <c r="AV1" s="220" t="s">
        <v>592</v>
      </c>
      <c r="AW1" s="219" t="s">
        <v>593</v>
      </c>
      <c r="AX1" s="221" t="s">
        <v>594</v>
      </c>
      <c r="AY1" s="222" t="s">
        <v>559</v>
      </c>
      <c r="AZ1" s="222" t="s">
        <v>600</v>
      </c>
      <c r="BA1" s="222" t="s">
        <v>601</v>
      </c>
      <c r="BB1" s="222" t="s">
        <v>602</v>
      </c>
      <c r="BC1" s="23" t="s">
        <v>603</v>
      </c>
      <c r="BD1" s="23" t="s">
        <v>900</v>
      </c>
      <c r="BE1" s="213" t="s">
        <v>835</v>
      </c>
      <c r="BF1" s="213" t="s">
        <v>836</v>
      </c>
      <c r="BG1" s="213" t="s">
        <v>837</v>
      </c>
      <c r="BH1" s="213" t="s">
        <v>838</v>
      </c>
      <c r="BI1" s="213" t="s">
        <v>839</v>
      </c>
      <c r="BJ1" s="213" t="s">
        <v>840</v>
      </c>
      <c r="BK1" s="213" t="s">
        <v>841</v>
      </c>
      <c r="BL1" s="213" t="s">
        <v>842</v>
      </c>
    </row>
    <row r="2" spans="1:64" ht="16">
      <c r="A2" s="223" t="s">
        <v>613</v>
      </c>
      <c r="B2" s="224" t="s">
        <v>21</v>
      </c>
      <c r="C2" s="225" t="s">
        <v>22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 t="str">
        <f>IF(J2="","",(SUM(3*G2,4*M2,3*S2,3*Y2,3*AE2,1*AK2,2*AQ2,3*AW2)*22))</f>
        <v/>
      </c>
      <c r="BA2" s="226" t="str">
        <f>IF(AZ2="","",AZ2*10)</f>
        <v/>
      </c>
      <c r="BB2" s="226" t="str">
        <f>IF(BA2="","",IF(IF(OR(H2="F",N2="F",T2="F",Z2="F",AF2="F",AL2="F",AR2="F",AX2="F",H2="NE",N2="NE",T2="NE",Z2="NE",AF2="NE",AL2="NE",AR2="NE",AX2="NE"),"Fail","Pass")="Pass",IF(BA2&gt;=70,"FCD",IF(BA2&gt;=60,"FC",IF(BA2&gt;=40,"SC"))),"Fail"))</f>
        <v/>
      </c>
      <c r="BC2" s="226" t="str">
        <f>IF(E2="","",(IF(G2=0,BE2&amp;",","")&amp;IF(M2=0,BF2&amp;",","")&amp;IF(S2=0,BG2&amp;",","")&amp;IF(Y2=0,BH2&amp;",","")&amp;IF(AE2=0,BI2&amp;",","")&amp;IF(AK2=0,BJ2&amp;",","")&amp;IF(AQ2=0,BK2&amp;",","")&amp;IF(AW2=0,BL2&amp;",","")))</f>
        <v/>
      </c>
      <c r="BD2" s="226" t="str">
        <f t="shared" ref="BD2:BD57" si="0">IF(D2="","",(IF(I2="VI","",BE2&amp;",") &amp; IF(O2="VI","",BF2&amp;",") &amp; IF(U2="VI","",BG2&amp;",")&amp; IF(AA2="VI","",BH2&amp;",")&amp; IF(AG2="VI","",BI2&amp;",")&amp; IF(AM2="VI","",BJ2&amp;",")&amp; IF(AS2="VI","",BK2&amp;",")&amp; IF(AY2="VI","",BL2&amp;",")))</f>
        <v/>
      </c>
      <c r="BE2" s="109" t="s">
        <v>843</v>
      </c>
      <c r="BF2" s="109" t="s">
        <v>844</v>
      </c>
      <c r="BG2" s="109" t="s">
        <v>845</v>
      </c>
      <c r="BH2" s="109" t="s">
        <v>846</v>
      </c>
      <c r="BI2" s="109" t="s">
        <v>847</v>
      </c>
      <c r="BJ2" s="109" t="s">
        <v>848</v>
      </c>
      <c r="BK2" s="109" t="s">
        <v>849</v>
      </c>
      <c r="BL2" s="109" t="s">
        <v>850</v>
      </c>
    </row>
    <row r="3" spans="1:64" ht="16">
      <c r="A3" s="227" t="s">
        <v>624</v>
      </c>
      <c r="B3" s="228" t="s">
        <v>37</v>
      </c>
      <c r="C3" s="229" t="s">
        <v>38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 t="str">
        <f t="shared" ref="AZ3:AZ62" si="1">IF(J3="","",(SUM(3*G3,4*M3,3*S3,3*Y3,3*AE3,1*AK3,2*AQ3,3*AW3)*22))</f>
        <v/>
      </c>
      <c r="BA3" s="226" t="str">
        <f t="shared" ref="BA3:BA62" si="2">IF(AZ3="","",AZ3*10)</f>
        <v/>
      </c>
      <c r="BB3" s="226" t="str">
        <f t="shared" ref="BB3:BB62" si="3">IF(BA3="","",IF(IF(OR(H3="F",N3="F",T3="F",Z3="F",AF3="F",AL3="F",AR3="F",AX3="F",H3="NE",N3="NE",T3="NE",Z3="NE",AF3="NE",AL3="NE",AR3="NE",AX3="NE"),"Fail","Pass")="Pass",IF(BA3&gt;=70,"FCD",IF(BA3&gt;=60,"FC",IF(BA3&gt;=40,"SC"))),"Fail"))</f>
        <v/>
      </c>
      <c r="BC3" s="226" t="str">
        <f t="shared" ref="BC3:BC63" si="4">IF(E3="","",(IF(G3=0,BE3&amp;",","")&amp;IF(M3=0,BF3&amp;",","")&amp;IF(S3=0,BG3&amp;",","")&amp;IF(Y3=0,BH3&amp;",","")&amp;IF(AE3=0,BI3&amp;",","")&amp;IF(AK3=0,BJ3&amp;",","")&amp;IF(AQ3=0,BK3&amp;",","")&amp;IF(AW3=0,BL3&amp;",","")))</f>
        <v/>
      </c>
      <c r="BD3" s="226" t="str">
        <f t="shared" si="0"/>
        <v/>
      </c>
      <c r="BE3" s="109" t="s">
        <v>843</v>
      </c>
      <c r="BF3" s="109" t="s">
        <v>844</v>
      </c>
      <c r="BG3" s="109" t="s">
        <v>845</v>
      </c>
      <c r="BH3" s="109" t="s">
        <v>846</v>
      </c>
      <c r="BI3" s="109" t="s">
        <v>847</v>
      </c>
      <c r="BJ3" s="109" t="s">
        <v>848</v>
      </c>
      <c r="BK3" s="109" t="s">
        <v>849</v>
      </c>
      <c r="BL3" s="109" t="s">
        <v>850</v>
      </c>
    </row>
    <row r="4" spans="1:64" ht="16">
      <c r="A4" s="227" t="s">
        <v>625</v>
      </c>
      <c r="B4" s="228" t="s">
        <v>49</v>
      </c>
      <c r="C4" s="229" t="s">
        <v>50</v>
      </c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226"/>
      <c r="AV4" s="226"/>
      <c r="AW4" s="226"/>
      <c r="AX4" s="226"/>
      <c r="AY4" s="226"/>
      <c r="AZ4" s="226" t="str">
        <f t="shared" si="1"/>
        <v/>
      </c>
      <c r="BA4" s="226" t="str">
        <f t="shared" si="2"/>
        <v/>
      </c>
      <c r="BB4" s="226" t="str">
        <f t="shared" si="3"/>
        <v/>
      </c>
      <c r="BC4" s="226" t="str">
        <f t="shared" si="4"/>
        <v/>
      </c>
      <c r="BD4" s="226" t="str">
        <f t="shared" si="0"/>
        <v/>
      </c>
      <c r="BE4" s="109" t="s">
        <v>843</v>
      </c>
      <c r="BF4" s="109" t="s">
        <v>844</v>
      </c>
      <c r="BG4" s="109" t="s">
        <v>845</v>
      </c>
      <c r="BH4" s="109" t="s">
        <v>846</v>
      </c>
      <c r="BI4" s="109" t="s">
        <v>847</v>
      </c>
      <c r="BJ4" s="109" t="s">
        <v>848</v>
      </c>
      <c r="BK4" s="109" t="s">
        <v>849</v>
      </c>
      <c r="BL4" s="109" t="s">
        <v>850</v>
      </c>
    </row>
    <row r="5" spans="1:64" ht="16">
      <c r="A5" s="227" t="s">
        <v>628</v>
      </c>
      <c r="B5" s="228" t="s">
        <v>58</v>
      </c>
      <c r="C5" s="229" t="s">
        <v>59</v>
      </c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226"/>
      <c r="AZ5" s="226" t="str">
        <f t="shared" si="1"/>
        <v/>
      </c>
      <c r="BA5" s="226" t="str">
        <f t="shared" si="2"/>
        <v/>
      </c>
      <c r="BB5" s="226" t="str">
        <f t="shared" si="3"/>
        <v/>
      </c>
      <c r="BC5" s="226" t="str">
        <f t="shared" si="4"/>
        <v/>
      </c>
      <c r="BD5" s="226" t="str">
        <f t="shared" si="0"/>
        <v/>
      </c>
      <c r="BE5" s="109" t="s">
        <v>843</v>
      </c>
      <c r="BF5" s="109" t="s">
        <v>844</v>
      </c>
      <c r="BG5" s="109" t="s">
        <v>845</v>
      </c>
      <c r="BH5" s="109" t="s">
        <v>846</v>
      </c>
      <c r="BI5" s="109" t="s">
        <v>847</v>
      </c>
      <c r="BJ5" s="109" t="s">
        <v>848</v>
      </c>
      <c r="BK5" s="109" t="s">
        <v>849</v>
      </c>
      <c r="BL5" s="109" t="s">
        <v>850</v>
      </c>
    </row>
    <row r="6" spans="1:64" ht="16">
      <c r="A6" s="227" t="s">
        <v>629</v>
      </c>
      <c r="B6" s="228" t="s">
        <v>67</v>
      </c>
      <c r="C6" s="229" t="s">
        <v>68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226"/>
      <c r="AQ6" s="226"/>
      <c r="AR6" s="226"/>
      <c r="AS6" s="226"/>
      <c r="AT6" s="226"/>
      <c r="AU6" s="226"/>
      <c r="AV6" s="226"/>
      <c r="AW6" s="226"/>
      <c r="AX6" s="226"/>
      <c r="AY6" s="226"/>
      <c r="AZ6" s="226" t="str">
        <f t="shared" si="1"/>
        <v/>
      </c>
      <c r="BA6" s="226" t="str">
        <f t="shared" si="2"/>
        <v/>
      </c>
      <c r="BB6" s="226" t="str">
        <f t="shared" si="3"/>
        <v/>
      </c>
      <c r="BC6" s="226" t="str">
        <f t="shared" si="4"/>
        <v/>
      </c>
      <c r="BD6" s="226" t="str">
        <f t="shared" si="0"/>
        <v/>
      </c>
      <c r="BE6" s="109" t="s">
        <v>843</v>
      </c>
      <c r="BF6" s="109" t="s">
        <v>844</v>
      </c>
      <c r="BG6" s="109" t="s">
        <v>845</v>
      </c>
      <c r="BH6" s="109" t="s">
        <v>846</v>
      </c>
      <c r="BI6" s="109" t="s">
        <v>847</v>
      </c>
      <c r="BJ6" s="109" t="s">
        <v>848</v>
      </c>
      <c r="BK6" s="109" t="s">
        <v>849</v>
      </c>
      <c r="BL6" s="109" t="s">
        <v>850</v>
      </c>
    </row>
    <row r="7" spans="1:64" ht="16">
      <c r="A7" s="227" t="s">
        <v>630</v>
      </c>
      <c r="B7" s="228" t="s">
        <v>78</v>
      </c>
      <c r="C7" s="229" t="s">
        <v>79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 t="str">
        <f t="shared" si="1"/>
        <v/>
      </c>
      <c r="BA7" s="226" t="str">
        <f t="shared" si="2"/>
        <v/>
      </c>
      <c r="BB7" s="226" t="str">
        <f t="shared" si="3"/>
        <v/>
      </c>
      <c r="BC7" s="226" t="str">
        <f t="shared" si="4"/>
        <v/>
      </c>
      <c r="BD7" s="226" t="str">
        <f t="shared" si="0"/>
        <v/>
      </c>
      <c r="BE7" s="109" t="s">
        <v>843</v>
      </c>
      <c r="BF7" s="109" t="s">
        <v>844</v>
      </c>
      <c r="BG7" s="109" t="s">
        <v>845</v>
      </c>
      <c r="BH7" s="109" t="s">
        <v>846</v>
      </c>
      <c r="BI7" s="109" t="s">
        <v>847</v>
      </c>
      <c r="BJ7" s="109" t="s">
        <v>848</v>
      </c>
      <c r="BK7" s="109" t="s">
        <v>849</v>
      </c>
      <c r="BL7" s="109" t="s">
        <v>850</v>
      </c>
    </row>
    <row r="8" spans="1:64" ht="16">
      <c r="A8" s="227" t="s">
        <v>632</v>
      </c>
      <c r="B8" s="228" t="s">
        <v>88</v>
      </c>
      <c r="C8" s="229" t="s">
        <v>89</v>
      </c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 t="str">
        <f t="shared" si="1"/>
        <v/>
      </c>
      <c r="BA8" s="226" t="str">
        <f t="shared" si="2"/>
        <v/>
      </c>
      <c r="BB8" s="226" t="str">
        <f t="shared" si="3"/>
        <v/>
      </c>
      <c r="BC8" s="226" t="str">
        <f t="shared" si="4"/>
        <v/>
      </c>
      <c r="BD8" s="226" t="str">
        <f t="shared" si="0"/>
        <v/>
      </c>
      <c r="BE8" s="109" t="s">
        <v>843</v>
      </c>
      <c r="BF8" s="109" t="s">
        <v>844</v>
      </c>
      <c r="BG8" s="109" t="s">
        <v>845</v>
      </c>
      <c r="BH8" s="109" t="s">
        <v>846</v>
      </c>
      <c r="BI8" s="109" t="s">
        <v>847</v>
      </c>
      <c r="BJ8" s="109" t="s">
        <v>848</v>
      </c>
      <c r="BK8" s="109" t="s">
        <v>849</v>
      </c>
      <c r="BL8" s="109" t="s">
        <v>850</v>
      </c>
    </row>
    <row r="9" spans="1:64" ht="16">
      <c r="A9" s="227" t="s">
        <v>633</v>
      </c>
      <c r="B9" s="228" t="s">
        <v>99</v>
      </c>
      <c r="C9" s="229" t="s">
        <v>100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 t="str">
        <f t="shared" si="1"/>
        <v/>
      </c>
      <c r="BA9" s="226" t="str">
        <f t="shared" si="2"/>
        <v/>
      </c>
      <c r="BB9" s="226" t="str">
        <f t="shared" si="3"/>
        <v/>
      </c>
      <c r="BC9" s="226" t="str">
        <f t="shared" si="4"/>
        <v/>
      </c>
      <c r="BD9" s="226" t="str">
        <f t="shared" si="0"/>
        <v/>
      </c>
      <c r="BE9" s="109" t="s">
        <v>843</v>
      </c>
      <c r="BF9" s="109" t="s">
        <v>844</v>
      </c>
      <c r="BG9" s="109" t="s">
        <v>845</v>
      </c>
      <c r="BH9" s="109" t="s">
        <v>846</v>
      </c>
      <c r="BI9" s="109" t="s">
        <v>847</v>
      </c>
      <c r="BJ9" s="109" t="s">
        <v>848</v>
      </c>
      <c r="BK9" s="109" t="s">
        <v>849</v>
      </c>
      <c r="BL9" s="109" t="s">
        <v>850</v>
      </c>
    </row>
    <row r="10" spans="1:64" ht="16">
      <c r="A10" s="227" t="s">
        <v>634</v>
      </c>
      <c r="B10" s="228" t="s">
        <v>109</v>
      </c>
      <c r="C10" s="229" t="s">
        <v>110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 t="str">
        <f t="shared" si="1"/>
        <v/>
      </c>
      <c r="BA10" s="226" t="str">
        <f t="shared" si="2"/>
        <v/>
      </c>
      <c r="BB10" s="226" t="str">
        <f t="shared" si="3"/>
        <v/>
      </c>
      <c r="BC10" s="226" t="str">
        <f t="shared" si="4"/>
        <v/>
      </c>
      <c r="BD10" s="226" t="str">
        <f t="shared" si="0"/>
        <v/>
      </c>
      <c r="BE10" s="109" t="s">
        <v>843</v>
      </c>
      <c r="BF10" s="109" t="s">
        <v>844</v>
      </c>
      <c r="BG10" s="109" t="s">
        <v>845</v>
      </c>
      <c r="BH10" s="109" t="s">
        <v>846</v>
      </c>
      <c r="BI10" s="109" t="s">
        <v>847</v>
      </c>
      <c r="BJ10" s="109" t="s">
        <v>848</v>
      </c>
      <c r="BK10" s="109" t="s">
        <v>849</v>
      </c>
      <c r="BL10" s="109" t="s">
        <v>850</v>
      </c>
    </row>
    <row r="11" spans="1:64" ht="16">
      <c r="A11" s="227" t="s">
        <v>635</v>
      </c>
      <c r="B11" s="228" t="s">
        <v>116</v>
      </c>
      <c r="C11" s="229" t="s">
        <v>117</v>
      </c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 t="str">
        <f t="shared" si="1"/>
        <v/>
      </c>
      <c r="BA11" s="226" t="str">
        <f t="shared" si="2"/>
        <v/>
      </c>
      <c r="BB11" s="226" t="str">
        <f t="shared" si="3"/>
        <v/>
      </c>
      <c r="BC11" s="226" t="str">
        <f t="shared" si="4"/>
        <v/>
      </c>
      <c r="BD11" s="226" t="str">
        <f t="shared" si="0"/>
        <v/>
      </c>
      <c r="BE11" s="109" t="s">
        <v>843</v>
      </c>
      <c r="BF11" s="109" t="s">
        <v>844</v>
      </c>
      <c r="BG11" s="109" t="s">
        <v>845</v>
      </c>
      <c r="BH11" s="109" t="s">
        <v>846</v>
      </c>
      <c r="BI11" s="109" t="s">
        <v>847</v>
      </c>
      <c r="BJ11" s="109" t="s">
        <v>848</v>
      </c>
      <c r="BK11" s="109" t="s">
        <v>849</v>
      </c>
      <c r="BL11" s="109" t="s">
        <v>850</v>
      </c>
    </row>
    <row r="12" spans="1:64" ht="16">
      <c r="A12" s="227" t="s">
        <v>636</v>
      </c>
      <c r="B12" s="228" t="s">
        <v>125</v>
      </c>
      <c r="C12" s="229" t="s">
        <v>126</v>
      </c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 t="str">
        <f t="shared" si="1"/>
        <v/>
      </c>
      <c r="BA12" s="226" t="str">
        <f t="shared" si="2"/>
        <v/>
      </c>
      <c r="BB12" s="226" t="str">
        <f t="shared" si="3"/>
        <v/>
      </c>
      <c r="BC12" s="226" t="str">
        <f t="shared" si="4"/>
        <v/>
      </c>
      <c r="BD12" s="226" t="str">
        <f t="shared" si="0"/>
        <v/>
      </c>
      <c r="BE12" s="109" t="s">
        <v>843</v>
      </c>
      <c r="BF12" s="109" t="s">
        <v>844</v>
      </c>
      <c r="BG12" s="109" t="s">
        <v>845</v>
      </c>
      <c r="BH12" s="109" t="s">
        <v>846</v>
      </c>
      <c r="BI12" s="109" t="s">
        <v>847</v>
      </c>
      <c r="BJ12" s="109" t="s">
        <v>848</v>
      </c>
      <c r="BK12" s="109" t="s">
        <v>849</v>
      </c>
      <c r="BL12" s="109" t="s">
        <v>850</v>
      </c>
    </row>
    <row r="13" spans="1:64" ht="16">
      <c r="A13" s="227" t="s">
        <v>637</v>
      </c>
      <c r="B13" s="228" t="s">
        <v>133</v>
      </c>
      <c r="C13" s="229" t="s">
        <v>134</v>
      </c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 t="str">
        <f t="shared" si="1"/>
        <v/>
      </c>
      <c r="BA13" s="226" t="str">
        <f t="shared" si="2"/>
        <v/>
      </c>
      <c r="BB13" s="226" t="str">
        <f t="shared" si="3"/>
        <v/>
      </c>
      <c r="BC13" s="226" t="str">
        <f t="shared" si="4"/>
        <v/>
      </c>
      <c r="BD13" s="226" t="str">
        <f t="shared" si="0"/>
        <v/>
      </c>
      <c r="BE13" s="109" t="s">
        <v>843</v>
      </c>
      <c r="BF13" s="109" t="s">
        <v>844</v>
      </c>
      <c r="BG13" s="109" t="s">
        <v>845</v>
      </c>
      <c r="BH13" s="109" t="s">
        <v>846</v>
      </c>
      <c r="BI13" s="109" t="s">
        <v>847</v>
      </c>
      <c r="BJ13" s="109" t="s">
        <v>848</v>
      </c>
      <c r="BK13" s="109" t="s">
        <v>849</v>
      </c>
      <c r="BL13" s="109" t="s">
        <v>850</v>
      </c>
    </row>
    <row r="14" spans="1:64" ht="16">
      <c r="A14" s="227" t="s">
        <v>638</v>
      </c>
      <c r="B14" s="228" t="s">
        <v>141</v>
      </c>
      <c r="C14" s="229" t="s">
        <v>142</v>
      </c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 t="str">
        <f t="shared" si="1"/>
        <v/>
      </c>
      <c r="BA14" s="226" t="str">
        <f t="shared" si="2"/>
        <v/>
      </c>
      <c r="BB14" s="226" t="str">
        <f t="shared" si="3"/>
        <v/>
      </c>
      <c r="BC14" s="226" t="str">
        <f t="shared" si="4"/>
        <v/>
      </c>
      <c r="BD14" s="226" t="str">
        <f t="shared" si="0"/>
        <v/>
      </c>
      <c r="BE14" s="109" t="s">
        <v>843</v>
      </c>
      <c r="BF14" s="109" t="s">
        <v>844</v>
      </c>
      <c r="BG14" s="109" t="s">
        <v>845</v>
      </c>
      <c r="BH14" s="109" t="s">
        <v>846</v>
      </c>
      <c r="BI14" s="109" t="s">
        <v>847</v>
      </c>
      <c r="BJ14" s="109" t="s">
        <v>848</v>
      </c>
      <c r="BK14" s="109" t="s">
        <v>849</v>
      </c>
      <c r="BL14" s="109" t="s">
        <v>850</v>
      </c>
    </row>
    <row r="15" spans="1:64" ht="16">
      <c r="A15" s="227" t="s">
        <v>639</v>
      </c>
      <c r="B15" s="228" t="s">
        <v>152</v>
      </c>
      <c r="C15" s="229" t="s">
        <v>153</v>
      </c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 t="str">
        <f t="shared" si="1"/>
        <v/>
      </c>
      <c r="BA15" s="226" t="str">
        <f t="shared" si="2"/>
        <v/>
      </c>
      <c r="BB15" s="226" t="str">
        <f t="shared" si="3"/>
        <v/>
      </c>
      <c r="BC15" s="226" t="str">
        <f t="shared" si="4"/>
        <v/>
      </c>
      <c r="BD15" s="226" t="str">
        <f t="shared" si="0"/>
        <v/>
      </c>
      <c r="BE15" s="109" t="s">
        <v>843</v>
      </c>
      <c r="BF15" s="109" t="s">
        <v>844</v>
      </c>
      <c r="BG15" s="109" t="s">
        <v>845</v>
      </c>
      <c r="BH15" s="109" t="s">
        <v>846</v>
      </c>
      <c r="BI15" s="109" t="s">
        <v>847</v>
      </c>
      <c r="BJ15" s="109" t="s">
        <v>848</v>
      </c>
      <c r="BK15" s="109" t="s">
        <v>849</v>
      </c>
      <c r="BL15" s="109" t="s">
        <v>850</v>
      </c>
    </row>
    <row r="16" spans="1:64" ht="16">
      <c r="A16" s="227" t="s">
        <v>640</v>
      </c>
      <c r="B16" s="228" t="s">
        <v>162</v>
      </c>
      <c r="C16" s="229" t="s">
        <v>163</v>
      </c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 t="str">
        <f t="shared" si="1"/>
        <v/>
      </c>
      <c r="BA16" s="226" t="str">
        <f t="shared" si="2"/>
        <v/>
      </c>
      <c r="BB16" s="226" t="str">
        <f t="shared" si="3"/>
        <v/>
      </c>
      <c r="BC16" s="226" t="str">
        <f t="shared" si="4"/>
        <v/>
      </c>
      <c r="BD16" s="226" t="str">
        <f t="shared" si="0"/>
        <v/>
      </c>
      <c r="BE16" s="109" t="s">
        <v>843</v>
      </c>
      <c r="BF16" s="109" t="s">
        <v>844</v>
      </c>
      <c r="BG16" s="109" t="s">
        <v>845</v>
      </c>
      <c r="BH16" s="109" t="s">
        <v>846</v>
      </c>
      <c r="BI16" s="109" t="s">
        <v>847</v>
      </c>
      <c r="BJ16" s="109" t="s">
        <v>848</v>
      </c>
      <c r="BK16" s="109" t="s">
        <v>849</v>
      </c>
      <c r="BL16" s="109" t="s">
        <v>850</v>
      </c>
    </row>
    <row r="17" spans="1:64" ht="16">
      <c r="A17" s="227" t="s">
        <v>641</v>
      </c>
      <c r="B17" s="228" t="s">
        <v>169</v>
      </c>
      <c r="C17" s="229" t="s">
        <v>170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 t="str">
        <f t="shared" si="1"/>
        <v/>
      </c>
      <c r="BA17" s="226" t="str">
        <f t="shared" si="2"/>
        <v/>
      </c>
      <c r="BB17" s="226" t="str">
        <f t="shared" si="3"/>
        <v/>
      </c>
      <c r="BC17" s="226" t="str">
        <f t="shared" si="4"/>
        <v/>
      </c>
      <c r="BD17" s="226" t="str">
        <f t="shared" si="0"/>
        <v/>
      </c>
      <c r="BE17" s="109" t="s">
        <v>843</v>
      </c>
      <c r="BF17" s="109" t="s">
        <v>844</v>
      </c>
      <c r="BG17" s="109" t="s">
        <v>845</v>
      </c>
      <c r="BH17" s="109" t="s">
        <v>846</v>
      </c>
      <c r="BI17" s="109" t="s">
        <v>847</v>
      </c>
      <c r="BJ17" s="109" t="s">
        <v>848</v>
      </c>
      <c r="BK17" s="109" t="s">
        <v>849</v>
      </c>
      <c r="BL17" s="109" t="s">
        <v>850</v>
      </c>
    </row>
    <row r="18" spans="1:64" ht="16">
      <c r="A18" s="227" t="s">
        <v>642</v>
      </c>
      <c r="B18" s="228" t="s">
        <v>177</v>
      </c>
      <c r="C18" s="229" t="s">
        <v>178</v>
      </c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 t="str">
        <f t="shared" si="1"/>
        <v/>
      </c>
      <c r="BA18" s="226" t="str">
        <f t="shared" si="2"/>
        <v/>
      </c>
      <c r="BB18" s="226" t="str">
        <f t="shared" si="3"/>
        <v/>
      </c>
      <c r="BC18" s="226" t="str">
        <f t="shared" si="4"/>
        <v/>
      </c>
      <c r="BD18" s="226" t="str">
        <f t="shared" si="0"/>
        <v/>
      </c>
      <c r="BE18" s="109" t="s">
        <v>843</v>
      </c>
      <c r="BF18" s="109" t="s">
        <v>844</v>
      </c>
      <c r="BG18" s="109" t="s">
        <v>845</v>
      </c>
      <c r="BH18" s="109" t="s">
        <v>846</v>
      </c>
      <c r="BI18" s="109" t="s">
        <v>847</v>
      </c>
      <c r="BJ18" s="109" t="s">
        <v>848</v>
      </c>
      <c r="BK18" s="109" t="s">
        <v>849</v>
      </c>
      <c r="BL18" s="109" t="s">
        <v>850</v>
      </c>
    </row>
    <row r="19" spans="1:64" ht="16">
      <c r="A19" s="227" t="s">
        <v>643</v>
      </c>
      <c r="B19" s="228" t="s">
        <v>186</v>
      </c>
      <c r="C19" s="229" t="s">
        <v>187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 t="str">
        <f t="shared" si="1"/>
        <v/>
      </c>
      <c r="BA19" s="226" t="str">
        <f t="shared" si="2"/>
        <v/>
      </c>
      <c r="BB19" s="226" t="str">
        <f t="shared" si="3"/>
        <v/>
      </c>
      <c r="BC19" s="226" t="str">
        <f t="shared" si="4"/>
        <v/>
      </c>
      <c r="BD19" s="226" t="str">
        <f t="shared" si="0"/>
        <v/>
      </c>
      <c r="BE19" s="109" t="s">
        <v>843</v>
      </c>
      <c r="BF19" s="109" t="s">
        <v>844</v>
      </c>
      <c r="BG19" s="109" t="s">
        <v>845</v>
      </c>
      <c r="BH19" s="109" t="s">
        <v>846</v>
      </c>
      <c r="BI19" s="109" t="s">
        <v>847</v>
      </c>
      <c r="BJ19" s="109" t="s">
        <v>848</v>
      </c>
      <c r="BK19" s="109" t="s">
        <v>849</v>
      </c>
      <c r="BL19" s="109" t="s">
        <v>850</v>
      </c>
    </row>
    <row r="20" spans="1:64" ht="16">
      <c r="A20" s="227" t="s">
        <v>644</v>
      </c>
      <c r="B20" s="228" t="s">
        <v>193</v>
      </c>
      <c r="C20" s="229" t="s">
        <v>194</v>
      </c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 t="str">
        <f t="shared" si="1"/>
        <v/>
      </c>
      <c r="BA20" s="226" t="str">
        <f t="shared" si="2"/>
        <v/>
      </c>
      <c r="BB20" s="226" t="str">
        <f t="shared" si="3"/>
        <v/>
      </c>
      <c r="BC20" s="226" t="str">
        <f t="shared" si="4"/>
        <v/>
      </c>
      <c r="BD20" s="226" t="str">
        <f t="shared" si="0"/>
        <v/>
      </c>
      <c r="BE20" s="109" t="s">
        <v>843</v>
      </c>
      <c r="BF20" s="109" t="s">
        <v>844</v>
      </c>
      <c r="BG20" s="109" t="s">
        <v>845</v>
      </c>
      <c r="BH20" s="109" t="s">
        <v>846</v>
      </c>
      <c r="BI20" s="109" t="s">
        <v>847</v>
      </c>
      <c r="BJ20" s="109" t="s">
        <v>848</v>
      </c>
      <c r="BK20" s="109" t="s">
        <v>849</v>
      </c>
      <c r="BL20" s="109" t="s">
        <v>850</v>
      </c>
    </row>
    <row r="21" spans="1:64" ht="16">
      <c r="A21" s="227" t="s">
        <v>645</v>
      </c>
      <c r="B21" s="228" t="s">
        <v>201</v>
      </c>
      <c r="C21" s="229" t="s">
        <v>202</v>
      </c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 t="str">
        <f t="shared" si="1"/>
        <v/>
      </c>
      <c r="BA21" s="226" t="str">
        <f t="shared" si="2"/>
        <v/>
      </c>
      <c r="BB21" s="226" t="str">
        <f t="shared" si="3"/>
        <v/>
      </c>
      <c r="BC21" s="226" t="str">
        <f t="shared" si="4"/>
        <v/>
      </c>
      <c r="BD21" s="226" t="str">
        <f t="shared" si="0"/>
        <v/>
      </c>
      <c r="BE21" s="109" t="s">
        <v>843</v>
      </c>
      <c r="BF21" s="109" t="s">
        <v>844</v>
      </c>
      <c r="BG21" s="109" t="s">
        <v>845</v>
      </c>
      <c r="BH21" s="109" t="s">
        <v>846</v>
      </c>
      <c r="BI21" s="109" t="s">
        <v>847</v>
      </c>
      <c r="BJ21" s="109" t="s">
        <v>848</v>
      </c>
      <c r="BK21" s="109" t="s">
        <v>849</v>
      </c>
      <c r="BL21" s="109" t="s">
        <v>850</v>
      </c>
    </row>
    <row r="22" spans="1:64" ht="16">
      <c r="A22" s="227" t="s">
        <v>646</v>
      </c>
      <c r="B22" s="228" t="s">
        <v>210</v>
      </c>
      <c r="C22" s="229" t="s">
        <v>211</v>
      </c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 t="str">
        <f t="shared" si="1"/>
        <v/>
      </c>
      <c r="BA22" s="226" t="str">
        <f t="shared" si="2"/>
        <v/>
      </c>
      <c r="BB22" s="226" t="str">
        <f t="shared" si="3"/>
        <v/>
      </c>
      <c r="BC22" s="226" t="str">
        <f t="shared" si="4"/>
        <v/>
      </c>
      <c r="BD22" s="226" t="str">
        <f t="shared" si="0"/>
        <v/>
      </c>
      <c r="BE22" s="109" t="s">
        <v>843</v>
      </c>
      <c r="BF22" s="109" t="s">
        <v>844</v>
      </c>
      <c r="BG22" s="109" t="s">
        <v>845</v>
      </c>
      <c r="BH22" s="109" t="s">
        <v>846</v>
      </c>
      <c r="BI22" s="109" t="s">
        <v>847</v>
      </c>
      <c r="BJ22" s="109" t="s">
        <v>848</v>
      </c>
      <c r="BK22" s="109" t="s">
        <v>849</v>
      </c>
      <c r="BL22" s="109" t="s">
        <v>850</v>
      </c>
    </row>
    <row r="23" spans="1:64" ht="16">
      <c r="A23" s="227" t="s">
        <v>647</v>
      </c>
      <c r="B23" s="228" t="s">
        <v>218</v>
      </c>
      <c r="C23" s="229" t="s">
        <v>219</v>
      </c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 t="str">
        <f t="shared" si="1"/>
        <v/>
      </c>
      <c r="BA23" s="226" t="str">
        <f t="shared" si="2"/>
        <v/>
      </c>
      <c r="BB23" s="226" t="str">
        <f t="shared" si="3"/>
        <v/>
      </c>
      <c r="BC23" s="226" t="str">
        <f t="shared" si="4"/>
        <v/>
      </c>
      <c r="BD23" s="226" t="str">
        <f t="shared" si="0"/>
        <v/>
      </c>
      <c r="BE23" s="109" t="s">
        <v>843</v>
      </c>
      <c r="BF23" s="109" t="s">
        <v>844</v>
      </c>
      <c r="BG23" s="109" t="s">
        <v>845</v>
      </c>
      <c r="BH23" s="109" t="s">
        <v>846</v>
      </c>
      <c r="BI23" s="109" t="s">
        <v>847</v>
      </c>
      <c r="BJ23" s="109" t="s">
        <v>848</v>
      </c>
      <c r="BK23" s="109" t="s">
        <v>849</v>
      </c>
      <c r="BL23" s="109" t="s">
        <v>850</v>
      </c>
    </row>
    <row r="24" spans="1:64" ht="16">
      <c r="A24" s="227" t="s">
        <v>648</v>
      </c>
      <c r="B24" s="228" t="s">
        <v>228</v>
      </c>
      <c r="C24" s="229" t="s">
        <v>229</v>
      </c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 t="str">
        <f t="shared" si="1"/>
        <v/>
      </c>
      <c r="BA24" s="226" t="str">
        <f t="shared" si="2"/>
        <v/>
      </c>
      <c r="BB24" s="226" t="str">
        <f t="shared" si="3"/>
        <v/>
      </c>
      <c r="BC24" s="226" t="str">
        <f t="shared" si="4"/>
        <v/>
      </c>
      <c r="BD24" s="226" t="str">
        <f t="shared" si="0"/>
        <v/>
      </c>
      <c r="BE24" s="109" t="s">
        <v>843</v>
      </c>
      <c r="BF24" s="109" t="s">
        <v>844</v>
      </c>
      <c r="BG24" s="109" t="s">
        <v>845</v>
      </c>
      <c r="BH24" s="109" t="s">
        <v>846</v>
      </c>
      <c r="BI24" s="109" t="s">
        <v>847</v>
      </c>
      <c r="BJ24" s="109" t="s">
        <v>848</v>
      </c>
      <c r="BK24" s="109" t="s">
        <v>849</v>
      </c>
      <c r="BL24" s="109" t="s">
        <v>850</v>
      </c>
    </row>
    <row r="25" spans="1:64" ht="16">
      <c r="A25" s="227" t="s">
        <v>649</v>
      </c>
      <c r="B25" s="228" t="s">
        <v>236</v>
      </c>
      <c r="C25" s="229" t="s">
        <v>237</v>
      </c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 t="str">
        <f t="shared" si="1"/>
        <v/>
      </c>
      <c r="BA25" s="226" t="str">
        <f t="shared" si="2"/>
        <v/>
      </c>
      <c r="BB25" s="226" t="str">
        <f t="shared" si="3"/>
        <v/>
      </c>
      <c r="BC25" s="226" t="str">
        <f t="shared" si="4"/>
        <v/>
      </c>
      <c r="BD25" s="226" t="str">
        <f t="shared" si="0"/>
        <v/>
      </c>
      <c r="BE25" s="109" t="s">
        <v>843</v>
      </c>
      <c r="BF25" s="109" t="s">
        <v>844</v>
      </c>
      <c r="BG25" s="109" t="s">
        <v>845</v>
      </c>
      <c r="BH25" s="109" t="s">
        <v>846</v>
      </c>
      <c r="BI25" s="109" t="s">
        <v>847</v>
      </c>
      <c r="BJ25" s="109" t="s">
        <v>848</v>
      </c>
      <c r="BK25" s="109" t="s">
        <v>849</v>
      </c>
      <c r="BL25" s="109" t="s">
        <v>850</v>
      </c>
    </row>
    <row r="26" spans="1:64" ht="16">
      <c r="A26" s="227" t="s">
        <v>650</v>
      </c>
      <c r="B26" s="228" t="s">
        <v>244</v>
      </c>
      <c r="C26" s="229" t="s">
        <v>245</v>
      </c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 t="str">
        <f t="shared" si="1"/>
        <v/>
      </c>
      <c r="BA26" s="226" t="str">
        <f t="shared" si="2"/>
        <v/>
      </c>
      <c r="BB26" s="226" t="str">
        <f t="shared" si="3"/>
        <v/>
      </c>
      <c r="BC26" s="226" t="str">
        <f t="shared" si="4"/>
        <v/>
      </c>
      <c r="BD26" s="226" t="str">
        <f t="shared" si="0"/>
        <v/>
      </c>
      <c r="BE26" s="109" t="s">
        <v>843</v>
      </c>
      <c r="BF26" s="109" t="s">
        <v>844</v>
      </c>
      <c r="BG26" s="109" t="s">
        <v>845</v>
      </c>
      <c r="BH26" s="109" t="s">
        <v>846</v>
      </c>
      <c r="BI26" s="109" t="s">
        <v>847</v>
      </c>
      <c r="BJ26" s="109" t="s">
        <v>848</v>
      </c>
      <c r="BK26" s="109" t="s">
        <v>849</v>
      </c>
      <c r="BL26" s="109" t="s">
        <v>850</v>
      </c>
    </row>
    <row r="27" spans="1:64" ht="16">
      <c r="A27" s="227" t="s">
        <v>651</v>
      </c>
      <c r="B27" s="228" t="s">
        <v>252</v>
      </c>
      <c r="C27" s="229" t="s">
        <v>253</v>
      </c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 t="str">
        <f t="shared" si="1"/>
        <v/>
      </c>
      <c r="BA27" s="226" t="str">
        <f t="shared" si="2"/>
        <v/>
      </c>
      <c r="BB27" s="226" t="str">
        <f t="shared" si="3"/>
        <v/>
      </c>
      <c r="BC27" s="226" t="str">
        <f t="shared" si="4"/>
        <v/>
      </c>
      <c r="BD27" s="226" t="str">
        <f t="shared" si="0"/>
        <v/>
      </c>
      <c r="BE27" s="109" t="s">
        <v>843</v>
      </c>
      <c r="BF27" s="109" t="s">
        <v>844</v>
      </c>
      <c r="BG27" s="109" t="s">
        <v>845</v>
      </c>
      <c r="BH27" s="109" t="s">
        <v>846</v>
      </c>
      <c r="BI27" s="109" t="s">
        <v>847</v>
      </c>
      <c r="BJ27" s="109" t="s">
        <v>848</v>
      </c>
      <c r="BK27" s="109" t="s">
        <v>849</v>
      </c>
      <c r="BL27" s="109" t="s">
        <v>850</v>
      </c>
    </row>
    <row r="28" spans="1:64" ht="16">
      <c r="A28" s="227" t="s">
        <v>652</v>
      </c>
      <c r="B28" s="228" t="s">
        <v>260</v>
      </c>
      <c r="C28" s="229" t="s">
        <v>261</v>
      </c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 t="str">
        <f t="shared" si="1"/>
        <v/>
      </c>
      <c r="BA28" s="226" t="str">
        <f t="shared" si="2"/>
        <v/>
      </c>
      <c r="BB28" s="226" t="str">
        <f t="shared" si="3"/>
        <v/>
      </c>
      <c r="BC28" s="226" t="str">
        <f t="shared" si="4"/>
        <v/>
      </c>
      <c r="BD28" s="226" t="str">
        <f t="shared" si="0"/>
        <v/>
      </c>
      <c r="BE28" s="109" t="s">
        <v>843</v>
      </c>
      <c r="BF28" s="109" t="s">
        <v>844</v>
      </c>
      <c r="BG28" s="109" t="s">
        <v>845</v>
      </c>
      <c r="BH28" s="109" t="s">
        <v>846</v>
      </c>
      <c r="BI28" s="109" t="s">
        <v>847</v>
      </c>
      <c r="BJ28" s="109" t="s">
        <v>848</v>
      </c>
      <c r="BK28" s="109" t="s">
        <v>849</v>
      </c>
      <c r="BL28" s="109" t="s">
        <v>850</v>
      </c>
    </row>
    <row r="29" spans="1:64" ht="16">
      <c r="A29" s="227" t="s">
        <v>653</v>
      </c>
      <c r="B29" s="228" t="s">
        <v>269</v>
      </c>
      <c r="C29" s="229" t="s">
        <v>270</v>
      </c>
      <c r="D29" s="226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 t="str">
        <f t="shared" si="1"/>
        <v/>
      </c>
      <c r="BA29" s="226" t="str">
        <f t="shared" si="2"/>
        <v/>
      </c>
      <c r="BB29" s="226" t="str">
        <f t="shared" si="3"/>
        <v/>
      </c>
      <c r="BC29" s="226" t="str">
        <f t="shared" si="4"/>
        <v/>
      </c>
      <c r="BD29" s="226" t="str">
        <f t="shared" si="0"/>
        <v/>
      </c>
      <c r="BE29" s="109" t="s">
        <v>843</v>
      </c>
      <c r="BF29" s="109" t="s">
        <v>844</v>
      </c>
      <c r="BG29" s="109" t="s">
        <v>845</v>
      </c>
      <c r="BH29" s="109" t="s">
        <v>846</v>
      </c>
      <c r="BI29" s="109" t="s">
        <v>847</v>
      </c>
      <c r="BJ29" s="109" t="s">
        <v>848</v>
      </c>
      <c r="BK29" s="109" t="s">
        <v>849</v>
      </c>
      <c r="BL29" s="109" t="s">
        <v>850</v>
      </c>
    </row>
    <row r="30" spans="1:64" ht="16">
      <c r="A30" s="227" t="s">
        <v>654</v>
      </c>
      <c r="B30" s="228" t="s">
        <v>277</v>
      </c>
      <c r="C30" s="229" t="s">
        <v>278</v>
      </c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 t="str">
        <f t="shared" si="1"/>
        <v/>
      </c>
      <c r="BA30" s="226" t="str">
        <f t="shared" si="2"/>
        <v/>
      </c>
      <c r="BB30" s="226" t="str">
        <f t="shared" si="3"/>
        <v/>
      </c>
      <c r="BC30" s="226" t="str">
        <f t="shared" si="4"/>
        <v/>
      </c>
      <c r="BD30" s="226" t="str">
        <f t="shared" si="0"/>
        <v/>
      </c>
      <c r="BE30" s="109" t="s">
        <v>843</v>
      </c>
      <c r="BF30" s="109" t="s">
        <v>844</v>
      </c>
      <c r="BG30" s="109" t="s">
        <v>845</v>
      </c>
      <c r="BH30" s="109" t="s">
        <v>846</v>
      </c>
      <c r="BI30" s="109" t="s">
        <v>847</v>
      </c>
      <c r="BJ30" s="109" t="s">
        <v>848</v>
      </c>
      <c r="BK30" s="109" t="s">
        <v>849</v>
      </c>
      <c r="BL30" s="109" t="s">
        <v>850</v>
      </c>
    </row>
    <row r="31" spans="1:64" ht="16">
      <c r="A31" s="227" t="s">
        <v>655</v>
      </c>
      <c r="B31" s="228" t="s">
        <v>286</v>
      </c>
      <c r="C31" s="229" t="s">
        <v>287</v>
      </c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 t="str">
        <f t="shared" si="1"/>
        <v/>
      </c>
      <c r="BA31" s="226" t="str">
        <f t="shared" si="2"/>
        <v/>
      </c>
      <c r="BB31" s="226" t="str">
        <f t="shared" si="3"/>
        <v/>
      </c>
      <c r="BC31" s="226" t="str">
        <f t="shared" si="4"/>
        <v/>
      </c>
      <c r="BD31" s="226" t="str">
        <f t="shared" si="0"/>
        <v/>
      </c>
      <c r="BE31" s="109" t="s">
        <v>843</v>
      </c>
      <c r="BF31" s="109" t="s">
        <v>844</v>
      </c>
      <c r="BG31" s="109" t="s">
        <v>845</v>
      </c>
      <c r="BH31" s="109" t="s">
        <v>846</v>
      </c>
      <c r="BI31" s="109" t="s">
        <v>847</v>
      </c>
      <c r="BJ31" s="109" t="s">
        <v>848</v>
      </c>
      <c r="BK31" s="109" t="s">
        <v>849</v>
      </c>
      <c r="BL31" s="109" t="s">
        <v>850</v>
      </c>
    </row>
    <row r="32" spans="1:64" ht="16">
      <c r="A32" s="227" t="s">
        <v>656</v>
      </c>
      <c r="B32" s="228" t="s">
        <v>295</v>
      </c>
      <c r="C32" s="229" t="s">
        <v>296</v>
      </c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 t="str">
        <f t="shared" si="1"/>
        <v/>
      </c>
      <c r="BA32" s="226" t="str">
        <f t="shared" si="2"/>
        <v/>
      </c>
      <c r="BB32" s="226" t="str">
        <f t="shared" si="3"/>
        <v/>
      </c>
      <c r="BC32" s="226" t="str">
        <f t="shared" si="4"/>
        <v/>
      </c>
      <c r="BD32" s="226" t="str">
        <f t="shared" si="0"/>
        <v/>
      </c>
      <c r="BE32" s="109" t="s">
        <v>843</v>
      </c>
      <c r="BF32" s="109" t="s">
        <v>844</v>
      </c>
      <c r="BG32" s="109" t="s">
        <v>845</v>
      </c>
      <c r="BH32" s="109" t="s">
        <v>846</v>
      </c>
      <c r="BI32" s="109" t="s">
        <v>847</v>
      </c>
      <c r="BJ32" s="109" t="s">
        <v>848</v>
      </c>
      <c r="BK32" s="109" t="s">
        <v>849</v>
      </c>
      <c r="BL32" s="109" t="s">
        <v>850</v>
      </c>
    </row>
    <row r="33" spans="1:64" ht="16">
      <c r="A33" s="227" t="s">
        <v>657</v>
      </c>
      <c r="B33" s="228" t="s">
        <v>304</v>
      </c>
      <c r="C33" s="229" t="s">
        <v>305</v>
      </c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 t="str">
        <f t="shared" si="1"/>
        <v/>
      </c>
      <c r="BA33" s="226" t="str">
        <f t="shared" si="2"/>
        <v/>
      </c>
      <c r="BB33" s="226" t="str">
        <f t="shared" si="3"/>
        <v/>
      </c>
      <c r="BC33" s="226" t="str">
        <f t="shared" si="4"/>
        <v/>
      </c>
      <c r="BD33" s="226" t="str">
        <f t="shared" si="0"/>
        <v/>
      </c>
      <c r="BE33" s="109" t="s">
        <v>843</v>
      </c>
      <c r="BF33" s="109" t="s">
        <v>844</v>
      </c>
      <c r="BG33" s="109" t="s">
        <v>845</v>
      </c>
      <c r="BH33" s="109" t="s">
        <v>846</v>
      </c>
      <c r="BI33" s="109" t="s">
        <v>847</v>
      </c>
      <c r="BJ33" s="109" t="s">
        <v>848</v>
      </c>
      <c r="BK33" s="109" t="s">
        <v>849</v>
      </c>
      <c r="BL33" s="109" t="s">
        <v>850</v>
      </c>
    </row>
    <row r="34" spans="1:64" ht="16">
      <c r="A34" s="227" t="s">
        <v>658</v>
      </c>
      <c r="B34" s="228" t="s">
        <v>314</v>
      </c>
      <c r="C34" s="229" t="s">
        <v>315</v>
      </c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 t="str">
        <f t="shared" si="1"/>
        <v/>
      </c>
      <c r="BA34" s="226" t="str">
        <f t="shared" si="2"/>
        <v/>
      </c>
      <c r="BB34" s="226" t="str">
        <f t="shared" si="3"/>
        <v/>
      </c>
      <c r="BC34" s="226" t="str">
        <f t="shared" si="4"/>
        <v/>
      </c>
      <c r="BD34" s="226" t="str">
        <f t="shared" si="0"/>
        <v/>
      </c>
      <c r="BE34" s="109" t="s">
        <v>843</v>
      </c>
      <c r="BF34" s="109" t="s">
        <v>844</v>
      </c>
      <c r="BG34" s="109" t="s">
        <v>845</v>
      </c>
      <c r="BH34" s="109" t="s">
        <v>846</v>
      </c>
      <c r="BI34" s="109" t="s">
        <v>847</v>
      </c>
      <c r="BJ34" s="109" t="s">
        <v>848</v>
      </c>
      <c r="BK34" s="109" t="s">
        <v>849</v>
      </c>
      <c r="BL34" s="109" t="s">
        <v>850</v>
      </c>
    </row>
    <row r="35" spans="1:64" ht="16">
      <c r="A35" s="227" t="s">
        <v>659</v>
      </c>
      <c r="B35" s="228" t="s">
        <v>323</v>
      </c>
      <c r="C35" s="229" t="s">
        <v>324</v>
      </c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 t="str">
        <f t="shared" si="1"/>
        <v/>
      </c>
      <c r="BA35" s="226" t="str">
        <f t="shared" si="2"/>
        <v/>
      </c>
      <c r="BB35" s="226" t="str">
        <f t="shared" si="3"/>
        <v/>
      </c>
      <c r="BC35" s="226" t="str">
        <f t="shared" si="4"/>
        <v/>
      </c>
      <c r="BD35" s="226" t="str">
        <f t="shared" si="0"/>
        <v/>
      </c>
      <c r="BE35" s="109" t="s">
        <v>843</v>
      </c>
      <c r="BF35" s="109" t="s">
        <v>844</v>
      </c>
      <c r="BG35" s="109" t="s">
        <v>845</v>
      </c>
      <c r="BH35" s="109" t="s">
        <v>846</v>
      </c>
      <c r="BI35" s="109" t="s">
        <v>847</v>
      </c>
      <c r="BJ35" s="109" t="s">
        <v>848</v>
      </c>
      <c r="BK35" s="109" t="s">
        <v>849</v>
      </c>
      <c r="BL35" s="109" t="s">
        <v>850</v>
      </c>
    </row>
    <row r="36" spans="1:64" ht="16">
      <c r="A36" s="227" t="s">
        <v>660</v>
      </c>
      <c r="B36" s="228" t="s">
        <v>331</v>
      </c>
      <c r="C36" s="229" t="s">
        <v>332</v>
      </c>
      <c r="D36" s="226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 t="str">
        <f t="shared" si="1"/>
        <v/>
      </c>
      <c r="BA36" s="226" t="str">
        <f t="shared" si="2"/>
        <v/>
      </c>
      <c r="BB36" s="226" t="str">
        <f t="shared" si="3"/>
        <v/>
      </c>
      <c r="BC36" s="226" t="str">
        <f t="shared" si="4"/>
        <v/>
      </c>
      <c r="BD36" s="226" t="str">
        <f t="shared" si="0"/>
        <v/>
      </c>
      <c r="BE36" s="109" t="s">
        <v>843</v>
      </c>
      <c r="BF36" s="109" t="s">
        <v>844</v>
      </c>
      <c r="BG36" s="109" t="s">
        <v>845</v>
      </c>
      <c r="BH36" s="109" t="s">
        <v>846</v>
      </c>
      <c r="BI36" s="109" t="s">
        <v>847</v>
      </c>
      <c r="BJ36" s="109" t="s">
        <v>848</v>
      </c>
      <c r="BK36" s="109" t="s">
        <v>849</v>
      </c>
      <c r="BL36" s="109" t="s">
        <v>850</v>
      </c>
    </row>
    <row r="37" spans="1:64" ht="16">
      <c r="A37" s="227" t="s">
        <v>661</v>
      </c>
      <c r="B37" s="228" t="s">
        <v>338</v>
      </c>
      <c r="C37" s="229" t="s">
        <v>339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 t="str">
        <f t="shared" si="1"/>
        <v/>
      </c>
      <c r="BA37" s="226" t="str">
        <f t="shared" si="2"/>
        <v/>
      </c>
      <c r="BB37" s="226" t="str">
        <f t="shared" si="3"/>
        <v/>
      </c>
      <c r="BC37" s="226" t="str">
        <f t="shared" si="4"/>
        <v/>
      </c>
      <c r="BD37" s="226" t="str">
        <f t="shared" si="0"/>
        <v/>
      </c>
      <c r="BE37" s="109" t="s">
        <v>843</v>
      </c>
      <c r="BF37" s="109" t="s">
        <v>844</v>
      </c>
      <c r="BG37" s="109" t="s">
        <v>845</v>
      </c>
      <c r="BH37" s="109" t="s">
        <v>846</v>
      </c>
      <c r="BI37" s="109" t="s">
        <v>847</v>
      </c>
      <c r="BJ37" s="109" t="s">
        <v>848</v>
      </c>
      <c r="BK37" s="109" t="s">
        <v>849</v>
      </c>
      <c r="BL37" s="109" t="s">
        <v>850</v>
      </c>
    </row>
    <row r="38" spans="1:64" ht="16">
      <c r="A38" s="227" t="s">
        <v>662</v>
      </c>
      <c r="B38" s="228" t="s">
        <v>347</v>
      </c>
      <c r="C38" s="229" t="s">
        <v>348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 t="str">
        <f t="shared" si="1"/>
        <v/>
      </c>
      <c r="BA38" s="226" t="str">
        <f t="shared" si="2"/>
        <v/>
      </c>
      <c r="BB38" s="226" t="str">
        <f t="shared" si="3"/>
        <v/>
      </c>
      <c r="BC38" s="226" t="str">
        <f t="shared" si="4"/>
        <v/>
      </c>
      <c r="BD38" s="226" t="str">
        <f t="shared" si="0"/>
        <v/>
      </c>
      <c r="BE38" s="109" t="s">
        <v>843</v>
      </c>
      <c r="BF38" s="109" t="s">
        <v>844</v>
      </c>
      <c r="BG38" s="109" t="s">
        <v>845</v>
      </c>
      <c r="BH38" s="109" t="s">
        <v>846</v>
      </c>
      <c r="BI38" s="109" t="s">
        <v>847</v>
      </c>
      <c r="BJ38" s="109" t="s">
        <v>848</v>
      </c>
      <c r="BK38" s="109" t="s">
        <v>849</v>
      </c>
      <c r="BL38" s="109" t="s">
        <v>850</v>
      </c>
    </row>
    <row r="39" spans="1:64" ht="16">
      <c r="A39" s="227" t="s">
        <v>663</v>
      </c>
      <c r="B39" s="228" t="s">
        <v>357</v>
      </c>
      <c r="C39" s="229" t="s">
        <v>358</v>
      </c>
      <c r="D39" s="22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 t="str">
        <f t="shared" si="1"/>
        <v/>
      </c>
      <c r="BA39" s="226" t="str">
        <f t="shared" si="2"/>
        <v/>
      </c>
      <c r="BB39" s="226" t="str">
        <f t="shared" si="3"/>
        <v/>
      </c>
      <c r="BC39" s="226" t="str">
        <f t="shared" si="4"/>
        <v/>
      </c>
      <c r="BD39" s="226" t="str">
        <f t="shared" si="0"/>
        <v/>
      </c>
      <c r="BE39" s="109" t="s">
        <v>843</v>
      </c>
      <c r="BF39" s="109" t="s">
        <v>844</v>
      </c>
      <c r="BG39" s="109" t="s">
        <v>845</v>
      </c>
      <c r="BH39" s="109" t="s">
        <v>846</v>
      </c>
      <c r="BI39" s="109" t="s">
        <v>847</v>
      </c>
      <c r="BJ39" s="109" t="s">
        <v>848</v>
      </c>
      <c r="BK39" s="109" t="s">
        <v>849</v>
      </c>
      <c r="BL39" s="109" t="s">
        <v>850</v>
      </c>
    </row>
    <row r="40" spans="1:64" ht="16">
      <c r="A40" s="227" t="s">
        <v>666</v>
      </c>
      <c r="B40" s="228" t="s">
        <v>364</v>
      </c>
      <c r="C40" s="229" t="s">
        <v>365</v>
      </c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 t="str">
        <f t="shared" si="1"/>
        <v/>
      </c>
      <c r="BA40" s="226" t="str">
        <f t="shared" si="2"/>
        <v/>
      </c>
      <c r="BB40" s="226" t="str">
        <f t="shared" si="3"/>
        <v/>
      </c>
      <c r="BC40" s="226" t="str">
        <f t="shared" si="4"/>
        <v/>
      </c>
      <c r="BD40" s="226" t="str">
        <f t="shared" si="0"/>
        <v/>
      </c>
      <c r="BE40" s="109" t="s">
        <v>843</v>
      </c>
      <c r="BF40" s="109" t="s">
        <v>844</v>
      </c>
      <c r="BG40" s="109" t="s">
        <v>845</v>
      </c>
      <c r="BH40" s="109" t="s">
        <v>846</v>
      </c>
      <c r="BI40" s="109" t="s">
        <v>847</v>
      </c>
      <c r="BJ40" s="109" t="s">
        <v>848</v>
      </c>
      <c r="BK40" s="109" t="s">
        <v>849</v>
      </c>
      <c r="BL40" s="109" t="s">
        <v>850</v>
      </c>
    </row>
    <row r="41" spans="1:64" ht="16">
      <c r="A41" s="227" t="s">
        <v>667</v>
      </c>
      <c r="B41" s="228" t="s">
        <v>371</v>
      </c>
      <c r="C41" s="229" t="s">
        <v>372</v>
      </c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 t="str">
        <f t="shared" si="1"/>
        <v/>
      </c>
      <c r="BA41" s="226" t="str">
        <f t="shared" si="2"/>
        <v/>
      </c>
      <c r="BB41" s="226" t="str">
        <f t="shared" si="3"/>
        <v/>
      </c>
      <c r="BC41" s="226" t="str">
        <f t="shared" si="4"/>
        <v/>
      </c>
      <c r="BD41" s="226" t="str">
        <f t="shared" si="0"/>
        <v/>
      </c>
      <c r="BE41" s="109" t="s">
        <v>843</v>
      </c>
      <c r="BF41" s="109" t="s">
        <v>844</v>
      </c>
      <c r="BG41" s="109" t="s">
        <v>845</v>
      </c>
      <c r="BH41" s="109" t="s">
        <v>846</v>
      </c>
      <c r="BI41" s="109" t="s">
        <v>847</v>
      </c>
      <c r="BJ41" s="109" t="s">
        <v>848</v>
      </c>
      <c r="BK41" s="109" t="s">
        <v>849</v>
      </c>
      <c r="BL41" s="109" t="s">
        <v>850</v>
      </c>
    </row>
    <row r="42" spans="1:64" ht="16">
      <c r="A42" s="227" t="s">
        <v>668</v>
      </c>
      <c r="B42" s="228" t="s">
        <v>379</v>
      </c>
      <c r="C42" s="229" t="s">
        <v>380</v>
      </c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 t="str">
        <f t="shared" si="1"/>
        <v/>
      </c>
      <c r="BA42" s="226" t="str">
        <f t="shared" si="2"/>
        <v/>
      </c>
      <c r="BB42" s="226" t="str">
        <f t="shared" si="3"/>
        <v/>
      </c>
      <c r="BC42" s="226" t="str">
        <f t="shared" si="4"/>
        <v/>
      </c>
      <c r="BD42" s="226" t="str">
        <f t="shared" si="0"/>
        <v/>
      </c>
      <c r="BE42" s="109" t="s">
        <v>843</v>
      </c>
      <c r="BF42" s="109" t="s">
        <v>844</v>
      </c>
      <c r="BG42" s="109" t="s">
        <v>845</v>
      </c>
      <c r="BH42" s="109" t="s">
        <v>846</v>
      </c>
      <c r="BI42" s="109" t="s">
        <v>847</v>
      </c>
      <c r="BJ42" s="109" t="s">
        <v>848</v>
      </c>
      <c r="BK42" s="109" t="s">
        <v>849</v>
      </c>
      <c r="BL42" s="109" t="s">
        <v>850</v>
      </c>
    </row>
    <row r="43" spans="1:64" ht="16">
      <c r="A43" s="227" t="s">
        <v>669</v>
      </c>
      <c r="B43" s="228" t="s">
        <v>387</v>
      </c>
      <c r="C43" s="229" t="s">
        <v>388</v>
      </c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 t="str">
        <f t="shared" si="1"/>
        <v/>
      </c>
      <c r="BA43" s="226" t="str">
        <f t="shared" si="2"/>
        <v/>
      </c>
      <c r="BB43" s="226" t="str">
        <f t="shared" si="3"/>
        <v/>
      </c>
      <c r="BC43" s="226" t="str">
        <f t="shared" si="4"/>
        <v/>
      </c>
      <c r="BD43" s="226" t="str">
        <f t="shared" si="0"/>
        <v/>
      </c>
      <c r="BE43" s="109" t="s">
        <v>843</v>
      </c>
      <c r="BF43" s="109" t="s">
        <v>844</v>
      </c>
      <c r="BG43" s="109" t="s">
        <v>845</v>
      </c>
      <c r="BH43" s="109" t="s">
        <v>846</v>
      </c>
      <c r="BI43" s="109" t="s">
        <v>847</v>
      </c>
      <c r="BJ43" s="109" t="s">
        <v>848</v>
      </c>
      <c r="BK43" s="109" t="s">
        <v>849</v>
      </c>
      <c r="BL43" s="109" t="s">
        <v>850</v>
      </c>
    </row>
    <row r="44" spans="1:64" ht="16">
      <c r="A44" s="227" t="s">
        <v>670</v>
      </c>
      <c r="B44" s="228" t="s">
        <v>396</v>
      </c>
      <c r="C44" s="229" t="s">
        <v>397</v>
      </c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 t="str">
        <f t="shared" si="1"/>
        <v/>
      </c>
      <c r="BA44" s="226" t="str">
        <f t="shared" si="2"/>
        <v/>
      </c>
      <c r="BB44" s="226" t="str">
        <f t="shared" si="3"/>
        <v/>
      </c>
      <c r="BC44" s="226" t="str">
        <f t="shared" si="4"/>
        <v/>
      </c>
      <c r="BD44" s="226" t="str">
        <f t="shared" si="0"/>
        <v/>
      </c>
      <c r="BE44" s="109" t="s">
        <v>843</v>
      </c>
      <c r="BF44" s="109" t="s">
        <v>844</v>
      </c>
      <c r="BG44" s="109" t="s">
        <v>845</v>
      </c>
      <c r="BH44" s="109" t="s">
        <v>846</v>
      </c>
      <c r="BI44" s="109" t="s">
        <v>847</v>
      </c>
      <c r="BJ44" s="109" t="s">
        <v>848</v>
      </c>
      <c r="BK44" s="109" t="s">
        <v>849</v>
      </c>
      <c r="BL44" s="109" t="s">
        <v>850</v>
      </c>
    </row>
    <row r="45" spans="1:64" ht="16">
      <c r="A45" s="227" t="s">
        <v>671</v>
      </c>
      <c r="B45" s="228" t="s">
        <v>406</v>
      </c>
      <c r="C45" s="229" t="s">
        <v>407</v>
      </c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 t="str">
        <f t="shared" si="1"/>
        <v/>
      </c>
      <c r="BA45" s="226" t="str">
        <f t="shared" si="2"/>
        <v/>
      </c>
      <c r="BB45" s="226" t="str">
        <f t="shared" si="3"/>
        <v/>
      </c>
      <c r="BC45" s="226" t="str">
        <f t="shared" si="4"/>
        <v/>
      </c>
      <c r="BD45" s="226" t="str">
        <f t="shared" si="0"/>
        <v/>
      </c>
      <c r="BE45" s="109" t="s">
        <v>843</v>
      </c>
      <c r="BF45" s="109" t="s">
        <v>844</v>
      </c>
      <c r="BG45" s="109" t="s">
        <v>845</v>
      </c>
      <c r="BH45" s="109" t="s">
        <v>846</v>
      </c>
      <c r="BI45" s="109" t="s">
        <v>847</v>
      </c>
      <c r="BJ45" s="109" t="s">
        <v>848</v>
      </c>
      <c r="BK45" s="109" t="s">
        <v>849</v>
      </c>
      <c r="BL45" s="109" t="s">
        <v>850</v>
      </c>
    </row>
    <row r="46" spans="1:64" ht="16">
      <c r="A46" s="227" t="s">
        <v>674</v>
      </c>
      <c r="B46" s="228" t="s">
        <v>413</v>
      </c>
      <c r="C46" s="229" t="s">
        <v>414</v>
      </c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 t="str">
        <f t="shared" si="1"/>
        <v/>
      </c>
      <c r="BA46" s="226" t="str">
        <f t="shared" si="2"/>
        <v/>
      </c>
      <c r="BB46" s="226" t="str">
        <f t="shared" si="3"/>
        <v/>
      </c>
      <c r="BC46" s="226" t="str">
        <f t="shared" si="4"/>
        <v/>
      </c>
      <c r="BD46" s="226" t="str">
        <f t="shared" si="0"/>
        <v/>
      </c>
      <c r="BE46" s="109" t="s">
        <v>843</v>
      </c>
      <c r="BF46" s="109" t="s">
        <v>844</v>
      </c>
      <c r="BG46" s="109" t="s">
        <v>845</v>
      </c>
      <c r="BH46" s="109" t="s">
        <v>846</v>
      </c>
      <c r="BI46" s="109" t="s">
        <v>847</v>
      </c>
      <c r="BJ46" s="109" t="s">
        <v>848</v>
      </c>
      <c r="BK46" s="109" t="s">
        <v>849</v>
      </c>
      <c r="BL46" s="109" t="s">
        <v>850</v>
      </c>
    </row>
    <row r="47" spans="1:64" ht="16">
      <c r="A47" s="227" t="s">
        <v>676</v>
      </c>
      <c r="B47" s="228" t="s">
        <v>421</v>
      </c>
      <c r="C47" s="229" t="s">
        <v>422</v>
      </c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 t="str">
        <f t="shared" si="1"/>
        <v/>
      </c>
      <c r="BA47" s="226" t="str">
        <f t="shared" si="2"/>
        <v/>
      </c>
      <c r="BB47" s="226" t="str">
        <f t="shared" si="3"/>
        <v/>
      </c>
      <c r="BC47" s="226" t="str">
        <f t="shared" si="4"/>
        <v/>
      </c>
      <c r="BD47" s="226" t="str">
        <f t="shared" si="0"/>
        <v/>
      </c>
      <c r="BE47" s="109" t="s">
        <v>843</v>
      </c>
      <c r="BF47" s="109" t="s">
        <v>844</v>
      </c>
      <c r="BG47" s="109" t="s">
        <v>845</v>
      </c>
      <c r="BH47" s="109" t="s">
        <v>846</v>
      </c>
      <c r="BI47" s="109" t="s">
        <v>847</v>
      </c>
      <c r="BJ47" s="109" t="s">
        <v>848</v>
      </c>
      <c r="BK47" s="109" t="s">
        <v>849</v>
      </c>
      <c r="BL47" s="109" t="s">
        <v>850</v>
      </c>
    </row>
    <row r="48" spans="1:64" ht="16">
      <c r="A48" s="227" t="s">
        <v>677</v>
      </c>
      <c r="B48" s="228" t="s">
        <v>430</v>
      </c>
      <c r="C48" s="229" t="s">
        <v>431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 t="str">
        <f t="shared" si="1"/>
        <v/>
      </c>
      <c r="BA48" s="226" t="str">
        <f t="shared" si="2"/>
        <v/>
      </c>
      <c r="BB48" s="226" t="str">
        <f t="shared" si="3"/>
        <v/>
      </c>
      <c r="BC48" s="226" t="str">
        <f t="shared" si="4"/>
        <v/>
      </c>
      <c r="BD48" s="226" t="str">
        <f t="shared" si="0"/>
        <v/>
      </c>
      <c r="BE48" s="109" t="s">
        <v>843</v>
      </c>
      <c r="BF48" s="109" t="s">
        <v>844</v>
      </c>
      <c r="BG48" s="109" t="s">
        <v>845</v>
      </c>
      <c r="BH48" s="109" t="s">
        <v>846</v>
      </c>
      <c r="BI48" s="109" t="s">
        <v>847</v>
      </c>
      <c r="BJ48" s="109" t="s">
        <v>848</v>
      </c>
      <c r="BK48" s="109" t="s">
        <v>849</v>
      </c>
      <c r="BL48" s="109" t="s">
        <v>850</v>
      </c>
    </row>
    <row r="49" spans="1:64" ht="16">
      <c r="A49" s="227" t="s">
        <v>678</v>
      </c>
      <c r="B49" s="228" t="s">
        <v>439</v>
      </c>
      <c r="C49" s="229" t="s">
        <v>440</v>
      </c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 t="str">
        <f t="shared" si="1"/>
        <v/>
      </c>
      <c r="BA49" s="226" t="str">
        <f t="shared" si="2"/>
        <v/>
      </c>
      <c r="BB49" s="226" t="str">
        <f t="shared" si="3"/>
        <v/>
      </c>
      <c r="BC49" s="226" t="str">
        <f t="shared" si="4"/>
        <v/>
      </c>
      <c r="BD49" s="226" t="str">
        <f t="shared" si="0"/>
        <v/>
      </c>
      <c r="BE49" s="109" t="s">
        <v>843</v>
      </c>
      <c r="BF49" s="109" t="s">
        <v>844</v>
      </c>
      <c r="BG49" s="109" t="s">
        <v>845</v>
      </c>
      <c r="BH49" s="109" t="s">
        <v>846</v>
      </c>
      <c r="BI49" s="109" t="s">
        <v>847</v>
      </c>
      <c r="BJ49" s="109" t="s">
        <v>848</v>
      </c>
      <c r="BK49" s="109" t="s">
        <v>849</v>
      </c>
      <c r="BL49" s="109" t="s">
        <v>850</v>
      </c>
    </row>
    <row r="50" spans="1:64" ht="16">
      <c r="A50" s="227" t="s">
        <v>679</v>
      </c>
      <c r="B50" s="228" t="s">
        <v>448</v>
      </c>
      <c r="C50" s="229" t="s">
        <v>449</v>
      </c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 t="str">
        <f t="shared" si="1"/>
        <v/>
      </c>
      <c r="BA50" s="226" t="str">
        <f t="shared" si="2"/>
        <v/>
      </c>
      <c r="BB50" s="226" t="str">
        <f t="shared" si="3"/>
        <v/>
      </c>
      <c r="BC50" s="226" t="str">
        <f t="shared" si="4"/>
        <v/>
      </c>
      <c r="BD50" s="226" t="str">
        <f t="shared" si="0"/>
        <v/>
      </c>
      <c r="BE50" s="109" t="s">
        <v>843</v>
      </c>
      <c r="BF50" s="109" t="s">
        <v>844</v>
      </c>
      <c r="BG50" s="109" t="s">
        <v>845</v>
      </c>
      <c r="BH50" s="109" t="s">
        <v>846</v>
      </c>
      <c r="BI50" s="109" t="s">
        <v>847</v>
      </c>
      <c r="BJ50" s="109" t="s">
        <v>848</v>
      </c>
      <c r="BK50" s="109" t="s">
        <v>849</v>
      </c>
      <c r="BL50" s="109" t="s">
        <v>850</v>
      </c>
    </row>
    <row r="51" spans="1:64" ht="16">
      <c r="A51" s="227" t="s">
        <v>680</v>
      </c>
      <c r="B51" s="228" t="s">
        <v>456</v>
      </c>
      <c r="C51" s="229" t="s">
        <v>457</v>
      </c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 t="str">
        <f t="shared" si="1"/>
        <v/>
      </c>
      <c r="BA51" s="226" t="str">
        <f t="shared" si="2"/>
        <v/>
      </c>
      <c r="BB51" s="226" t="str">
        <f t="shared" si="3"/>
        <v/>
      </c>
      <c r="BC51" s="226" t="str">
        <f t="shared" si="4"/>
        <v/>
      </c>
      <c r="BD51" s="226" t="str">
        <f t="shared" si="0"/>
        <v/>
      </c>
      <c r="BE51" s="109" t="s">
        <v>843</v>
      </c>
      <c r="BF51" s="109" t="s">
        <v>844</v>
      </c>
      <c r="BG51" s="109" t="s">
        <v>845</v>
      </c>
      <c r="BH51" s="109" t="s">
        <v>846</v>
      </c>
      <c r="BI51" s="109" t="s">
        <v>847</v>
      </c>
      <c r="BJ51" s="109" t="s">
        <v>848</v>
      </c>
      <c r="BK51" s="109" t="s">
        <v>849</v>
      </c>
      <c r="BL51" s="109" t="s">
        <v>850</v>
      </c>
    </row>
    <row r="52" spans="1:64" ht="16">
      <c r="A52" s="227" t="s">
        <v>681</v>
      </c>
      <c r="B52" s="228" t="s">
        <v>466</v>
      </c>
      <c r="C52" s="229" t="s">
        <v>467</v>
      </c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 t="str">
        <f t="shared" si="1"/>
        <v/>
      </c>
      <c r="BA52" s="226" t="str">
        <f t="shared" si="2"/>
        <v/>
      </c>
      <c r="BB52" s="226" t="str">
        <f t="shared" si="3"/>
        <v/>
      </c>
      <c r="BC52" s="226" t="str">
        <f t="shared" si="4"/>
        <v/>
      </c>
      <c r="BD52" s="226" t="str">
        <f t="shared" si="0"/>
        <v/>
      </c>
      <c r="BE52" s="109" t="s">
        <v>843</v>
      </c>
      <c r="BF52" s="109" t="s">
        <v>844</v>
      </c>
      <c r="BG52" s="109" t="s">
        <v>845</v>
      </c>
      <c r="BH52" s="109" t="s">
        <v>846</v>
      </c>
      <c r="BI52" s="109" t="s">
        <v>847</v>
      </c>
      <c r="BJ52" s="109" t="s">
        <v>848</v>
      </c>
      <c r="BK52" s="109" t="s">
        <v>849</v>
      </c>
      <c r="BL52" s="109" t="s">
        <v>850</v>
      </c>
    </row>
    <row r="53" spans="1:64" ht="16">
      <c r="A53" s="227" t="s">
        <v>682</v>
      </c>
      <c r="B53" s="228" t="s">
        <v>475</v>
      </c>
      <c r="C53" s="229" t="s">
        <v>476</v>
      </c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 t="str">
        <f t="shared" si="1"/>
        <v/>
      </c>
      <c r="BA53" s="226" t="str">
        <f t="shared" si="2"/>
        <v/>
      </c>
      <c r="BB53" s="226" t="str">
        <f t="shared" si="3"/>
        <v/>
      </c>
      <c r="BC53" s="226" t="str">
        <f t="shared" si="4"/>
        <v/>
      </c>
      <c r="BD53" s="226" t="str">
        <f t="shared" si="0"/>
        <v/>
      </c>
      <c r="BE53" s="109" t="s">
        <v>843</v>
      </c>
      <c r="BF53" s="109" t="s">
        <v>844</v>
      </c>
      <c r="BG53" s="109" t="s">
        <v>845</v>
      </c>
      <c r="BH53" s="109" t="s">
        <v>846</v>
      </c>
      <c r="BI53" s="109" t="s">
        <v>847</v>
      </c>
      <c r="BJ53" s="109" t="s">
        <v>848</v>
      </c>
      <c r="BK53" s="109" t="s">
        <v>849</v>
      </c>
      <c r="BL53" s="109" t="s">
        <v>850</v>
      </c>
    </row>
    <row r="54" spans="1:64" ht="16">
      <c r="A54" s="227" t="s">
        <v>683</v>
      </c>
      <c r="B54" s="228" t="s">
        <v>483</v>
      </c>
      <c r="C54" s="229" t="s">
        <v>484</v>
      </c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 t="str">
        <f t="shared" si="1"/>
        <v/>
      </c>
      <c r="BA54" s="226" t="str">
        <f t="shared" si="2"/>
        <v/>
      </c>
      <c r="BB54" s="226" t="str">
        <f t="shared" si="3"/>
        <v/>
      </c>
      <c r="BC54" s="226" t="str">
        <f t="shared" si="4"/>
        <v/>
      </c>
      <c r="BD54" s="226" t="str">
        <f t="shared" si="0"/>
        <v/>
      </c>
      <c r="BE54" s="109" t="s">
        <v>843</v>
      </c>
      <c r="BF54" s="109" t="s">
        <v>844</v>
      </c>
      <c r="BG54" s="109" t="s">
        <v>845</v>
      </c>
      <c r="BH54" s="109" t="s">
        <v>846</v>
      </c>
      <c r="BI54" s="109" t="s">
        <v>847</v>
      </c>
      <c r="BJ54" s="109" t="s">
        <v>848</v>
      </c>
      <c r="BK54" s="109" t="s">
        <v>849</v>
      </c>
      <c r="BL54" s="109" t="s">
        <v>850</v>
      </c>
    </row>
    <row r="55" spans="1:64" ht="16">
      <c r="A55" s="227" t="s">
        <v>684</v>
      </c>
      <c r="B55" s="228" t="s">
        <v>491</v>
      </c>
      <c r="C55" s="229" t="s">
        <v>492</v>
      </c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 t="str">
        <f t="shared" si="1"/>
        <v/>
      </c>
      <c r="BA55" s="226" t="str">
        <f t="shared" si="2"/>
        <v/>
      </c>
      <c r="BB55" s="226" t="str">
        <f t="shared" si="3"/>
        <v/>
      </c>
      <c r="BC55" s="226" t="str">
        <f t="shared" si="4"/>
        <v/>
      </c>
      <c r="BD55" s="226" t="str">
        <f t="shared" si="0"/>
        <v/>
      </c>
      <c r="BE55" s="109" t="s">
        <v>843</v>
      </c>
      <c r="BF55" s="109" t="s">
        <v>844</v>
      </c>
      <c r="BG55" s="109" t="s">
        <v>845</v>
      </c>
      <c r="BH55" s="109" t="s">
        <v>846</v>
      </c>
      <c r="BI55" s="109" t="s">
        <v>847</v>
      </c>
      <c r="BJ55" s="109" t="s">
        <v>848</v>
      </c>
      <c r="BK55" s="109" t="s">
        <v>849</v>
      </c>
      <c r="BL55" s="109" t="s">
        <v>850</v>
      </c>
    </row>
    <row r="56" spans="1:64" ht="16">
      <c r="A56" s="227" t="s">
        <v>685</v>
      </c>
      <c r="B56" s="228" t="s">
        <v>499</v>
      </c>
      <c r="C56" s="229" t="s">
        <v>500</v>
      </c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 t="str">
        <f t="shared" si="1"/>
        <v/>
      </c>
      <c r="BA56" s="226" t="str">
        <f t="shared" si="2"/>
        <v/>
      </c>
      <c r="BB56" s="226" t="str">
        <f t="shared" si="3"/>
        <v/>
      </c>
      <c r="BC56" s="226" t="str">
        <f t="shared" si="4"/>
        <v/>
      </c>
      <c r="BD56" s="226" t="str">
        <f t="shared" si="0"/>
        <v/>
      </c>
      <c r="BE56" s="109" t="s">
        <v>843</v>
      </c>
      <c r="BF56" s="109" t="s">
        <v>844</v>
      </c>
      <c r="BG56" s="109" t="s">
        <v>845</v>
      </c>
      <c r="BH56" s="109" t="s">
        <v>846</v>
      </c>
      <c r="BI56" s="109" t="s">
        <v>847</v>
      </c>
      <c r="BJ56" s="109" t="s">
        <v>848</v>
      </c>
      <c r="BK56" s="109" t="s">
        <v>849</v>
      </c>
      <c r="BL56" s="109" t="s">
        <v>850</v>
      </c>
    </row>
    <row r="57" spans="1:64" ht="16">
      <c r="A57" s="227" t="s">
        <v>686</v>
      </c>
      <c r="B57" s="228" t="s">
        <v>506</v>
      </c>
      <c r="C57" s="229" t="s">
        <v>507</v>
      </c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 t="str">
        <f t="shared" si="1"/>
        <v/>
      </c>
      <c r="BA57" s="226" t="str">
        <f t="shared" si="2"/>
        <v/>
      </c>
      <c r="BB57" s="226" t="str">
        <f t="shared" si="3"/>
        <v/>
      </c>
      <c r="BC57" s="226" t="str">
        <f t="shared" si="4"/>
        <v/>
      </c>
      <c r="BD57" s="226" t="str">
        <f t="shared" si="0"/>
        <v/>
      </c>
      <c r="BE57" s="109" t="s">
        <v>843</v>
      </c>
      <c r="BF57" s="109" t="s">
        <v>844</v>
      </c>
      <c r="BG57" s="109" t="s">
        <v>845</v>
      </c>
      <c r="BH57" s="109" t="s">
        <v>846</v>
      </c>
      <c r="BI57" s="109" t="s">
        <v>847</v>
      </c>
      <c r="BJ57" s="109" t="s">
        <v>848</v>
      </c>
      <c r="BK57" s="109" t="s">
        <v>849</v>
      </c>
      <c r="BL57" s="109" t="s">
        <v>850</v>
      </c>
    </row>
    <row r="58" spans="1:64" ht="16">
      <c r="A58" s="230">
        <v>57</v>
      </c>
      <c r="B58" s="231" t="s">
        <v>514</v>
      </c>
      <c r="C58" s="232" t="s">
        <v>515</v>
      </c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 t="str">
        <f t="shared" si="1"/>
        <v/>
      </c>
      <c r="BA58" s="226" t="str">
        <f t="shared" si="2"/>
        <v/>
      </c>
      <c r="BB58" s="226" t="str">
        <f t="shared" si="3"/>
        <v/>
      </c>
      <c r="BC58" s="226" t="str">
        <f t="shared" si="4"/>
        <v/>
      </c>
      <c r="BD58" s="226" t="str">
        <f>IF(D58="","",(IF(I58="VI","",BE58&amp;",") &amp; IF(O58="VI","",BF58&amp;",") &amp; IF(U58="VI","",BG58&amp;",")&amp; IF(AA58="VI","",BH58&amp;",")&amp; IF(AG58="VI","",BI58&amp;",")&amp; IF(AM58="VI","",BJ58&amp;",")&amp; IF(AS58="VI","",BK58&amp;",")&amp; IF(AY58="VI","",BL58&amp;",")))</f>
        <v/>
      </c>
      <c r="BE58" s="109" t="s">
        <v>843</v>
      </c>
      <c r="BF58" s="109" t="s">
        <v>844</v>
      </c>
      <c r="BG58" s="109" t="s">
        <v>845</v>
      </c>
      <c r="BH58" s="109" t="s">
        <v>846</v>
      </c>
      <c r="BI58" s="109" t="s">
        <v>847</v>
      </c>
      <c r="BJ58" s="109" t="s">
        <v>848</v>
      </c>
      <c r="BK58" s="109" t="s">
        <v>849</v>
      </c>
      <c r="BL58" s="109" t="s">
        <v>850</v>
      </c>
    </row>
    <row r="59" spans="1:64" ht="16">
      <c r="A59" s="227">
        <v>58</v>
      </c>
      <c r="B59" s="233" t="s">
        <v>522</v>
      </c>
      <c r="C59" s="234" t="s">
        <v>523</v>
      </c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 t="str">
        <f t="shared" si="1"/>
        <v/>
      </c>
      <c r="BA59" s="226" t="str">
        <f t="shared" si="2"/>
        <v/>
      </c>
      <c r="BB59" s="226" t="str">
        <f t="shared" si="3"/>
        <v/>
      </c>
      <c r="BC59" s="226" t="str">
        <f t="shared" si="4"/>
        <v/>
      </c>
      <c r="BD59" s="226" t="str">
        <f t="shared" ref="BD59:BD62" si="5">IF(D59="","",(IF(I59="VI","",BE59&amp;",") &amp; IF(O59="VI","",BF59&amp;",") &amp; IF(U59="VI","",BG59&amp;",")&amp; IF(AA59="VI","",BH59&amp;",")&amp; IF(AG59="VI","",BI59&amp;",")&amp; IF(AM59="VI","",BJ59&amp;",")&amp; IF(AS59="VI","",BK59&amp;",")&amp; IF(AY59="VI","",BL59&amp;",")))</f>
        <v/>
      </c>
      <c r="BE59" s="109" t="s">
        <v>843</v>
      </c>
      <c r="BF59" s="109" t="s">
        <v>844</v>
      </c>
      <c r="BG59" s="109" t="s">
        <v>845</v>
      </c>
      <c r="BH59" s="109" t="s">
        <v>846</v>
      </c>
      <c r="BI59" s="109" t="s">
        <v>847</v>
      </c>
      <c r="BJ59" s="109" t="s">
        <v>848</v>
      </c>
      <c r="BK59" s="109" t="s">
        <v>849</v>
      </c>
      <c r="BL59" s="109" t="s">
        <v>850</v>
      </c>
    </row>
    <row r="60" spans="1:64" ht="16">
      <c r="A60" s="227">
        <v>59</v>
      </c>
      <c r="B60" s="233" t="s">
        <v>530</v>
      </c>
      <c r="C60" s="234" t="s">
        <v>726</v>
      </c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 t="str">
        <f t="shared" si="1"/>
        <v/>
      </c>
      <c r="BA60" s="226" t="str">
        <f t="shared" si="2"/>
        <v/>
      </c>
      <c r="BB60" s="226" t="str">
        <f t="shared" si="3"/>
        <v/>
      </c>
      <c r="BC60" s="226" t="str">
        <f t="shared" si="4"/>
        <v/>
      </c>
      <c r="BD60" s="226" t="str">
        <f t="shared" si="5"/>
        <v/>
      </c>
      <c r="BE60" s="109" t="s">
        <v>843</v>
      </c>
      <c r="BF60" s="109" t="s">
        <v>844</v>
      </c>
      <c r="BG60" s="109" t="s">
        <v>845</v>
      </c>
      <c r="BH60" s="109" t="s">
        <v>846</v>
      </c>
      <c r="BI60" s="109" t="s">
        <v>847</v>
      </c>
      <c r="BJ60" s="109" t="s">
        <v>848</v>
      </c>
      <c r="BK60" s="109" t="s">
        <v>849</v>
      </c>
      <c r="BL60" s="109" t="s">
        <v>850</v>
      </c>
    </row>
    <row r="61" spans="1:64" ht="16">
      <c r="A61" s="227">
        <v>60</v>
      </c>
      <c r="B61" s="233" t="s">
        <v>538</v>
      </c>
      <c r="C61" s="234" t="s">
        <v>727</v>
      </c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 t="str">
        <f t="shared" si="1"/>
        <v/>
      </c>
      <c r="BA61" s="226" t="str">
        <f t="shared" si="2"/>
        <v/>
      </c>
      <c r="BB61" s="226" t="str">
        <f t="shared" si="3"/>
        <v/>
      </c>
      <c r="BC61" s="226" t="str">
        <f t="shared" si="4"/>
        <v/>
      </c>
      <c r="BD61" s="226" t="str">
        <f t="shared" si="5"/>
        <v/>
      </c>
      <c r="BE61" s="109" t="s">
        <v>843</v>
      </c>
      <c r="BF61" s="109" t="s">
        <v>844</v>
      </c>
      <c r="BG61" s="109" t="s">
        <v>845</v>
      </c>
      <c r="BH61" s="109" t="s">
        <v>846</v>
      </c>
      <c r="BI61" s="109" t="s">
        <v>847</v>
      </c>
      <c r="BJ61" s="109" t="s">
        <v>848</v>
      </c>
      <c r="BK61" s="109" t="s">
        <v>849</v>
      </c>
      <c r="BL61" s="109" t="s">
        <v>850</v>
      </c>
    </row>
    <row r="62" spans="1:64" ht="17" thickBot="1">
      <c r="A62" s="235">
        <v>61</v>
      </c>
      <c r="B62" s="236" t="s">
        <v>545</v>
      </c>
      <c r="C62" s="237" t="s">
        <v>728</v>
      </c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6"/>
      <c r="AX62" s="226"/>
      <c r="AY62" s="226"/>
      <c r="AZ62" s="226" t="str">
        <f t="shared" si="1"/>
        <v/>
      </c>
      <c r="BA62" s="226" t="str">
        <f t="shared" si="2"/>
        <v/>
      </c>
      <c r="BB62" s="226" t="str">
        <f t="shared" si="3"/>
        <v/>
      </c>
      <c r="BC62" s="226" t="str">
        <f t="shared" si="4"/>
        <v/>
      </c>
      <c r="BD62" s="226" t="str">
        <f t="shared" si="5"/>
        <v/>
      </c>
      <c r="BE62" s="109" t="s">
        <v>843</v>
      </c>
      <c r="BF62" s="109" t="s">
        <v>844</v>
      </c>
      <c r="BG62" s="109" t="s">
        <v>845</v>
      </c>
      <c r="BH62" s="109" t="s">
        <v>846</v>
      </c>
      <c r="BI62" s="109" t="s">
        <v>847</v>
      </c>
      <c r="BJ62" s="109" t="s">
        <v>848</v>
      </c>
      <c r="BK62" s="109" t="s">
        <v>849</v>
      </c>
      <c r="BL62" s="109" t="s">
        <v>850</v>
      </c>
    </row>
    <row r="63" spans="1:64">
      <c r="BC63" s="226"/>
      <c r="BE63" s="226"/>
      <c r="BF63" s="226"/>
      <c r="BG63" s="226"/>
      <c r="BH63" s="226"/>
      <c r="BI63" s="226"/>
      <c r="BJ63" s="226"/>
      <c r="BK63" s="226"/>
      <c r="BL63" s="226"/>
    </row>
    <row r="64" spans="1:64">
      <c r="BE64" s="226"/>
      <c r="BF64" s="226"/>
      <c r="BG64" s="226"/>
      <c r="BH64" s="226"/>
      <c r="BI64" s="226"/>
      <c r="BJ64" s="226"/>
      <c r="BK64" s="226"/>
      <c r="BL64" s="226"/>
    </row>
    <row r="65" spans="57:64">
      <c r="BE65" s="226"/>
      <c r="BF65" s="226"/>
      <c r="BG65" s="226"/>
      <c r="BH65" s="226"/>
      <c r="BI65" s="226"/>
      <c r="BJ65" s="226"/>
      <c r="BK65" s="226"/>
      <c r="BL65" s="226"/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C564-F66E-6140-8F70-F83687D7728F}">
  <dimension ref="A1:BL62"/>
  <sheetViews>
    <sheetView topLeftCell="AC23" workbookViewId="0">
      <selection activeCell="AR2" sqref="AR2:AR62"/>
    </sheetView>
  </sheetViews>
  <sheetFormatPr baseColWidth="10" defaultRowHeight="13"/>
  <cols>
    <col min="2" max="2" width="21.6640625" customWidth="1"/>
    <col min="3" max="3" width="48.1640625" customWidth="1"/>
    <col min="43" max="44" width="13.83203125" bestFit="1" customWidth="1"/>
    <col min="56" max="56" width="26.1640625" customWidth="1"/>
  </cols>
  <sheetData>
    <row r="1" spans="1:64" ht="17" thickBot="1">
      <c r="A1" s="214" t="s">
        <v>553</v>
      </c>
      <c r="B1" s="214" t="s">
        <v>1</v>
      </c>
      <c r="C1" s="214" t="s">
        <v>2</v>
      </c>
      <c r="D1" s="215" t="s">
        <v>554</v>
      </c>
      <c r="E1" s="216" t="s">
        <v>555</v>
      </c>
      <c r="F1" s="216" t="s">
        <v>556</v>
      </c>
      <c r="G1" s="217" t="s">
        <v>557</v>
      </c>
      <c r="H1" s="218" t="s">
        <v>558</v>
      </c>
      <c r="I1" s="219" t="s">
        <v>559</v>
      </c>
      <c r="J1" s="214" t="s">
        <v>560</v>
      </c>
      <c r="K1" s="220" t="s">
        <v>561</v>
      </c>
      <c r="L1" s="220" t="s">
        <v>562</v>
      </c>
      <c r="M1" s="219" t="s">
        <v>563</v>
      </c>
      <c r="N1" s="221" t="s">
        <v>564</v>
      </c>
      <c r="O1" s="219" t="s">
        <v>559</v>
      </c>
      <c r="P1" s="214" t="s">
        <v>565</v>
      </c>
      <c r="Q1" s="220" t="s">
        <v>566</v>
      </c>
      <c r="R1" s="220" t="s">
        <v>567</v>
      </c>
      <c r="S1" s="219" t="s">
        <v>568</v>
      </c>
      <c r="T1" s="221" t="s">
        <v>569</v>
      </c>
      <c r="U1" s="219" t="s">
        <v>559</v>
      </c>
      <c r="V1" s="214" t="s">
        <v>570</v>
      </c>
      <c r="W1" s="220" t="s">
        <v>571</v>
      </c>
      <c r="X1" s="220" t="s">
        <v>572</v>
      </c>
      <c r="Y1" s="219" t="s">
        <v>573</v>
      </c>
      <c r="Z1" s="221" t="s">
        <v>574</v>
      </c>
      <c r="AA1" s="219" t="s">
        <v>559</v>
      </c>
      <c r="AB1" s="214" t="s">
        <v>575</v>
      </c>
      <c r="AC1" s="220" t="s">
        <v>576</v>
      </c>
      <c r="AD1" s="220" t="s">
        <v>577</v>
      </c>
      <c r="AE1" s="219" t="s">
        <v>578</v>
      </c>
      <c r="AF1" s="221" t="s">
        <v>579</v>
      </c>
      <c r="AG1" s="219" t="s">
        <v>559</v>
      </c>
      <c r="AH1" s="214" t="s">
        <v>580</v>
      </c>
      <c r="AI1" s="220" t="s">
        <v>581</v>
      </c>
      <c r="AJ1" s="220" t="s">
        <v>582</v>
      </c>
      <c r="AK1" s="219" t="s">
        <v>583</v>
      </c>
      <c r="AL1" s="221" t="s">
        <v>584</v>
      </c>
      <c r="AM1" s="219" t="s">
        <v>559</v>
      </c>
      <c r="AN1" s="222" t="s">
        <v>600</v>
      </c>
      <c r="AO1" s="222" t="s">
        <v>601</v>
      </c>
      <c r="AP1" s="222" t="s">
        <v>602</v>
      </c>
      <c r="AQ1" s="23" t="s">
        <v>603</v>
      </c>
      <c r="AR1" s="23" t="s">
        <v>900</v>
      </c>
      <c r="AS1" s="213" t="s">
        <v>890</v>
      </c>
      <c r="AT1" s="213" t="s">
        <v>891</v>
      </c>
      <c r="AU1" s="213" t="s">
        <v>892</v>
      </c>
      <c r="AV1" s="213" t="s">
        <v>893</v>
      </c>
      <c r="AW1" s="213" t="s">
        <v>894</v>
      </c>
      <c r="AX1" s="213" t="s">
        <v>895</v>
      </c>
    </row>
    <row r="2" spans="1:64" ht="16">
      <c r="A2" s="223" t="s">
        <v>613</v>
      </c>
      <c r="B2" s="224" t="s">
        <v>21</v>
      </c>
      <c r="C2" s="225" t="s">
        <v>22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 t="str">
        <f>IF(J2="","",(SUM(3*G2,2*M2,3*S2,3*Y2,3*AE2,10*AK2)*24))</f>
        <v/>
      </c>
      <c r="AO2" s="226" t="str">
        <f>IF(BA2="","",BA2*10)</f>
        <v/>
      </c>
      <c r="AP2" s="226" t="str">
        <f>IF(BB2="","",IF(IF(OR(H2="F",N2="F",T2="F",Z2="F",AF2="F",AL2="F",H2="NE",N2="NE",T2="NE",Z2="NE",AF2="NE",AL2="NE"),"Fail","Pass")="Pass",IF(AO2&gt;=70,"FCD",IF(AO2&gt;=60,"FC",IF(AO2&gt;=40,"SC"))),"Fail"))</f>
        <v/>
      </c>
      <c r="AQ2" s="226" t="str">
        <f>IF(E2="","",(IF(G2=0,AS2&amp;",","")&amp;IF(M2=0,AT2&amp;",","")&amp;IF(S2=0,AU2&amp;",","")&amp;IF(Y2=0,AV2&amp;",","")&amp;IF(AE2=0,AW2&amp;",","")&amp;IF(AK2=0,AX2&amp;",","")))</f>
        <v/>
      </c>
      <c r="AR2" s="226" t="str">
        <f>IF(D2="","",(IF(I2="VI","",AS2&amp;",") &amp; IF(O2="VI","",AT2&amp;",") &amp; IF(U2="VI","",AU2&amp;",")&amp; IF(AA2="VI","",AV2&amp;",")&amp; IF(AG2="VI","",AW2&amp;",")&amp; IF(AM2="VI","",AX2&amp;",")))</f>
        <v/>
      </c>
      <c r="AS2" s="270" t="s">
        <v>868</v>
      </c>
      <c r="AT2" s="260" t="s">
        <v>869</v>
      </c>
      <c r="AU2" s="260" t="s">
        <v>870</v>
      </c>
      <c r="AV2" s="260" t="s">
        <v>871</v>
      </c>
      <c r="AW2" s="260" t="s">
        <v>872</v>
      </c>
      <c r="AX2" s="276" t="s">
        <v>873</v>
      </c>
      <c r="AY2" s="226"/>
      <c r="AZ2" s="226"/>
      <c r="BA2" s="226"/>
      <c r="BB2" s="226"/>
      <c r="BC2" s="226"/>
      <c r="BD2" s="226"/>
      <c r="BK2" s="226"/>
      <c r="BL2" s="226"/>
    </row>
    <row r="3" spans="1:64" ht="16">
      <c r="A3" s="227" t="s">
        <v>624</v>
      </c>
      <c r="B3" s="228" t="s">
        <v>37</v>
      </c>
      <c r="C3" s="229" t="s">
        <v>38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 t="str">
        <f t="shared" ref="AN3:AN62" si="0">IF(J3="","",(SUM(3*G3,2*M3,3*S3,3*Y3,3*AE3,10*AK3)*24))</f>
        <v/>
      </c>
      <c r="AO3" s="226" t="str">
        <f t="shared" ref="AO3:AO62" si="1">IF(BA3="","",BA3*10)</f>
        <v/>
      </c>
      <c r="AP3" s="226" t="str">
        <f t="shared" ref="AP3:AP62" si="2">IF(BB3="","",IF(IF(OR(H3="F",N3="F",T3="F",Z3="F",AF3="F",AL3="F",H3="NE",N3="NE",T3="NE",Z3="NE",AF3="NE",AL3="NE"),"Fail","Pass")="Pass",IF(AO3&gt;=70,"FCD",IF(AO3&gt;=60,"FC",IF(AO3&gt;=40,"SC"))),"Fail"))</f>
        <v/>
      </c>
      <c r="AQ3" s="226" t="str">
        <f t="shared" ref="AQ3:AQ62" si="3">IF(E3="","",(IF(G3=0,AS3&amp;",","")&amp;IF(M3=0,AT3&amp;",","")&amp;IF(S3=0,AU3&amp;",","")&amp;IF(Y3=0,AV3&amp;",","")&amp;IF(AE3=0,AW3&amp;",","")&amp;IF(AK3=0,AX3&amp;",","")))</f>
        <v/>
      </c>
      <c r="AR3" s="226" t="str">
        <f t="shared" ref="AR3:AR62" si="4">IF(D3="","",(IF(I3="VI","",AS3&amp;",") &amp; IF(O3="VI","",AT3&amp;",") &amp; IF(U3="VI","",AU3&amp;",")&amp; IF(AA3="VI","",AV3&amp;",")&amp; IF(AG3="VI","",AW3&amp;",")&amp; IF(AM3="VI","",AX3&amp;",")))</f>
        <v/>
      </c>
      <c r="AS3" s="271" t="s">
        <v>868</v>
      </c>
      <c r="AT3" s="258" t="s">
        <v>869</v>
      </c>
      <c r="AU3" s="258" t="s">
        <v>870</v>
      </c>
      <c r="AV3" s="258" t="s">
        <v>871</v>
      </c>
      <c r="AW3" s="258" t="s">
        <v>872</v>
      </c>
      <c r="AX3" s="277" t="s">
        <v>873</v>
      </c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</row>
    <row r="4" spans="1:64" ht="16">
      <c r="A4" s="227" t="s">
        <v>625</v>
      </c>
      <c r="B4" s="228" t="s">
        <v>49</v>
      </c>
      <c r="C4" s="229" t="s">
        <v>50</v>
      </c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 t="str">
        <f t="shared" si="0"/>
        <v/>
      </c>
      <c r="AO4" s="226" t="str">
        <f t="shared" si="1"/>
        <v/>
      </c>
      <c r="AP4" s="226" t="str">
        <f t="shared" si="2"/>
        <v/>
      </c>
      <c r="AQ4" s="226" t="str">
        <f t="shared" si="3"/>
        <v/>
      </c>
      <c r="AR4" s="226" t="str">
        <f t="shared" si="4"/>
        <v/>
      </c>
      <c r="AS4" s="271" t="s">
        <v>868</v>
      </c>
      <c r="AT4" s="258" t="s">
        <v>869</v>
      </c>
      <c r="AU4" s="258" t="s">
        <v>870</v>
      </c>
      <c r="AV4" s="258" t="s">
        <v>871</v>
      </c>
      <c r="AW4" s="258" t="s">
        <v>872</v>
      </c>
      <c r="AX4" s="277" t="s">
        <v>873</v>
      </c>
      <c r="AY4" s="226"/>
      <c r="AZ4" s="226"/>
      <c r="BA4" s="226"/>
      <c r="BB4" s="226"/>
      <c r="BC4" s="226"/>
      <c r="BD4" s="226"/>
      <c r="BE4" s="226"/>
      <c r="BF4" s="226"/>
      <c r="BG4" s="226"/>
      <c r="BH4" s="226"/>
      <c r="BI4" s="226"/>
      <c r="BJ4" s="226"/>
      <c r="BK4" s="226"/>
      <c r="BL4" s="226"/>
    </row>
    <row r="5" spans="1:64" ht="16">
      <c r="A5" s="227" t="s">
        <v>628</v>
      </c>
      <c r="B5" s="228" t="s">
        <v>58</v>
      </c>
      <c r="C5" s="229" t="s">
        <v>59</v>
      </c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 t="str">
        <f t="shared" si="0"/>
        <v/>
      </c>
      <c r="AO5" s="226" t="str">
        <f t="shared" si="1"/>
        <v/>
      </c>
      <c r="AP5" s="226" t="str">
        <f t="shared" si="2"/>
        <v/>
      </c>
      <c r="AQ5" s="226" t="str">
        <f t="shared" si="3"/>
        <v/>
      </c>
      <c r="AR5" s="226" t="str">
        <f t="shared" si="4"/>
        <v/>
      </c>
      <c r="AS5" s="271" t="s">
        <v>868</v>
      </c>
      <c r="AT5" s="258" t="s">
        <v>869</v>
      </c>
      <c r="AU5" s="258" t="s">
        <v>870</v>
      </c>
      <c r="AV5" s="258" t="s">
        <v>871</v>
      </c>
      <c r="AW5" s="258" t="s">
        <v>872</v>
      </c>
      <c r="AX5" s="277" t="s">
        <v>873</v>
      </c>
      <c r="AY5" s="226"/>
      <c r="AZ5" s="226"/>
      <c r="BA5" s="226"/>
      <c r="BB5" s="226"/>
      <c r="BC5" s="226"/>
      <c r="BD5" s="226"/>
      <c r="BE5" s="226"/>
      <c r="BF5" s="226"/>
      <c r="BG5" s="226"/>
      <c r="BH5" s="226"/>
      <c r="BI5" s="226"/>
      <c r="BJ5" s="226"/>
      <c r="BK5" s="226"/>
      <c r="BL5" s="226"/>
    </row>
    <row r="6" spans="1:64" ht="16">
      <c r="A6" s="227" t="s">
        <v>629</v>
      </c>
      <c r="B6" s="228" t="s">
        <v>67</v>
      </c>
      <c r="C6" s="229" t="s">
        <v>68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 t="str">
        <f t="shared" si="0"/>
        <v/>
      </c>
      <c r="AO6" s="226" t="str">
        <f t="shared" si="1"/>
        <v/>
      </c>
      <c r="AP6" s="226" t="str">
        <f t="shared" si="2"/>
        <v/>
      </c>
      <c r="AQ6" s="226" t="str">
        <f t="shared" si="3"/>
        <v/>
      </c>
      <c r="AR6" s="226" t="str">
        <f t="shared" si="4"/>
        <v/>
      </c>
      <c r="AS6" s="271" t="s">
        <v>868</v>
      </c>
      <c r="AT6" s="258" t="s">
        <v>869</v>
      </c>
      <c r="AU6" s="258" t="s">
        <v>870</v>
      </c>
      <c r="AV6" s="258" t="s">
        <v>871</v>
      </c>
      <c r="AW6" s="258" t="s">
        <v>872</v>
      </c>
      <c r="AX6" s="277" t="s">
        <v>873</v>
      </c>
      <c r="AY6" s="226"/>
      <c r="AZ6" s="226"/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</row>
    <row r="7" spans="1:64" ht="16">
      <c r="A7" s="227" t="s">
        <v>630</v>
      </c>
      <c r="B7" s="228" t="s">
        <v>78</v>
      </c>
      <c r="C7" s="229" t="s">
        <v>79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26" t="str">
        <f t="shared" si="0"/>
        <v/>
      </c>
      <c r="AO7" s="226" t="str">
        <f t="shared" si="1"/>
        <v/>
      </c>
      <c r="AP7" s="226" t="str">
        <f t="shared" si="2"/>
        <v/>
      </c>
      <c r="AQ7" s="226" t="str">
        <f t="shared" si="3"/>
        <v/>
      </c>
      <c r="AR7" s="226" t="str">
        <f t="shared" si="4"/>
        <v/>
      </c>
      <c r="AS7" s="271" t="s">
        <v>868</v>
      </c>
      <c r="AT7" s="258" t="s">
        <v>869</v>
      </c>
      <c r="AU7" s="258" t="s">
        <v>870</v>
      </c>
      <c r="AV7" s="258" t="s">
        <v>871</v>
      </c>
      <c r="AW7" s="258" t="s">
        <v>872</v>
      </c>
      <c r="AX7" s="277" t="s">
        <v>873</v>
      </c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</row>
    <row r="8" spans="1:64" ht="16">
      <c r="A8" s="227" t="s">
        <v>632</v>
      </c>
      <c r="B8" s="228" t="s">
        <v>88</v>
      </c>
      <c r="C8" s="229" t="s">
        <v>89</v>
      </c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 t="str">
        <f t="shared" si="0"/>
        <v/>
      </c>
      <c r="AO8" s="226" t="str">
        <f t="shared" si="1"/>
        <v/>
      </c>
      <c r="AP8" s="226" t="str">
        <f t="shared" si="2"/>
        <v/>
      </c>
      <c r="AQ8" s="226" t="str">
        <f t="shared" si="3"/>
        <v/>
      </c>
      <c r="AR8" s="226" t="str">
        <f t="shared" si="4"/>
        <v/>
      </c>
      <c r="AS8" s="271" t="s">
        <v>868</v>
      </c>
      <c r="AT8" s="258" t="s">
        <v>869</v>
      </c>
      <c r="AU8" s="258" t="s">
        <v>870</v>
      </c>
      <c r="AV8" s="258" t="s">
        <v>871</v>
      </c>
      <c r="AW8" s="258" t="s">
        <v>872</v>
      </c>
      <c r="AX8" s="277" t="s">
        <v>873</v>
      </c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6"/>
    </row>
    <row r="9" spans="1:64" ht="16">
      <c r="A9" s="227" t="s">
        <v>633</v>
      </c>
      <c r="B9" s="228" t="s">
        <v>99</v>
      </c>
      <c r="C9" s="229" t="s">
        <v>100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 t="str">
        <f t="shared" si="0"/>
        <v/>
      </c>
      <c r="AO9" s="226" t="str">
        <f t="shared" si="1"/>
        <v/>
      </c>
      <c r="AP9" s="226" t="str">
        <f t="shared" si="2"/>
        <v/>
      </c>
      <c r="AQ9" s="226" t="str">
        <f t="shared" si="3"/>
        <v/>
      </c>
      <c r="AR9" s="226" t="str">
        <f t="shared" si="4"/>
        <v/>
      </c>
      <c r="AS9" s="271" t="s">
        <v>868</v>
      </c>
      <c r="AT9" s="258" t="s">
        <v>869</v>
      </c>
      <c r="AU9" s="258" t="s">
        <v>870</v>
      </c>
      <c r="AV9" s="258" t="s">
        <v>871</v>
      </c>
      <c r="AW9" s="258" t="s">
        <v>872</v>
      </c>
      <c r="AX9" s="277" t="s">
        <v>873</v>
      </c>
      <c r="AY9" s="226"/>
      <c r="AZ9" s="226"/>
      <c r="BA9" s="226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6"/>
    </row>
    <row r="10" spans="1:64" ht="16">
      <c r="A10" s="227" t="s">
        <v>634</v>
      </c>
      <c r="B10" s="228" t="s">
        <v>109</v>
      </c>
      <c r="C10" s="229" t="s">
        <v>110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 t="str">
        <f t="shared" si="0"/>
        <v/>
      </c>
      <c r="AO10" s="226" t="str">
        <f t="shared" si="1"/>
        <v/>
      </c>
      <c r="AP10" s="226" t="str">
        <f t="shared" si="2"/>
        <v/>
      </c>
      <c r="AQ10" s="226" t="str">
        <f t="shared" si="3"/>
        <v/>
      </c>
      <c r="AR10" s="226" t="str">
        <f t="shared" si="4"/>
        <v/>
      </c>
      <c r="AS10" s="271" t="s">
        <v>868</v>
      </c>
      <c r="AT10" s="258" t="s">
        <v>869</v>
      </c>
      <c r="AU10" s="258" t="s">
        <v>870</v>
      </c>
      <c r="AV10" s="258" t="s">
        <v>871</v>
      </c>
      <c r="AW10" s="258" t="s">
        <v>872</v>
      </c>
      <c r="AX10" s="277" t="s">
        <v>873</v>
      </c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</row>
    <row r="11" spans="1:64" ht="16">
      <c r="A11" s="227" t="s">
        <v>635</v>
      </c>
      <c r="B11" s="228" t="s">
        <v>116</v>
      </c>
      <c r="C11" s="229" t="s">
        <v>117</v>
      </c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 t="str">
        <f t="shared" si="0"/>
        <v/>
      </c>
      <c r="AO11" s="226" t="str">
        <f t="shared" si="1"/>
        <v/>
      </c>
      <c r="AP11" s="226" t="str">
        <f t="shared" si="2"/>
        <v/>
      </c>
      <c r="AQ11" s="226" t="str">
        <f t="shared" si="3"/>
        <v/>
      </c>
      <c r="AR11" s="226" t="str">
        <f t="shared" si="4"/>
        <v/>
      </c>
      <c r="AS11" s="271" t="s">
        <v>868</v>
      </c>
      <c r="AT11" s="258" t="s">
        <v>869</v>
      </c>
      <c r="AU11" s="258" t="s">
        <v>870</v>
      </c>
      <c r="AV11" s="258" t="s">
        <v>871</v>
      </c>
      <c r="AW11" s="258" t="s">
        <v>872</v>
      </c>
      <c r="AX11" s="277" t="s">
        <v>873</v>
      </c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</row>
    <row r="12" spans="1:64" ht="16">
      <c r="A12" s="227" t="s">
        <v>636</v>
      </c>
      <c r="B12" s="228" t="s">
        <v>125</v>
      </c>
      <c r="C12" s="229" t="s">
        <v>126</v>
      </c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 t="str">
        <f t="shared" si="0"/>
        <v/>
      </c>
      <c r="AO12" s="226" t="str">
        <f t="shared" si="1"/>
        <v/>
      </c>
      <c r="AP12" s="226" t="str">
        <f t="shared" si="2"/>
        <v/>
      </c>
      <c r="AQ12" s="226" t="str">
        <f t="shared" si="3"/>
        <v/>
      </c>
      <c r="AR12" s="226" t="str">
        <f t="shared" si="4"/>
        <v/>
      </c>
      <c r="AS12" s="271" t="s">
        <v>868</v>
      </c>
      <c r="AT12" s="258" t="s">
        <v>869</v>
      </c>
      <c r="AU12" s="258" t="s">
        <v>870</v>
      </c>
      <c r="AV12" s="258" t="s">
        <v>871</v>
      </c>
      <c r="AW12" s="258" t="s">
        <v>872</v>
      </c>
      <c r="AX12" s="277" t="s">
        <v>873</v>
      </c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</row>
    <row r="13" spans="1:64" ht="16">
      <c r="A13" s="227" t="s">
        <v>637</v>
      </c>
      <c r="B13" s="228" t="s">
        <v>133</v>
      </c>
      <c r="C13" s="229" t="s">
        <v>134</v>
      </c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 t="str">
        <f t="shared" si="0"/>
        <v/>
      </c>
      <c r="AO13" s="226" t="str">
        <f t="shared" si="1"/>
        <v/>
      </c>
      <c r="AP13" s="226" t="str">
        <f t="shared" si="2"/>
        <v/>
      </c>
      <c r="AQ13" s="226" t="str">
        <f t="shared" si="3"/>
        <v/>
      </c>
      <c r="AR13" s="226" t="str">
        <f t="shared" si="4"/>
        <v/>
      </c>
      <c r="AS13" s="271" t="s">
        <v>868</v>
      </c>
      <c r="AT13" s="258" t="s">
        <v>869</v>
      </c>
      <c r="AU13" s="258" t="s">
        <v>870</v>
      </c>
      <c r="AV13" s="258" t="s">
        <v>871</v>
      </c>
      <c r="AW13" s="258" t="s">
        <v>872</v>
      </c>
      <c r="AX13" s="277" t="s">
        <v>873</v>
      </c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</row>
    <row r="14" spans="1:64" ht="16">
      <c r="A14" s="227" t="s">
        <v>638</v>
      </c>
      <c r="B14" s="228" t="s">
        <v>141</v>
      </c>
      <c r="C14" s="229" t="s">
        <v>142</v>
      </c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 t="str">
        <f t="shared" si="0"/>
        <v/>
      </c>
      <c r="AO14" s="226" t="str">
        <f t="shared" si="1"/>
        <v/>
      </c>
      <c r="AP14" s="226" t="str">
        <f t="shared" si="2"/>
        <v/>
      </c>
      <c r="AQ14" s="226" t="str">
        <f t="shared" si="3"/>
        <v/>
      </c>
      <c r="AR14" s="226" t="str">
        <f t="shared" si="4"/>
        <v/>
      </c>
      <c r="AS14" s="271" t="s">
        <v>868</v>
      </c>
      <c r="AT14" s="258" t="s">
        <v>869</v>
      </c>
      <c r="AU14" s="258" t="s">
        <v>870</v>
      </c>
      <c r="AV14" s="258" t="s">
        <v>871</v>
      </c>
      <c r="AW14" s="258" t="s">
        <v>872</v>
      </c>
      <c r="AX14" s="277" t="s">
        <v>873</v>
      </c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</row>
    <row r="15" spans="1:64" ht="16">
      <c r="A15" s="227" t="s">
        <v>639</v>
      </c>
      <c r="B15" s="228" t="s">
        <v>152</v>
      </c>
      <c r="C15" s="229" t="s">
        <v>153</v>
      </c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 t="str">
        <f t="shared" si="0"/>
        <v/>
      </c>
      <c r="AO15" s="226" t="str">
        <f t="shared" si="1"/>
        <v/>
      </c>
      <c r="AP15" s="226" t="str">
        <f t="shared" si="2"/>
        <v/>
      </c>
      <c r="AQ15" s="226" t="str">
        <f t="shared" si="3"/>
        <v/>
      </c>
      <c r="AR15" s="226" t="str">
        <f t="shared" si="4"/>
        <v/>
      </c>
      <c r="AS15" s="271" t="s">
        <v>868</v>
      </c>
      <c r="AT15" s="258" t="s">
        <v>869</v>
      </c>
      <c r="AU15" s="258" t="s">
        <v>870</v>
      </c>
      <c r="AV15" s="258" t="s">
        <v>871</v>
      </c>
      <c r="AW15" s="258" t="s">
        <v>872</v>
      </c>
      <c r="AX15" s="277" t="s">
        <v>873</v>
      </c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</row>
    <row r="16" spans="1:64" ht="16">
      <c r="A16" s="227" t="s">
        <v>640</v>
      </c>
      <c r="B16" s="228" t="s">
        <v>162</v>
      </c>
      <c r="C16" s="229" t="s">
        <v>163</v>
      </c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 t="str">
        <f t="shared" si="0"/>
        <v/>
      </c>
      <c r="AO16" s="226" t="str">
        <f t="shared" si="1"/>
        <v/>
      </c>
      <c r="AP16" s="226" t="str">
        <f t="shared" si="2"/>
        <v/>
      </c>
      <c r="AQ16" s="226" t="str">
        <f t="shared" si="3"/>
        <v/>
      </c>
      <c r="AR16" s="226" t="str">
        <f t="shared" si="4"/>
        <v/>
      </c>
      <c r="AS16" s="271" t="s">
        <v>868</v>
      </c>
      <c r="AT16" s="258" t="s">
        <v>869</v>
      </c>
      <c r="AU16" s="258" t="s">
        <v>870</v>
      </c>
      <c r="AV16" s="258" t="s">
        <v>871</v>
      </c>
      <c r="AW16" s="258" t="s">
        <v>872</v>
      </c>
      <c r="AX16" s="277" t="s">
        <v>873</v>
      </c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</row>
    <row r="17" spans="1:64" ht="16">
      <c r="A17" s="227" t="s">
        <v>641</v>
      </c>
      <c r="B17" s="228" t="s">
        <v>169</v>
      </c>
      <c r="C17" s="229" t="s">
        <v>170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 t="str">
        <f t="shared" si="0"/>
        <v/>
      </c>
      <c r="AO17" s="226" t="str">
        <f t="shared" si="1"/>
        <v/>
      </c>
      <c r="AP17" s="226" t="str">
        <f t="shared" si="2"/>
        <v/>
      </c>
      <c r="AQ17" s="226" t="str">
        <f t="shared" si="3"/>
        <v/>
      </c>
      <c r="AR17" s="226" t="str">
        <f t="shared" si="4"/>
        <v/>
      </c>
      <c r="AS17" s="271" t="s">
        <v>868</v>
      </c>
      <c r="AT17" s="258" t="s">
        <v>869</v>
      </c>
      <c r="AU17" s="258" t="s">
        <v>870</v>
      </c>
      <c r="AV17" s="258" t="s">
        <v>871</v>
      </c>
      <c r="AW17" s="258" t="s">
        <v>872</v>
      </c>
      <c r="AX17" s="277" t="s">
        <v>873</v>
      </c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</row>
    <row r="18" spans="1:64" ht="16">
      <c r="A18" s="227" t="s">
        <v>642</v>
      </c>
      <c r="B18" s="228" t="s">
        <v>177</v>
      </c>
      <c r="C18" s="229" t="s">
        <v>178</v>
      </c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 t="str">
        <f t="shared" si="0"/>
        <v/>
      </c>
      <c r="AO18" s="226" t="str">
        <f t="shared" si="1"/>
        <v/>
      </c>
      <c r="AP18" s="226" t="str">
        <f t="shared" si="2"/>
        <v/>
      </c>
      <c r="AQ18" s="226" t="str">
        <f t="shared" si="3"/>
        <v/>
      </c>
      <c r="AR18" s="226" t="str">
        <f t="shared" si="4"/>
        <v/>
      </c>
      <c r="AS18" s="271" t="s">
        <v>868</v>
      </c>
      <c r="AT18" s="258" t="s">
        <v>869</v>
      </c>
      <c r="AU18" s="258" t="s">
        <v>870</v>
      </c>
      <c r="AV18" s="258" t="s">
        <v>871</v>
      </c>
      <c r="AW18" s="258" t="s">
        <v>872</v>
      </c>
      <c r="AX18" s="277" t="s">
        <v>873</v>
      </c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</row>
    <row r="19" spans="1:64" ht="16">
      <c r="A19" s="227" t="s">
        <v>643</v>
      </c>
      <c r="B19" s="228" t="s">
        <v>186</v>
      </c>
      <c r="C19" s="229" t="s">
        <v>187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 t="str">
        <f t="shared" si="0"/>
        <v/>
      </c>
      <c r="AO19" s="226" t="str">
        <f t="shared" si="1"/>
        <v/>
      </c>
      <c r="AP19" s="226" t="str">
        <f t="shared" si="2"/>
        <v/>
      </c>
      <c r="AQ19" s="226" t="str">
        <f t="shared" si="3"/>
        <v/>
      </c>
      <c r="AR19" s="226" t="str">
        <f t="shared" si="4"/>
        <v/>
      </c>
      <c r="AS19" s="271" t="s">
        <v>868</v>
      </c>
      <c r="AT19" s="258" t="s">
        <v>869</v>
      </c>
      <c r="AU19" s="258" t="s">
        <v>870</v>
      </c>
      <c r="AV19" s="258" t="s">
        <v>871</v>
      </c>
      <c r="AW19" s="258" t="s">
        <v>872</v>
      </c>
      <c r="AX19" s="277" t="s">
        <v>873</v>
      </c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</row>
    <row r="20" spans="1:64" ht="16">
      <c r="A20" s="227" t="s">
        <v>644</v>
      </c>
      <c r="B20" s="228" t="s">
        <v>193</v>
      </c>
      <c r="C20" s="229" t="s">
        <v>194</v>
      </c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 t="str">
        <f t="shared" si="0"/>
        <v/>
      </c>
      <c r="AO20" s="226" t="str">
        <f t="shared" si="1"/>
        <v/>
      </c>
      <c r="AP20" s="226" t="str">
        <f t="shared" si="2"/>
        <v/>
      </c>
      <c r="AQ20" s="226" t="str">
        <f t="shared" si="3"/>
        <v/>
      </c>
      <c r="AR20" s="226" t="str">
        <f t="shared" si="4"/>
        <v/>
      </c>
      <c r="AS20" s="271" t="s">
        <v>868</v>
      </c>
      <c r="AT20" s="258" t="s">
        <v>869</v>
      </c>
      <c r="AU20" s="258" t="s">
        <v>870</v>
      </c>
      <c r="AV20" s="258" t="s">
        <v>871</v>
      </c>
      <c r="AW20" s="258" t="s">
        <v>872</v>
      </c>
      <c r="AX20" s="277" t="s">
        <v>873</v>
      </c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</row>
    <row r="21" spans="1:64" ht="16">
      <c r="A21" s="227" t="s">
        <v>645</v>
      </c>
      <c r="B21" s="228" t="s">
        <v>201</v>
      </c>
      <c r="C21" s="229" t="s">
        <v>202</v>
      </c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 t="str">
        <f t="shared" si="0"/>
        <v/>
      </c>
      <c r="AO21" s="226" t="str">
        <f t="shared" si="1"/>
        <v/>
      </c>
      <c r="AP21" s="226" t="str">
        <f t="shared" si="2"/>
        <v/>
      </c>
      <c r="AQ21" s="226" t="str">
        <f t="shared" si="3"/>
        <v/>
      </c>
      <c r="AR21" s="226" t="str">
        <f t="shared" si="4"/>
        <v/>
      </c>
      <c r="AS21" s="271" t="s">
        <v>868</v>
      </c>
      <c r="AT21" s="258" t="s">
        <v>869</v>
      </c>
      <c r="AU21" s="258" t="s">
        <v>870</v>
      </c>
      <c r="AV21" s="258" t="s">
        <v>871</v>
      </c>
      <c r="AW21" s="258" t="s">
        <v>872</v>
      </c>
      <c r="AX21" s="277" t="s">
        <v>873</v>
      </c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</row>
    <row r="22" spans="1:64" ht="16">
      <c r="A22" s="227" t="s">
        <v>646</v>
      </c>
      <c r="B22" s="228" t="s">
        <v>210</v>
      </c>
      <c r="C22" s="229" t="s">
        <v>211</v>
      </c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 t="str">
        <f t="shared" si="0"/>
        <v/>
      </c>
      <c r="AO22" s="226" t="str">
        <f t="shared" si="1"/>
        <v/>
      </c>
      <c r="AP22" s="226" t="str">
        <f t="shared" si="2"/>
        <v/>
      </c>
      <c r="AQ22" s="226" t="str">
        <f t="shared" si="3"/>
        <v/>
      </c>
      <c r="AR22" s="226" t="str">
        <f t="shared" si="4"/>
        <v/>
      </c>
      <c r="AS22" s="271" t="s">
        <v>868</v>
      </c>
      <c r="AT22" s="258" t="s">
        <v>869</v>
      </c>
      <c r="AU22" s="258" t="s">
        <v>870</v>
      </c>
      <c r="AV22" s="258" t="s">
        <v>871</v>
      </c>
      <c r="AW22" s="258" t="s">
        <v>872</v>
      </c>
      <c r="AX22" s="277" t="s">
        <v>873</v>
      </c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</row>
    <row r="23" spans="1:64" ht="16">
      <c r="A23" s="227" t="s">
        <v>647</v>
      </c>
      <c r="B23" s="228" t="s">
        <v>218</v>
      </c>
      <c r="C23" s="229" t="s">
        <v>219</v>
      </c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 t="str">
        <f t="shared" si="0"/>
        <v/>
      </c>
      <c r="AO23" s="226" t="str">
        <f t="shared" si="1"/>
        <v/>
      </c>
      <c r="AP23" s="226" t="str">
        <f t="shared" si="2"/>
        <v/>
      </c>
      <c r="AQ23" s="226" t="str">
        <f t="shared" si="3"/>
        <v/>
      </c>
      <c r="AR23" s="226" t="str">
        <f t="shared" si="4"/>
        <v/>
      </c>
      <c r="AS23" s="271" t="s">
        <v>868</v>
      </c>
      <c r="AT23" s="258" t="s">
        <v>869</v>
      </c>
      <c r="AU23" s="258" t="s">
        <v>870</v>
      </c>
      <c r="AV23" s="258" t="s">
        <v>871</v>
      </c>
      <c r="AW23" s="258" t="s">
        <v>872</v>
      </c>
      <c r="AX23" s="277" t="s">
        <v>873</v>
      </c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</row>
    <row r="24" spans="1:64" ht="16">
      <c r="A24" s="227" t="s">
        <v>648</v>
      </c>
      <c r="B24" s="228" t="s">
        <v>228</v>
      </c>
      <c r="C24" s="229" t="s">
        <v>229</v>
      </c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 t="str">
        <f t="shared" si="0"/>
        <v/>
      </c>
      <c r="AO24" s="226" t="str">
        <f t="shared" si="1"/>
        <v/>
      </c>
      <c r="AP24" s="226" t="str">
        <f t="shared" si="2"/>
        <v/>
      </c>
      <c r="AQ24" s="226" t="str">
        <f t="shared" si="3"/>
        <v/>
      </c>
      <c r="AR24" s="226" t="str">
        <f t="shared" si="4"/>
        <v/>
      </c>
      <c r="AS24" s="271" t="s">
        <v>868</v>
      </c>
      <c r="AT24" s="258" t="s">
        <v>869</v>
      </c>
      <c r="AU24" s="258" t="s">
        <v>870</v>
      </c>
      <c r="AV24" s="258" t="s">
        <v>871</v>
      </c>
      <c r="AW24" s="258" t="s">
        <v>872</v>
      </c>
      <c r="AX24" s="277" t="s">
        <v>873</v>
      </c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</row>
    <row r="25" spans="1:64" ht="16">
      <c r="A25" s="227" t="s">
        <v>649</v>
      </c>
      <c r="B25" s="228" t="s">
        <v>236</v>
      </c>
      <c r="C25" s="229" t="s">
        <v>237</v>
      </c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 t="str">
        <f t="shared" si="0"/>
        <v/>
      </c>
      <c r="AO25" s="226" t="str">
        <f t="shared" si="1"/>
        <v/>
      </c>
      <c r="AP25" s="226" t="str">
        <f t="shared" si="2"/>
        <v/>
      </c>
      <c r="AQ25" s="226" t="str">
        <f t="shared" si="3"/>
        <v/>
      </c>
      <c r="AR25" s="226" t="str">
        <f t="shared" si="4"/>
        <v/>
      </c>
      <c r="AS25" s="271" t="s">
        <v>868</v>
      </c>
      <c r="AT25" s="258" t="s">
        <v>869</v>
      </c>
      <c r="AU25" s="258" t="s">
        <v>870</v>
      </c>
      <c r="AV25" s="258" t="s">
        <v>871</v>
      </c>
      <c r="AW25" s="258" t="s">
        <v>872</v>
      </c>
      <c r="AX25" s="277" t="s">
        <v>873</v>
      </c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</row>
    <row r="26" spans="1:64" ht="16">
      <c r="A26" s="227" t="s">
        <v>650</v>
      </c>
      <c r="B26" s="228" t="s">
        <v>244</v>
      </c>
      <c r="C26" s="229" t="s">
        <v>245</v>
      </c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 t="str">
        <f t="shared" si="0"/>
        <v/>
      </c>
      <c r="AO26" s="226" t="str">
        <f t="shared" si="1"/>
        <v/>
      </c>
      <c r="AP26" s="226" t="str">
        <f t="shared" si="2"/>
        <v/>
      </c>
      <c r="AQ26" s="226" t="str">
        <f t="shared" si="3"/>
        <v/>
      </c>
      <c r="AR26" s="226" t="str">
        <f t="shared" si="4"/>
        <v/>
      </c>
      <c r="AS26" s="271" t="s">
        <v>868</v>
      </c>
      <c r="AT26" s="258" t="s">
        <v>869</v>
      </c>
      <c r="AU26" s="258" t="s">
        <v>870</v>
      </c>
      <c r="AV26" s="258" t="s">
        <v>871</v>
      </c>
      <c r="AW26" s="258" t="s">
        <v>872</v>
      </c>
      <c r="AX26" s="277" t="s">
        <v>873</v>
      </c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</row>
    <row r="27" spans="1:64" ht="16">
      <c r="A27" s="227" t="s">
        <v>651</v>
      </c>
      <c r="B27" s="228" t="s">
        <v>252</v>
      </c>
      <c r="C27" s="229" t="s">
        <v>253</v>
      </c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 t="str">
        <f t="shared" si="0"/>
        <v/>
      </c>
      <c r="AO27" s="226" t="str">
        <f t="shared" si="1"/>
        <v/>
      </c>
      <c r="AP27" s="226" t="str">
        <f t="shared" si="2"/>
        <v/>
      </c>
      <c r="AQ27" s="226" t="str">
        <f t="shared" si="3"/>
        <v/>
      </c>
      <c r="AR27" s="226" t="str">
        <f t="shared" si="4"/>
        <v/>
      </c>
      <c r="AS27" s="271" t="s">
        <v>868</v>
      </c>
      <c r="AT27" s="258" t="s">
        <v>869</v>
      </c>
      <c r="AU27" s="258" t="s">
        <v>870</v>
      </c>
      <c r="AV27" s="258" t="s">
        <v>871</v>
      </c>
      <c r="AW27" s="258" t="s">
        <v>872</v>
      </c>
      <c r="AX27" s="277" t="s">
        <v>873</v>
      </c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</row>
    <row r="28" spans="1:64" ht="16">
      <c r="A28" s="227" t="s">
        <v>652</v>
      </c>
      <c r="B28" s="228" t="s">
        <v>260</v>
      </c>
      <c r="C28" s="229" t="s">
        <v>261</v>
      </c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 t="str">
        <f t="shared" si="0"/>
        <v/>
      </c>
      <c r="AO28" s="226" t="str">
        <f t="shared" si="1"/>
        <v/>
      </c>
      <c r="AP28" s="226" t="str">
        <f t="shared" si="2"/>
        <v/>
      </c>
      <c r="AQ28" s="226" t="str">
        <f t="shared" si="3"/>
        <v/>
      </c>
      <c r="AR28" s="226" t="str">
        <f t="shared" si="4"/>
        <v/>
      </c>
      <c r="AS28" s="271" t="s">
        <v>868</v>
      </c>
      <c r="AT28" s="258" t="s">
        <v>869</v>
      </c>
      <c r="AU28" s="258" t="s">
        <v>870</v>
      </c>
      <c r="AV28" s="258" t="s">
        <v>871</v>
      </c>
      <c r="AW28" s="258" t="s">
        <v>872</v>
      </c>
      <c r="AX28" s="277" t="s">
        <v>873</v>
      </c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</row>
    <row r="29" spans="1:64" ht="16">
      <c r="A29" s="227" t="s">
        <v>653</v>
      </c>
      <c r="B29" s="228" t="s">
        <v>269</v>
      </c>
      <c r="C29" s="229" t="s">
        <v>270</v>
      </c>
      <c r="D29" s="226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 t="str">
        <f t="shared" si="0"/>
        <v/>
      </c>
      <c r="AO29" s="226" t="str">
        <f t="shared" si="1"/>
        <v/>
      </c>
      <c r="AP29" s="226" t="str">
        <f t="shared" si="2"/>
        <v/>
      </c>
      <c r="AQ29" s="226" t="str">
        <f t="shared" si="3"/>
        <v/>
      </c>
      <c r="AR29" s="226" t="str">
        <f t="shared" si="4"/>
        <v/>
      </c>
      <c r="AS29" s="271" t="s">
        <v>868</v>
      </c>
      <c r="AT29" s="258" t="s">
        <v>869</v>
      </c>
      <c r="AU29" s="258" t="s">
        <v>870</v>
      </c>
      <c r="AV29" s="258" t="s">
        <v>871</v>
      </c>
      <c r="AW29" s="258" t="s">
        <v>872</v>
      </c>
      <c r="AX29" s="277" t="s">
        <v>873</v>
      </c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</row>
    <row r="30" spans="1:64" ht="16">
      <c r="A30" s="227" t="s">
        <v>654</v>
      </c>
      <c r="B30" s="228" t="s">
        <v>277</v>
      </c>
      <c r="C30" s="229" t="s">
        <v>278</v>
      </c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 t="str">
        <f t="shared" si="0"/>
        <v/>
      </c>
      <c r="AO30" s="226" t="str">
        <f t="shared" si="1"/>
        <v/>
      </c>
      <c r="AP30" s="226" t="str">
        <f t="shared" si="2"/>
        <v/>
      </c>
      <c r="AQ30" s="226" t="str">
        <f t="shared" si="3"/>
        <v/>
      </c>
      <c r="AR30" s="226" t="str">
        <f t="shared" si="4"/>
        <v/>
      </c>
      <c r="AS30" s="271" t="s">
        <v>868</v>
      </c>
      <c r="AT30" s="258" t="s">
        <v>869</v>
      </c>
      <c r="AU30" s="258" t="s">
        <v>870</v>
      </c>
      <c r="AV30" s="258" t="s">
        <v>871</v>
      </c>
      <c r="AW30" s="258" t="s">
        <v>872</v>
      </c>
      <c r="AX30" s="277" t="s">
        <v>873</v>
      </c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</row>
    <row r="31" spans="1:64" ht="16">
      <c r="A31" s="227" t="s">
        <v>655</v>
      </c>
      <c r="B31" s="228" t="s">
        <v>286</v>
      </c>
      <c r="C31" s="229" t="s">
        <v>287</v>
      </c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 t="str">
        <f t="shared" si="0"/>
        <v/>
      </c>
      <c r="AO31" s="226" t="str">
        <f t="shared" si="1"/>
        <v/>
      </c>
      <c r="AP31" s="226" t="str">
        <f t="shared" si="2"/>
        <v/>
      </c>
      <c r="AQ31" s="226" t="str">
        <f t="shared" si="3"/>
        <v/>
      </c>
      <c r="AR31" s="226" t="str">
        <f t="shared" si="4"/>
        <v/>
      </c>
      <c r="AS31" s="271" t="s">
        <v>868</v>
      </c>
      <c r="AT31" s="258" t="s">
        <v>869</v>
      </c>
      <c r="AU31" s="258" t="s">
        <v>870</v>
      </c>
      <c r="AV31" s="258" t="s">
        <v>871</v>
      </c>
      <c r="AW31" s="258" t="s">
        <v>872</v>
      </c>
      <c r="AX31" s="277" t="s">
        <v>873</v>
      </c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</row>
    <row r="32" spans="1:64" ht="16">
      <c r="A32" s="227" t="s">
        <v>656</v>
      </c>
      <c r="B32" s="228" t="s">
        <v>295</v>
      </c>
      <c r="C32" s="229" t="s">
        <v>296</v>
      </c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 t="str">
        <f t="shared" si="0"/>
        <v/>
      </c>
      <c r="AO32" s="226" t="str">
        <f t="shared" si="1"/>
        <v/>
      </c>
      <c r="AP32" s="226" t="str">
        <f t="shared" si="2"/>
        <v/>
      </c>
      <c r="AQ32" s="226" t="str">
        <f t="shared" si="3"/>
        <v/>
      </c>
      <c r="AR32" s="226" t="str">
        <f t="shared" si="4"/>
        <v/>
      </c>
      <c r="AS32" s="271" t="s">
        <v>868</v>
      </c>
      <c r="AT32" s="258" t="s">
        <v>869</v>
      </c>
      <c r="AU32" s="258" t="s">
        <v>870</v>
      </c>
      <c r="AV32" s="258" t="s">
        <v>871</v>
      </c>
      <c r="AW32" s="258" t="s">
        <v>872</v>
      </c>
      <c r="AX32" s="277" t="s">
        <v>873</v>
      </c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</row>
    <row r="33" spans="1:64" ht="16">
      <c r="A33" s="227" t="s">
        <v>657</v>
      </c>
      <c r="B33" s="228" t="s">
        <v>304</v>
      </c>
      <c r="C33" s="229" t="s">
        <v>305</v>
      </c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 t="str">
        <f t="shared" si="0"/>
        <v/>
      </c>
      <c r="AO33" s="226" t="str">
        <f t="shared" si="1"/>
        <v/>
      </c>
      <c r="AP33" s="226" t="str">
        <f t="shared" si="2"/>
        <v/>
      </c>
      <c r="AQ33" s="226" t="str">
        <f t="shared" si="3"/>
        <v/>
      </c>
      <c r="AR33" s="226" t="str">
        <f t="shared" si="4"/>
        <v/>
      </c>
      <c r="AS33" s="271" t="s">
        <v>868</v>
      </c>
      <c r="AT33" s="258" t="s">
        <v>869</v>
      </c>
      <c r="AU33" s="258" t="s">
        <v>870</v>
      </c>
      <c r="AV33" s="258" t="s">
        <v>871</v>
      </c>
      <c r="AW33" s="258" t="s">
        <v>872</v>
      </c>
      <c r="AX33" s="277" t="s">
        <v>873</v>
      </c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</row>
    <row r="34" spans="1:64" ht="16">
      <c r="A34" s="227" t="s">
        <v>658</v>
      </c>
      <c r="B34" s="228" t="s">
        <v>314</v>
      </c>
      <c r="C34" s="229" t="s">
        <v>315</v>
      </c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 t="str">
        <f t="shared" si="0"/>
        <v/>
      </c>
      <c r="AO34" s="226" t="str">
        <f t="shared" si="1"/>
        <v/>
      </c>
      <c r="AP34" s="226" t="str">
        <f t="shared" si="2"/>
        <v/>
      </c>
      <c r="AQ34" s="226" t="str">
        <f t="shared" si="3"/>
        <v/>
      </c>
      <c r="AR34" s="226" t="str">
        <f t="shared" si="4"/>
        <v/>
      </c>
      <c r="AS34" s="271" t="s">
        <v>868</v>
      </c>
      <c r="AT34" s="258" t="s">
        <v>869</v>
      </c>
      <c r="AU34" s="258" t="s">
        <v>870</v>
      </c>
      <c r="AV34" s="258" t="s">
        <v>871</v>
      </c>
      <c r="AW34" s="258" t="s">
        <v>872</v>
      </c>
      <c r="AX34" s="277" t="s">
        <v>873</v>
      </c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</row>
    <row r="35" spans="1:64" ht="16">
      <c r="A35" s="227" t="s">
        <v>659</v>
      </c>
      <c r="B35" s="228" t="s">
        <v>323</v>
      </c>
      <c r="C35" s="229" t="s">
        <v>324</v>
      </c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 t="str">
        <f t="shared" si="0"/>
        <v/>
      </c>
      <c r="AO35" s="226" t="str">
        <f t="shared" si="1"/>
        <v/>
      </c>
      <c r="AP35" s="226" t="str">
        <f t="shared" si="2"/>
        <v/>
      </c>
      <c r="AQ35" s="226" t="str">
        <f t="shared" si="3"/>
        <v/>
      </c>
      <c r="AR35" s="226" t="str">
        <f t="shared" si="4"/>
        <v/>
      </c>
      <c r="AS35" s="271" t="s">
        <v>868</v>
      </c>
      <c r="AT35" s="258" t="s">
        <v>869</v>
      </c>
      <c r="AU35" s="258" t="s">
        <v>870</v>
      </c>
      <c r="AV35" s="258" t="s">
        <v>871</v>
      </c>
      <c r="AW35" s="258" t="s">
        <v>872</v>
      </c>
      <c r="AX35" s="277" t="s">
        <v>873</v>
      </c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</row>
    <row r="36" spans="1:64" ht="16">
      <c r="A36" s="227" t="s">
        <v>660</v>
      </c>
      <c r="B36" s="228" t="s">
        <v>331</v>
      </c>
      <c r="C36" s="229" t="s">
        <v>332</v>
      </c>
      <c r="D36" s="226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 t="str">
        <f t="shared" si="0"/>
        <v/>
      </c>
      <c r="AO36" s="226" t="str">
        <f t="shared" si="1"/>
        <v/>
      </c>
      <c r="AP36" s="226" t="str">
        <f t="shared" si="2"/>
        <v/>
      </c>
      <c r="AQ36" s="226" t="str">
        <f t="shared" si="3"/>
        <v/>
      </c>
      <c r="AR36" s="226" t="str">
        <f t="shared" si="4"/>
        <v/>
      </c>
      <c r="AS36" s="271" t="s">
        <v>868</v>
      </c>
      <c r="AT36" s="258" t="s">
        <v>869</v>
      </c>
      <c r="AU36" s="258" t="s">
        <v>870</v>
      </c>
      <c r="AV36" s="258" t="s">
        <v>871</v>
      </c>
      <c r="AW36" s="258" t="s">
        <v>872</v>
      </c>
      <c r="AX36" s="277" t="s">
        <v>873</v>
      </c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</row>
    <row r="37" spans="1:64" ht="16">
      <c r="A37" s="227" t="s">
        <v>661</v>
      </c>
      <c r="B37" s="228" t="s">
        <v>338</v>
      </c>
      <c r="C37" s="229" t="s">
        <v>339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 t="str">
        <f t="shared" si="0"/>
        <v/>
      </c>
      <c r="AO37" s="226" t="str">
        <f t="shared" si="1"/>
        <v/>
      </c>
      <c r="AP37" s="226" t="str">
        <f t="shared" si="2"/>
        <v/>
      </c>
      <c r="AQ37" s="226" t="str">
        <f t="shared" si="3"/>
        <v/>
      </c>
      <c r="AR37" s="226" t="str">
        <f t="shared" si="4"/>
        <v/>
      </c>
      <c r="AS37" s="271" t="s">
        <v>868</v>
      </c>
      <c r="AT37" s="258" t="s">
        <v>869</v>
      </c>
      <c r="AU37" s="258" t="s">
        <v>870</v>
      </c>
      <c r="AV37" s="258" t="s">
        <v>871</v>
      </c>
      <c r="AW37" s="258" t="s">
        <v>872</v>
      </c>
      <c r="AX37" s="277" t="s">
        <v>873</v>
      </c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</row>
    <row r="38" spans="1:64" ht="16">
      <c r="A38" s="227" t="s">
        <v>662</v>
      </c>
      <c r="B38" s="228" t="s">
        <v>347</v>
      </c>
      <c r="C38" s="229" t="s">
        <v>348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 t="str">
        <f t="shared" si="0"/>
        <v/>
      </c>
      <c r="AO38" s="226" t="str">
        <f t="shared" si="1"/>
        <v/>
      </c>
      <c r="AP38" s="226" t="str">
        <f t="shared" si="2"/>
        <v/>
      </c>
      <c r="AQ38" s="226" t="str">
        <f t="shared" si="3"/>
        <v/>
      </c>
      <c r="AR38" s="226" t="str">
        <f t="shared" si="4"/>
        <v/>
      </c>
      <c r="AS38" s="271" t="s">
        <v>868</v>
      </c>
      <c r="AT38" s="258" t="s">
        <v>869</v>
      </c>
      <c r="AU38" s="258" t="s">
        <v>870</v>
      </c>
      <c r="AV38" s="258" t="s">
        <v>871</v>
      </c>
      <c r="AW38" s="258" t="s">
        <v>872</v>
      </c>
      <c r="AX38" s="277" t="s">
        <v>873</v>
      </c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</row>
    <row r="39" spans="1:64" ht="16">
      <c r="A39" s="227" t="s">
        <v>663</v>
      </c>
      <c r="B39" s="228" t="s">
        <v>357</v>
      </c>
      <c r="C39" s="229" t="s">
        <v>358</v>
      </c>
      <c r="D39" s="22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 t="str">
        <f t="shared" si="0"/>
        <v/>
      </c>
      <c r="AO39" s="226" t="str">
        <f t="shared" si="1"/>
        <v/>
      </c>
      <c r="AP39" s="226" t="str">
        <f t="shared" si="2"/>
        <v/>
      </c>
      <c r="AQ39" s="226" t="str">
        <f t="shared" si="3"/>
        <v/>
      </c>
      <c r="AR39" s="226" t="str">
        <f t="shared" si="4"/>
        <v/>
      </c>
      <c r="AS39" s="271" t="s">
        <v>868</v>
      </c>
      <c r="AT39" s="258" t="s">
        <v>869</v>
      </c>
      <c r="AU39" s="258" t="s">
        <v>870</v>
      </c>
      <c r="AV39" s="258" t="s">
        <v>871</v>
      </c>
      <c r="AW39" s="258" t="s">
        <v>872</v>
      </c>
      <c r="AX39" s="277" t="s">
        <v>873</v>
      </c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</row>
    <row r="40" spans="1:64" ht="16">
      <c r="A40" s="227" t="s">
        <v>666</v>
      </c>
      <c r="B40" s="228" t="s">
        <v>364</v>
      </c>
      <c r="C40" s="229" t="s">
        <v>365</v>
      </c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 t="str">
        <f t="shared" si="0"/>
        <v/>
      </c>
      <c r="AO40" s="226" t="str">
        <f t="shared" si="1"/>
        <v/>
      </c>
      <c r="AP40" s="226" t="str">
        <f t="shared" si="2"/>
        <v/>
      </c>
      <c r="AQ40" s="226" t="str">
        <f t="shared" si="3"/>
        <v/>
      </c>
      <c r="AR40" s="226" t="str">
        <f t="shared" si="4"/>
        <v/>
      </c>
      <c r="AS40" s="271" t="s">
        <v>868</v>
      </c>
      <c r="AT40" s="258" t="s">
        <v>869</v>
      </c>
      <c r="AU40" s="258" t="s">
        <v>870</v>
      </c>
      <c r="AV40" s="258" t="s">
        <v>871</v>
      </c>
      <c r="AW40" s="258" t="s">
        <v>872</v>
      </c>
      <c r="AX40" s="277" t="s">
        <v>873</v>
      </c>
      <c r="AY40" s="226"/>
      <c r="AZ40" s="226"/>
      <c r="BA40" s="226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</row>
    <row r="41" spans="1:64" ht="16">
      <c r="A41" s="227" t="s">
        <v>667</v>
      </c>
      <c r="B41" s="228" t="s">
        <v>371</v>
      </c>
      <c r="C41" s="229" t="s">
        <v>372</v>
      </c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 t="str">
        <f t="shared" si="0"/>
        <v/>
      </c>
      <c r="AO41" s="226" t="str">
        <f t="shared" si="1"/>
        <v/>
      </c>
      <c r="AP41" s="226" t="str">
        <f t="shared" si="2"/>
        <v/>
      </c>
      <c r="AQ41" s="226" t="str">
        <f t="shared" si="3"/>
        <v/>
      </c>
      <c r="AR41" s="226" t="str">
        <f t="shared" si="4"/>
        <v/>
      </c>
      <c r="AS41" s="271" t="s">
        <v>868</v>
      </c>
      <c r="AT41" s="258" t="s">
        <v>869</v>
      </c>
      <c r="AU41" s="258" t="s">
        <v>870</v>
      </c>
      <c r="AV41" s="258" t="s">
        <v>871</v>
      </c>
      <c r="AW41" s="258" t="s">
        <v>872</v>
      </c>
      <c r="AX41" s="277" t="s">
        <v>873</v>
      </c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</row>
    <row r="42" spans="1:64" ht="16">
      <c r="A42" s="227" t="s">
        <v>668</v>
      </c>
      <c r="B42" s="228" t="s">
        <v>379</v>
      </c>
      <c r="C42" s="229" t="s">
        <v>380</v>
      </c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 t="str">
        <f t="shared" si="0"/>
        <v/>
      </c>
      <c r="AO42" s="226" t="str">
        <f t="shared" si="1"/>
        <v/>
      </c>
      <c r="AP42" s="226" t="str">
        <f t="shared" si="2"/>
        <v/>
      </c>
      <c r="AQ42" s="226" t="str">
        <f t="shared" si="3"/>
        <v/>
      </c>
      <c r="AR42" s="226" t="str">
        <f t="shared" si="4"/>
        <v/>
      </c>
      <c r="AS42" s="271" t="s">
        <v>868</v>
      </c>
      <c r="AT42" s="258" t="s">
        <v>869</v>
      </c>
      <c r="AU42" s="258" t="s">
        <v>870</v>
      </c>
      <c r="AV42" s="258" t="s">
        <v>871</v>
      </c>
      <c r="AW42" s="258" t="s">
        <v>872</v>
      </c>
      <c r="AX42" s="277" t="s">
        <v>873</v>
      </c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</row>
    <row r="43" spans="1:64" ht="16">
      <c r="A43" s="227" t="s">
        <v>669</v>
      </c>
      <c r="B43" s="228" t="s">
        <v>387</v>
      </c>
      <c r="C43" s="229" t="s">
        <v>388</v>
      </c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 t="str">
        <f t="shared" si="0"/>
        <v/>
      </c>
      <c r="AO43" s="226" t="str">
        <f t="shared" si="1"/>
        <v/>
      </c>
      <c r="AP43" s="226" t="str">
        <f t="shared" si="2"/>
        <v/>
      </c>
      <c r="AQ43" s="226" t="str">
        <f t="shared" si="3"/>
        <v/>
      </c>
      <c r="AR43" s="226" t="str">
        <f t="shared" si="4"/>
        <v/>
      </c>
      <c r="AS43" s="271" t="s">
        <v>868</v>
      </c>
      <c r="AT43" s="258" t="s">
        <v>869</v>
      </c>
      <c r="AU43" s="258" t="s">
        <v>870</v>
      </c>
      <c r="AV43" s="258" t="s">
        <v>871</v>
      </c>
      <c r="AW43" s="258" t="s">
        <v>872</v>
      </c>
      <c r="AX43" s="277" t="s">
        <v>873</v>
      </c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</row>
    <row r="44" spans="1:64" ht="16">
      <c r="A44" s="227" t="s">
        <v>670</v>
      </c>
      <c r="B44" s="228" t="s">
        <v>396</v>
      </c>
      <c r="C44" s="229" t="s">
        <v>397</v>
      </c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 t="str">
        <f t="shared" si="0"/>
        <v/>
      </c>
      <c r="AO44" s="226" t="str">
        <f t="shared" si="1"/>
        <v/>
      </c>
      <c r="AP44" s="226" t="str">
        <f t="shared" si="2"/>
        <v/>
      </c>
      <c r="AQ44" s="226" t="str">
        <f t="shared" si="3"/>
        <v/>
      </c>
      <c r="AR44" s="226" t="str">
        <f t="shared" si="4"/>
        <v/>
      </c>
      <c r="AS44" s="271" t="s">
        <v>868</v>
      </c>
      <c r="AT44" s="258" t="s">
        <v>869</v>
      </c>
      <c r="AU44" s="258" t="s">
        <v>870</v>
      </c>
      <c r="AV44" s="258" t="s">
        <v>871</v>
      </c>
      <c r="AW44" s="258" t="s">
        <v>872</v>
      </c>
      <c r="AX44" s="277" t="s">
        <v>873</v>
      </c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</row>
    <row r="45" spans="1:64" ht="16">
      <c r="A45" s="227" t="s">
        <v>671</v>
      </c>
      <c r="B45" s="228" t="s">
        <v>406</v>
      </c>
      <c r="C45" s="229" t="s">
        <v>407</v>
      </c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 t="str">
        <f t="shared" si="0"/>
        <v/>
      </c>
      <c r="AO45" s="226" t="str">
        <f t="shared" si="1"/>
        <v/>
      </c>
      <c r="AP45" s="226" t="str">
        <f t="shared" si="2"/>
        <v/>
      </c>
      <c r="AQ45" s="226" t="str">
        <f t="shared" si="3"/>
        <v/>
      </c>
      <c r="AR45" s="226" t="str">
        <f t="shared" si="4"/>
        <v/>
      </c>
      <c r="AS45" s="271" t="s">
        <v>868</v>
      </c>
      <c r="AT45" s="258" t="s">
        <v>869</v>
      </c>
      <c r="AU45" s="258" t="s">
        <v>870</v>
      </c>
      <c r="AV45" s="258" t="s">
        <v>871</v>
      </c>
      <c r="AW45" s="258" t="s">
        <v>872</v>
      </c>
      <c r="AX45" s="277" t="s">
        <v>873</v>
      </c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</row>
    <row r="46" spans="1:64" ht="16">
      <c r="A46" s="227" t="s">
        <v>674</v>
      </c>
      <c r="B46" s="228" t="s">
        <v>413</v>
      </c>
      <c r="C46" s="229" t="s">
        <v>414</v>
      </c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 t="str">
        <f t="shared" si="0"/>
        <v/>
      </c>
      <c r="AO46" s="226" t="str">
        <f t="shared" si="1"/>
        <v/>
      </c>
      <c r="AP46" s="226" t="str">
        <f t="shared" si="2"/>
        <v/>
      </c>
      <c r="AQ46" s="226" t="str">
        <f t="shared" si="3"/>
        <v/>
      </c>
      <c r="AR46" s="226" t="str">
        <f t="shared" si="4"/>
        <v/>
      </c>
      <c r="AS46" s="271" t="s">
        <v>868</v>
      </c>
      <c r="AT46" s="258" t="s">
        <v>869</v>
      </c>
      <c r="AU46" s="258" t="s">
        <v>870</v>
      </c>
      <c r="AV46" s="258" t="s">
        <v>871</v>
      </c>
      <c r="AW46" s="258" t="s">
        <v>872</v>
      </c>
      <c r="AX46" s="277" t="s">
        <v>873</v>
      </c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</row>
    <row r="47" spans="1:64" ht="16">
      <c r="A47" s="227" t="s">
        <v>676</v>
      </c>
      <c r="B47" s="228" t="s">
        <v>421</v>
      </c>
      <c r="C47" s="229" t="s">
        <v>422</v>
      </c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 t="str">
        <f t="shared" si="0"/>
        <v/>
      </c>
      <c r="AO47" s="226" t="str">
        <f t="shared" si="1"/>
        <v/>
      </c>
      <c r="AP47" s="226" t="str">
        <f t="shared" si="2"/>
        <v/>
      </c>
      <c r="AQ47" s="226" t="str">
        <f t="shared" si="3"/>
        <v/>
      </c>
      <c r="AR47" s="226" t="str">
        <f t="shared" si="4"/>
        <v/>
      </c>
      <c r="AS47" s="271" t="s">
        <v>868</v>
      </c>
      <c r="AT47" s="258" t="s">
        <v>869</v>
      </c>
      <c r="AU47" s="258" t="s">
        <v>870</v>
      </c>
      <c r="AV47" s="258" t="s">
        <v>871</v>
      </c>
      <c r="AW47" s="258" t="s">
        <v>872</v>
      </c>
      <c r="AX47" s="277" t="s">
        <v>873</v>
      </c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</row>
    <row r="48" spans="1:64" ht="16">
      <c r="A48" s="227" t="s">
        <v>677</v>
      </c>
      <c r="B48" s="228" t="s">
        <v>430</v>
      </c>
      <c r="C48" s="229" t="s">
        <v>431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 t="str">
        <f t="shared" si="0"/>
        <v/>
      </c>
      <c r="AO48" s="226" t="str">
        <f t="shared" si="1"/>
        <v/>
      </c>
      <c r="AP48" s="226" t="str">
        <f t="shared" si="2"/>
        <v/>
      </c>
      <c r="AQ48" s="226" t="str">
        <f t="shared" si="3"/>
        <v/>
      </c>
      <c r="AR48" s="226" t="str">
        <f t="shared" si="4"/>
        <v/>
      </c>
      <c r="AS48" s="271" t="s">
        <v>868</v>
      </c>
      <c r="AT48" s="258" t="s">
        <v>869</v>
      </c>
      <c r="AU48" s="258" t="s">
        <v>870</v>
      </c>
      <c r="AV48" s="258" t="s">
        <v>871</v>
      </c>
      <c r="AW48" s="258" t="s">
        <v>872</v>
      </c>
      <c r="AX48" s="277" t="s">
        <v>873</v>
      </c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</row>
    <row r="49" spans="1:64" ht="16">
      <c r="A49" s="227" t="s">
        <v>678</v>
      </c>
      <c r="B49" s="228" t="s">
        <v>439</v>
      </c>
      <c r="C49" s="229" t="s">
        <v>440</v>
      </c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 t="str">
        <f t="shared" si="0"/>
        <v/>
      </c>
      <c r="AO49" s="226" t="str">
        <f t="shared" si="1"/>
        <v/>
      </c>
      <c r="AP49" s="226" t="str">
        <f t="shared" si="2"/>
        <v/>
      </c>
      <c r="AQ49" s="226" t="str">
        <f t="shared" si="3"/>
        <v/>
      </c>
      <c r="AR49" s="226" t="str">
        <f t="shared" si="4"/>
        <v/>
      </c>
      <c r="AS49" s="271" t="s">
        <v>868</v>
      </c>
      <c r="AT49" s="258" t="s">
        <v>869</v>
      </c>
      <c r="AU49" s="258" t="s">
        <v>870</v>
      </c>
      <c r="AV49" s="258" t="s">
        <v>871</v>
      </c>
      <c r="AW49" s="258" t="s">
        <v>872</v>
      </c>
      <c r="AX49" s="277" t="s">
        <v>873</v>
      </c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</row>
    <row r="50" spans="1:64" ht="16">
      <c r="A50" s="227" t="s">
        <v>679</v>
      </c>
      <c r="B50" s="228" t="s">
        <v>448</v>
      </c>
      <c r="C50" s="229" t="s">
        <v>449</v>
      </c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 t="str">
        <f t="shared" si="0"/>
        <v/>
      </c>
      <c r="AO50" s="226" t="str">
        <f t="shared" si="1"/>
        <v/>
      </c>
      <c r="AP50" s="226" t="str">
        <f t="shared" si="2"/>
        <v/>
      </c>
      <c r="AQ50" s="226" t="str">
        <f t="shared" si="3"/>
        <v/>
      </c>
      <c r="AR50" s="226" t="str">
        <f t="shared" si="4"/>
        <v/>
      </c>
      <c r="AS50" s="271" t="s">
        <v>868</v>
      </c>
      <c r="AT50" s="258" t="s">
        <v>869</v>
      </c>
      <c r="AU50" s="258" t="s">
        <v>870</v>
      </c>
      <c r="AV50" s="258" t="s">
        <v>871</v>
      </c>
      <c r="AW50" s="258" t="s">
        <v>872</v>
      </c>
      <c r="AX50" s="277" t="s">
        <v>873</v>
      </c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</row>
    <row r="51" spans="1:64" ht="16">
      <c r="A51" s="227" t="s">
        <v>680</v>
      </c>
      <c r="B51" s="228" t="s">
        <v>456</v>
      </c>
      <c r="C51" s="229" t="s">
        <v>457</v>
      </c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 t="str">
        <f t="shared" si="0"/>
        <v/>
      </c>
      <c r="AO51" s="226" t="str">
        <f t="shared" si="1"/>
        <v/>
      </c>
      <c r="AP51" s="226" t="str">
        <f t="shared" si="2"/>
        <v/>
      </c>
      <c r="AQ51" s="226" t="str">
        <f t="shared" si="3"/>
        <v/>
      </c>
      <c r="AR51" s="226" t="str">
        <f t="shared" si="4"/>
        <v/>
      </c>
      <c r="AS51" s="271" t="s">
        <v>868</v>
      </c>
      <c r="AT51" s="258" t="s">
        <v>869</v>
      </c>
      <c r="AU51" s="258" t="s">
        <v>870</v>
      </c>
      <c r="AV51" s="258" t="s">
        <v>871</v>
      </c>
      <c r="AW51" s="258" t="s">
        <v>872</v>
      </c>
      <c r="AX51" s="277" t="s">
        <v>873</v>
      </c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</row>
    <row r="52" spans="1:64" ht="16">
      <c r="A52" s="227" t="s">
        <v>681</v>
      </c>
      <c r="B52" s="228" t="s">
        <v>466</v>
      </c>
      <c r="C52" s="229" t="s">
        <v>467</v>
      </c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 t="str">
        <f t="shared" si="0"/>
        <v/>
      </c>
      <c r="AO52" s="226" t="str">
        <f t="shared" si="1"/>
        <v/>
      </c>
      <c r="AP52" s="226" t="str">
        <f t="shared" si="2"/>
        <v/>
      </c>
      <c r="AQ52" s="226" t="str">
        <f t="shared" si="3"/>
        <v/>
      </c>
      <c r="AR52" s="226" t="str">
        <f t="shared" si="4"/>
        <v/>
      </c>
      <c r="AS52" s="271" t="s">
        <v>868</v>
      </c>
      <c r="AT52" s="258" t="s">
        <v>869</v>
      </c>
      <c r="AU52" s="258" t="s">
        <v>870</v>
      </c>
      <c r="AV52" s="258" t="s">
        <v>871</v>
      </c>
      <c r="AW52" s="258" t="s">
        <v>872</v>
      </c>
      <c r="AX52" s="277" t="s">
        <v>873</v>
      </c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</row>
    <row r="53" spans="1:64" ht="16">
      <c r="A53" s="227" t="s">
        <v>682</v>
      </c>
      <c r="B53" s="228" t="s">
        <v>475</v>
      </c>
      <c r="C53" s="229" t="s">
        <v>476</v>
      </c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 t="str">
        <f t="shared" si="0"/>
        <v/>
      </c>
      <c r="AO53" s="226" t="str">
        <f t="shared" si="1"/>
        <v/>
      </c>
      <c r="AP53" s="226" t="str">
        <f t="shared" si="2"/>
        <v/>
      </c>
      <c r="AQ53" s="226" t="str">
        <f t="shared" si="3"/>
        <v/>
      </c>
      <c r="AR53" s="226" t="str">
        <f t="shared" si="4"/>
        <v/>
      </c>
      <c r="AS53" s="271" t="s">
        <v>868</v>
      </c>
      <c r="AT53" s="258" t="s">
        <v>869</v>
      </c>
      <c r="AU53" s="258" t="s">
        <v>870</v>
      </c>
      <c r="AV53" s="258" t="s">
        <v>871</v>
      </c>
      <c r="AW53" s="258" t="s">
        <v>872</v>
      </c>
      <c r="AX53" s="277" t="s">
        <v>873</v>
      </c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</row>
    <row r="54" spans="1:64" ht="16">
      <c r="A54" s="227" t="s">
        <v>683</v>
      </c>
      <c r="B54" s="228" t="s">
        <v>483</v>
      </c>
      <c r="C54" s="229" t="s">
        <v>484</v>
      </c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 t="str">
        <f t="shared" si="0"/>
        <v/>
      </c>
      <c r="AO54" s="226" t="str">
        <f t="shared" si="1"/>
        <v/>
      </c>
      <c r="AP54" s="226" t="str">
        <f t="shared" si="2"/>
        <v/>
      </c>
      <c r="AQ54" s="226" t="str">
        <f t="shared" si="3"/>
        <v/>
      </c>
      <c r="AR54" s="226" t="str">
        <f t="shared" si="4"/>
        <v/>
      </c>
      <c r="AS54" s="271" t="s">
        <v>868</v>
      </c>
      <c r="AT54" s="258" t="s">
        <v>869</v>
      </c>
      <c r="AU54" s="258" t="s">
        <v>870</v>
      </c>
      <c r="AV54" s="258" t="s">
        <v>871</v>
      </c>
      <c r="AW54" s="258" t="s">
        <v>872</v>
      </c>
      <c r="AX54" s="277" t="s">
        <v>873</v>
      </c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</row>
    <row r="55" spans="1:64" ht="16">
      <c r="A55" s="227" t="s">
        <v>684</v>
      </c>
      <c r="B55" s="228" t="s">
        <v>491</v>
      </c>
      <c r="C55" s="229" t="s">
        <v>492</v>
      </c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 t="str">
        <f t="shared" si="0"/>
        <v/>
      </c>
      <c r="AO55" s="226" t="str">
        <f t="shared" si="1"/>
        <v/>
      </c>
      <c r="AP55" s="226" t="str">
        <f t="shared" si="2"/>
        <v/>
      </c>
      <c r="AQ55" s="226" t="str">
        <f t="shared" si="3"/>
        <v/>
      </c>
      <c r="AR55" s="226" t="str">
        <f t="shared" si="4"/>
        <v/>
      </c>
      <c r="AS55" s="271" t="s">
        <v>868</v>
      </c>
      <c r="AT55" s="258" t="s">
        <v>869</v>
      </c>
      <c r="AU55" s="258" t="s">
        <v>870</v>
      </c>
      <c r="AV55" s="258" t="s">
        <v>871</v>
      </c>
      <c r="AW55" s="258" t="s">
        <v>872</v>
      </c>
      <c r="AX55" s="277" t="s">
        <v>873</v>
      </c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</row>
    <row r="56" spans="1:64" ht="16">
      <c r="A56" s="227" t="s">
        <v>685</v>
      </c>
      <c r="B56" s="228" t="s">
        <v>499</v>
      </c>
      <c r="C56" s="229" t="s">
        <v>500</v>
      </c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 t="str">
        <f t="shared" si="0"/>
        <v/>
      </c>
      <c r="AO56" s="226" t="str">
        <f t="shared" si="1"/>
        <v/>
      </c>
      <c r="AP56" s="226" t="str">
        <f t="shared" si="2"/>
        <v/>
      </c>
      <c r="AQ56" s="226" t="str">
        <f t="shared" si="3"/>
        <v/>
      </c>
      <c r="AR56" s="226" t="str">
        <f t="shared" si="4"/>
        <v/>
      </c>
      <c r="AS56" s="271" t="s">
        <v>868</v>
      </c>
      <c r="AT56" s="258" t="s">
        <v>869</v>
      </c>
      <c r="AU56" s="258" t="s">
        <v>870</v>
      </c>
      <c r="AV56" s="258" t="s">
        <v>871</v>
      </c>
      <c r="AW56" s="258" t="s">
        <v>872</v>
      </c>
      <c r="AX56" s="277" t="s">
        <v>873</v>
      </c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</row>
    <row r="57" spans="1:64" ht="16">
      <c r="A57" s="227" t="s">
        <v>686</v>
      </c>
      <c r="B57" s="228" t="s">
        <v>506</v>
      </c>
      <c r="C57" s="229" t="s">
        <v>507</v>
      </c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 t="str">
        <f t="shared" si="0"/>
        <v/>
      </c>
      <c r="AO57" s="226" t="str">
        <f t="shared" si="1"/>
        <v/>
      </c>
      <c r="AP57" s="226" t="str">
        <f t="shared" si="2"/>
        <v/>
      </c>
      <c r="AQ57" s="226" t="str">
        <f t="shared" si="3"/>
        <v/>
      </c>
      <c r="AR57" s="226" t="str">
        <f t="shared" si="4"/>
        <v/>
      </c>
      <c r="AS57" s="271" t="s">
        <v>868</v>
      </c>
      <c r="AT57" s="258" t="s">
        <v>869</v>
      </c>
      <c r="AU57" s="258" t="s">
        <v>870</v>
      </c>
      <c r="AV57" s="258" t="s">
        <v>871</v>
      </c>
      <c r="AW57" s="258" t="s">
        <v>872</v>
      </c>
      <c r="AX57" s="277" t="s">
        <v>873</v>
      </c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</row>
    <row r="58" spans="1:64" ht="16">
      <c r="A58" s="230">
        <v>57</v>
      </c>
      <c r="B58" s="231" t="s">
        <v>514</v>
      </c>
      <c r="C58" s="232" t="s">
        <v>515</v>
      </c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 t="str">
        <f t="shared" si="0"/>
        <v/>
      </c>
      <c r="AO58" s="226" t="str">
        <f t="shared" si="1"/>
        <v/>
      </c>
      <c r="AP58" s="226" t="str">
        <f t="shared" si="2"/>
        <v/>
      </c>
      <c r="AQ58" s="226" t="str">
        <f t="shared" si="3"/>
        <v/>
      </c>
      <c r="AR58" s="226" t="str">
        <f t="shared" si="4"/>
        <v/>
      </c>
      <c r="AS58" s="271" t="s">
        <v>868</v>
      </c>
      <c r="AT58" s="258" t="s">
        <v>869</v>
      </c>
      <c r="AU58" s="258" t="s">
        <v>870</v>
      </c>
      <c r="AV58" s="258" t="s">
        <v>871</v>
      </c>
      <c r="AW58" s="258" t="s">
        <v>872</v>
      </c>
      <c r="AX58" s="277" t="s">
        <v>873</v>
      </c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</row>
    <row r="59" spans="1:64" ht="16">
      <c r="A59" s="227">
        <v>58</v>
      </c>
      <c r="B59" s="233" t="s">
        <v>522</v>
      </c>
      <c r="C59" s="234" t="s">
        <v>523</v>
      </c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 t="str">
        <f t="shared" si="0"/>
        <v/>
      </c>
      <c r="AO59" s="226" t="str">
        <f t="shared" si="1"/>
        <v/>
      </c>
      <c r="AP59" s="226" t="str">
        <f t="shared" si="2"/>
        <v/>
      </c>
      <c r="AQ59" s="226" t="str">
        <f t="shared" si="3"/>
        <v/>
      </c>
      <c r="AR59" s="226" t="str">
        <f t="shared" si="4"/>
        <v/>
      </c>
      <c r="AS59" s="271" t="s">
        <v>868</v>
      </c>
      <c r="AT59" s="258" t="s">
        <v>869</v>
      </c>
      <c r="AU59" s="258" t="s">
        <v>870</v>
      </c>
      <c r="AV59" s="258" t="s">
        <v>871</v>
      </c>
      <c r="AW59" s="258" t="s">
        <v>872</v>
      </c>
      <c r="AX59" s="277" t="s">
        <v>873</v>
      </c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</row>
    <row r="60" spans="1:64" ht="16">
      <c r="A60" s="227">
        <v>59</v>
      </c>
      <c r="B60" s="233" t="s">
        <v>530</v>
      </c>
      <c r="C60" s="234" t="s">
        <v>726</v>
      </c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 t="str">
        <f t="shared" si="0"/>
        <v/>
      </c>
      <c r="AO60" s="226" t="str">
        <f t="shared" si="1"/>
        <v/>
      </c>
      <c r="AP60" s="226" t="str">
        <f t="shared" si="2"/>
        <v/>
      </c>
      <c r="AQ60" s="226" t="str">
        <f t="shared" si="3"/>
        <v/>
      </c>
      <c r="AR60" s="226" t="str">
        <f t="shared" si="4"/>
        <v/>
      </c>
      <c r="AS60" s="271" t="s">
        <v>868</v>
      </c>
      <c r="AT60" s="258" t="s">
        <v>869</v>
      </c>
      <c r="AU60" s="258" t="s">
        <v>870</v>
      </c>
      <c r="AV60" s="258" t="s">
        <v>871</v>
      </c>
      <c r="AW60" s="258" t="s">
        <v>872</v>
      </c>
      <c r="AX60" s="277" t="s">
        <v>873</v>
      </c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</row>
    <row r="61" spans="1:64" ht="16">
      <c r="A61" s="227">
        <v>60</v>
      </c>
      <c r="B61" s="233" t="s">
        <v>538</v>
      </c>
      <c r="C61" s="234" t="s">
        <v>727</v>
      </c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 t="str">
        <f t="shared" si="0"/>
        <v/>
      </c>
      <c r="AO61" s="226" t="str">
        <f t="shared" si="1"/>
        <v/>
      </c>
      <c r="AP61" s="226" t="str">
        <f t="shared" si="2"/>
        <v/>
      </c>
      <c r="AQ61" s="226" t="str">
        <f t="shared" si="3"/>
        <v/>
      </c>
      <c r="AR61" s="226" t="str">
        <f t="shared" si="4"/>
        <v/>
      </c>
      <c r="AS61" s="271" t="s">
        <v>868</v>
      </c>
      <c r="AT61" s="258" t="s">
        <v>869</v>
      </c>
      <c r="AU61" s="258" t="s">
        <v>870</v>
      </c>
      <c r="AV61" s="258" t="s">
        <v>871</v>
      </c>
      <c r="AW61" s="258" t="s">
        <v>872</v>
      </c>
      <c r="AX61" s="277" t="s">
        <v>873</v>
      </c>
      <c r="AY61" s="226"/>
      <c r="AZ61" s="226"/>
      <c r="BA61" s="226"/>
      <c r="BB61" s="226"/>
      <c r="BC61" s="226"/>
      <c r="BD61" s="226"/>
      <c r="BE61" s="226"/>
      <c r="BF61" s="226"/>
      <c r="BG61" s="226"/>
      <c r="BH61" s="226"/>
      <c r="BI61" s="226"/>
      <c r="BJ61" s="226"/>
      <c r="BK61" s="226"/>
      <c r="BL61" s="226"/>
    </row>
    <row r="62" spans="1:64" ht="17" thickBot="1">
      <c r="A62" s="235">
        <v>61</v>
      </c>
      <c r="B62" s="236" t="s">
        <v>545</v>
      </c>
      <c r="C62" s="237" t="s">
        <v>728</v>
      </c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 t="str">
        <f t="shared" si="0"/>
        <v/>
      </c>
      <c r="AO62" s="226" t="str">
        <f t="shared" si="1"/>
        <v/>
      </c>
      <c r="AP62" s="226" t="str">
        <f t="shared" si="2"/>
        <v/>
      </c>
      <c r="AQ62" s="226" t="str">
        <f t="shared" si="3"/>
        <v/>
      </c>
      <c r="AR62" s="226" t="str">
        <f t="shared" si="4"/>
        <v/>
      </c>
      <c r="AS62" s="272" t="s">
        <v>868</v>
      </c>
      <c r="AT62" s="265" t="s">
        <v>869</v>
      </c>
      <c r="AU62" s="265" t="s">
        <v>870</v>
      </c>
      <c r="AV62" s="265" t="s">
        <v>871</v>
      </c>
      <c r="AW62" s="265" t="s">
        <v>872</v>
      </c>
      <c r="AX62" s="278" t="s">
        <v>873</v>
      </c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</row>
  </sheetData>
  <phoneticPr fontId="2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117F-6156-834E-AE22-CECCEB423EBD}">
  <dimension ref="A1:AX62"/>
  <sheetViews>
    <sheetView topLeftCell="K1" workbookViewId="0">
      <selection activeCell="Z2" sqref="Z2:Z62"/>
    </sheetView>
  </sheetViews>
  <sheetFormatPr baseColWidth="10" defaultRowHeight="13"/>
  <cols>
    <col min="2" max="2" width="21.6640625" customWidth="1"/>
    <col min="3" max="3" width="48.1640625" customWidth="1"/>
    <col min="25" max="25" width="42.6640625" customWidth="1"/>
    <col min="26" max="26" width="27.83203125" customWidth="1"/>
    <col min="44" max="44" width="13.83203125" bestFit="1" customWidth="1"/>
  </cols>
  <sheetData>
    <row r="1" spans="1:50" ht="16">
      <c r="A1" s="214" t="s">
        <v>553</v>
      </c>
      <c r="B1" s="214" t="s">
        <v>1</v>
      </c>
      <c r="C1" s="214" t="s">
        <v>2</v>
      </c>
      <c r="D1" s="215" t="s">
        <v>554</v>
      </c>
      <c r="E1" s="216" t="s">
        <v>555</v>
      </c>
      <c r="F1" s="216" t="s">
        <v>556</v>
      </c>
      <c r="G1" s="217" t="s">
        <v>557</v>
      </c>
      <c r="H1" s="218" t="s">
        <v>558</v>
      </c>
      <c r="I1" s="219" t="s">
        <v>559</v>
      </c>
      <c r="J1" s="214" t="s">
        <v>560</v>
      </c>
      <c r="K1" s="220" t="s">
        <v>561</v>
      </c>
      <c r="L1" s="220" t="s">
        <v>562</v>
      </c>
      <c r="M1" s="219" t="s">
        <v>563</v>
      </c>
      <c r="N1" s="221" t="s">
        <v>564</v>
      </c>
      <c r="O1" s="219" t="s">
        <v>559</v>
      </c>
      <c r="P1" s="214" t="s">
        <v>565</v>
      </c>
      <c r="Q1" s="220" t="s">
        <v>566</v>
      </c>
      <c r="R1" s="220" t="s">
        <v>567</v>
      </c>
      <c r="S1" s="219" t="s">
        <v>568</v>
      </c>
      <c r="T1" s="221" t="s">
        <v>569</v>
      </c>
      <c r="U1" s="219" t="s">
        <v>559</v>
      </c>
      <c r="V1" s="222" t="s">
        <v>600</v>
      </c>
      <c r="W1" s="222" t="s">
        <v>601</v>
      </c>
      <c r="X1" s="222" t="s">
        <v>602</v>
      </c>
      <c r="Y1" s="23" t="s">
        <v>603</v>
      </c>
      <c r="Z1" s="23" t="s">
        <v>900</v>
      </c>
      <c r="AA1" s="213" t="s">
        <v>896</v>
      </c>
      <c r="AB1" s="213" t="s">
        <v>897</v>
      </c>
      <c r="AC1" s="213" t="s">
        <v>898</v>
      </c>
    </row>
    <row r="2" spans="1:50" ht="16">
      <c r="A2" s="223" t="s">
        <v>613</v>
      </c>
      <c r="B2" s="224" t="s">
        <v>21</v>
      </c>
      <c r="C2" s="225" t="s">
        <v>22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 t="str">
        <f>IF(J2="","",(SUM(1*G2,15*M2,0*S2)*16))</f>
        <v/>
      </c>
      <c r="W2" s="226" t="str">
        <f>IF(BA2="","",BA2*10)</f>
        <v/>
      </c>
      <c r="X2" s="226" t="str">
        <f>IF(BB2="","",IF(IF(OR(H2="F",N2="F",T2="F",H2="NE",N2="NE",T2="NE"),"Fail","Pass")="Pass",IF(W2&gt;=70,"FCD",IF(W2&gt;=60,"FC",IF(W2&gt;=40,"SC"))),"Fail"))</f>
        <v/>
      </c>
      <c r="Y2" s="226" t="str">
        <f>IF(E2="","",(IF(G2=0,AA2&amp;",","")&amp;IF(M2=0,AB2&amp;",","")&amp;IF(S2=0,AC2&amp;",","")))</f>
        <v/>
      </c>
      <c r="Z2" s="226" t="str">
        <f>IF(D2="","",(IF(I2="VI","",AS2&amp;",") &amp; IF(O2="VI","",AT2&amp;",") &amp; IF(U2="VI","",AU2&amp;",")))</f>
        <v/>
      </c>
      <c r="AA2" s="268" t="s">
        <v>880</v>
      </c>
      <c r="AB2" s="258" t="s">
        <v>881</v>
      </c>
      <c r="AC2" s="257" t="s">
        <v>899</v>
      </c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</row>
    <row r="3" spans="1:50" ht="16">
      <c r="A3" s="227" t="s">
        <v>624</v>
      </c>
      <c r="B3" s="228" t="s">
        <v>37</v>
      </c>
      <c r="C3" s="229" t="s">
        <v>38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 t="str">
        <f t="shared" ref="V3:V62" si="0">IF(J3="","",(SUM(1*G3,15*M3,0*S3)*16))</f>
        <v/>
      </c>
      <c r="W3" s="226" t="str">
        <f t="shared" ref="W3:W62" si="1">IF(BA3="","",BA3*10)</f>
        <v/>
      </c>
      <c r="X3" s="226" t="str">
        <f>IF(BB3="","",IF(IF(OR(H3="F",N3="F",T3="F",H3="NE",N3="NE",T3="NE"),"Fail","Pass")="Pass",IF(W3&gt;=70,"FCD",IF(W3&gt;=60,"FC",IF(W3&gt;=40,"SC"))),"Fail"))</f>
        <v/>
      </c>
      <c r="Y3" s="226" t="str">
        <f t="shared" ref="Y3:Y62" si="2">IF(E3="","",(IF(G3=0,AA3&amp;",","")&amp;IF(M3=0,AB3&amp;",","")&amp;IF(S3=0,AC3&amp;",","")))</f>
        <v/>
      </c>
      <c r="Z3" s="226" t="str">
        <f t="shared" ref="Z3:Z62" si="3">IF(D3="","",(IF(I3="VI","",AS3&amp;",") &amp; IF(O3="VI","",AT3&amp;",") &amp; IF(U3="VI","",AU3&amp;",")))</f>
        <v/>
      </c>
      <c r="AA3" s="268" t="s">
        <v>880</v>
      </c>
      <c r="AB3" s="258" t="s">
        <v>881</v>
      </c>
      <c r="AC3" s="257" t="s">
        <v>899</v>
      </c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</row>
    <row r="4" spans="1:50" ht="16">
      <c r="A4" s="227" t="s">
        <v>625</v>
      </c>
      <c r="B4" s="228" t="s">
        <v>49</v>
      </c>
      <c r="C4" s="229" t="s">
        <v>50</v>
      </c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 t="str">
        <f t="shared" si="0"/>
        <v/>
      </c>
      <c r="W4" s="226" t="str">
        <f t="shared" si="1"/>
        <v/>
      </c>
      <c r="X4" s="226" t="str">
        <f>IF(BB4="","",IF(IF(OR(H4="F",N4="F",T4="F",H4="NE",N4="NE",T4="NE"),"Fail","Pass")="Pass",IF(W4&gt;=70,"FCD",IF(W4&gt;=60,"FC",IF(W4&gt;=40,"SC"))),"Fail"))</f>
        <v/>
      </c>
      <c r="Y4" s="226" t="str">
        <f t="shared" si="2"/>
        <v/>
      </c>
      <c r="Z4" s="226" t="str">
        <f t="shared" si="3"/>
        <v/>
      </c>
      <c r="AA4" s="268" t="s">
        <v>880</v>
      </c>
      <c r="AB4" s="258" t="s">
        <v>881</v>
      </c>
      <c r="AC4" s="257" t="s">
        <v>899</v>
      </c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226"/>
      <c r="AV4" s="226"/>
      <c r="AW4" s="226"/>
      <c r="AX4" s="226"/>
    </row>
    <row r="5" spans="1:50" ht="16">
      <c r="A5" s="227" t="s">
        <v>628</v>
      </c>
      <c r="B5" s="228" t="s">
        <v>58</v>
      </c>
      <c r="C5" s="229" t="s">
        <v>59</v>
      </c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 t="str">
        <f t="shared" si="0"/>
        <v/>
      </c>
      <c r="W5" s="226" t="str">
        <f t="shared" si="1"/>
        <v/>
      </c>
      <c r="X5" s="226" t="str">
        <f>IF(BB5="","",IF(IF(OR(H5="F",N5="F",T5="F",H5="NE",N5="NE",T5="NE"),"Fail","Pass")="Pass",IF(W5&gt;=70,"FCD",IF(W5&gt;=60,"FC",IF(W5&gt;=40,"SC"))),"Fail"))</f>
        <v/>
      </c>
      <c r="Y5" s="226" t="str">
        <f t="shared" si="2"/>
        <v/>
      </c>
      <c r="Z5" s="226" t="str">
        <f t="shared" si="3"/>
        <v/>
      </c>
      <c r="AA5" s="268" t="s">
        <v>880</v>
      </c>
      <c r="AB5" s="258" t="s">
        <v>881</v>
      </c>
      <c r="AC5" s="257" t="s">
        <v>899</v>
      </c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</row>
    <row r="6" spans="1:50" ht="16">
      <c r="A6" s="227" t="s">
        <v>629</v>
      </c>
      <c r="B6" s="228" t="s">
        <v>67</v>
      </c>
      <c r="C6" s="229" t="s">
        <v>68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 t="str">
        <f t="shared" si="0"/>
        <v/>
      </c>
      <c r="W6" s="226" t="str">
        <f t="shared" si="1"/>
        <v/>
      </c>
      <c r="X6" s="226" t="str">
        <f>IF(BB6="","",IF(IF(OR(H6="F",N6="F",T6="F",H6="NE",N6="NE",T6="NE"),"Fail","Pass")="Pass",IF(W6&gt;=70,"FCD",IF(W6&gt;=60,"FC",IF(W6&gt;=40,"SC"))),"Fail"))</f>
        <v/>
      </c>
      <c r="Y6" s="226" t="str">
        <f t="shared" si="2"/>
        <v/>
      </c>
      <c r="Z6" s="226" t="str">
        <f t="shared" si="3"/>
        <v/>
      </c>
      <c r="AA6" s="268" t="s">
        <v>880</v>
      </c>
      <c r="AB6" s="258" t="s">
        <v>881</v>
      </c>
      <c r="AC6" s="257" t="s">
        <v>899</v>
      </c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226"/>
      <c r="AQ6" s="226"/>
      <c r="AR6" s="226"/>
      <c r="AS6" s="226"/>
      <c r="AT6" s="226"/>
      <c r="AU6" s="226"/>
      <c r="AV6" s="226"/>
      <c r="AW6" s="226"/>
      <c r="AX6" s="226"/>
    </row>
    <row r="7" spans="1:50" ht="16">
      <c r="A7" s="227" t="s">
        <v>630</v>
      </c>
      <c r="B7" s="228" t="s">
        <v>78</v>
      </c>
      <c r="C7" s="229" t="s">
        <v>79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 t="str">
        <f t="shared" si="0"/>
        <v/>
      </c>
      <c r="W7" s="226" t="str">
        <f t="shared" si="1"/>
        <v/>
      </c>
      <c r="X7" s="226" t="str">
        <f>IF(BB7="","",IF(IF(OR(H7="F",N7="F",T7="F",H7="NE",N7="NE",T7="NE"),"Fail","Pass")="Pass",IF(W7&gt;=70,"FCD",IF(W7&gt;=60,"FC",IF(W7&gt;=40,"SC"))),"Fail"))</f>
        <v/>
      </c>
      <c r="Y7" s="226" t="str">
        <f t="shared" si="2"/>
        <v/>
      </c>
      <c r="Z7" s="226" t="str">
        <f t="shared" si="3"/>
        <v/>
      </c>
      <c r="AA7" s="268" t="s">
        <v>880</v>
      </c>
      <c r="AB7" s="258" t="s">
        <v>881</v>
      </c>
      <c r="AC7" s="257" t="s">
        <v>899</v>
      </c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</row>
    <row r="8" spans="1:50" ht="16">
      <c r="A8" s="227" t="s">
        <v>632</v>
      </c>
      <c r="B8" s="228" t="s">
        <v>88</v>
      </c>
      <c r="C8" s="229" t="s">
        <v>89</v>
      </c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 t="str">
        <f t="shared" si="0"/>
        <v/>
      </c>
      <c r="W8" s="226" t="str">
        <f t="shared" si="1"/>
        <v/>
      </c>
      <c r="X8" s="226" t="str">
        <f>IF(BB8="","",IF(IF(OR(H8="F",N8="F",T8="F",H8="NE",N8="NE",T8="NE"),"Fail","Pass")="Pass",IF(W8&gt;=70,"FCD",IF(W8&gt;=60,"FC",IF(W8&gt;=40,"SC"))),"Fail"))</f>
        <v/>
      </c>
      <c r="Y8" s="226" t="str">
        <f t="shared" si="2"/>
        <v/>
      </c>
      <c r="Z8" s="226" t="str">
        <f t="shared" si="3"/>
        <v/>
      </c>
      <c r="AA8" s="268" t="s">
        <v>880</v>
      </c>
      <c r="AB8" s="258" t="s">
        <v>881</v>
      </c>
      <c r="AC8" s="257" t="s">
        <v>899</v>
      </c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</row>
    <row r="9" spans="1:50" ht="16">
      <c r="A9" s="227" t="s">
        <v>633</v>
      </c>
      <c r="B9" s="228" t="s">
        <v>99</v>
      </c>
      <c r="C9" s="229" t="s">
        <v>100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 t="str">
        <f t="shared" si="0"/>
        <v/>
      </c>
      <c r="W9" s="226" t="str">
        <f t="shared" si="1"/>
        <v/>
      </c>
      <c r="X9" s="226" t="str">
        <f>IF(BB9="","",IF(IF(OR(H9="F",N9="F",T9="F",H9="NE",N9="NE",T9="NE"),"Fail","Pass")="Pass",IF(W9&gt;=70,"FCD",IF(W9&gt;=60,"FC",IF(W9&gt;=40,"SC"))),"Fail"))</f>
        <v/>
      </c>
      <c r="Y9" s="226" t="str">
        <f t="shared" si="2"/>
        <v/>
      </c>
      <c r="Z9" s="226" t="str">
        <f t="shared" si="3"/>
        <v/>
      </c>
      <c r="AA9" s="268" t="s">
        <v>880</v>
      </c>
      <c r="AB9" s="258" t="s">
        <v>881</v>
      </c>
      <c r="AC9" s="257" t="s">
        <v>899</v>
      </c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</row>
    <row r="10" spans="1:50" ht="16">
      <c r="A10" s="227" t="s">
        <v>634</v>
      </c>
      <c r="B10" s="228" t="s">
        <v>109</v>
      </c>
      <c r="C10" s="229" t="s">
        <v>110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 t="str">
        <f t="shared" si="0"/>
        <v/>
      </c>
      <c r="W10" s="226" t="str">
        <f t="shared" si="1"/>
        <v/>
      </c>
      <c r="X10" s="226" t="str">
        <f>IF(BB10="","",IF(IF(OR(H10="F",N10="F",T10="F",H10="NE",N10="NE",T10="NE"),"Fail","Pass")="Pass",IF(W10&gt;=70,"FCD",IF(W10&gt;=60,"FC",IF(W10&gt;=40,"SC"))),"Fail"))</f>
        <v/>
      </c>
      <c r="Y10" s="226" t="str">
        <f t="shared" si="2"/>
        <v/>
      </c>
      <c r="Z10" s="226" t="str">
        <f t="shared" si="3"/>
        <v/>
      </c>
      <c r="AA10" s="268" t="s">
        <v>880</v>
      </c>
      <c r="AB10" s="258" t="s">
        <v>881</v>
      </c>
      <c r="AC10" s="257" t="s">
        <v>899</v>
      </c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</row>
    <row r="11" spans="1:50" ht="16">
      <c r="A11" s="227" t="s">
        <v>635</v>
      </c>
      <c r="B11" s="228" t="s">
        <v>116</v>
      </c>
      <c r="C11" s="229" t="s">
        <v>117</v>
      </c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 t="str">
        <f t="shared" si="0"/>
        <v/>
      </c>
      <c r="W11" s="226" t="str">
        <f t="shared" si="1"/>
        <v/>
      </c>
      <c r="X11" s="226" t="str">
        <f>IF(BB11="","",IF(IF(OR(H11="F",N11="F",T11="F",H11="NE",N11="NE",T11="NE"),"Fail","Pass")="Pass",IF(W11&gt;=70,"FCD",IF(W11&gt;=60,"FC",IF(W11&gt;=40,"SC"))),"Fail"))</f>
        <v/>
      </c>
      <c r="Y11" s="226" t="str">
        <f t="shared" si="2"/>
        <v/>
      </c>
      <c r="Z11" s="226" t="str">
        <f t="shared" si="3"/>
        <v/>
      </c>
      <c r="AA11" s="268" t="s">
        <v>880</v>
      </c>
      <c r="AB11" s="258" t="s">
        <v>881</v>
      </c>
      <c r="AC11" s="257" t="s">
        <v>899</v>
      </c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</row>
    <row r="12" spans="1:50" ht="16">
      <c r="A12" s="227" t="s">
        <v>636</v>
      </c>
      <c r="B12" s="228" t="s">
        <v>125</v>
      </c>
      <c r="C12" s="229" t="s">
        <v>126</v>
      </c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 t="str">
        <f t="shared" si="0"/>
        <v/>
      </c>
      <c r="W12" s="226" t="str">
        <f t="shared" si="1"/>
        <v/>
      </c>
      <c r="X12" s="226" t="str">
        <f>IF(BB12="","",IF(IF(OR(H12="F",N12="F",T12="F",H12="NE",N12="NE",T12="NE"),"Fail","Pass")="Pass",IF(W12&gt;=70,"FCD",IF(W12&gt;=60,"FC",IF(W12&gt;=40,"SC"))),"Fail"))</f>
        <v/>
      </c>
      <c r="Y12" s="226" t="str">
        <f t="shared" si="2"/>
        <v/>
      </c>
      <c r="Z12" s="226" t="str">
        <f t="shared" si="3"/>
        <v/>
      </c>
      <c r="AA12" s="268" t="s">
        <v>880</v>
      </c>
      <c r="AB12" s="258" t="s">
        <v>881</v>
      </c>
      <c r="AC12" s="257" t="s">
        <v>899</v>
      </c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</row>
    <row r="13" spans="1:50" ht="16">
      <c r="A13" s="227" t="s">
        <v>637</v>
      </c>
      <c r="B13" s="228" t="s">
        <v>133</v>
      </c>
      <c r="C13" s="229" t="s">
        <v>134</v>
      </c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 t="str">
        <f t="shared" si="0"/>
        <v/>
      </c>
      <c r="W13" s="226" t="str">
        <f t="shared" si="1"/>
        <v/>
      </c>
      <c r="X13" s="226" t="str">
        <f>IF(BB13="","",IF(IF(OR(H13="F",N13="F",T13="F",H13="NE",N13="NE",T13="NE"),"Fail","Pass")="Pass",IF(W13&gt;=70,"FCD",IF(W13&gt;=60,"FC",IF(W13&gt;=40,"SC"))),"Fail"))</f>
        <v/>
      </c>
      <c r="Y13" s="226" t="str">
        <f t="shared" si="2"/>
        <v/>
      </c>
      <c r="Z13" s="226" t="str">
        <f t="shared" si="3"/>
        <v/>
      </c>
      <c r="AA13" s="268" t="s">
        <v>880</v>
      </c>
      <c r="AB13" s="258" t="s">
        <v>881</v>
      </c>
      <c r="AC13" s="257" t="s">
        <v>899</v>
      </c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</row>
    <row r="14" spans="1:50" ht="16">
      <c r="A14" s="227" t="s">
        <v>638</v>
      </c>
      <c r="B14" s="228" t="s">
        <v>141</v>
      </c>
      <c r="C14" s="229" t="s">
        <v>142</v>
      </c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 t="str">
        <f t="shared" si="0"/>
        <v/>
      </c>
      <c r="W14" s="226" t="str">
        <f t="shared" si="1"/>
        <v/>
      </c>
      <c r="X14" s="226" t="str">
        <f>IF(BB14="","",IF(IF(OR(H14="F",N14="F",T14="F",H14="NE",N14="NE",T14="NE"),"Fail","Pass")="Pass",IF(W14&gt;=70,"FCD",IF(W14&gt;=60,"FC",IF(W14&gt;=40,"SC"))),"Fail"))</f>
        <v/>
      </c>
      <c r="Y14" s="226" t="str">
        <f t="shared" si="2"/>
        <v/>
      </c>
      <c r="Z14" s="226" t="str">
        <f t="shared" si="3"/>
        <v/>
      </c>
      <c r="AA14" s="268" t="s">
        <v>880</v>
      </c>
      <c r="AB14" s="258" t="s">
        <v>881</v>
      </c>
      <c r="AC14" s="257" t="s">
        <v>899</v>
      </c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</row>
    <row r="15" spans="1:50" ht="16">
      <c r="A15" s="227" t="s">
        <v>639</v>
      </c>
      <c r="B15" s="228" t="s">
        <v>152</v>
      </c>
      <c r="C15" s="229" t="s">
        <v>153</v>
      </c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 t="str">
        <f t="shared" si="0"/>
        <v/>
      </c>
      <c r="W15" s="226" t="str">
        <f t="shared" si="1"/>
        <v/>
      </c>
      <c r="X15" s="226" t="str">
        <f>IF(BB15="","",IF(IF(OR(H15="F",N15="F",T15="F",H15="NE",N15="NE",T15="NE"),"Fail","Pass")="Pass",IF(W15&gt;=70,"FCD",IF(W15&gt;=60,"FC",IF(W15&gt;=40,"SC"))),"Fail"))</f>
        <v/>
      </c>
      <c r="Y15" s="226" t="str">
        <f t="shared" si="2"/>
        <v/>
      </c>
      <c r="Z15" s="226" t="str">
        <f t="shared" si="3"/>
        <v/>
      </c>
      <c r="AA15" s="268" t="s">
        <v>880</v>
      </c>
      <c r="AB15" s="258" t="s">
        <v>881</v>
      </c>
      <c r="AC15" s="257" t="s">
        <v>899</v>
      </c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</row>
    <row r="16" spans="1:50" ht="16">
      <c r="A16" s="227" t="s">
        <v>640</v>
      </c>
      <c r="B16" s="228" t="s">
        <v>162</v>
      </c>
      <c r="C16" s="229" t="s">
        <v>163</v>
      </c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 t="str">
        <f t="shared" si="0"/>
        <v/>
      </c>
      <c r="W16" s="226" t="str">
        <f t="shared" si="1"/>
        <v/>
      </c>
      <c r="X16" s="226" t="str">
        <f>IF(BB16="","",IF(IF(OR(H16="F",N16="F",T16="F",H16="NE",N16="NE",T16="NE"),"Fail","Pass")="Pass",IF(W16&gt;=70,"FCD",IF(W16&gt;=60,"FC",IF(W16&gt;=40,"SC"))),"Fail"))</f>
        <v/>
      </c>
      <c r="Y16" s="226" t="str">
        <f t="shared" si="2"/>
        <v/>
      </c>
      <c r="Z16" s="226" t="str">
        <f t="shared" si="3"/>
        <v/>
      </c>
      <c r="AA16" s="268" t="s">
        <v>880</v>
      </c>
      <c r="AB16" s="258" t="s">
        <v>881</v>
      </c>
      <c r="AC16" s="257" t="s">
        <v>899</v>
      </c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</row>
    <row r="17" spans="1:50" ht="16">
      <c r="A17" s="227" t="s">
        <v>641</v>
      </c>
      <c r="B17" s="228" t="s">
        <v>169</v>
      </c>
      <c r="C17" s="229" t="s">
        <v>170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 t="str">
        <f t="shared" si="0"/>
        <v/>
      </c>
      <c r="W17" s="226" t="str">
        <f t="shared" si="1"/>
        <v/>
      </c>
      <c r="X17" s="226" t="str">
        <f>IF(BB17="","",IF(IF(OR(H17="F",N17="F",T17="F",H17="NE",N17="NE",T17="NE"),"Fail","Pass")="Pass",IF(W17&gt;=70,"FCD",IF(W17&gt;=60,"FC",IF(W17&gt;=40,"SC"))),"Fail"))</f>
        <v/>
      </c>
      <c r="Y17" s="226" t="str">
        <f t="shared" si="2"/>
        <v/>
      </c>
      <c r="Z17" s="226" t="str">
        <f t="shared" si="3"/>
        <v/>
      </c>
      <c r="AA17" s="268" t="s">
        <v>880</v>
      </c>
      <c r="AB17" s="258" t="s">
        <v>881</v>
      </c>
      <c r="AC17" s="257" t="s">
        <v>899</v>
      </c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</row>
    <row r="18" spans="1:50" ht="16">
      <c r="A18" s="227" t="s">
        <v>642</v>
      </c>
      <c r="B18" s="228" t="s">
        <v>177</v>
      </c>
      <c r="C18" s="229" t="s">
        <v>178</v>
      </c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 t="str">
        <f t="shared" si="0"/>
        <v/>
      </c>
      <c r="W18" s="226" t="str">
        <f t="shared" si="1"/>
        <v/>
      </c>
      <c r="X18" s="226" t="str">
        <f>IF(BB18="","",IF(IF(OR(H18="F",N18="F",T18="F",H18="NE",N18="NE",T18="NE"),"Fail","Pass")="Pass",IF(W18&gt;=70,"FCD",IF(W18&gt;=60,"FC",IF(W18&gt;=40,"SC"))),"Fail"))</f>
        <v/>
      </c>
      <c r="Y18" s="226" t="str">
        <f t="shared" si="2"/>
        <v/>
      </c>
      <c r="Z18" s="226" t="str">
        <f t="shared" si="3"/>
        <v/>
      </c>
      <c r="AA18" s="268" t="s">
        <v>880</v>
      </c>
      <c r="AB18" s="258" t="s">
        <v>881</v>
      </c>
      <c r="AC18" s="257" t="s">
        <v>899</v>
      </c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</row>
    <row r="19" spans="1:50" ht="16">
      <c r="A19" s="227" t="s">
        <v>643</v>
      </c>
      <c r="B19" s="228" t="s">
        <v>186</v>
      </c>
      <c r="C19" s="229" t="s">
        <v>187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 t="str">
        <f t="shared" si="0"/>
        <v/>
      </c>
      <c r="W19" s="226" t="str">
        <f t="shared" si="1"/>
        <v/>
      </c>
      <c r="X19" s="226" t="str">
        <f>IF(BB19="","",IF(IF(OR(H19="F",N19="F",T19="F",H19="NE",N19="NE",T19="NE"),"Fail","Pass")="Pass",IF(W19&gt;=70,"FCD",IF(W19&gt;=60,"FC",IF(W19&gt;=40,"SC"))),"Fail"))</f>
        <v/>
      </c>
      <c r="Y19" s="226" t="str">
        <f t="shared" si="2"/>
        <v/>
      </c>
      <c r="Z19" s="226" t="str">
        <f t="shared" si="3"/>
        <v/>
      </c>
      <c r="AA19" s="268" t="s">
        <v>880</v>
      </c>
      <c r="AB19" s="258" t="s">
        <v>881</v>
      </c>
      <c r="AC19" s="257" t="s">
        <v>899</v>
      </c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</row>
    <row r="20" spans="1:50" ht="16">
      <c r="A20" s="227" t="s">
        <v>644</v>
      </c>
      <c r="B20" s="228" t="s">
        <v>193</v>
      </c>
      <c r="C20" s="229" t="s">
        <v>194</v>
      </c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 t="str">
        <f t="shared" si="0"/>
        <v/>
      </c>
      <c r="W20" s="226" t="str">
        <f t="shared" si="1"/>
        <v/>
      </c>
      <c r="X20" s="226" t="str">
        <f>IF(BB20="","",IF(IF(OR(H20="F",N20="F",T20="F",H20="NE",N20="NE",T20="NE"),"Fail","Pass")="Pass",IF(W20&gt;=70,"FCD",IF(W20&gt;=60,"FC",IF(W20&gt;=40,"SC"))),"Fail"))</f>
        <v/>
      </c>
      <c r="Y20" s="226" t="str">
        <f t="shared" si="2"/>
        <v/>
      </c>
      <c r="Z20" s="226" t="str">
        <f t="shared" si="3"/>
        <v/>
      </c>
      <c r="AA20" s="268" t="s">
        <v>880</v>
      </c>
      <c r="AB20" s="258" t="s">
        <v>881</v>
      </c>
      <c r="AC20" s="257" t="s">
        <v>899</v>
      </c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</row>
    <row r="21" spans="1:50" ht="16">
      <c r="A21" s="227" t="s">
        <v>645</v>
      </c>
      <c r="B21" s="228" t="s">
        <v>201</v>
      </c>
      <c r="C21" s="229" t="s">
        <v>202</v>
      </c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 t="str">
        <f t="shared" si="0"/>
        <v/>
      </c>
      <c r="W21" s="226" t="str">
        <f t="shared" si="1"/>
        <v/>
      </c>
      <c r="X21" s="226" t="str">
        <f>IF(BB21="","",IF(IF(OR(H21="F",N21="F",T21="F",H21="NE",N21="NE",T21="NE"),"Fail","Pass")="Pass",IF(W21&gt;=70,"FCD",IF(W21&gt;=60,"FC",IF(W21&gt;=40,"SC"))),"Fail"))</f>
        <v/>
      </c>
      <c r="Y21" s="226" t="str">
        <f t="shared" si="2"/>
        <v/>
      </c>
      <c r="Z21" s="226" t="str">
        <f t="shared" si="3"/>
        <v/>
      </c>
      <c r="AA21" s="268" t="s">
        <v>880</v>
      </c>
      <c r="AB21" s="258" t="s">
        <v>881</v>
      </c>
      <c r="AC21" s="257" t="s">
        <v>899</v>
      </c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</row>
    <row r="22" spans="1:50" ht="16">
      <c r="A22" s="227" t="s">
        <v>646</v>
      </c>
      <c r="B22" s="228" t="s">
        <v>210</v>
      </c>
      <c r="C22" s="229" t="s">
        <v>211</v>
      </c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 t="str">
        <f t="shared" si="0"/>
        <v/>
      </c>
      <c r="W22" s="226" t="str">
        <f t="shared" si="1"/>
        <v/>
      </c>
      <c r="X22" s="226" t="str">
        <f>IF(BB22="","",IF(IF(OR(H22="F",N22="F",T22="F",H22="NE",N22="NE",T22="NE"),"Fail","Pass")="Pass",IF(W22&gt;=70,"FCD",IF(W22&gt;=60,"FC",IF(W22&gt;=40,"SC"))),"Fail"))</f>
        <v/>
      </c>
      <c r="Y22" s="226" t="str">
        <f t="shared" si="2"/>
        <v/>
      </c>
      <c r="Z22" s="226" t="str">
        <f t="shared" si="3"/>
        <v/>
      </c>
      <c r="AA22" s="268" t="s">
        <v>880</v>
      </c>
      <c r="AB22" s="258" t="s">
        <v>881</v>
      </c>
      <c r="AC22" s="257" t="s">
        <v>899</v>
      </c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</row>
    <row r="23" spans="1:50" ht="16">
      <c r="A23" s="227" t="s">
        <v>647</v>
      </c>
      <c r="B23" s="228" t="s">
        <v>218</v>
      </c>
      <c r="C23" s="229" t="s">
        <v>219</v>
      </c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 t="str">
        <f t="shared" si="0"/>
        <v/>
      </c>
      <c r="W23" s="226" t="str">
        <f t="shared" si="1"/>
        <v/>
      </c>
      <c r="X23" s="226" t="str">
        <f>IF(BB23="","",IF(IF(OR(H23="F",N23="F",T23="F",H23="NE",N23="NE",T23="NE"),"Fail","Pass")="Pass",IF(W23&gt;=70,"FCD",IF(W23&gt;=60,"FC",IF(W23&gt;=40,"SC"))),"Fail"))</f>
        <v/>
      </c>
      <c r="Y23" s="226" t="str">
        <f t="shared" si="2"/>
        <v/>
      </c>
      <c r="Z23" s="226" t="str">
        <f t="shared" si="3"/>
        <v/>
      </c>
      <c r="AA23" s="268" t="s">
        <v>880</v>
      </c>
      <c r="AB23" s="258" t="s">
        <v>881</v>
      </c>
      <c r="AC23" s="257" t="s">
        <v>899</v>
      </c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</row>
    <row r="24" spans="1:50" ht="16">
      <c r="A24" s="227" t="s">
        <v>648</v>
      </c>
      <c r="B24" s="228" t="s">
        <v>228</v>
      </c>
      <c r="C24" s="229" t="s">
        <v>229</v>
      </c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 t="str">
        <f t="shared" si="0"/>
        <v/>
      </c>
      <c r="W24" s="226" t="str">
        <f t="shared" si="1"/>
        <v/>
      </c>
      <c r="X24" s="226" t="str">
        <f>IF(BB24="","",IF(IF(OR(H24="F",N24="F",T24="F",H24="NE",N24="NE",T24="NE"),"Fail","Pass")="Pass",IF(W24&gt;=70,"FCD",IF(W24&gt;=60,"FC",IF(W24&gt;=40,"SC"))),"Fail"))</f>
        <v/>
      </c>
      <c r="Y24" s="226" t="str">
        <f t="shared" si="2"/>
        <v/>
      </c>
      <c r="Z24" s="226" t="str">
        <f t="shared" si="3"/>
        <v/>
      </c>
      <c r="AA24" s="268" t="s">
        <v>880</v>
      </c>
      <c r="AB24" s="258" t="s">
        <v>881</v>
      </c>
      <c r="AC24" s="257" t="s">
        <v>899</v>
      </c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</row>
    <row r="25" spans="1:50" ht="16">
      <c r="A25" s="227" t="s">
        <v>649</v>
      </c>
      <c r="B25" s="228" t="s">
        <v>236</v>
      </c>
      <c r="C25" s="229" t="s">
        <v>237</v>
      </c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 t="str">
        <f t="shared" si="0"/>
        <v/>
      </c>
      <c r="W25" s="226" t="str">
        <f t="shared" si="1"/>
        <v/>
      </c>
      <c r="X25" s="226" t="str">
        <f>IF(BB25="","",IF(IF(OR(H25="F",N25="F",T25="F",H25="NE",N25="NE",T25="NE"),"Fail","Pass")="Pass",IF(W25&gt;=70,"FCD",IF(W25&gt;=60,"FC",IF(W25&gt;=40,"SC"))),"Fail"))</f>
        <v/>
      </c>
      <c r="Y25" s="226" t="str">
        <f t="shared" si="2"/>
        <v/>
      </c>
      <c r="Z25" s="226" t="str">
        <f t="shared" si="3"/>
        <v/>
      </c>
      <c r="AA25" s="268" t="s">
        <v>880</v>
      </c>
      <c r="AB25" s="258" t="s">
        <v>881</v>
      </c>
      <c r="AC25" s="257" t="s">
        <v>899</v>
      </c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</row>
    <row r="26" spans="1:50" ht="16">
      <c r="A26" s="227" t="s">
        <v>650</v>
      </c>
      <c r="B26" s="228" t="s">
        <v>244</v>
      </c>
      <c r="C26" s="229" t="s">
        <v>245</v>
      </c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 t="str">
        <f t="shared" si="0"/>
        <v/>
      </c>
      <c r="W26" s="226" t="str">
        <f t="shared" si="1"/>
        <v/>
      </c>
      <c r="X26" s="226" t="str">
        <f>IF(BB26="","",IF(IF(OR(H26="F",N26="F",T26="F",H26="NE",N26="NE",T26="NE"),"Fail","Pass")="Pass",IF(W26&gt;=70,"FCD",IF(W26&gt;=60,"FC",IF(W26&gt;=40,"SC"))),"Fail"))</f>
        <v/>
      </c>
      <c r="Y26" s="226" t="str">
        <f t="shared" si="2"/>
        <v/>
      </c>
      <c r="Z26" s="226" t="str">
        <f t="shared" si="3"/>
        <v/>
      </c>
      <c r="AA26" s="268" t="s">
        <v>880</v>
      </c>
      <c r="AB26" s="258" t="s">
        <v>881</v>
      </c>
      <c r="AC26" s="257" t="s">
        <v>899</v>
      </c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</row>
    <row r="27" spans="1:50" ht="16">
      <c r="A27" s="227" t="s">
        <v>651</v>
      </c>
      <c r="B27" s="228" t="s">
        <v>252</v>
      </c>
      <c r="C27" s="229" t="s">
        <v>253</v>
      </c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 t="str">
        <f t="shared" si="0"/>
        <v/>
      </c>
      <c r="W27" s="226" t="str">
        <f t="shared" si="1"/>
        <v/>
      </c>
      <c r="X27" s="226" t="str">
        <f>IF(BB27="","",IF(IF(OR(H27="F",N27="F",T27="F",H27="NE",N27="NE",T27="NE"),"Fail","Pass")="Pass",IF(W27&gt;=70,"FCD",IF(W27&gt;=60,"FC",IF(W27&gt;=40,"SC"))),"Fail"))</f>
        <v/>
      </c>
      <c r="Y27" s="226" t="str">
        <f t="shared" si="2"/>
        <v/>
      </c>
      <c r="Z27" s="226" t="str">
        <f t="shared" si="3"/>
        <v/>
      </c>
      <c r="AA27" s="268" t="s">
        <v>880</v>
      </c>
      <c r="AB27" s="258" t="s">
        <v>881</v>
      </c>
      <c r="AC27" s="257" t="s">
        <v>899</v>
      </c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</row>
    <row r="28" spans="1:50" ht="16">
      <c r="A28" s="227" t="s">
        <v>652</v>
      </c>
      <c r="B28" s="228" t="s">
        <v>260</v>
      </c>
      <c r="C28" s="229" t="s">
        <v>261</v>
      </c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 t="str">
        <f t="shared" si="0"/>
        <v/>
      </c>
      <c r="W28" s="226" t="str">
        <f t="shared" si="1"/>
        <v/>
      </c>
      <c r="X28" s="226" t="str">
        <f>IF(BB28="","",IF(IF(OR(H28="F",N28="F",T28="F",H28="NE",N28="NE",T28="NE"),"Fail","Pass")="Pass",IF(W28&gt;=70,"FCD",IF(W28&gt;=60,"FC",IF(W28&gt;=40,"SC"))),"Fail"))</f>
        <v/>
      </c>
      <c r="Y28" s="226" t="str">
        <f t="shared" si="2"/>
        <v/>
      </c>
      <c r="Z28" s="226" t="str">
        <f t="shared" si="3"/>
        <v/>
      </c>
      <c r="AA28" s="268" t="s">
        <v>880</v>
      </c>
      <c r="AB28" s="258" t="s">
        <v>881</v>
      </c>
      <c r="AC28" s="257" t="s">
        <v>899</v>
      </c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</row>
    <row r="29" spans="1:50" ht="16">
      <c r="A29" s="227" t="s">
        <v>653</v>
      </c>
      <c r="B29" s="228" t="s">
        <v>269</v>
      </c>
      <c r="C29" s="229" t="s">
        <v>270</v>
      </c>
      <c r="D29" s="226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 t="str">
        <f t="shared" si="0"/>
        <v/>
      </c>
      <c r="W29" s="226" t="str">
        <f t="shared" si="1"/>
        <v/>
      </c>
      <c r="X29" s="226" t="str">
        <f>IF(BB29="","",IF(IF(OR(H29="F",N29="F",T29="F",H29="NE",N29="NE",T29="NE"),"Fail","Pass")="Pass",IF(W29&gt;=70,"FCD",IF(W29&gt;=60,"FC",IF(W29&gt;=40,"SC"))),"Fail"))</f>
        <v/>
      </c>
      <c r="Y29" s="226" t="str">
        <f t="shared" si="2"/>
        <v/>
      </c>
      <c r="Z29" s="226" t="str">
        <f t="shared" si="3"/>
        <v/>
      </c>
      <c r="AA29" s="268" t="s">
        <v>880</v>
      </c>
      <c r="AB29" s="258" t="s">
        <v>881</v>
      </c>
      <c r="AC29" s="257" t="s">
        <v>899</v>
      </c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</row>
    <row r="30" spans="1:50" ht="16">
      <c r="A30" s="227" t="s">
        <v>654</v>
      </c>
      <c r="B30" s="228" t="s">
        <v>277</v>
      </c>
      <c r="C30" s="229" t="s">
        <v>278</v>
      </c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 t="str">
        <f t="shared" si="0"/>
        <v/>
      </c>
      <c r="W30" s="226" t="str">
        <f t="shared" si="1"/>
        <v/>
      </c>
      <c r="X30" s="226" t="str">
        <f>IF(BB30="","",IF(IF(OR(H30="F",N30="F",T30="F",H30="NE",N30="NE",T30="NE"),"Fail","Pass")="Pass",IF(W30&gt;=70,"FCD",IF(W30&gt;=60,"FC",IF(W30&gt;=40,"SC"))),"Fail"))</f>
        <v/>
      </c>
      <c r="Y30" s="226" t="str">
        <f t="shared" si="2"/>
        <v/>
      </c>
      <c r="Z30" s="226" t="str">
        <f t="shared" si="3"/>
        <v/>
      </c>
      <c r="AA30" s="268" t="s">
        <v>880</v>
      </c>
      <c r="AB30" s="258" t="s">
        <v>881</v>
      </c>
      <c r="AC30" s="257" t="s">
        <v>899</v>
      </c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</row>
    <row r="31" spans="1:50" ht="16">
      <c r="A31" s="227" t="s">
        <v>655</v>
      </c>
      <c r="B31" s="228" t="s">
        <v>286</v>
      </c>
      <c r="C31" s="229" t="s">
        <v>287</v>
      </c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 t="str">
        <f t="shared" si="0"/>
        <v/>
      </c>
      <c r="W31" s="226" t="str">
        <f t="shared" si="1"/>
        <v/>
      </c>
      <c r="X31" s="226" t="str">
        <f>IF(BB31="","",IF(IF(OR(H31="F",N31="F",T31="F",H31="NE",N31="NE",T31="NE"),"Fail","Pass")="Pass",IF(W31&gt;=70,"FCD",IF(W31&gt;=60,"FC",IF(W31&gt;=40,"SC"))),"Fail"))</f>
        <v/>
      </c>
      <c r="Y31" s="226" t="str">
        <f t="shared" si="2"/>
        <v/>
      </c>
      <c r="Z31" s="226" t="str">
        <f t="shared" si="3"/>
        <v/>
      </c>
      <c r="AA31" s="268" t="s">
        <v>880</v>
      </c>
      <c r="AB31" s="258" t="s">
        <v>881</v>
      </c>
      <c r="AC31" s="257" t="s">
        <v>899</v>
      </c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</row>
    <row r="32" spans="1:50" ht="16">
      <c r="A32" s="227" t="s">
        <v>656</v>
      </c>
      <c r="B32" s="228" t="s">
        <v>295</v>
      </c>
      <c r="C32" s="229" t="s">
        <v>296</v>
      </c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 t="str">
        <f t="shared" si="0"/>
        <v/>
      </c>
      <c r="W32" s="226" t="str">
        <f t="shared" si="1"/>
        <v/>
      </c>
      <c r="X32" s="226" t="str">
        <f>IF(BB32="","",IF(IF(OR(H32="F",N32="F",T32="F",H32="NE",N32="NE",T32="NE"),"Fail","Pass")="Pass",IF(W32&gt;=70,"FCD",IF(W32&gt;=60,"FC",IF(W32&gt;=40,"SC"))),"Fail"))</f>
        <v/>
      </c>
      <c r="Y32" s="226" t="str">
        <f t="shared" si="2"/>
        <v/>
      </c>
      <c r="Z32" s="226" t="str">
        <f t="shared" si="3"/>
        <v/>
      </c>
      <c r="AA32" s="268" t="s">
        <v>880</v>
      </c>
      <c r="AB32" s="258" t="s">
        <v>881</v>
      </c>
      <c r="AC32" s="257" t="s">
        <v>899</v>
      </c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</row>
    <row r="33" spans="1:50" ht="16">
      <c r="A33" s="227" t="s">
        <v>657</v>
      </c>
      <c r="B33" s="228" t="s">
        <v>304</v>
      </c>
      <c r="C33" s="229" t="s">
        <v>305</v>
      </c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 t="str">
        <f t="shared" si="0"/>
        <v/>
      </c>
      <c r="W33" s="226" t="str">
        <f t="shared" si="1"/>
        <v/>
      </c>
      <c r="X33" s="226" t="str">
        <f>IF(BB33="","",IF(IF(OR(H33="F",N33="F",T33="F",H33="NE",N33="NE",T33="NE"),"Fail","Pass")="Pass",IF(W33&gt;=70,"FCD",IF(W33&gt;=60,"FC",IF(W33&gt;=40,"SC"))),"Fail"))</f>
        <v/>
      </c>
      <c r="Y33" s="226" t="str">
        <f t="shared" si="2"/>
        <v/>
      </c>
      <c r="Z33" s="226" t="str">
        <f t="shared" si="3"/>
        <v/>
      </c>
      <c r="AA33" s="268" t="s">
        <v>880</v>
      </c>
      <c r="AB33" s="258" t="s">
        <v>881</v>
      </c>
      <c r="AC33" s="257" t="s">
        <v>899</v>
      </c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</row>
    <row r="34" spans="1:50" ht="16">
      <c r="A34" s="227" t="s">
        <v>658</v>
      </c>
      <c r="B34" s="228" t="s">
        <v>314</v>
      </c>
      <c r="C34" s="229" t="s">
        <v>315</v>
      </c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 t="str">
        <f t="shared" si="0"/>
        <v/>
      </c>
      <c r="W34" s="226" t="str">
        <f t="shared" si="1"/>
        <v/>
      </c>
      <c r="X34" s="226" t="str">
        <f>IF(BB34="","",IF(IF(OR(H34="F",N34="F",T34="F",H34="NE",N34="NE",T34="NE"),"Fail","Pass")="Pass",IF(W34&gt;=70,"FCD",IF(W34&gt;=60,"FC",IF(W34&gt;=40,"SC"))),"Fail"))</f>
        <v/>
      </c>
      <c r="Y34" s="226" t="str">
        <f t="shared" si="2"/>
        <v/>
      </c>
      <c r="Z34" s="226" t="str">
        <f t="shared" si="3"/>
        <v/>
      </c>
      <c r="AA34" s="268" t="s">
        <v>880</v>
      </c>
      <c r="AB34" s="258" t="s">
        <v>881</v>
      </c>
      <c r="AC34" s="257" t="s">
        <v>899</v>
      </c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</row>
    <row r="35" spans="1:50" ht="16">
      <c r="A35" s="227" t="s">
        <v>659</v>
      </c>
      <c r="B35" s="228" t="s">
        <v>323</v>
      </c>
      <c r="C35" s="229" t="s">
        <v>324</v>
      </c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 t="str">
        <f t="shared" si="0"/>
        <v/>
      </c>
      <c r="W35" s="226" t="str">
        <f t="shared" si="1"/>
        <v/>
      </c>
      <c r="X35" s="226" t="str">
        <f>IF(BB35="","",IF(IF(OR(H35="F",N35="F",T35="F",H35="NE",N35="NE",T35="NE"),"Fail","Pass")="Pass",IF(W35&gt;=70,"FCD",IF(W35&gt;=60,"FC",IF(W35&gt;=40,"SC"))),"Fail"))</f>
        <v/>
      </c>
      <c r="Y35" s="226" t="str">
        <f t="shared" si="2"/>
        <v/>
      </c>
      <c r="Z35" s="226" t="str">
        <f t="shared" si="3"/>
        <v/>
      </c>
      <c r="AA35" s="268" t="s">
        <v>880</v>
      </c>
      <c r="AB35" s="258" t="s">
        <v>881</v>
      </c>
      <c r="AC35" s="257" t="s">
        <v>899</v>
      </c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</row>
    <row r="36" spans="1:50" ht="16">
      <c r="A36" s="227" t="s">
        <v>660</v>
      </c>
      <c r="B36" s="228" t="s">
        <v>331</v>
      </c>
      <c r="C36" s="229" t="s">
        <v>332</v>
      </c>
      <c r="D36" s="226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 t="str">
        <f t="shared" si="0"/>
        <v/>
      </c>
      <c r="W36" s="226" t="str">
        <f t="shared" si="1"/>
        <v/>
      </c>
      <c r="X36" s="226" t="str">
        <f>IF(BB36="","",IF(IF(OR(H36="F",N36="F",T36="F",H36="NE",N36="NE",T36="NE"),"Fail","Pass")="Pass",IF(W36&gt;=70,"FCD",IF(W36&gt;=60,"FC",IF(W36&gt;=40,"SC"))),"Fail"))</f>
        <v/>
      </c>
      <c r="Y36" s="226" t="str">
        <f t="shared" si="2"/>
        <v/>
      </c>
      <c r="Z36" s="226" t="str">
        <f t="shared" si="3"/>
        <v/>
      </c>
      <c r="AA36" s="268" t="s">
        <v>880</v>
      </c>
      <c r="AB36" s="258" t="s">
        <v>881</v>
      </c>
      <c r="AC36" s="257" t="s">
        <v>899</v>
      </c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</row>
    <row r="37" spans="1:50" ht="16">
      <c r="A37" s="227" t="s">
        <v>661</v>
      </c>
      <c r="B37" s="228" t="s">
        <v>338</v>
      </c>
      <c r="C37" s="229" t="s">
        <v>339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 t="str">
        <f t="shared" si="0"/>
        <v/>
      </c>
      <c r="W37" s="226" t="str">
        <f t="shared" si="1"/>
        <v/>
      </c>
      <c r="X37" s="226" t="str">
        <f>IF(BB37="","",IF(IF(OR(H37="F",N37="F",T37="F",H37="NE",N37="NE",T37="NE"),"Fail","Pass")="Pass",IF(W37&gt;=70,"FCD",IF(W37&gt;=60,"FC",IF(W37&gt;=40,"SC"))),"Fail"))</f>
        <v/>
      </c>
      <c r="Y37" s="226" t="str">
        <f t="shared" si="2"/>
        <v/>
      </c>
      <c r="Z37" s="226" t="str">
        <f t="shared" si="3"/>
        <v/>
      </c>
      <c r="AA37" s="268" t="s">
        <v>880</v>
      </c>
      <c r="AB37" s="258" t="s">
        <v>881</v>
      </c>
      <c r="AC37" s="257" t="s">
        <v>899</v>
      </c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</row>
    <row r="38" spans="1:50" ht="16">
      <c r="A38" s="227" t="s">
        <v>662</v>
      </c>
      <c r="B38" s="228" t="s">
        <v>347</v>
      </c>
      <c r="C38" s="229" t="s">
        <v>348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 t="str">
        <f t="shared" si="0"/>
        <v/>
      </c>
      <c r="W38" s="226" t="str">
        <f t="shared" si="1"/>
        <v/>
      </c>
      <c r="X38" s="226" t="str">
        <f>IF(BB38="","",IF(IF(OR(H38="F",N38="F",T38="F",H38="NE",N38="NE",T38="NE"),"Fail","Pass")="Pass",IF(W38&gt;=70,"FCD",IF(W38&gt;=60,"FC",IF(W38&gt;=40,"SC"))),"Fail"))</f>
        <v/>
      </c>
      <c r="Y38" s="226" t="str">
        <f t="shared" si="2"/>
        <v/>
      </c>
      <c r="Z38" s="226" t="str">
        <f t="shared" si="3"/>
        <v/>
      </c>
      <c r="AA38" s="268" t="s">
        <v>880</v>
      </c>
      <c r="AB38" s="258" t="s">
        <v>881</v>
      </c>
      <c r="AC38" s="257" t="s">
        <v>899</v>
      </c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</row>
    <row r="39" spans="1:50" ht="16">
      <c r="A39" s="227" t="s">
        <v>663</v>
      </c>
      <c r="B39" s="228" t="s">
        <v>357</v>
      </c>
      <c r="C39" s="229" t="s">
        <v>358</v>
      </c>
      <c r="D39" s="22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 t="str">
        <f t="shared" si="0"/>
        <v/>
      </c>
      <c r="W39" s="226" t="str">
        <f t="shared" si="1"/>
        <v/>
      </c>
      <c r="X39" s="226" t="str">
        <f>IF(BB39="","",IF(IF(OR(H39="F",N39="F",T39="F",H39="NE",N39="NE",T39="NE"),"Fail","Pass")="Pass",IF(W39&gt;=70,"FCD",IF(W39&gt;=60,"FC",IF(W39&gt;=40,"SC"))),"Fail"))</f>
        <v/>
      </c>
      <c r="Y39" s="226" t="str">
        <f t="shared" si="2"/>
        <v/>
      </c>
      <c r="Z39" s="226" t="str">
        <f t="shared" si="3"/>
        <v/>
      </c>
      <c r="AA39" s="268" t="s">
        <v>880</v>
      </c>
      <c r="AB39" s="258" t="s">
        <v>881</v>
      </c>
      <c r="AC39" s="257" t="s">
        <v>899</v>
      </c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</row>
    <row r="40" spans="1:50" ht="16">
      <c r="A40" s="227" t="s">
        <v>666</v>
      </c>
      <c r="B40" s="228" t="s">
        <v>364</v>
      </c>
      <c r="C40" s="229" t="s">
        <v>365</v>
      </c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 t="str">
        <f t="shared" si="0"/>
        <v/>
      </c>
      <c r="W40" s="226" t="str">
        <f t="shared" si="1"/>
        <v/>
      </c>
      <c r="X40" s="226" t="str">
        <f>IF(BB40="","",IF(IF(OR(H40="F",N40="F",T40="F",H40="NE",N40="NE",T40="NE"),"Fail","Pass")="Pass",IF(W40&gt;=70,"FCD",IF(W40&gt;=60,"FC",IF(W40&gt;=40,"SC"))),"Fail"))</f>
        <v/>
      </c>
      <c r="Y40" s="226" t="str">
        <f t="shared" si="2"/>
        <v/>
      </c>
      <c r="Z40" s="226" t="str">
        <f t="shared" si="3"/>
        <v/>
      </c>
      <c r="AA40" s="268" t="s">
        <v>880</v>
      </c>
      <c r="AB40" s="258" t="s">
        <v>881</v>
      </c>
      <c r="AC40" s="257" t="s">
        <v>899</v>
      </c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</row>
    <row r="41" spans="1:50" ht="16">
      <c r="A41" s="227" t="s">
        <v>667</v>
      </c>
      <c r="B41" s="228" t="s">
        <v>371</v>
      </c>
      <c r="C41" s="229" t="s">
        <v>372</v>
      </c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 t="str">
        <f t="shared" si="0"/>
        <v/>
      </c>
      <c r="W41" s="226" t="str">
        <f t="shared" si="1"/>
        <v/>
      </c>
      <c r="X41" s="226" t="str">
        <f>IF(BB41="","",IF(IF(OR(H41="F",N41="F",T41="F",H41="NE",N41="NE",T41="NE"),"Fail","Pass")="Pass",IF(W41&gt;=70,"FCD",IF(W41&gt;=60,"FC",IF(W41&gt;=40,"SC"))),"Fail"))</f>
        <v/>
      </c>
      <c r="Y41" s="226" t="str">
        <f t="shared" si="2"/>
        <v/>
      </c>
      <c r="Z41" s="226" t="str">
        <f t="shared" si="3"/>
        <v/>
      </c>
      <c r="AA41" s="268" t="s">
        <v>880</v>
      </c>
      <c r="AB41" s="258" t="s">
        <v>881</v>
      </c>
      <c r="AC41" s="257" t="s">
        <v>899</v>
      </c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</row>
    <row r="42" spans="1:50" ht="16">
      <c r="A42" s="227" t="s">
        <v>668</v>
      </c>
      <c r="B42" s="228" t="s">
        <v>379</v>
      </c>
      <c r="C42" s="229" t="s">
        <v>380</v>
      </c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 t="str">
        <f t="shared" si="0"/>
        <v/>
      </c>
      <c r="W42" s="226" t="str">
        <f t="shared" si="1"/>
        <v/>
      </c>
      <c r="X42" s="226" t="str">
        <f>IF(BB42="","",IF(IF(OR(H42="F",N42="F",T42="F",H42="NE",N42="NE",T42="NE"),"Fail","Pass")="Pass",IF(W42&gt;=70,"FCD",IF(W42&gt;=60,"FC",IF(W42&gt;=40,"SC"))),"Fail"))</f>
        <v/>
      </c>
      <c r="Y42" s="226" t="str">
        <f t="shared" si="2"/>
        <v/>
      </c>
      <c r="Z42" s="226" t="str">
        <f t="shared" si="3"/>
        <v/>
      </c>
      <c r="AA42" s="268" t="s">
        <v>880</v>
      </c>
      <c r="AB42" s="258" t="s">
        <v>881</v>
      </c>
      <c r="AC42" s="257" t="s">
        <v>899</v>
      </c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</row>
    <row r="43" spans="1:50" ht="16">
      <c r="A43" s="227" t="s">
        <v>669</v>
      </c>
      <c r="B43" s="228" t="s">
        <v>387</v>
      </c>
      <c r="C43" s="229" t="s">
        <v>388</v>
      </c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 t="str">
        <f t="shared" si="0"/>
        <v/>
      </c>
      <c r="W43" s="226" t="str">
        <f t="shared" si="1"/>
        <v/>
      </c>
      <c r="X43" s="226" t="str">
        <f>IF(BB43="","",IF(IF(OR(H43="F",N43="F",T43="F",H43="NE",N43="NE",T43="NE"),"Fail","Pass")="Pass",IF(W43&gt;=70,"FCD",IF(W43&gt;=60,"FC",IF(W43&gt;=40,"SC"))),"Fail"))</f>
        <v/>
      </c>
      <c r="Y43" s="226" t="str">
        <f t="shared" si="2"/>
        <v/>
      </c>
      <c r="Z43" s="226" t="str">
        <f t="shared" si="3"/>
        <v/>
      </c>
      <c r="AA43" s="268" t="s">
        <v>880</v>
      </c>
      <c r="AB43" s="258" t="s">
        <v>881</v>
      </c>
      <c r="AC43" s="257" t="s">
        <v>899</v>
      </c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</row>
    <row r="44" spans="1:50" ht="16">
      <c r="A44" s="227" t="s">
        <v>670</v>
      </c>
      <c r="B44" s="228" t="s">
        <v>396</v>
      </c>
      <c r="C44" s="229" t="s">
        <v>397</v>
      </c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 t="str">
        <f t="shared" si="0"/>
        <v/>
      </c>
      <c r="W44" s="226" t="str">
        <f t="shared" si="1"/>
        <v/>
      </c>
      <c r="X44" s="226" t="str">
        <f>IF(BB44="","",IF(IF(OR(H44="F",N44="F",T44="F",H44="NE",N44="NE",T44="NE"),"Fail","Pass")="Pass",IF(W44&gt;=70,"FCD",IF(W44&gt;=60,"FC",IF(W44&gt;=40,"SC"))),"Fail"))</f>
        <v/>
      </c>
      <c r="Y44" s="226" t="str">
        <f t="shared" si="2"/>
        <v/>
      </c>
      <c r="Z44" s="226" t="str">
        <f t="shared" si="3"/>
        <v/>
      </c>
      <c r="AA44" s="268" t="s">
        <v>880</v>
      </c>
      <c r="AB44" s="258" t="s">
        <v>881</v>
      </c>
      <c r="AC44" s="257" t="s">
        <v>899</v>
      </c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</row>
    <row r="45" spans="1:50" ht="16">
      <c r="A45" s="227" t="s">
        <v>671</v>
      </c>
      <c r="B45" s="228" t="s">
        <v>406</v>
      </c>
      <c r="C45" s="229" t="s">
        <v>407</v>
      </c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 t="str">
        <f t="shared" si="0"/>
        <v/>
      </c>
      <c r="W45" s="226" t="str">
        <f t="shared" si="1"/>
        <v/>
      </c>
      <c r="X45" s="226" t="str">
        <f>IF(BB45="","",IF(IF(OR(H45="F",N45="F",T45="F",H45="NE",N45="NE",T45="NE"),"Fail","Pass")="Pass",IF(W45&gt;=70,"FCD",IF(W45&gt;=60,"FC",IF(W45&gt;=40,"SC"))),"Fail"))</f>
        <v/>
      </c>
      <c r="Y45" s="226" t="str">
        <f t="shared" si="2"/>
        <v/>
      </c>
      <c r="Z45" s="226" t="str">
        <f t="shared" si="3"/>
        <v/>
      </c>
      <c r="AA45" s="268" t="s">
        <v>880</v>
      </c>
      <c r="AB45" s="258" t="s">
        <v>881</v>
      </c>
      <c r="AC45" s="257" t="s">
        <v>899</v>
      </c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</row>
    <row r="46" spans="1:50" ht="16">
      <c r="A46" s="227" t="s">
        <v>674</v>
      </c>
      <c r="B46" s="228" t="s">
        <v>413</v>
      </c>
      <c r="C46" s="229" t="s">
        <v>414</v>
      </c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 t="str">
        <f t="shared" si="0"/>
        <v/>
      </c>
      <c r="W46" s="226" t="str">
        <f t="shared" si="1"/>
        <v/>
      </c>
      <c r="X46" s="226" t="str">
        <f>IF(BB46="","",IF(IF(OR(H46="F",N46="F",T46="F",H46="NE",N46="NE",T46="NE"),"Fail","Pass")="Pass",IF(W46&gt;=70,"FCD",IF(W46&gt;=60,"FC",IF(W46&gt;=40,"SC"))),"Fail"))</f>
        <v/>
      </c>
      <c r="Y46" s="226" t="str">
        <f t="shared" si="2"/>
        <v/>
      </c>
      <c r="Z46" s="226" t="str">
        <f t="shared" si="3"/>
        <v/>
      </c>
      <c r="AA46" s="268" t="s">
        <v>880</v>
      </c>
      <c r="AB46" s="258" t="s">
        <v>881</v>
      </c>
      <c r="AC46" s="257" t="s">
        <v>899</v>
      </c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</row>
    <row r="47" spans="1:50" ht="16">
      <c r="A47" s="227" t="s">
        <v>676</v>
      </c>
      <c r="B47" s="228" t="s">
        <v>421</v>
      </c>
      <c r="C47" s="229" t="s">
        <v>422</v>
      </c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 t="str">
        <f t="shared" si="0"/>
        <v/>
      </c>
      <c r="W47" s="226" t="str">
        <f t="shared" si="1"/>
        <v/>
      </c>
      <c r="X47" s="226" t="str">
        <f>IF(BB47="","",IF(IF(OR(H47="F",N47="F",T47="F",H47="NE",N47="NE",T47="NE"),"Fail","Pass")="Pass",IF(W47&gt;=70,"FCD",IF(W47&gt;=60,"FC",IF(W47&gt;=40,"SC"))),"Fail"))</f>
        <v/>
      </c>
      <c r="Y47" s="226" t="str">
        <f t="shared" si="2"/>
        <v/>
      </c>
      <c r="Z47" s="226" t="str">
        <f t="shared" si="3"/>
        <v/>
      </c>
      <c r="AA47" s="268" t="s">
        <v>880</v>
      </c>
      <c r="AB47" s="258" t="s">
        <v>881</v>
      </c>
      <c r="AC47" s="257" t="s">
        <v>899</v>
      </c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</row>
    <row r="48" spans="1:50" ht="16">
      <c r="A48" s="227" t="s">
        <v>677</v>
      </c>
      <c r="B48" s="228" t="s">
        <v>430</v>
      </c>
      <c r="C48" s="229" t="s">
        <v>431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 t="str">
        <f t="shared" si="0"/>
        <v/>
      </c>
      <c r="W48" s="226" t="str">
        <f t="shared" si="1"/>
        <v/>
      </c>
      <c r="X48" s="226" t="str">
        <f>IF(BB48="","",IF(IF(OR(H48="F",N48="F",T48="F",H48="NE",N48="NE",T48="NE"),"Fail","Pass")="Pass",IF(W48&gt;=70,"FCD",IF(W48&gt;=60,"FC",IF(W48&gt;=40,"SC"))),"Fail"))</f>
        <v/>
      </c>
      <c r="Y48" s="226" t="str">
        <f t="shared" si="2"/>
        <v/>
      </c>
      <c r="Z48" s="226" t="str">
        <f t="shared" si="3"/>
        <v/>
      </c>
      <c r="AA48" s="268" t="s">
        <v>880</v>
      </c>
      <c r="AB48" s="258" t="s">
        <v>881</v>
      </c>
      <c r="AC48" s="257" t="s">
        <v>899</v>
      </c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</row>
    <row r="49" spans="1:50" ht="16">
      <c r="A49" s="227" t="s">
        <v>678</v>
      </c>
      <c r="B49" s="228" t="s">
        <v>439</v>
      </c>
      <c r="C49" s="229" t="s">
        <v>440</v>
      </c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 t="str">
        <f t="shared" si="0"/>
        <v/>
      </c>
      <c r="W49" s="226" t="str">
        <f t="shared" si="1"/>
        <v/>
      </c>
      <c r="X49" s="226" t="str">
        <f>IF(BB49="","",IF(IF(OR(H49="F",N49="F",T49="F",H49="NE",N49="NE",T49="NE"),"Fail","Pass")="Pass",IF(W49&gt;=70,"FCD",IF(W49&gt;=60,"FC",IF(W49&gt;=40,"SC"))),"Fail"))</f>
        <v/>
      </c>
      <c r="Y49" s="226" t="str">
        <f t="shared" si="2"/>
        <v/>
      </c>
      <c r="Z49" s="226" t="str">
        <f t="shared" si="3"/>
        <v/>
      </c>
      <c r="AA49" s="268" t="s">
        <v>880</v>
      </c>
      <c r="AB49" s="258" t="s">
        <v>881</v>
      </c>
      <c r="AC49" s="257" t="s">
        <v>899</v>
      </c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</row>
    <row r="50" spans="1:50" ht="16">
      <c r="A50" s="227" t="s">
        <v>679</v>
      </c>
      <c r="B50" s="228" t="s">
        <v>448</v>
      </c>
      <c r="C50" s="229" t="s">
        <v>449</v>
      </c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 t="str">
        <f t="shared" si="0"/>
        <v/>
      </c>
      <c r="W50" s="226" t="str">
        <f t="shared" si="1"/>
        <v/>
      </c>
      <c r="X50" s="226" t="str">
        <f>IF(BB50="","",IF(IF(OR(H50="F",N50="F",T50="F",H50="NE",N50="NE",T50="NE"),"Fail","Pass")="Pass",IF(W50&gt;=70,"FCD",IF(W50&gt;=60,"FC",IF(W50&gt;=40,"SC"))),"Fail"))</f>
        <v/>
      </c>
      <c r="Y50" s="226" t="str">
        <f t="shared" si="2"/>
        <v/>
      </c>
      <c r="Z50" s="226" t="str">
        <f t="shared" si="3"/>
        <v/>
      </c>
      <c r="AA50" s="268" t="s">
        <v>880</v>
      </c>
      <c r="AB50" s="258" t="s">
        <v>881</v>
      </c>
      <c r="AC50" s="257" t="s">
        <v>899</v>
      </c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</row>
    <row r="51" spans="1:50" ht="16">
      <c r="A51" s="227" t="s">
        <v>680</v>
      </c>
      <c r="B51" s="228" t="s">
        <v>456</v>
      </c>
      <c r="C51" s="229" t="s">
        <v>457</v>
      </c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 t="str">
        <f t="shared" si="0"/>
        <v/>
      </c>
      <c r="W51" s="226" t="str">
        <f t="shared" si="1"/>
        <v/>
      </c>
      <c r="X51" s="226" t="str">
        <f>IF(BB51="","",IF(IF(OR(H51="F",N51="F",T51="F",H51="NE",N51="NE",T51="NE"),"Fail","Pass")="Pass",IF(W51&gt;=70,"FCD",IF(W51&gt;=60,"FC",IF(W51&gt;=40,"SC"))),"Fail"))</f>
        <v/>
      </c>
      <c r="Y51" s="226" t="str">
        <f t="shared" si="2"/>
        <v/>
      </c>
      <c r="Z51" s="226" t="str">
        <f t="shared" si="3"/>
        <v/>
      </c>
      <c r="AA51" s="268" t="s">
        <v>880</v>
      </c>
      <c r="AB51" s="258" t="s">
        <v>881</v>
      </c>
      <c r="AC51" s="257" t="s">
        <v>899</v>
      </c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</row>
    <row r="52" spans="1:50" ht="16">
      <c r="A52" s="227" t="s">
        <v>681</v>
      </c>
      <c r="B52" s="228" t="s">
        <v>466</v>
      </c>
      <c r="C52" s="229" t="s">
        <v>467</v>
      </c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 t="str">
        <f t="shared" si="0"/>
        <v/>
      </c>
      <c r="W52" s="226" t="str">
        <f t="shared" si="1"/>
        <v/>
      </c>
      <c r="X52" s="226" t="str">
        <f>IF(BB52="","",IF(IF(OR(H52="F",N52="F",T52="F",H52="NE",N52="NE",T52="NE"),"Fail","Pass")="Pass",IF(W52&gt;=70,"FCD",IF(W52&gt;=60,"FC",IF(W52&gt;=40,"SC"))),"Fail"))</f>
        <v/>
      </c>
      <c r="Y52" s="226" t="str">
        <f t="shared" si="2"/>
        <v/>
      </c>
      <c r="Z52" s="226" t="str">
        <f t="shared" si="3"/>
        <v/>
      </c>
      <c r="AA52" s="268" t="s">
        <v>880</v>
      </c>
      <c r="AB52" s="258" t="s">
        <v>881</v>
      </c>
      <c r="AC52" s="257" t="s">
        <v>899</v>
      </c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</row>
    <row r="53" spans="1:50" ht="16">
      <c r="A53" s="227" t="s">
        <v>682</v>
      </c>
      <c r="B53" s="228" t="s">
        <v>475</v>
      </c>
      <c r="C53" s="229" t="s">
        <v>476</v>
      </c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 t="str">
        <f t="shared" si="0"/>
        <v/>
      </c>
      <c r="W53" s="226" t="str">
        <f t="shared" si="1"/>
        <v/>
      </c>
      <c r="X53" s="226" t="str">
        <f>IF(BB53="","",IF(IF(OR(H53="F",N53="F",T53="F",H53="NE",N53="NE",T53="NE"),"Fail","Pass")="Pass",IF(W53&gt;=70,"FCD",IF(W53&gt;=60,"FC",IF(W53&gt;=40,"SC"))),"Fail"))</f>
        <v/>
      </c>
      <c r="Y53" s="226" t="str">
        <f t="shared" si="2"/>
        <v/>
      </c>
      <c r="Z53" s="226" t="str">
        <f t="shared" si="3"/>
        <v/>
      </c>
      <c r="AA53" s="268" t="s">
        <v>880</v>
      </c>
      <c r="AB53" s="258" t="s">
        <v>881</v>
      </c>
      <c r="AC53" s="257" t="s">
        <v>899</v>
      </c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</row>
    <row r="54" spans="1:50" ht="16">
      <c r="A54" s="227" t="s">
        <v>683</v>
      </c>
      <c r="B54" s="228" t="s">
        <v>483</v>
      </c>
      <c r="C54" s="229" t="s">
        <v>484</v>
      </c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 t="str">
        <f t="shared" si="0"/>
        <v/>
      </c>
      <c r="W54" s="226" t="str">
        <f t="shared" si="1"/>
        <v/>
      </c>
      <c r="X54" s="226" t="str">
        <f>IF(BB54="","",IF(IF(OR(H54="F",N54="F",T54="F",H54="NE",N54="NE",T54="NE"),"Fail","Pass")="Pass",IF(W54&gt;=70,"FCD",IF(W54&gt;=60,"FC",IF(W54&gt;=40,"SC"))),"Fail"))</f>
        <v/>
      </c>
      <c r="Y54" s="226" t="str">
        <f t="shared" si="2"/>
        <v/>
      </c>
      <c r="Z54" s="226" t="str">
        <f t="shared" si="3"/>
        <v/>
      </c>
      <c r="AA54" s="268" t="s">
        <v>880</v>
      </c>
      <c r="AB54" s="258" t="s">
        <v>881</v>
      </c>
      <c r="AC54" s="257" t="s">
        <v>899</v>
      </c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</row>
    <row r="55" spans="1:50" ht="16">
      <c r="A55" s="227" t="s">
        <v>684</v>
      </c>
      <c r="B55" s="228" t="s">
        <v>491</v>
      </c>
      <c r="C55" s="229" t="s">
        <v>492</v>
      </c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 t="str">
        <f t="shared" si="0"/>
        <v/>
      </c>
      <c r="W55" s="226" t="str">
        <f t="shared" si="1"/>
        <v/>
      </c>
      <c r="X55" s="226" t="str">
        <f>IF(BB55="","",IF(IF(OR(H55="F",N55="F",T55="F",H55="NE",N55="NE",T55="NE"),"Fail","Pass")="Pass",IF(W55&gt;=70,"FCD",IF(W55&gt;=60,"FC",IF(W55&gt;=40,"SC"))),"Fail"))</f>
        <v/>
      </c>
      <c r="Y55" s="226" t="str">
        <f t="shared" si="2"/>
        <v/>
      </c>
      <c r="Z55" s="226" t="str">
        <f t="shared" si="3"/>
        <v/>
      </c>
      <c r="AA55" s="268" t="s">
        <v>880</v>
      </c>
      <c r="AB55" s="258" t="s">
        <v>881</v>
      </c>
      <c r="AC55" s="257" t="s">
        <v>899</v>
      </c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</row>
    <row r="56" spans="1:50" ht="16">
      <c r="A56" s="227" t="s">
        <v>685</v>
      </c>
      <c r="B56" s="228" t="s">
        <v>499</v>
      </c>
      <c r="C56" s="229" t="s">
        <v>500</v>
      </c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 t="str">
        <f t="shared" si="0"/>
        <v/>
      </c>
      <c r="W56" s="226" t="str">
        <f t="shared" si="1"/>
        <v/>
      </c>
      <c r="X56" s="226" t="str">
        <f>IF(BB56="","",IF(IF(OR(H56="F",N56="F",T56="F",H56="NE",N56="NE",T56="NE"),"Fail","Pass")="Pass",IF(W56&gt;=70,"FCD",IF(W56&gt;=60,"FC",IF(W56&gt;=40,"SC"))),"Fail"))</f>
        <v/>
      </c>
      <c r="Y56" s="226" t="str">
        <f t="shared" si="2"/>
        <v/>
      </c>
      <c r="Z56" s="226" t="str">
        <f t="shared" si="3"/>
        <v/>
      </c>
      <c r="AA56" s="268" t="s">
        <v>880</v>
      </c>
      <c r="AB56" s="258" t="s">
        <v>881</v>
      </c>
      <c r="AC56" s="257" t="s">
        <v>899</v>
      </c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</row>
    <row r="57" spans="1:50" ht="16">
      <c r="A57" s="227" t="s">
        <v>686</v>
      </c>
      <c r="B57" s="228" t="s">
        <v>506</v>
      </c>
      <c r="C57" s="229" t="s">
        <v>507</v>
      </c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 t="str">
        <f t="shared" si="0"/>
        <v/>
      </c>
      <c r="W57" s="226" t="str">
        <f t="shared" si="1"/>
        <v/>
      </c>
      <c r="X57" s="226" t="str">
        <f>IF(BB57="","",IF(IF(OR(H57="F",N57="F",T57="F",H57="NE",N57="NE",T57="NE"),"Fail","Pass")="Pass",IF(W57&gt;=70,"FCD",IF(W57&gt;=60,"FC",IF(W57&gt;=40,"SC"))),"Fail"))</f>
        <v/>
      </c>
      <c r="Y57" s="226" t="str">
        <f t="shared" si="2"/>
        <v/>
      </c>
      <c r="Z57" s="226" t="str">
        <f t="shared" si="3"/>
        <v/>
      </c>
      <c r="AA57" s="268" t="s">
        <v>880</v>
      </c>
      <c r="AB57" s="258" t="s">
        <v>881</v>
      </c>
      <c r="AC57" s="257" t="s">
        <v>899</v>
      </c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</row>
    <row r="58" spans="1:50" ht="16">
      <c r="A58" s="230">
        <v>57</v>
      </c>
      <c r="B58" s="231" t="s">
        <v>514</v>
      </c>
      <c r="C58" s="232" t="s">
        <v>515</v>
      </c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 t="str">
        <f t="shared" si="0"/>
        <v/>
      </c>
      <c r="W58" s="226" t="str">
        <f t="shared" si="1"/>
        <v/>
      </c>
      <c r="X58" s="226" t="str">
        <f>IF(BB58="","",IF(IF(OR(H58="F",N58="F",T58="F",H58="NE",N58="NE",T58="NE"),"Fail","Pass")="Pass",IF(W58&gt;=70,"FCD",IF(W58&gt;=60,"FC",IF(W58&gt;=40,"SC"))),"Fail"))</f>
        <v/>
      </c>
      <c r="Y58" s="226" t="str">
        <f t="shared" si="2"/>
        <v/>
      </c>
      <c r="Z58" s="226" t="str">
        <f t="shared" si="3"/>
        <v/>
      </c>
      <c r="AA58" s="268" t="s">
        <v>880</v>
      </c>
      <c r="AB58" s="258" t="s">
        <v>881</v>
      </c>
      <c r="AC58" s="257" t="s">
        <v>899</v>
      </c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</row>
    <row r="59" spans="1:50" ht="16">
      <c r="A59" s="227">
        <v>58</v>
      </c>
      <c r="B59" s="233" t="s">
        <v>522</v>
      </c>
      <c r="C59" s="234" t="s">
        <v>523</v>
      </c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 t="str">
        <f t="shared" si="0"/>
        <v/>
      </c>
      <c r="W59" s="226" t="str">
        <f t="shared" si="1"/>
        <v/>
      </c>
      <c r="X59" s="226" t="str">
        <f>IF(BB59="","",IF(IF(OR(H59="F",N59="F",T59="F",H59="NE",N59="NE",T59="NE"),"Fail","Pass")="Pass",IF(W59&gt;=70,"FCD",IF(W59&gt;=60,"FC",IF(W59&gt;=40,"SC"))),"Fail"))</f>
        <v/>
      </c>
      <c r="Y59" s="226" t="str">
        <f t="shared" si="2"/>
        <v/>
      </c>
      <c r="Z59" s="226" t="str">
        <f t="shared" si="3"/>
        <v/>
      </c>
      <c r="AA59" s="268" t="s">
        <v>880</v>
      </c>
      <c r="AB59" s="258" t="s">
        <v>881</v>
      </c>
      <c r="AC59" s="257" t="s">
        <v>899</v>
      </c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</row>
    <row r="60" spans="1:50" ht="16">
      <c r="A60" s="227">
        <v>59</v>
      </c>
      <c r="B60" s="233" t="s">
        <v>530</v>
      </c>
      <c r="C60" s="234" t="s">
        <v>726</v>
      </c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 t="str">
        <f t="shared" si="0"/>
        <v/>
      </c>
      <c r="W60" s="226" t="str">
        <f t="shared" si="1"/>
        <v/>
      </c>
      <c r="X60" s="226" t="str">
        <f>IF(BB60="","",IF(IF(OR(H60="F",N60="F",T60="F",H60="NE",N60="NE",T60="NE"),"Fail","Pass")="Pass",IF(W60&gt;=70,"FCD",IF(W60&gt;=60,"FC",IF(W60&gt;=40,"SC"))),"Fail"))</f>
        <v/>
      </c>
      <c r="Y60" s="226" t="str">
        <f t="shared" si="2"/>
        <v/>
      </c>
      <c r="Z60" s="226" t="str">
        <f t="shared" si="3"/>
        <v/>
      </c>
      <c r="AA60" s="268" t="s">
        <v>880</v>
      </c>
      <c r="AB60" s="258" t="s">
        <v>881</v>
      </c>
      <c r="AC60" s="257" t="s">
        <v>899</v>
      </c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</row>
    <row r="61" spans="1:50" ht="16">
      <c r="A61" s="227">
        <v>60</v>
      </c>
      <c r="B61" s="233" t="s">
        <v>538</v>
      </c>
      <c r="C61" s="234" t="s">
        <v>727</v>
      </c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 t="str">
        <f t="shared" si="0"/>
        <v/>
      </c>
      <c r="W61" s="226" t="str">
        <f t="shared" si="1"/>
        <v/>
      </c>
      <c r="X61" s="226" t="str">
        <f>IF(BB61="","",IF(IF(OR(H61="F",N61="F",T61="F",H61="NE",N61="NE",T61="NE"),"Fail","Pass")="Pass",IF(W61&gt;=70,"FCD",IF(W61&gt;=60,"FC",IF(W61&gt;=40,"SC"))),"Fail"))</f>
        <v/>
      </c>
      <c r="Y61" s="226" t="str">
        <f t="shared" si="2"/>
        <v/>
      </c>
      <c r="Z61" s="226" t="str">
        <f t="shared" si="3"/>
        <v/>
      </c>
      <c r="AA61" s="268" t="s">
        <v>880</v>
      </c>
      <c r="AB61" s="258" t="s">
        <v>881</v>
      </c>
      <c r="AC61" s="257" t="s">
        <v>899</v>
      </c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</row>
    <row r="62" spans="1:50" ht="17" thickBot="1">
      <c r="A62" s="235">
        <v>61</v>
      </c>
      <c r="B62" s="236" t="s">
        <v>545</v>
      </c>
      <c r="C62" s="237" t="s">
        <v>728</v>
      </c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 t="str">
        <f t="shared" si="0"/>
        <v/>
      </c>
      <c r="W62" s="226" t="str">
        <f t="shared" si="1"/>
        <v/>
      </c>
      <c r="X62" s="226" t="str">
        <f>IF(BB62="","",IF(IF(OR(H62="F",N62="F",T62="F",H62="NE",N62="NE",T62="NE"),"Fail","Pass")="Pass",IF(W62&gt;=70,"FCD",IF(W62&gt;=60,"FC",IF(W62&gt;=40,"SC"))),"Fail"))</f>
        <v/>
      </c>
      <c r="Y62" s="226" t="str">
        <f t="shared" si="2"/>
        <v/>
      </c>
      <c r="Z62" s="226" t="str">
        <f t="shared" si="3"/>
        <v/>
      </c>
      <c r="AA62" s="268" t="s">
        <v>880</v>
      </c>
      <c r="AB62" s="258" t="s">
        <v>881</v>
      </c>
      <c r="AC62" s="257" t="s">
        <v>899</v>
      </c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6"/>
      <c r="AX62" s="226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Students_details</vt:lpstr>
      <vt:lpstr>1sem</vt:lpstr>
      <vt:lpstr>2sem</vt:lpstr>
      <vt:lpstr>3sem</vt:lpstr>
      <vt:lpstr>4sem</vt:lpstr>
      <vt:lpstr>5sem</vt:lpstr>
      <vt:lpstr>6sem</vt:lpstr>
      <vt:lpstr>7sem</vt:lpstr>
      <vt:lpstr>8sem</vt:lpstr>
      <vt:lpstr>sgpas</vt:lpstr>
      <vt:lpstr>Backlog</vt:lpstr>
      <vt:lpstr>Subjects</vt:lpstr>
      <vt:lpstr>Toppers_List</vt:lpstr>
      <vt:lpstr>Year_Toppers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Ashwath G Bhat</cp:lastModifiedBy>
  <dcterms:created xsi:type="dcterms:W3CDTF">2024-08-01T05:39:52Z</dcterms:created>
  <dcterms:modified xsi:type="dcterms:W3CDTF">2024-08-02T01:58:12Z</dcterms:modified>
</cp:coreProperties>
</file>