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ocuments\"/>
    </mc:Choice>
  </mc:AlternateContent>
  <xr:revisionPtr revIDLastSave="0" documentId="8_{E51D0F81-9A8A-449C-AD2F-5C736DAFA7ED}" xr6:coauthVersionLast="47" xr6:coauthVersionMax="47" xr10:uidLastSave="{00000000-0000-0000-0000-000000000000}"/>
  <bookViews>
    <workbookView xWindow="-120" yWindow="-120" windowWidth="20730" windowHeight="11160" firstSheet="1" activeTab="4" xr2:uid="{00000000-000D-0000-FFFF-FFFF00000000}"/>
  </bookViews>
  <sheets>
    <sheet name="week02-problem1" sheetId="4" r:id="rId1"/>
    <sheet name="week02-problem2" sheetId="5" r:id="rId2"/>
    <sheet name="week02-problem3" sheetId="6" r:id="rId3"/>
    <sheet name="week02-problem4" sheetId="8" r:id="rId4"/>
    <sheet name="week02-problem5" sheetId="7" r:id="rId5"/>
  </sheets>
  <definedNames>
    <definedName name="Distance">'week02-problem4'!$B$10:$J$17</definedName>
    <definedName name="Sales">'week02-problem5'!$D$4:$I$9</definedName>
  </definedNames>
  <calcPr calcId="191028"/>
</workbook>
</file>

<file path=xl/calcChain.xml><?xml version="1.0" encoding="utf-8"?>
<calcChain xmlns="http://schemas.openxmlformats.org/spreadsheetml/2006/main">
  <c r="L5" i="7" l="1"/>
  <c r="L4" i="7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E3" i="6"/>
  <c r="E4" i="6"/>
  <c r="E5" i="6"/>
  <c r="E6" i="6"/>
  <c r="E7" i="6"/>
  <c r="E8" i="6"/>
  <c r="E9" i="6"/>
  <c r="E10" i="6"/>
  <c r="E11" i="6"/>
  <c r="I8" i="8" l="1"/>
  <c r="H7" i="8"/>
  <c r="H5" i="8"/>
  <c r="H6" i="8"/>
  <c r="H3" i="8"/>
  <c r="H2" i="8"/>
  <c r="H4" i="8"/>
  <c r="E2" i="6"/>
  <c r="H4" i="5"/>
  <c r="K7" i="4"/>
  <c r="K8" i="4"/>
  <c r="K9" i="4"/>
  <c r="K10" i="4"/>
  <c r="K11" i="4"/>
  <c r="K12" i="4"/>
  <c r="K13" i="4"/>
  <c r="K14" i="4"/>
  <c r="K15" i="4"/>
  <c r="K6" i="4"/>
  <c r="H8" i="4"/>
  <c r="H9" i="4"/>
  <c r="H10" i="4"/>
  <c r="H11" i="4"/>
  <c r="H12" i="4"/>
  <c r="H13" i="4"/>
  <c r="H14" i="4"/>
  <c r="H15" i="4"/>
  <c r="H7" i="4"/>
  <c r="H6" i="4"/>
</calcChain>
</file>

<file path=xl/sharedStrings.xml><?xml version="1.0" encoding="utf-8"?>
<sst xmlns="http://schemas.openxmlformats.org/spreadsheetml/2006/main" count="104" uniqueCount="85">
  <si>
    <t>ID CODE</t>
  </si>
  <si>
    <t>Salary</t>
  </si>
  <si>
    <t>Experience</t>
  </si>
  <si>
    <t>$1,88,272</t>
  </si>
  <si>
    <t>ID Code</t>
  </si>
  <si>
    <t>$1,71,541</t>
  </si>
  <si>
    <t>$1,78,939</t>
  </si>
  <si>
    <t>$1,90,165</t>
  </si>
  <si>
    <t>$1,50,854</t>
  </si>
  <si>
    <t>$1,20,902</t>
  </si>
  <si>
    <t>$1,14,149</t>
  </si>
  <si>
    <t>$1,56,446</t>
  </si>
  <si>
    <t>$1,35,109</t>
  </si>
  <si>
    <t>$1,40,871</t>
  </si>
  <si>
    <t>$1,70,032</t>
  </si>
  <si>
    <t>$1,90,464</t>
  </si>
  <si>
    <t>$1,72,230</t>
  </si>
  <si>
    <t>$1,95,399</t>
  </si>
  <si>
    <t>$1,87,702</t>
  </si>
  <si>
    <t>$1,96,843</t>
  </si>
  <si>
    <t>$1,21,211</t>
  </si>
  <si>
    <t>$1,49,368</t>
  </si>
  <si>
    <t>$1,38,800</t>
  </si>
  <si>
    <t>$1,31,260</t>
  </si>
  <si>
    <t>$1,40,354</t>
  </si>
  <si>
    <t>$1,94,357</t>
  </si>
  <si>
    <t>$1,60,458</t>
  </si>
  <si>
    <t>$1,12,828</t>
  </si>
  <si>
    <t>$1,63,027</t>
  </si>
  <si>
    <t>$1,20,803</t>
  </si>
  <si>
    <t>Suitability rating</t>
  </si>
  <si>
    <t>Group 1</t>
  </si>
  <si>
    <t>Group 2</t>
  </si>
  <si>
    <t>Group 3</t>
  </si>
  <si>
    <t>Group 4</t>
  </si>
  <si>
    <t>Suitability Rating</t>
  </si>
  <si>
    <t>Assigned to</t>
  </si>
  <si>
    <t>Worker</t>
  </si>
  <si>
    <t>Number of Ads</t>
  </si>
  <si>
    <t>Price per ad</t>
  </si>
  <si>
    <t>Ads</t>
  </si>
  <si>
    <t>Dallas</t>
  </si>
  <si>
    <t>Chicago</t>
  </si>
  <si>
    <t>Denver</t>
  </si>
  <si>
    <t>LA</t>
  </si>
  <si>
    <t>Phoenix</t>
  </si>
  <si>
    <t>Seattle</t>
  </si>
  <si>
    <t>Boston</t>
  </si>
  <si>
    <t>Miami</t>
  </si>
  <si>
    <t>January</t>
  </si>
  <si>
    <t>February</t>
  </si>
  <si>
    <t>March</t>
  </si>
  <si>
    <t>April</t>
  </si>
  <si>
    <t>May</t>
  </si>
  <si>
    <t>June</t>
  </si>
  <si>
    <t>Product 1</t>
  </si>
  <si>
    <t>Product 2 sales in March</t>
  </si>
  <si>
    <t>Product 2</t>
  </si>
  <si>
    <t>Total Sales in April</t>
  </si>
  <si>
    <t>Product 3</t>
  </si>
  <si>
    <t>Product 4</t>
  </si>
  <si>
    <t>Product 5</t>
  </si>
  <si>
    <t>Product 6</t>
  </si>
  <si>
    <t>Sum</t>
  </si>
  <si>
    <t>Write another formula that results in number of years of experience of an employee given employee ID</t>
  </si>
  <si>
    <r>
      <t>●</t>
    </r>
    <r>
      <rPr>
        <b/>
        <sz val="11"/>
        <color rgb="FF1D466B"/>
        <rFont val="Helvetica Neue"/>
      </rPr>
      <t>Worksheet week02-problem1 contains three columns</t>
    </r>
  </si>
  <si>
    <r>
      <t>○</t>
    </r>
    <r>
      <rPr>
        <b/>
        <sz val="11"/>
        <color rgb="FF1D466B"/>
        <rFont val="Helvetica Neue"/>
      </rPr>
      <t>ID Code – Employee ID</t>
    </r>
  </si>
  <si>
    <r>
      <t>○</t>
    </r>
    <r>
      <rPr>
        <b/>
        <sz val="11"/>
        <color rgb="FF1D466B"/>
        <rFont val="Helvetica Neue"/>
      </rPr>
      <t>Salary – Yearly salary of the employee</t>
    </r>
  </si>
  <si>
    <r>
      <t>○</t>
    </r>
    <r>
      <rPr>
        <b/>
        <sz val="11"/>
        <color rgb="FF1D466B"/>
        <rFont val="Helvetica Neue"/>
      </rPr>
      <t>Experience – Number of years of experience of the employee</t>
    </r>
  </si>
  <si>
    <r>
      <t>●</t>
    </r>
    <r>
      <rPr>
        <b/>
        <sz val="11"/>
        <color rgb="FF1D466B"/>
        <rFont val="Helvetica Neue"/>
      </rPr>
      <t>Write a formula that yields employee salary given an employee ID code.</t>
    </r>
  </si>
  <si>
    <r>
      <t>●</t>
    </r>
    <r>
      <rPr>
        <b/>
        <sz val="11"/>
        <color rgb="FF1D466B"/>
        <rFont val="Helvetica Neue"/>
      </rPr>
      <t>The worksheet week02-problem2 gives the assignment of workers to four groups.</t>
    </r>
  </si>
  <si>
    <r>
      <t>●</t>
    </r>
    <r>
      <rPr>
        <b/>
        <sz val="11"/>
        <color rgb="FF1D466B"/>
        <rFont val="Helvetica Neue"/>
      </rPr>
      <t>The suitability rating of each worker for each group on a scale of 0 to 10 is also given.</t>
    </r>
  </si>
  <si>
    <r>
      <t>●</t>
    </r>
    <r>
      <rPr>
        <b/>
        <sz val="11"/>
        <color rgb="FF1D466B"/>
        <rFont val="Helvetica Neue"/>
      </rPr>
      <t>Write a formula that gives the suitability rating of each worker for the group to which the worker is assigned</t>
    </r>
  </si>
  <si>
    <r>
      <t>●</t>
    </r>
    <r>
      <rPr>
        <b/>
        <sz val="11"/>
        <color rgb="FF1D466B"/>
        <rFont val="Helvetica Neue"/>
      </rPr>
      <t>That is given which group a work is "Assigned To" in Column A, find the worker's sustainability rating</t>
    </r>
  </si>
  <si>
    <r>
      <t>●</t>
    </r>
    <r>
      <rPr>
        <b/>
        <sz val="12"/>
        <color rgb="FF1D466B"/>
        <rFont val="Helvetica Neue"/>
      </rPr>
      <t>You are thinking of advertising Microsoft products on a sports telecast</t>
    </r>
  </si>
  <si>
    <r>
      <t>●</t>
    </r>
    <r>
      <rPr>
        <b/>
        <sz val="12"/>
        <color rgb="FF1D466B"/>
        <rFont val="Helvetica Neue"/>
      </rPr>
      <t>As you buy more ads, the price of each ad decreases as shown in the table</t>
    </r>
  </si>
  <si>
    <r>
      <t>●</t>
    </r>
    <r>
      <rPr>
        <b/>
        <sz val="12"/>
        <color rgb="FF1D466B"/>
        <rFont val="Helvetica Neue"/>
      </rPr>
      <t>Write a formula that yields cost of purchasing given number of ads in column D</t>
    </r>
  </si>
  <si>
    <r>
      <t>●</t>
    </r>
    <r>
      <rPr>
        <b/>
        <sz val="12"/>
        <color rgb="FF1D466B"/>
        <rFont val="Helvetica Neue"/>
      </rPr>
      <t>The worksheet week02-problem3 contains the relevant data</t>
    </r>
  </si>
  <si>
    <r>
      <t>●</t>
    </r>
    <r>
      <rPr>
        <b/>
        <sz val="12"/>
        <color rgb="FF1D466B"/>
        <rFont val="Helvetica Neue"/>
      </rPr>
      <t>Jerry Jonse and Dallas Cowboys embark on a road trip with itinerary:</t>
    </r>
  </si>
  <si>
    <r>
      <t>●</t>
    </r>
    <r>
      <rPr>
        <b/>
        <sz val="12"/>
        <color rgb="FF1D466B"/>
        <rFont val="Helvetica Neue"/>
      </rPr>
      <t>Dallas -&gt; Chicago -&gt; Denver -&gt; Los Angeles -&gt; Phoenix -&gt; Seattle -&gt; Dallas</t>
    </r>
  </si>
  <si>
    <r>
      <t>●</t>
    </r>
    <r>
      <rPr>
        <b/>
        <sz val="12"/>
        <color rgb="FF1D466B"/>
        <rFont val="Helvetica Neue"/>
      </rPr>
      <t>How many miles they have travelled in total?</t>
    </r>
  </si>
  <si>
    <r>
      <t>●</t>
    </r>
    <r>
      <rPr>
        <b/>
        <sz val="12"/>
        <color rgb="FF1D466B"/>
        <rFont val="Helvetica Neue"/>
      </rPr>
      <t>The worksheet week02-problem4 contains the data</t>
    </r>
  </si>
  <si>
    <r>
      <t>●</t>
    </r>
    <r>
      <rPr>
        <b/>
        <sz val="12"/>
        <color rgb="FF1D466B"/>
        <rFont val="Helvetica Neue"/>
      </rPr>
      <t>The worksheet week02-problem5 contains sales information about six products</t>
    </r>
  </si>
  <si>
    <r>
      <t>●</t>
    </r>
    <r>
      <rPr>
        <b/>
        <sz val="12"/>
        <color rgb="FF1D466B"/>
        <rFont val="Helvetica Neue"/>
      </rPr>
      <t>Use INDEX function to compute the sales of Product 2 in March</t>
    </r>
  </si>
  <si>
    <r>
      <t>●</t>
    </r>
    <r>
      <rPr>
        <b/>
        <sz val="12"/>
        <color rgb="FF1D466B"/>
        <rFont val="Helvetica Neue"/>
      </rPr>
      <t>Use INDEX function to compute total sales during April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</si>
</sst>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charset val="1"/>
    </font>
    <font>
      <b/>
      <sz val="10"/>
      <color theme="1"/>
      <name val="Arial"/>
      <charset val="1"/>
    </font>
    <font>
      <sz val="11"/>
      <color rgb="FF434343"/>
      <name val="Helvetica Neue"/>
    </font>
    <font>
      <b/>
      <sz val="11"/>
      <color rgb="FF1D466B"/>
      <name val="Helvetica Neue"/>
    </font>
    <font>
      <sz val="12"/>
      <color rgb="FF434343"/>
      <name val="Helvetica Neue"/>
    </font>
    <font>
      <b/>
      <sz val="12"/>
      <color rgb="FF1D466B"/>
      <name val="Helvetica Neue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2" xfId="0" applyBorder="1"/>
    <xf numFmtId="0" fontId="0" fillId="0" borderId="5" xfId="0" applyBorder="1"/>
    <xf numFmtId="0" fontId="0" fillId="0" borderId="7" xfId="0" applyBorder="1"/>
    <xf numFmtId="0" fontId="0" fillId="0" borderId="4" xfId="0" applyBorder="1"/>
    <xf numFmtId="0" fontId="0" fillId="0" borderId="6" xfId="0" applyBorder="1"/>
    <xf numFmtId="0" fontId="0" fillId="0" borderId="9" xfId="0" applyBorder="1"/>
    <xf numFmtId="0" fontId="2" fillId="0" borderId="18" xfId="0" applyFont="1" applyBorder="1"/>
    <xf numFmtId="0" fontId="2" fillId="0" borderId="19" xfId="0" applyFont="1" applyBorder="1"/>
    <xf numFmtId="0" fontId="2" fillId="0" borderId="20" xfId="0" applyFont="1" applyBorder="1"/>
    <xf numFmtId="0" fontId="2" fillId="2" borderId="5" xfId="0" applyFont="1" applyFill="1" applyBorder="1"/>
    <xf numFmtId="0" fontId="2" fillId="2" borderId="1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2" fillId="2" borderId="9" xfId="0" applyFont="1" applyFill="1" applyBorder="1"/>
    <xf numFmtId="0" fontId="2" fillId="2" borderId="23" xfId="0" applyFont="1" applyFill="1" applyBorder="1"/>
    <xf numFmtId="0" fontId="2" fillId="2" borderId="17" xfId="0" applyFont="1" applyFill="1" applyBorder="1"/>
    <xf numFmtId="0" fontId="2" fillId="0" borderId="1" xfId="0" applyFont="1" applyBorder="1"/>
    <xf numFmtId="6" fontId="2" fillId="0" borderId="1" xfId="0" applyNumberFormat="1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5" xfId="0" applyFont="1" applyBorder="1"/>
    <xf numFmtId="0" fontId="2" fillId="0" borderId="24" xfId="0" applyFont="1" applyBorder="1"/>
    <xf numFmtId="0" fontId="2" fillId="0" borderId="16" xfId="0" applyFont="1" applyBorder="1"/>
    <xf numFmtId="0" fontId="2" fillId="0" borderId="22" xfId="0" applyFont="1" applyBorder="1"/>
    <xf numFmtId="0" fontId="2" fillId="0" borderId="23" xfId="0" applyFont="1" applyBorder="1"/>
    <xf numFmtId="0" fontId="2" fillId="0" borderId="17" xfId="0" applyFont="1" applyBorder="1"/>
    <xf numFmtId="0" fontId="2" fillId="2" borderId="22" xfId="0" applyFont="1" applyFill="1" applyBorder="1" applyAlignment="1">
      <alignment wrapText="1"/>
    </xf>
    <xf numFmtId="0" fontId="2" fillId="2" borderId="23" xfId="0" applyFont="1" applyFill="1" applyBorder="1" applyAlignment="1">
      <alignment wrapText="1"/>
    </xf>
    <xf numFmtId="0" fontId="1" fillId="0" borderId="2" xfId="0" applyFont="1" applyBorder="1"/>
    <xf numFmtId="0" fontId="1" fillId="0" borderId="4" xfId="0" applyFont="1" applyBorder="1"/>
    <xf numFmtId="0" fontId="0" fillId="0" borderId="10" xfId="0" applyBorder="1"/>
    <xf numFmtId="0" fontId="0" fillId="0" borderId="25" xfId="0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3" fillId="2" borderId="2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2" fillId="0" borderId="13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4" fillId="0" borderId="0" xfId="0" applyFont="1" applyAlignment="1">
      <alignment horizontal="left" readingOrder="1"/>
    </xf>
    <xf numFmtId="0" fontId="0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 vertical="center" indent="5" readingOrder="1"/>
    </xf>
    <xf numFmtId="0" fontId="0" fillId="0" borderId="0" xfId="0" applyFont="1"/>
    <xf numFmtId="0" fontId="6" fillId="0" borderId="0" xfId="0" applyFont="1" applyAlignment="1">
      <alignment horizontal="left" vertical="center" indent="5" readingOrder="1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088F9-83EB-46F5-B10B-AF2CCC2F21B3}">
  <dimension ref="C2:AB39"/>
  <sheetViews>
    <sheetView workbookViewId="0">
      <selection activeCell="O18" sqref="O18"/>
    </sheetView>
  </sheetViews>
  <sheetFormatPr defaultRowHeight="15"/>
  <cols>
    <col min="1" max="1" width="7.7109375" customWidth="1"/>
    <col min="3" max="3" width="10.85546875" customWidth="1"/>
    <col min="5" max="5" width="11.85546875" customWidth="1"/>
    <col min="6" max="6" width="10.7109375" customWidth="1"/>
    <col min="7" max="7" width="11.42578125" customWidth="1"/>
    <col min="11" max="11" width="10.28515625" customWidth="1"/>
  </cols>
  <sheetData>
    <row r="2" spans="3:28" ht="15.75" thickBot="1">
      <c r="M2" s="49" t="s">
        <v>65</v>
      </c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</row>
    <row r="3" spans="3:28" ht="15.75" thickBot="1">
      <c r="C3" s="28" t="s">
        <v>0</v>
      </c>
      <c r="D3" s="29" t="s">
        <v>1</v>
      </c>
      <c r="E3" s="30" t="s">
        <v>2</v>
      </c>
      <c r="M3" s="49" t="s">
        <v>66</v>
      </c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</row>
    <row r="4" spans="3:28" ht="15.75" thickBot="1">
      <c r="C4" s="31">
        <v>45856827</v>
      </c>
      <c r="D4" s="32" t="s">
        <v>3</v>
      </c>
      <c r="E4" s="33">
        <v>30</v>
      </c>
      <c r="M4" s="49" t="s">
        <v>67</v>
      </c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</row>
    <row r="5" spans="3:28">
      <c r="C5" s="23">
        <v>29099936</v>
      </c>
      <c r="D5" s="19">
        <v>55663</v>
      </c>
      <c r="E5" s="24">
        <v>31</v>
      </c>
      <c r="G5" s="1" t="s">
        <v>4</v>
      </c>
      <c r="H5" s="4" t="s">
        <v>1</v>
      </c>
      <c r="J5" s="1" t="s">
        <v>4</v>
      </c>
      <c r="K5" s="4" t="s">
        <v>2</v>
      </c>
      <c r="M5" s="49" t="s">
        <v>68</v>
      </c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</row>
    <row r="6" spans="3:28">
      <c r="C6" s="23">
        <v>4639128</v>
      </c>
      <c r="D6" s="19">
        <v>50895</v>
      </c>
      <c r="E6" s="24">
        <v>29</v>
      </c>
      <c r="G6" s="23">
        <v>49505709</v>
      </c>
      <c r="H6" s="5">
        <f>VLOOKUP(G6, C$4:E$39, 2, FALSE)</f>
        <v>85323</v>
      </c>
      <c r="J6" s="23">
        <v>49505709</v>
      </c>
      <c r="K6" s="5">
        <f>VLOOKUP(J6, C$4:E$39, 3, FALSE)</f>
        <v>15</v>
      </c>
      <c r="M6" s="49" t="s">
        <v>69</v>
      </c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</row>
    <row r="7" spans="3:28">
      <c r="C7" s="23">
        <v>72647981</v>
      </c>
      <c r="D7" s="18" t="s">
        <v>5</v>
      </c>
      <c r="E7" s="24">
        <v>34</v>
      </c>
      <c r="G7" s="23">
        <v>59654577</v>
      </c>
      <c r="H7" s="5" t="str">
        <f>VLOOKUP(G7, C$4:E$39, 2, FALSE)</f>
        <v>$1,14,149</v>
      </c>
      <c r="J7" s="23">
        <v>59654577</v>
      </c>
      <c r="K7" s="5">
        <f t="shared" ref="K7:K15" si="0">VLOOKUP(J7, C$4:E$39, 3, FALSE)</f>
        <v>4</v>
      </c>
      <c r="M7" s="51" t="s">
        <v>64</v>
      </c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</row>
    <row r="8" spans="3:28">
      <c r="C8" s="23">
        <v>94270333</v>
      </c>
      <c r="D8" s="18" t="s">
        <v>6</v>
      </c>
      <c r="E8" s="24">
        <v>10</v>
      </c>
      <c r="G8" s="23">
        <v>6053307</v>
      </c>
      <c r="H8" s="5">
        <f t="shared" ref="H8:H15" si="1">VLOOKUP(G8, C$4:E$39, 2, FALSE)</f>
        <v>85391</v>
      </c>
      <c r="J8" s="23">
        <v>6053307</v>
      </c>
      <c r="K8" s="5">
        <f t="shared" si="0"/>
        <v>21</v>
      </c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  <c r="AB8" s="50"/>
    </row>
    <row r="9" spans="3:28">
      <c r="C9" s="23">
        <v>49505709</v>
      </c>
      <c r="D9" s="19">
        <v>85323</v>
      </c>
      <c r="E9" s="24">
        <v>15</v>
      </c>
      <c r="G9" s="23">
        <v>79801882</v>
      </c>
      <c r="H9" s="5" t="str">
        <f t="shared" si="1"/>
        <v>$1,63,027</v>
      </c>
      <c r="J9" s="23">
        <v>79801882</v>
      </c>
      <c r="K9" s="5">
        <f t="shared" si="0"/>
        <v>9</v>
      </c>
    </row>
    <row r="10" spans="3:28">
      <c r="C10" s="23">
        <v>11741046</v>
      </c>
      <c r="D10" s="18" t="s">
        <v>7</v>
      </c>
      <c r="E10" s="24">
        <v>11</v>
      </c>
      <c r="G10" s="23">
        <v>21281615</v>
      </c>
      <c r="H10" s="5">
        <f t="shared" si="1"/>
        <v>88839</v>
      </c>
      <c r="J10" s="23">
        <v>21281615</v>
      </c>
      <c r="K10" s="5">
        <f t="shared" si="0"/>
        <v>15</v>
      </c>
    </row>
    <row r="11" spans="3:28">
      <c r="C11" s="23">
        <v>21281615</v>
      </c>
      <c r="D11" s="19">
        <v>88839</v>
      </c>
      <c r="E11" s="24">
        <v>15</v>
      </c>
      <c r="G11" s="23">
        <v>11741046</v>
      </c>
      <c r="H11" s="5" t="str">
        <f t="shared" si="1"/>
        <v>$1,90,165</v>
      </c>
      <c r="J11" s="23">
        <v>11741046</v>
      </c>
      <c r="K11" s="5">
        <f t="shared" si="0"/>
        <v>11</v>
      </c>
    </row>
    <row r="12" spans="3:28">
      <c r="C12" s="23">
        <v>20143706</v>
      </c>
      <c r="D12" s="19">
        <v>69328</v>
      </c>
      <c r="E12" s="24">
        <v>39</v>
      </c>
      <c r="G12" s="23">
        <v>59654577</v>
      </c>
      <c r="H12" s="5" t="str">
        <f t="shared" si="1"/>
        <v>$1,14,149</v>
      </c>
      <c r="J12" s="23">
        <v>59654577</v>
      </c>
      <c r="K12" s="5">
        <f t="shared" si="0"/>
        <v>4</v>
      </c>
    </row>
    <row r="13" spans="3:28">
      <c r="C13" s="23">
        <v>44631675</v>
      </c>
      <c r="D13" s="18" t="s">
        <v>8</v>
      </c>
      <c r="E13" s="24">
        <v>10</v>
      </c>
      <c r="G13" s="23">
        <v>4639128</v>
      </c>
      <c r="H13" s="5">
        <f t="shared" si="1"/>
        <v>50895</v>
      </c>
      <c r="J13" s="23">
        <v>4639128</v>
      </c>
      <c r="K13" s="5">
        <f t="shared" si="0"/>
        <v>29</v>
      </c>
    </row>
    <row r="14" spans="3:28">
      <c r="C14" s="23">
        <v>43380927</v>
      </c>
      <c r="D14" s="18" t="s">
        <v>9</v>
      </c>
      <c r="E14" s="24">
        <v>24</v>
      </c>
      <c r="G14" s="23">
        <v>3644626</v>
      </c>
      <c r="H14" s="5">
        <f t="shared" si="1"/>
        <v>51565</v>
      </c>
      <c r="J14" s="23">
        <v>3644626</v>
      </c>
      <c r="K14" s="5">
        <f t="shared" si="0"/>
        <v>27</v>
      </c>
    </row>
    <row r="15" spans="3:28">
      <c r="C15" s="23">
        <v>59654577</v>
      </c>
      <c r="D15" s="18" t="s">
        <v>10</v>
      </c>
      <c r="E15" s="24">
        <v>4</v>
      </c>
      <c r="G15" s="23">
        <v>64162206</v>
      </c>
      <c r="H15" s="5" t="str">
        <f t="shared" si="1"/>
        <v>$1,70,032</v>
      </c>
      <c r="J15" s="23">
        <v>64162206</v>
      </c>
      <c r="K15" s="5">
        <f t="shared" si="0"/>
        <v>10</v>
      </c>
    </row>
    <row r="16" spans="3:28">
      <c r="C16" s="23">
        <v>3644626</v>
      </c>
      <c r="D16" s="19">
        <v>51565</v>
      </c>
      <c r="E16" s="24">
        <v>27</v>
      </c>
    </row>
    <row r="17" spans="3:5">
      <c r="C17" s="23">
        <v>5544349</v>
      </c>
      <c r="D17" s="18" t="s">
        <v>11</v>
      </c>
      <c r="E17" s="24">
        <v>27</v>
      </c>
    </row>
    <row r="18" spans="3:5">
      <c r="C18" s="23">
        <v>62909768</v>
      </c>
      <c r="D18" s="18" t="s">
        <v>12</v>
      </c>
      <c r="E18" s="24">
        <v>29</v>
      </c>
    </row>
    <row r="19" spans="3:5">
      <c r="C19" s="23">
        <v>54317026</v>
      </c>
      <c r="D19" s="18" t="s">
        <v>13</v>
      </c>
      <c r="E19" s="24">
        <v>20</v>
      </c>
    </row>
    <row r="20" spans="3:5">
      <c r="C20" s="23">
        <v>64162206</v>
      </c>
      <c r="D20" s="18" t="s">
        <v>14</v>
      </c>
      <c r="E20" s="24">
        <v>10</v>
      </c>
    </row>
    <row r="21" spans="3:5">
      <c r="C21" s="23">
        <v>54636987</v>
      </c>
      <c r="D21" s="19">
        <v>61359</v>
      </c>
      <c r="E21" s="24">
        <v>8</v>
      </c>
    </row>
    <row r="22" spans="3:5">
      <c r="C22" s="23">
        <v>6529727</v>
      </c>
      <c r="D22" s="18" t="s">
        <v>15</v>
      </c>
      <c r="E22" s="24">
        <v>14</v>
      </c>
    </row>
    <row r="23" spans="3:5">
      <c r="C23" s="23">
        <v>40407549</v>
      </c>
      <c r="D23" s="18" t="s">
        <v>16</v>
      </c>
      <c r="E23" s="24">
        <v>31</v>
      </c>
    </row>
    <row r="24" spans="3:5">
      <c r="C24" s="23">
        <v>57816494</v>
      </c>
      <c r="D24" s="18" t="s">
        <v>17</v>
      </c>
      <c r="E24" s="24">
        <v>28</v>
      </c>
    </row>
    <row r="25" spans="3:5">
      <c r="C25" s="23">
        <v>32776673</v>
      </c>
      <c r="D25" s="18" t="s">
        <v>18</v>
      </c>
      <c r="E25" s="24">
        <v>32</v>
      </c>
    </row>
    <row r="26" spans="3:5">
      <c r="C26" s="23">
        <v>14239910</v>
      </c>
      <c r="D26" s="18" t="s">
        <v>19</v>
      </c>
      <c r="E26" s="24">
        <v>28</v>
      </c>
    </row>
    <row r="27" spans="3:5">
      <c r="C27" s="23">
        <v>62867501</v>
      </c>
      <c r="D27" s="18" t="s">
        <v>20</v>
      </c>
      <c r="E27" s="24">
        <v>26</v>
      </c>
    </row>
    <row r="28" spans="3:5">
      <c r="C28" s="23">
        <v>39212594</v>
      </c>
      <c r="D28" s="18" t="s">
        <v>21</v>
      </c>
      <c r="E28" s="24">
        <v>8</v>
      </c>
    </row>
    <row r="29" spans="3:5">
      <c r="C29" s="23">
        <v>22050032</v>
      </c>
      <c r="D29" s="19">
        <v>71602</v>
      </c>
      <c r="E29" s="24">
        <v>2</v>
      </c>
    </row>
    <row r="30" spans="3:5">
      <c r="C30" s="23">
        <v>66841312</v>
      </c>
      <c r="D30" s="18" t="s">
        <v>22</v>
      </c>
      <c r="E30" s="24">
        <v>4</v>
      </c>
    </row>
    <row r="31" spans="3:5">
      <c r="C31" s="23">
        <v>66395645</v>
      </c>
      <c r="D31" s="19">
        <v>89334</v>
      </c>
      <c r="E31" s="24">
        <v>0</v>
      </c>
    </row>
    <row r="32" spans="3:5">
      <c r="C32" s="23">
        <v>89464298</v>
      </c>
      <c r="D32" s="18" t="s">
        <v>23</v>
      </c>
      <c r="E32" s="24">
        <v>25</v>
      </c>
    </row>
    <row r="33" spans="3:5">
      <c r="C33" s="23">
        <v>48968487</v>
      </c>
      <c r="D33" s="18" t="s">
        <v>24</v>
      </c>
      <c r="E33" s="24">
        <v>1</v>
      </c>
    </row>
    <row r="34" spans="3:5">
      <c r="C34" s="23">
        <v>35629192</v>
      </c>
      <c r="D34" s="18" t="s">
        <v>25</v>
      </c>
      <c r="E34" s="24">
        <v>28</v>
      </c>
    </row>
    <row r="35" spans="3:5">
      <c r="C35" s="23">
        <v>29110262</v>
      </c>
      <c r="D35" s="18" t="s">
        <v>26</v>
      </c>
      <c r="E35" s="24">
        <v>7</v>
      </c>
    </row>
    <row r="36" spans="3:5">
      <c r="C36" s="23">
        <v>6053307</v>
      </c>
      <c r="D36" s="19">
        <v>85391</v>
      </c>
      <c r="E36" s="24">
        <v>21</v>
      </c>
    </row>
    <row r="37" spans="3:5">
      <c r="C37" s="23">
        <v>61435949</v>
      </c>
      <c r="D37" s="18" t="s">
        <v>27</v>
      </c>
      <c r="E37" s="24">
        <v>25</v>
      </c>
    </row>
    <row r="38" spans="3:5">
      <c r="C38" s="23">
        <v>79801882</v>
      </c>
      <c r="D38" s="18" t="s">
        <v>28</v>
      </c>
      <c r="E38" s="24">
        <v>9</v>
      </c>
    </row>
    <row r="39" spans="3:5">
      <c r="C39" s="25">
        <v>53429314</v>
      </c>
      <c r="D39" s="26" t="s">
        <v>29</v>
      </c>
      <c r="E39" s="27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0951E-3E3C-49C5-B902-11A585EB326C}">
  <dimension ref="A2:Z51"/>
  <sheetViews>
    <sheetView workbookViewId="0">
      <selection activeCell="M14" sqref="M14"/>
    </sheetView>
  </sheetViews>
  <sheetFormatPr defaultRowHeight="15"/>
  <cols>
    <col min="8" max="8" width="16" bestFit="1" customWidth="1"/>
    <col min="9" max="9" width="3.28515625" customWidth="1"/>
    <col min="10" max="10" width="7.5703125" customWidth="1"/>
    <col min="11" max="11" width="7" customWidth="1"/>
  </cols>
  <sheetData>
    <row r="2" spans="1:26" ht="15.75" thickBot="1">
      <c r="A2" s="46" t="s">
        <v>30</v>
      </c>
      <c r="B2" s="47"/>
      <c r="C2" s="47"/>
      <c r="D2" s="47"/>
      <c r="E2" s="47"/>
      <c r="F2" s="48"/>
    </row>
    <row r="3" spans="1:26" ht="15.75" thickBot="1">
      <c r="A3" s="7"/>
      <c r="B3" s="8"/>
      <c r="C3" s="8" t="s">
        <v>31</v>
      </c>
      <c r="D3" s="8" t="s">
        <v>32</v>
      </c>
      <c r="E3" s="8" t="s">
        <v>33</v>
      </c>
      <c r="F3" s="9" t="s">
        <v>34</v>
      </c>
      <c r="H3" s="39" t="s">
        <v>35</v>
      </c>
      <c r="J3" s="52" t="s">
        <v>70</v>
      </c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</row>
    <row r="4" spans="1:26" ht="27" thickBot="1">
      <c r="A4" s="34" t="s">
        <v>36</v>
      </c>
      <c r="B4" s="35" t="s">
        <v>37</v>
      </c>
      <c r="C4" s="16">
        <v>1</v>
      </c>
      <c r="D4" s="16">
        <v>2</v>
      </c>
      <c r="E4" s="16">
        <v>3</v>
      </c>
      <c r="F4" s="17">
        <v>4</v>
      </c>
      <c r="H4" s="38">
        <f>HLOOKUP(A5, A5:F51, 1, FALSE)</f>
        <v>4</v>
      </c>
      <c r="J4" s="52" t="s">
        <v>71</v>
      </c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</row>
    <row r="5" spans="1:26" ht="15.75" thickBot="1">
      <c r="A5" s="10">
        <v>4</v>
      </c>
      <c r="B5" s="11">
        <v>1</v>
      </c>
      <c r="C5" s="11">
        <v>9</v>
      </c>
      <c r="D5" s="11">
        <v>8</v>
      </c>
      <c r="E5" s="11">
        <v>6</v>
      </c>
      <c r="F5" s="12">
        <v>8</v>
      </c>
      <c r="H5" s="38">
        <f t="shared" ref="H5:H51" si="0">HLOOKUP(A6, A6:F52, 1, FALSE)</f>
        <v>1</v>
      </c>
      <c r="J5" s="52" t="s">
        <v>72</v>
      </c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</row>
    <row r="6" spans="1:26" ht="15.75" thickBot="1">
      <c r="A6" s="10">
        <v>1</v>
      </c>
      <c r="B6" s="11">
        <v>2</v>
      </c>
      <c r="C6" s="11">
        <v>10</v>
      </c>
      <c r="D6" s="11">
        <v>0</v>
      </c>
      <c r="E6" s="11">
        <v>5</v>
      </c>
      <c r="F6" s="12">
        <v>6</v>
      </c>
      <c r="H6" s="38">
        <f t="shared" si="0"/>
        <v>3</v>
      </c>
      <c r="J6" s="52" t="s">
        <v>73</v>
      </c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</row>
    <row r="7" spans="1:26" ht="15.75" thickBot="1">
      <c r="A7" s="10">
        <v>3</v>
      </c>
      <c r="B7" s="11">
        <v>3</v>
      </c>
      <c r="C7" s="11">
        <v>5</v>
      </c>
      <c r="D7" s="11">
        <v>8</v>
      </c>
      <c r="E7" s="11">
        <v>10</v>
      </c>
      <c r="F7" s="12">
        <v>5</v>
      </c>
      <c r="H7" s="38">
        <f t="shared" si="0"/>
        <v>1</v>
      </c>
    </row>
    <row r="8" spans="1:26" ht="15.75" thickBot="1">
      <c r="A8" s="10">
        <v>1</v>
      </c>
      <c r="B8" s="11">
        <v>4</v>
      </c>
      <c r="C8" s="11">
        <v>4</v>
      </c>
      <c r="D8" s="11">
        <v>0</v>
      </c>
      <c r="E8" s="11">
        <v>5</v>
      </c>
      <c r="F8" s="12">
        <v>2</v>
      </c>
      <c r="H8" s="38">
        <f t="shared" si="0"/>
        <v>2</v>
      </c>
    </row>
    <row r="9" spans="1:26" ht="15.75" thickBot="1">
      <c r="A9" s="10">
        <v>2</v>
      </c>
      <c r="B9" s="11">
        <v>5</v>
      </c>
      <c r="C9" s="11">
        <v>9</v>
      </c>
      <c r="D9" s="11">
        <v>10</v>
      </c>
      <c r="E9" s="11">
        <v>4</v>
      </c>
      <c r="F9" s="12">
        <v>5</v>
      </c>
      <c r="H9" s="38">
        <f t="shared" si="0"/>
        <v>3</v>
      </c>
    </row>
    <row r="10" spans="1:26" ht="15.75" thickBot="1">
      <c r="A10" s="10">
        <v>3</v>
      </c>
      <c r="B10" s="11">
        <v>6</v>
      </c>
      <c r="C10" s="11">
        <v>5</v>
      </c>
      <c r="D10" s="11">
        <v>2</v>
      </c>
      <c r="E10" s="11">
        <v>7</v>
      </c>
      <c r="F10" s="12">
        <v>3</v>
      </c>
      <c r="H10" s="38">
        <f t="shared" si="0"/>
        <v>1</v>
      </c>
    </row>
    <row r="11" spans="1:26" ht="15.75" thickBot="1">
      <c r="A11" s="10">
        <v>1</v>
      </c>
      <c r="B11" s="11">
        <v>7</v>
      </c>
      <c r="C11" s="11">
        <v>8</v>
      </c>
      <c r="D11" s="11">
        <v>3</v>
      </c>
      <c r="E11" s="11">
        <v>1</v>
      </c>
      <c r="F11" s="12">
        <v>2</v>
      </c>
      <c r="H11" s="38">
        <f t="shared" si="0"/>
        <v>3</v>
      </c>
    </row>
    <row r="12" spans="1:26" ht="15.75" thickBot="1">
      <c r="A12" s="10">
        <v>3</v>
      </c>
      <c r="B12" s="11">
        <v>8</v>
      </c>
      <c r="C12" s="11">
        <v>2</v>
      </c>
      <c r="D12" s="11">
        <v>2</v>
      </c>
      <c r="E12" s="11">
        <v>9</v>
      </c>
      <c r="F12" s="12">
        <v>2</v>
      </c>
      <c r="H12" s="38">
        <f t="shared" si="0"/>
        <v>1</v>
      </c>
    </row>
    <row r="13" spans="1:26" ht="15.75" thickBot="1">
      <c r="A13" s="10">
        <v>1</v>
      </c>
      <c r="B13" s="11">
        <v>9</v>
      </c>
      <c r="C13" s="11">
        <v>8</v>
      </c>
      <c r="D13" s="11">
        <v>7</v>
      </c>
      <c r="E13" s="11">
        <v>6</v>
      </c>
      <c r="F13" s="12">
        <v>3</v>
      </c>
      <c r="H13" s="38">
        <f t="shared" si="0"/>
        <v>4</v>
      </c>
    </row>
    <row r="14" spans="1:26" ht="15.75" thickBot="1">
      <c r="A14" s="10">
        <v>4</v>
      </c>
      <c r="B14" s="11">
        <v>10</v>
      </c>
      <c r="C14" s="11">
        <v>7</v>
      </c>
      <c r="D14" s="11">
        <v>0</v>
      </c>
      <c r="E14" s="11">
        <v>1</v>
      </c>
      <c r="F14" s="12">
        <v>8</v>
      </c>
      <c r="H14" s="38">
        <f t="shared" si="0"/>
        <v>3</v>
      </c>
    </row>
    <row r="15" spans="1:26" ht="15.75" thickBot="1">
      <c r="A15" s="10">
        <v>3</v>
      </c>
      <c r="B15" s="11">
        <v>11</v>
      </c>
      <c r="C15" s="11">
        <v>8</v>
      </c>
      <c r="D15" s="11">
        <v>1</v>
      </c>
      <c r="E15" s="11">
        <v>6</v>
      </c>
      <c r="F15" s="12">
        <v>6</v>
      </c>
      <c r="H15" s="38">
        <f t="shared" si="0"/>
        <v>2</v>
      </c>
    </row>
    <row r="16" spans="1:26" ht="15.75" thickBot="1">
      <c r="A16" s="10">
        <v>2</v>
      </c>
      <c r="B16" s="11">
        <v>12</v>
      </c>
      <c r="C16" s="11">
        <v>0</v>
      </c>
      <c r="D16" s="11">
        <v>7</v>
      </c>
      <c r="E16" s="11">
        <v>1</v>
      </c>
      <c r="F16" s="12">
        <v>2</v>
      </c>
      <c r="H16" s="38">
        <f t="shared" si="0"/>
        <v>1</v>
      </c>
    </row>
    <row r="17" spans="1:8" ht="15.75" thickBot="1">
      <c r="A17" s="10">
        <v>1</v>
      </c>
      <c r="B17" s="11">
        <v>13</v>
      </c>
      <c r="C17" s="11">
        <v>9</v>
      </c>
      <c r="D17" s="11">
        <v>0</v>
      </c>
      <c r="E17" s="11">
        <v>5</v>
      </c>
      <c r="F17" s="12">
        <v>4</v>
      </c>
      <c r="H17" s="38">
        <f t="shared" si="0"/>
        <v>4</v>
      </c>
    </row>
    <row r="18" spans="1:8" ht="15.75" thickBot="1">
      <c r="A18" s="10">
        <v>4</v>
      </c>
      <c r="B18" s="11">
        <v>14</v>
      </c>
      <c r="C18" s="11">
        <v>9</v>
      </c>
      <c r="D18" s="11">
        <v>2</v>
      </c>
      <c r="E18" s="11">
        <v>2</v>
      </c>
      <c r="F18" s="12">
        <v>7</v>
      </c>
      <c r="H18" s="38">
        <f t="shared" si="0"/>
        <v>3</v>
      </c>
    </row>
    <row r="19" spans="1:8" ht="15.75" thickBot="1">
      <c r="A19" s="10">
        <v>3</v>
      </c>
      <c r="B19" s="11">
        <v>15</v>
      </c>
      <c r="C19" s="11">
        <v>1</v>
      </c>
      <c r="D19" s="11">
        <v>3</v>
      </c>
      <c r="E19" s="11">
        <v>8</v>
      </c>
      <c r="F19" s="12">
        <v>4</v>
      </c>
      <c r="H19" s="38">
        <f t="shared" si="0"/>
        <v>1</v>
      </c>
    </row>
    <row r="20" spans="1:8" ht="15.75" thickBot="1">
      <c r="A20" s="10">
        <v>1</v>
      </c>
      <c r="B20" s="11">
        <v>16</v>
      </c>
      <c r="C20" s="11">
        <v>9</v>
      </c>
      <c r="D20" s="11">
        <v>6</v>
      </c>
      <c r="E20" s="11">
        <v>4</v>
      </c>
      <c r="F20" s="12">
        <v>5</v>
      </c>
      <c r="H20" s="38">
        <f t="shared" si="0"/>
        <v>1</v>
      </c>
    </row>
    <row r="21" spans="1:8" ht="15.75" thickBot="1">
      <c r="A21" s="10">
        <v>1</v>
      </c>
      <c r="B21" s="11">
        <v>17</v>
      </c>
      <c r="C21" s="11">
        <v>8</v>
      </c>
      <c r="D21" s="11">
        <v>0</v>
      </c>
      <c r="E21" s="11">
        <v>5</v>
      </c>
      <c r="F21" s="12">
        <v>0</v>
      </c>
      <c r="H21" s="38">
        <f t="shared" si="0"/>
        <v>2</v>
      </c>
    </row>
    <row r="22" spans="1:8" ht="15.75" thickBot="1">
      <c r="A22" s="10">
        <v>2</v>
      </c>
      <c r="B22" s="11">
        <v>18</v>
      </c>
      <c r="C22" s="11">
        <v>6</v>
      </c>
      <c r="D22" s="11">
        <v>7</v>
      </c>
      <c r="E22" s="11">
        <v>6</v>
      </c>
      <c r="F22" s="12">
        <v>3</v>
      </c>
      <c r="H22" s="38">
        <f t="shared" si="0"/>
        <v>3</v>
      </c>
    </row>
    <row r="23" spans="1:8" ht="15.75" thickBot="1">
      <c r="A23" s="10">
        <v>3</v>
      </c>
      <c r="B23" s="11">
        <v>19</v>
      </c>
      <c r="C23" s="11">
        <v>3</v>
      </c>
      <c r="D23" s="11">
        <v>4</v>
      </c>
      <c r="E23" s="11">
        <v>5</v>
      </c>
      <c r="F23" s="12">
        <v>4</v>
      </c>
      <c r="H23" s="38">
        <f t="shared" si="0"/>
        <v>2</v>
      </c>
    </row>
    <row r="24" spans="1:8" ht="15.75" thickBot="1">
      <c r="A24" s="10">
        <v>2</v>
      </c>
      <c r="B24" s="11">
        <v>20</v>
      </c>
      <c r="C24" s="11">
        <v>3</v>
      </c>
      <c r="D24" s="11">
        <v>9</v>
      </c>
      <c r="E24" s="11">
        <v>4</v>
      </c>
      <c r="F24" s="12">
        <v>4</v>
      </c>
      <c r="H24" s="38">
        <f t="shared" si="0"/>
        <v>3</v>
      </c>
    </row>
    <row r="25" spans="1:8" ht="15.75" thickBot="1">
      <c r="A25" s="10">
        <v>3</v>
      </c>
      <c r="B25" s="11">
        <v>21</v>
      </c>
      <c r="C25" s="11">
        <v>1</v>
      </c>
      <c r="D25" s="11">
        <v>6</v>
      </c>
      <c r="E25" s="11">
        <v>9</v>
      </c>
      <c r="F25" s="12">
        <v>1</v>
      </c>
      <c r="H25" s="38">
        <f t="shared" si="0"/>
        <v>4</v>
      </c>
    </row>
    <row r="26" spans="1:8" ht="15.75" thickBot="1">
      <c r="A26" s="10">
        <v>4</v>
      </c>
      <c r="B26" s="11">
        <v>22</v>
      </c>
      <c r="C26" s="11">
        <v>5</v>
      </c>
      <c r="D26" s="11">
        <v>1</v>
      </c>
      <c r="E26" s="11">
        <v>3</v>
      </c>
      <c r="F26" s="12">
        <v>7</v>
      </c>
      <c r="H26" s="38">
        <f t="shared" si="0"/>
        <v>3</v>
      </c>
    </row>
    <row r="27" spans="1:8" ht="15.75" thickBot="1">
      <c r="A27" s="10">
        <v>3</v>
      </c>
      <c r="B27" s="11">
        <v>23</v>
      </c>
      <c r="C27" s="11">
        <v>8</v>
      </c>
      <c r="D27" s="11">
        <v>7</v>
      </c>
      <c r="E27" s="11">
        <v>10</v>
      </c>
      <c r="F27" s="12">
        <v>2</v>
      </c>
      <c r="H27" s="38">
        <f t="shared" si="0"/>
        <v>3</v>
      </c>
    </row>
    <row r="28" spans="1:8" ht="15.75" thickBot="1">
      <c r="A28" s="10">
        <v>3</v>
      </c>
      <c r="B28" s="11">
        <v>24</v>
      </c>
      <c r="C28" s="11">
        <v>3</v>
      </c>
      <c r="D28" s="11">
        <v>6</v>
      </c>
      <c r="E28" s="11">
        <v>4</v>
      </c>
      <c r="F28" s="12">
        <v>4</v>
      </c>
      <c r="H28" s="38">
        <f t="shared" si="0"/>
        <v>1</v>
      </c>
    </row>
    <row r="29" spans="1:8" ht="15.75" thickBot="1">
      <c r="A29" s="10">
        <v>1</v>
      </c>
      <c r="B29" s="11">
        <v>25</v>
      </c>
      <c r="C29" s="11">
        <v>7</v>
      </c>
      <c r="D29" s="11">
        <v>1</v>
      </c>
      <c r="E29" s="11">
        <v>1</v>
      </c>
      <c r="F29" s="12">
        <v>0</v>
      </c>
      <c r="H29" s="38">
        <f t="shared" si="0"/>
        <v>3</v>
      </c>
    </row>
    <row r="30" spans="1:8" ht="15.75" thickBot="1">
      <c r="A30" s="10">
        <v>3</v>
      </c>
      <c r="B30" s="11">
        <v>26</v>
      </c>
      <c r="C30" s="11">
        <v>0</v>
      </c>
      <c r="D30" s="11">
        <v>9</v>
      </c>
      <c r="E30" s="11">
        <v>8</v>
      </c>
      <c r="F30" s="12">
        <v>1</v>
      </c>
      <c r="H30" s="38">
        <f t="shared" si="0"/>
        <v>2</v>
      </c>
    </row>
    <row r="31" spans="1:8" ht="15.75" thickBot="1">
      <c r="A31" s="10">
        <v>2</v>
      </c>
      <c r="B31" s="11">
        <v>27</v>
      </c>
      <c r="C31" s="11">
        <v>3</v>
      </c>
      <c r="D31" s="11">
        <v>9</v>
      </c>
      <c r="E31" s="11">
        <v>1</v>
      </c>
      <c r="F31" s="12">
        <v>5</v>
      </c>
      <c r="H31" s="38">
        <f t="shared" si="0"/>
        <v>2</v>
      </c>
    </row>
    <row r="32" spans="1:8" ht="15.75" thickBot="1">
      <c r="A32" s="10">
        <v>2</v>
      </c>
      <c r="B32" s="11">
        <v>28</v>
      </c>
      <c r="C32" s="11">
        <v>2</v>
      </c>
      <c r="D32" s="11">
        <v>4</v>
      </c>
      <c r="E32" s="11">
        <v>0</v>
      </c>
      <c r="F32" s="12">
        <v>1</v>
      </c>
      <c r="H32" s="38">
        <f t="shared" si="0"/>
        <v>2</v>
      </c>
    </row>
    <row r="33" spans="1:8" ht="15.75" thickBot="1">
      <c r="A33" s="10">
        <v>2</v>
      </c>
      <c r="B33" s="11">
        <v>29</v>
      </c>
      <c r="C33" s="11">
        <v>1</v>
      </c>
      <c r="D33" s="11">
        <v>6</v>
      </c>
      <c r="E33" s="11">
        <v>7</v>
      </c>
      <c r="F33" s="12">
        <v>3</v>
      </c>
      <c r="H33" s="38">
        <f t="shared" si="0"/>
        <v>2</v>
      </c>
    </row>
    <row r="34" spans="1:8" ht="15.75" thickBot="1">
      <c r="A34" s="10">
        <v>2</v>
      </c>
      <c r="B34" s="11">
        <v>30</v>
      </c>
      <c r="C34" s="11">
        <v>2</v>
      </c>
      <c r="D34" s="11">
        <v>3</v>
      </c>
      <c r="E34" s="11">
        <v>3</v>
      </c>
      <c r="F34" s="12">
        <v>0</v>
      </c>
      <c r="H34" s="38">
        <f t="shared" si="0"/>
        <v>4</v>
      </c>
    </row>
    <row r="35" spans="1:8" ht="15.75" thickBot="1">
      <c r="A35" s="10">
        <v>4</v>
      </c>
      <c r="B35" s="11">
        <v>31</v>
      </c>
      <c r="C35" s="11">
        <v>3</v>
      </c>
      <c r="D35" s="11">
        <v>5</v>
      </c>
      <c r="E35" s="11">
        <v>4</v>
      </c>
      <c r="F35" s="12">
        <v>8</v>
      </c>
      <c r="H35" s="38">
        <f t="shared" si="0"/>
        <v>4</v>
      </c>
    </row>
    <row r="36" spans="1:8" ht="15.75" thickBot="1">
      <c r="A36" s="10">
        <v>4</v>
      </c>
      <c r="B36" s="11">
        <v>32</v>
      </c>
      <c r="C36" s="11">
        <v>1</v>
      </c>
      <c r="D36" s="11">
        <v>1</v>
      </c>
      <c r="E36" s="11">
        <v>3</v>
      </c>
      <c r="F36" s="12">
        <v>7</v>
      </c>
      <c r="H36" s="38">
        <f t="shared" si="0"/>
        <v>4</v>
      </c>
    </row>
    <row r="37" spans="1:8" ht="15.75" thickBot="1">
      <c r="A37" s="10">
        <v>4</v>
      </c>
      <c r="B37" s="11">
        <v>33</v>
      </c>
      <c r="C37" s="11">
        <v>5</v>
      </c>
      <c r="D37" s="11">
        <v>1</v>
      </c>
      <c r="E37" s="11">
        <v>2</v>
      </c>
      <c r="F37" s="12">
        <v>6</v>
      </c>
      <c r="H37" s="38">
        <f t="shared" si="0"/>
        <v>1</v>
      </c>
    </row>
    <row r="38" spans="1:8" ht="15.75" thickBot="1">
      <c r="A38" s="10">
        <v>1</v>
      </c>
      <c r="B38" s="11">
        <v>34</v>
      </c>
      <c r="C38" s="11">
        <v>8</v>
      </c>
      <c r="D38" s="11">
        <v>2</v>
      </c>
      <c r="E38" s="11">
        <v>3</v>
      </c>
      <c r="F38" s="12">
        <v>3</v>
      </c>
      <c r="H38" s="38">
        <f t="shared" si="0"/>
        <v>4</v>
      </c>
    </row>
    <row r="39" spans="1:8" ht="15.75" thickBot="1">
      <c r="A39" s="10">
        <v>4</v>
      </c>
      <c r="B39" s="11">
        <v>68</v>
      </c>
      <c r="C39" s="11">
        <v>4</v>
      </c>
      <c r="D39" s="11">
        <v>3</v>
      </c>
      <c r="E39" s="11">
        <v>1</v>
      </c>
      <c r="F39" s="12">
        <v>7</v>
      </c>
      <c r="H39" s="38">
        <f t="shared" si="0"/>
        <v>3</v>
      </c>
    </row>
    <row r="40" spans="1:8" ht="15.75" thickBot="1">
      <c r="A40" s="10">
        <v>3</v>
      </c>
      <c r="B40" s="11">
        <v>69</v>
      </c>
      <c r="C40" s="11">
        <v>4</v>
      </c>
      <c r="D40" s="11">
        <v>4</v>
      </c>
      <c r="E40" s="11">
        <v>7</v>
      </c>
      <c r="F40" s="12">
        <v>2</v>
      </c>
      <c r="H40" s="38">
        <f t="shared" si="0"/>
        <v>1</v>
      </c>
    </row>
    <row r="41" spans="1:8" ht="15.75" thickBot="1">
      <c r="A41" s="10">
        <v>1</v>
      </c>
      <c r="B41" s="11">
        <v>70</v>
      </c>
      <c r="C41" s="11">
        <v>9</v>
      </c>
      <c r="D41" s="11">
        <v>0</v>
      </c>
      <c r="E41" s="11">
        <v>3</v>
      </c>
      <c r="F41" s="12">
        <v>4</v>
      </c>
      <c r="H41" s="38">
        <f t="shared" si="0"/>
        <v>1</v>
      </c>
    </row>
    <row r="42" spans="1:8" ht="15.75" thickBot="1">
      <c r="A42" s="10">
        <v>1</v>
      </c>
      <c r="B42" s="11">
        <v>71</v>
      </c>
      <c r="C42" s="11">
        <v>3</v>
      </c>
      <c r="D42" s="11">
        <v>4</v>
      </c>
      <c r="E42" s="11">
        <v>2</v>
      </c>
      <c r="F42" s="12">
        <v>2</v>
      </c>
      <c r="H42" s="38">
        <f t="shared" si="0"/>
        <v>2</v>
      </c>
    </row>
    <row r="43" spans="1:8" ht="15.75" thickBot="1">
      <c r="A43" s="10">
        <v>2</v>
      </c>
      <c r="B43" s="11">
        <v>72</v>
      </c>
      <c r="C43" s="11">
        <v>2</v>
      </c>
      <c r="D43" s="11">
        <v>9</v>
      </c>
      <c r="E43" s="11">
        <v>9</v>
      </c>
      <c r="F43" s="12">
        <v>7</v>
      </c>
      <c r="H43" s="38">
        <f t="shared" si="0"/>
        <v>1</v>
      </c>
    </row>
    <row r="44" spans="1:8" ht="15.75" thickBot="1">
      <c r="A44" s="10">
        <v>1</v>
      </c>
      <c r="B44" s="11">
        <v>73</v>
      </c>
      <c r="C44" s="11">
        <v>2</v>
      </c>
      <c r="D44" s="11">
        <v>2</v>
      </c>
      <c r="E44" s="11">
        <v>1</v>
      </c>
      <c r="F44" s="12">
        <v>2</v>
      </c>
      <c r="H44" s="38">
        <f t="shared" si="0"/>
        <v>3</v>
      </c>
    </row>
    <row r="45" spans="1:8" ht="15.75" thickBot="1">
      <c r="A45" s="10">
        <v>3</v>
      </c>
      <c r="B45" s="11">
        <v>74</v>
      </c>
      <c r="C45" s="11">
        <v>5</v>
      </c>
      <c r="D45" s="11">
        <v>8</v>
      </c>
      <c r="E45" s="11">
        <v>10</v>
      </c>
      <c r="F45" s="12">
        <v>0</v>
      </c>
      <c r="H45" s="38">
        <f t="shared" si="0"/>
        <v>2</v>
      </c>
    </row>
    <row r="46" spans="1:8" ht="15.75" thickBot="1">
      <c r="A46" s="10">
        <v>2</v>
      </c>
      <c r="B46" s="11">
        <v>75</v>
      </c>
      <c r="C46" s="11">
        <v>5</v>
      </c>
      <c r="D46" s="11">
        <v>9</v>
      </c>
      <c r="E46" s="11">
        <v>1</v>
      </c>
      <c r="F46" s="12">
        <v>2</v>
      </c>
      <c r="H46" s="38">
        <f t="shared" si="0"/>
        <v>4</v>
      </c>
    </row>
    <row r="47" spans="1:8" ht="15.75" thickBot="1">
      <c r="A47" s="10">
        <v>4</v>
      </c>
      <c r="B47" s="11">
        <v>76</v>
      </c>
      <c r="C47" s="11">
        <v>9</v>
      </c>
      <c r="D47" s="11">
        <v>9</v>
      </c>
      <c r="E47" s="11">
        <v>2</v>
      </c>
      <c r="F47" s="12">
        <v>7</v>
      </c>
      <c r="H47" s="38">
        <f t="shared" si="0"/>
        <v>1</v>
      </c>
    </row>
    <row r="48" spans="1:8" ht="15.75" thickBot="1">
      <c r="A48" s="10">
        <v>1</v>
      </c>
      <c r="B48" s="11">
        <v>77</v>
      </c>
      <c r="C48" s="11">
        <v>2</v>
      </c>
      <c r="D48" s="11">
        <v>0</v>
      </c>
      <c r="E48" s="11">
        <v>0</v>
      </c>
      <c r="F48" s="12">
        <v>0</v>
      </c>
      <c r="H48" s="38">
        <f t="shared" si="0"/>
        <v>2</v>
      </c>
    </row>
    <row r="49" spans="1:8" ht="15.75" thickBot="1">
      <c r="A49" s="10">
        <v>2</v>
      </c>
      <c r="B49" s="11">
        <v>78</v>
      </c>
      <c r="C49" s="11">
        <v>7</v>
      </c>
      <c r="D49" s="11">
        <v>8</v>
      </c>
      <c r="E49" s="11">
        <v>6</v>
      </c>
      <c r="F49" s="12">
        <v>5</v>
      </c>
      <c r="H49" s="38">
        <f t="shared" si="0"/>
        <v>2</v>
      </c>
    </row>
    <row r="50" spans="1:8" ht="15.75" thickBot="1">
      <c r="A50" s="10">
        <v>2</v>
      </c>
      <c r="B50" s="11">
        <v>79</v>
      </c>
      <c r="C50" s="11">
        <v>2</v>
      </c>
      <c r="D50" s="11">
        <v>4</v>
      </c>
      <c r="E50" s="11">
        <v>2</v>
      </c>
      <c r="F50" s="12">
        <v>3</v>
      </c>
      <c r="H50" s="38">
        <f t="shared" si="0"/>
        <v>4</v>
      </c>
    </row>
    <row r="51" spans="1:8" ht="15.75" thickBot="1">
      <c r="A51" s="13">
        <v>4</v>
      </c>
      <c r="B51" s="14">
        <v>80</v>
      </c>
      <c r="C51" s="14">
        <v>0</v>
      </c>
      <c r="D51" s="14">
        <v>0</v>
      </c>
      <c r="E51" s="14">
        <v>2</v>
      </c>
      <c r="F51" s="15">
        <v>7</v>
      </c>
      <c r="H51" s="38" t="e">
        <f t="shared" si="0"/>
        <v>#N/A</v>
      </c>
    </row>
  </sheetData>
  <mergeCells count="1">
    <mergeCell ref="A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F38AD-FC53-4AEB-A089-B7EA200A1C0B}">
  <dimension ref="A1:O11"/>
  <sheetViews>
    <sheetView workbookViewId="0">
      <selection activeCell="I20" sqref="I20"/>
    </sheetView>
  </sheetViews>
  <sheetFormatPr defaultRowHeight="15"/>
  <cols>
    <col min="1" max="1" width="14.42578125" bestFit="1" customWidth="1"/>
    <col min="2" max="2" width="11.5703125" bestFit="1" customWidth="1"/>
    <col min="4" max="4" width="12.5703125" customWidth="1"/>
    <col min="5" max="5" width="11.28515625" customWidth="1"/>
  </cols>
  <sheetData>
    <row r="1" spans="1:15">
      <c r="A1" s="36" t="s">
        <v>38</v>
      </c>
      <c r="B1" s="37" t="s">
        <v>39</v>
      </c>
      <c r="D1" s="36" t="s">
        <v>40</v>
      </c>
      <c r="E1" s="37" t="s">
        <v>39</v>
      </c>
    </row>
    <row r="2" spans="1:15">
      <c r="A2" s="2">
        <v>0</v>
      </c>
      <c r="B2" s="5">
        <v>0</v>
      </c>
      <c r="D2" s="2">
        <v>7</v>
      </c>
      <c r="E2" s="5">
        <f>VLOOKUP(D2, A$2:B$6, 2, 1)</f>
        <v>11000</v>
      </c>
    </row>
    <row r="3" spans="1:15" ht="15.75">
      <c r="A3" s="2">
        <v>1</v>
      </c>
      <c r="B3" s="5">
        <v>12000</v>
      </c>
      <c r="D3" s="2">
        <v>18</v>
      </c>
      <c r="E3" s="5">
        <f t="shared" ref="E3:E11" si="0">VLOOKUP(D3, A$2:B$6, 2, 1)</f>
        <v>10000</v>
      </c>
      <c r="H3" s="54" t="s">
        <v>74</v>
      </c>
      <c r="I3" s="55"/>
      <c r="J3" s="55"/>
      <c r="K3" s="55"/>
      <c r="L3" s="55"/>
      <c r="M3" s="55"/>
      <c r="N3" s="55"/>
      <c r="O3" s="55"/>
    </row>
    <row r="4" spans="1:15" ht="15.75">
      <c r="A4" s="2">
        <v>6</v>
      </c>
      <c r="B4" s="5">
        <v>11000</v>
      </c>
      <c r="D4" s="2">
        <v>15</v>
      </c>
      <c r="E4" s="5">
        <f t="shared" si="0"/>
        <v>10000</v>
      </c>
      <c r="H4" s="54" t="s">
        <v>75</v>
      </c>
      <c r="I4" s="55"/>
      <c r="J4" s="55"/>
      <c r="K4" s="55"/>
      <c r="L4" s="55"/>
      <c r="M4" s="55"/>
      <c r="N4" s="55"/>
      <c r="O4" s="55"/>
    </row>
    <row r="5" spans="1:15" ht="15.75">
      <c r="A5" s="2">
        <v>11</v>
      </c>
      <c r="B5" s="5">
        <v>10000</v>
      </c>
      <c r="D5" s="2">
        <v>10</v>
      </c>
      <c r="E5" s="5">
        <f t="shared" si="0"/>
        <v>11000</v>
      </c>
      <c r="H5" s="54" t="s">
        <v>76</v>
      </c>
      <c r="I5" s="55"/>
      <c r="J5" s="55"/>
      <c r="K5" s="55"/>
      <c r="L5" s="55"/>
      <c r="M5" s="55"/>
      <c r="N5" s="55"/>
      <c r="O5" s="55"/>
    </row>
    <row r="6" spans="1:15" ht="16.5" thickBot="1">
      <c r="A6" s="3">
        <v>21</v>
      </c>
      <c r="B6" s="6">
        <v>9000</v>
      </c>
      <c r="D6" s="2">
        <v>5</v>
      </c>
      <c r="E6" s="5">
        <f t="shared" si="0"/>
        <v>12000</v>
      </c>
      <c r="H6" s="54" t="s">
        <v>77</v>
      </c>
      <c r="I6" s="55"/>
      <c r="J6" s="55"/>
      <c r="K6" s="55"/>
      <c r="L6" s="55"/>
      <c r="M6" s="55"/>
      <c r="N6" s="55"/>
      <c r="O6" s="55"/>
    </row>
    <row r="7" spans="1:15" ht="15.75">
      <c r="D7" s="2">
        <v>24</v>
      </c>
      <c r="E7" s="5">
        <f t="shared" si="0"/>
        <v>9000</v>
      </c>
      <c r="H7" s="55"/>
      <c r="I7" s="55"/>
      <c r="J7" s="55"/>
      <c r="K7" s="55"/>
      <c r="L7" s="55"/>
      <c r="M7" s="55"/>
      <c r="N7" s="55"/>
      <c r="O7" s="55"/>
    </row>
    <row r="8" spans="1:15" ht="15.75">
      <c r="D8" s="2">
        <v>17</v>
      </c>
      <c r="E8" s="5">
        <f t="shared" si="0"/>
        <v>10000</v>
      </c>
      <c r="H8" s="55"/>
      <c r="I8" s="55"/>
      <c r="J8" s="55"/>
      <c r="K8" s="55"/>
      <c r="L8" s="55"/>
      <c r="M8" s="55"/>
      <c r="N8" s="55"/>
      <c r="O8" s="55"/>
    </row>
    <row r="9" spans="1:15">
      <c r="D9" s="2">
        <v>7</v>
      </c>
      <c r="E9" s="5">
        <f t="shared" si="0"/>
        <v>11000</v>
      </c>
    </row>
    <row r="10" spans="1:15">
      <c r="D10" s="2">
        <v>12</v>
      </c>
      <c r="E10" s="5">
        <f t="shared" si="0"/>
        <v>10000</v>
      </c>
    </row>
    <row r="11" spans="1:15">
      <c r="D11" s="3">
        <v>17</v>
      </c>
      <c r="E11" s="5">
        <f t="shared" si="0"/>
        <v>10000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00225-FCDC-4ACA-8702-34B6737DE5F7}">
  <dimension ref="A1:U17"/>
  <sheetViews>
    <sheetView workbookViewId="0">
      <selection activeCell="L8" sqref="L8"/>
    </sheetView>
  </sheetViews>
  <sheetFormatPr defaultRowHeight="15"/>
  <cols>
    <col min="5" max="5" width="8.85546875" customWidth="1"/>
  </cols>
  <sheetData>
    <row r="1" spans="1:21" ht="44.25" customHeight="1">
      <c r="F1" s="40" t="s">
        <v>41</v>
      </c>
      <c r="G1">
        <v>3</v>
      </c>
      <c r="K1" s="54" t="s">
        <v>78</v>
      </c>
      <c r="L1" s="55"/>
      <c r="M1" s="55"/>
      <c r="N1" s="55"/>
      <c r="O1" s="55"/>
      <c r="P1" s="55"/>
      <c r="Q1" s="55"/>
      <c r="R1" s="55"/>
      <c r="S1" s="55"/>
      <c r="T1" s="55"/>
      <c r="U1" s="55"/>
    </row>
    <row r="2" spans="1:21" ht="15.75">
      <c r="F2" s="41" t="s">
        <v>42</v>
      </c>
      <c r="G2">
        <v>2</v>
      </c>
      <c r="H2">
        <f>INDEX(C$10:J$17,G1, G2)</f>
        <v>1205</v>
      </c>
      <c r="K2" s="54" t="s">
        <v>79</v>
      </c>
      <c r="L2" s="55"/>
      <c r="M2" s="55"/>
      <c r="N2" s="55"/>
      <c r="O2" s="55"/>
      <c r="P2" s="55"/>
      <c r="Q2" s="55"/>
      <c r="R2" s="55"/>
      <c r="S2" s="55"/>
      <c r="T2" s="55"/>
      <c r="U2" s="55"/>
    </row>
    <row r="3" spans="1:21" ht="15.75">
      <c r="F3" s="41" t="s">
        <v>43</v>
      </c>
      <c r="G3">
        <v>4</v>
      </c>
      <c r="H3">
        <f>INDEX(Distance, 2, 5)</f>
        <v>1050</v>
      </c>
      <c r="K3" s="54" t="s">
        <v>80</v>
      </c>
      <c r="L3" s="55"/>
      <c r="M3" s="55"/>
      <c r="N3" s="55"/>
      <c r="O3" s="55"/>
      <c r="P3" s="55"/>
      <c r="Q3" s="55"/>
      <c r="R3" s="55"/>
      <c r="S3" s="55"/>
      <c r="T3" s="55"/>
      <c r="U3" s="55"/>
    </row>
    <row r="4" spans="1:21" ht="15.75">
      <c r="F4" s="41" t="s">
        <v>44</v>
      </c>
      <c r="G4">
        <v>5</v>
      </c>
      <c r="H4">
        <f>INDEX(Distance, 4, 6)</f>
        <v>1174</v>
      </c>
      <c r="K4" s="54" t="s">
        <v>81</v>
      </c>
      <c r="L4" s="55"/>
      <c r="M4" s="55"/>
      <c r="N4" s="55"/>
      <c r="O4" s="55"/>
      <c r="P4" s="55"/>
      <c r="Q4" s="55"/>
      <c r="R4" s="55"/>
      <c r="S4" s="55"/>
      <c r="T4" s="55"/>
      <c r="U4" s="55"/>
    </row>
    <row r="5" spans="1:21">
      <c r="F5" s="41" t="s">
        <v>45</v>
      </c>
      <c r="G5">
        <v>7</v>
      </c>
      <c r="H5">
        <f>INDEX(Distance, 5, 8)</f>
        <v>398</v>
      </c>
    </row>
    <row r="6" spans="1:21">
      <c r="F6" s="41" t="s">
        <v>46</v>
      </c>
      <c r="G6">
        <v>8</v>
      </c>
      <c r="H6">
        <f>INDEX(Distance, 7, 9)</f>
        <v>1482</v>
      </c>
    </row>
    <row r="7" spans="1:21">
      <c r="F7" s="42" t="s">
        <v>41</v>
      </c>
      <c r="G7">
        <v>3</v>
      </c>
      <c r="H7">
        <f>INDEX(Distance, 8, 4)</f>
        <v>2404</v>
      </c>
    </row>
    <row r="8" spans="1:21" ht="57" customHeight="1">
      <c r="H8" t="s">
        <v>63</v>
      </c>
      <c r="I8">
        <f>SUM(H2:H7)</f>
        <v>7713</v>
      </c>
    </row>
    <row r="9" spans="1:21">
      <c r="A9" s="43"/>
      <c r="B9" s="44"/>
      <c r="C9" s="44" t="s">
        <v>47</v>
      </c>
      <c r="D9" s="44" t="s">
        <v>42</v>
      </c>
      <c r="E9" s="44" t="s">
        <v>41</v>
      </c>
      <c r="F9" s="44" t="s">
        <v>43</v>
      </c>
      <c r="G9" s="44" t="s">
        <v>44</v>
      </c>
      <c r="H9" s="44" t="s">
        <v>48</v>
      </c>
      <c r="I9" s="44" t="s">
        <v>45</v>
      </c>
      <c r="J9" s="45" t="s">
        <v>46</v>
      </c>
    </row>
    <row r="10" spans="1:21">
      <c r="A10" s="10">
        <v>1</v>
      </c>
      <c r="B10" s="11" t="s">
        <v>47</v>
      </c>
      <c r="C10" s="11">
        <v>0</v>
      </c>
      <c r="D10" s="11">
        <v>983</v>
      </c>
      <c r="E10" s="11">
        <v>1815</v>
      </c>
      <c r="F10" s="11">
        <v>1991</v>
      </c>
      <c r="G10" s="11">
        <v>3036</v>
      </c>
      <c r="H10" s="11">
        <v>1539</v>
      </c>
      <c r="I10" s="11">
        <v>2664</v>
      </c>
      <c r="J10" s="12">
        <v>2612</v>
      </c>
    </row>
    <row r="11" spans="1:21">
      <c r="A11" s="10">
        <v>2</v>
      </c>
      <c r="B11" s="11" t="s">
        <v>42</v>
      </c>
      <c r="C11" s="11">
        <v>983</v>
      </c>
      <c r="D11" s="11">
        <v>0</v>
      </c>
      <c r="E11" s="11">
        <v>1205</v>
      </c>
      <c r="F11" s="11">
        <v>1050</v>
      </c>
      <c r="G11" s="11">
        <v>2112</v>
      </c>
      <c r="H11" s="11">
        <v>1390</v>
      </c>
      <c r="I11" s="11">
        <v>1729</v>
      </c>
      <c r="J11" s="12">
        <v>2052</v>
      </c>
    </row>
    <row r="12" spans="1:21">
      <c r="A12" s="10">
        <v>3</v>
      </c>
      <c r="B12" s="11" t="s">
        <v>41</v>
      </c>
      <c r="C12" s="11">
        <v>1815</v>
      </c>
      <c r="D12" s="11">
        <v>1205</v>
      </c>
      <c r="E12" s="11">
        <v>0</v>
      </c>
      <c r="F12" s="11">
        <v>801</v>
      </c>
      <c r="G12" s="11">
        <v>1425</v>
      </c>
      <c r="H12" s="11">
        <v>1332</v>
      </c>
      <c r="I12" s="11">
        <v>1027</v>
      </c>
      <c r="J12" s="12">
        <v>2404</v>
      </c>
    </row>
    <row r="13" spans="1:21">
      <c r="A13" s="10">
        <v>4</v>
      </c>
      <c r="B13" s="11" t="s">
        <v>43</v>
      </c>
      <c r="C13" s="11">
        <v>1991</v>
      </c>
      <c r="D13" s="11">
        <v>1050</v>
      </c>
      <c r="E13" s="11">
        <v>801</v>
      </c>
      <c r="F13" s="11">
        <v>0</v>
      </c>
      <c r="G13" s="11">
        <v>1174</v>
      </c>
      <c r="H13" s="11">
        <v>1332</v>
      </c>
      <c r="I13" s="11">
        <v>836</v>
      </c>
      <c r="J13" s="12">
        <v>1373</v>
      </c>
    </row>
    <row r="14" spans="1:21">
      <c r="A14" s="10">
        <v>5</v>
      </c>
      <c r="B14" s="11" t="s">
        <v>44</v>
      </c>
      <c r="C14" s="11">
        <v>3036</v>
      </c>
      <c r="D14" s="11">
        <v>2112</v>
      </c>
      <c r="E14" s="11">
        <v>1425</v>
      </c>
      <c r="F14" s="11">
        <v>1174</v>
      </c>
      <c r="G14" s="11">
        <v>0</v>
      </c>
      <c r="H14" s="11">
        <v>2757</v>
      </c>
      <c r="I14" s="11">
        <v>398</v>
      </c>
      <c r="J14" s="12">
        <v>1909</v>
      </c>
    </row>
    <row r="15" spans="1:21">
      <c r="A15" s="10">
        <v>6</v>
      </c>
      <c r="B15" s="11" t="s">
        <v>48</v>
      </c>
      <c r="C15" s="11">
        <v>1539</v>
      </c>
      <c r="D15" s="11">
        <v>1390</v>
      </c>
      <c r="E15" s="11">
        <v>1332</v>
      </c>
      <c r="F15" s="11">
        <v>1332</v>
      </c>
      <c r="G15" s="11">
        <v>2757</v>
      </c>
      <c r="H15" s="11">
        <v>0</v>
      </c>
      <c r="I15" s="11">
        <v>2359</v>
      </c>
      <c r="J15" s="12">
        <v>3389</v>
      </c>
    </row>
    <row r="16" spans="1:21">
      <c r="A16" s="10">
        <v>7</v>
      </c>
      <c r="B16" s="11" t="s">
        <v>45</v>
      </c>
      <c r="C16" s="11">
        <v>2664</v>
      </c>
      <c r="D16" s="11">
        <v>1729</v>
      </c>
      <c r="E16" s="11">
        <v>1027</v>
      </c>
      <c r="F16" s="11">
        <v>836</v>
      </c>
      <c r="G16" s="11">
        <v>398</v>
      </c>
      <c r="H16" s="11">
        <v>2359</v>
      </c>
      <c r="I16" s="11">
        <v>0</v>
      </c>
      <c r="J16" s="12">
        <v>1482</v>
      </c>
    </row>
    <row r="17" spans="1:10" ht="18.75" customHeight="1">
      <c r="A17" s="13">
        <v>8</v>
      </c>
      <c r="B17" s="14" t="s">
        <v>46</v>
      </c>
      <c r="C17" s="14">
        <v>2612</v>
      </c>
      <c r="D17" s="14">
        <v>2052</v>
      </c>
      <c r="E17" s="14">
        <v>2404</v>
      </c>
      <c r="F17" s="14">
        <v>1373</v>
      </c>
      <c r="G17" s="14">
        <v>1909</v>
      </c>
      <c r="H17" s="14">
        <v>3389</v>
      </c>
      <c r="I17" s="14">
        <v>1482</v>
      </c>
      <c r="J17" s="1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62A1E-DDA3-4152-B630-A004B8BF0A84}">
  <dimension ref="C3:R15"/>
  <sheetViews>
    <sheetView tabSelected="1" workbookViewId="0">
      <selection activeCell="D11" sqref="D11"/>
    </sheetView>
  </sheetViews>
  <sheetFormatPr defaultRowHeight="15"/>
  <cols>
    <col min="11" max="11" width="23.140625" customWidth="1"/>
  </cols>
  <sheetData>
    <row r="3" spans="3:18">
      <c r="C3" s="20"/>
      <c r="D3" s="21" t="s">
        <v>49</v>
      </c>
      <c r="E3" s="21" t="s">
        <v>50</v>
      </c>
      <c r="F3" s="21" t="s">
        <v>51</v>
      </c>
      <c r="G3" s="21" t="s">
        <v>52</v>
      </c>
      <c r="H3" s="21" t="s">
        <v>53</v>
      </c>
      <c r="I3" s="22" t="s">
        <v>54</v>
      </c>
    </row>
    <row r="4" spans="3:18">
      <c r="C4" s="23" t="s">
        <v>55</v>
      </c>
      <c r="D4" s="18">
        <v>243</v>
      </c>
      <c r="E4" s="18">
        <v>766</v>
      </c>
      <c r="F4" s="18">
        <v>397</v>
      </c>
      <c r="G4" s="18">
        <v>14</v>
      </c>
      <c r="H4" s="18">
        <v>232</v>
      </c>
      <c r="I4" s="24">
        <v>878</v>
      </c>
      <c r="K4" s="1" t="s">
        <v>56</v>
      </c>
      <c r="L4" s="4">
        <f>VLOOKUP(C5,C3:I9, 4)</f>
        <v>826</v>
      </c>
    </row>
    <row r="5" spans="3:18">
      <c r="C5" s="23" t="s">
        <v>57</v>
      </c>
      <c r="D5" s="18">
        <v>889</v>
      </c>
      <c r="E5" s="18">
        <v>452</v>
      </c>
      <c r="F5" s="18">
        <v>826</v>
      </c>
      <c r="G5" s="18">
        <v>530</v>
      </c>
      <c r="H5" s="18">
        <v>742</v>
      </c>
      <c r="I5" s="24">
        <v>104</v>
      </c>
      <c r="K5" s="3" t="s">
        <v>58</v>
      </c>
      <c r="L5" s="6">
        <f>SUM(G4:G9)</f>
        <v>2278</v>
      </c>
    </row>
    <row r="6" spans="3:18">
      <c r="C6" s="23" t="s">
        <v>59</v>
      </c>
      <c r="D6" s="18">
        <v>895</v>
      </c>
      <c r="E6" s="18">
        <v>949</v>
      </c>
      <c r="F6" s="18">
        <v>214</v>
      </c>
      <c r="G6" s="18">
        <v>616</v>
      </c>
      <c r="H6" s="18">
        <v>167</v>
      </c>
      <c r="I6" s="24">
        <v>286</v>
      </c>
    </row>
    <row r="7" spans="3:18">
      <c r="C7" s="23" t="s">
        <v>60</v>
      </c>
      <c r="D7" s="18">
        <v>813</v>
      </c>
      <c r="E7" s="18">
        <v>909</v>
      </c>
      <c r="F7" s="18">
        <v>753</v>
      </c>
      <c r="G7" s="18">
        <v>388</v>
      </c>
      <c r="H7" s="18">
        <v>361</v>
      </c>
      <c r="I7" s="24">
        <v>748</v>
      </c>
    </row>
    <row r="8" spans="3:18">
      <c r="C8" s="23" t="s">
        <v>61</v>
      </c>
      <c r="D8" s="18">
        <v>864</v>
      </c>
      <c r="E8" s="18">
        <v>382</v>
      </c>
      <c r="F8" s="18">
        <v>57</v>
      </c>
      <c r="G8" s="18">
        <v>402</v>
      </c>
      <c r="H8" s="18">
        <v>431</v>
      </c>
      <c r="I8" s="24">
        <v>489</v>
      </c>
    </row>
    <row r="9" spans="3:18">
      <c r="C9" s="25" t="s">
        <v>62</v>
      </c>
      <c r="D9" s="26">
        <v>779</v>
      </c>
      <c r="E9" s="26">
        <v>389</v>
      </c>
      <c r="F9" s="26">
        <v>895</v>
      </c>
      <c r="G9" s="26">
        <v>328</v>
      </c>
      <c r="H9" s="26">
        <v>280</v>
      </c>
      <c r="I9" s="27">
        <v>905</v>
      </c>
    </row>
    <row r="12" spans="3:18" ht="15.75">
      <c r="G12" s="54" t="s">
        <v>82</v>
      </c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</row>
    <row r="13" spans="3:18" ht="15.75">
      <c r="G13" s="54" t="s">
        <v>83</v>
      </c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</row>
    <row r="14" spans="3:18" ht="15.75">
      <c r="G14" s="54" t="s">
        <v>84</v>
      </c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</row>
    <row r="15" spans="3:18" ht="15.75"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week02-problem1</vt:lpstr>
      <vt:lpstr>week02-problem2</vt:lpstr>
      <vt:lpstr>week02-problem3</vt:lpstr>
      <vt:lpstr>week02-problem4</vt:lpstr>
      <vt:lpstr>week02-problem5</vt:lpstr>
      <vt:lpstr>Distance</vt:lpstr>
      <vt:lpstr>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Ashfa Aqeel</cp:lastModifiedBy>
  <cp:revision/>
  <dcterms:created xsi:type="dcterms:W3CDTF">2023-09-28T10:07:04Z</dcterms:created>
  <dcterms:modified xsi:type="dcterms:W3CDTF">2024-10-09T15:05:44Z</dcterms:modified>
  <cp:category/>
  <cp:contentStatus/>
</cp:coreProperties>
</file>