
<file path=[Content_Types].xml><?xml version="1.0" encoding="utf-8"?>
<Types xmlns="http://schemas.openxmlformats.org/package/2006/content-type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tabRatio="907" firstSheet="2" activeTab="2"/>
  </bookViews>
  <sheets>
    <sheet name="RiskSerializationData" sheetId="13" state="hidden" r:id="rId1"/>
    <sheet name="rsklibSimData" sheetId="22" state="hidden" r:id="rId2"/>
    <sheet name="Model" sheetId="1" r:id="rId3"/>
    <sheet name="Output Distribution - Original" sheetId="17" r:id="rId4"/>
    <sheet name="Parametrical Change Deliverable" sheetId="14" r:id="rId5"/>
    <sheet name="Model Cash flow" sheetId="2" r:id="rId6"/>
    <sheet name="Optimization Summary" sheetId="8" r:id="rId7"/>
    <sheet name="Weekly Demand &amp; Budget Inputs" sheetId="3" r:id="rId8"/>
    <sheet name="ro_HiddenInfo" sheetId="7" state="hidden" r:id="rId9"/>
    <sheet name="_PalUtilTempWorksheet" sheetId="6" state="hidden" r:id="rId10"/>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7</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OptimizationAdjustableCellAddresses" hidden="1">ro_HiddenInfo!$H$16:$H$17</definedName>
    <definedName name="Pal_Workbook_GUID" hidden="1">"A2BRNEBF9KJLY9XUK3EL29HB"</definedName>
    <definedName name="RiskAfterRecalcMacro" hidden="1">""</definedName>
    <definedName name="RiskAfterSimMacro" hidden="1">""</definedName>
    <definedName name="riskATSSboxGraph" hidden="1">FALSE</definedName>
    <definedName name="riskATSSincludeSimtables" hidden="1">TRUE</definedName>
    <definedName name="riskATSSinputsGraphs" hidden="1">FALSE</definedName>
    <definedName name="riskATSSoutputStatistic" hidden="1">3</definedName>
    <definedName name="riskATSSpercentChangeGraph" hidden="1">TRUE</definedName>
    <definedName name="riskATSSpercentileGraph" hidden="1">TRUE</definedName>
    <definedName name="riskATSSpercentileValue" hidden="1">0.5</definedName>
    <definedName name="riskATSSprintReport" hidden="1">FALSE</definedName>
    <definedName name="riskATSSreportsInActiveBook" hidden="1">FALSE</definedName>
    <definedName name="riskATSSreportsSelected" hidden="1">TRUE</definedName>
    <definedName name="riskATSSsummaryReport" hidden="1">TRUE</definedName>
    <definedName name="riskATSStornadoGraph" hidden="1">TRUE</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52511" calcMode="manual"/>
</workbook>
</file>

<file path=xl/calcChain.xml><?xml version="1.0" encoding="utf-8"?>
<calcChain xmlns="http://schemas.openxmlformats.org/spreadsheetml/2006/main">
  <c r="AN7" i="13" l="1"/>
  <c r="AN6" i="13"/>
  <c r="AN5" i="13"/>
  <c r="AN4" i="13"/>
  <c r="AN3" i="13"/>
  <c r="B5" i="1"/>
  <c r="Q26" i="1"/>
  <c r="B10" i="1"/>
  <c r="F2" i="3"/>
  <c r="B9" i="1"/>
  <c r="B6" i="1"/>
  <c r="E14" i="3"/>
  <c r="G14" i="3" s="1"/>
  <c r="H14" i="3" s="1"/>
  <c r="B35" i="1" s="1"/>
  <c r="H17" i="7"/>
  <c r="H16" i="7"/>
  <c r="B8" i="1"/>
  <c r="D2" i="3"/>
  <c r="I49" i="3"/>
  <c r="D26" i="1"/>
  <c r="E26" i="1"/>
  <c r="P26" i="1"/>
  <c r="E27" i="1" s="1"/>
  <c r="D50" i="3"/>
  <c r="E50" i="3"/>
  <c r="G50" i="3" s="1"/>
  <c r="H50" i="3" s="1"/>
  <c r="B71" i="1" s="1"/>
  <c r="D42" i="3"/>
  <c r="E42" i="3"/>
  <c r="G42" i="3" s="1"/>
  <c r="H42" i="3" s="1"/>
  <c r="B63" i="1" s="1"/>
  <c r="D15" i="3"/>
  <c r="E15" i="3"/>
  <c r="G15" i="3" s="1"/>
  <c r="H15" i="3" s="1"/>
  <c r="B36" i="1" s="1"/>
  <c r="D23" i="3"/>
  <c r="E23" i="3"/>
  <c r="G23" i="3" s="1"/>
  <c r="H23" i="3" s="1"/>
  <c r="B44" i="1" s="1"/>
  <c r="D17" i="3"/>
  <c r="E17" i="3"/>
  <c r="G17" i="3" s="1"/>
  <c r="H17" i="3" s="1"/>
  <c r="B38" i="1" s="1"/>
  <c r="D21" i="3"/>
  <c r="E21" i="3"/>
  <c r="G21" i="3" s="1"/>
  <c r="H21" i="3" s="1"/>
  <c r="B42" i="1" s="1"/>
  <c r="D14" i="3"/>
  <c r="D49" i="3"/>
  <c r="E49" i="3"/>
  <c r="G49" i="3" s="1"/>
  <c r="H49" i="3" s="1"/>
  <c r="B70" i="1" s="1"/>
  <c r="D30" i="3"/>
  <c r="E30" i="3"/>
  <c r="G30" i="3" s="1"/>
  <c r="H30" i="3" s="1"/>
  <c r="B51" i="1" s="1"/>
  <c r="D48" i="3"/>
  <c r="E48" i="3"/>
  <c r="G48" i="3" s="1"/>
  <c r="H48" i="3" s="1"/>
  <c r="B69" i="1" s="1"/>
  <c r="F49" i="3"/>
  <c r="F53" i="3"/>
  <c r="F28" i="3"/>
  <c r="F22" i="3"/>
  <c r="F10" i="3"/>
  <c r="F11" i="3"/>
  <c r="F42" i="3"/>
  <c r="F50" i="3"/>
  <c r="F30" i="3"/>
  <c r="F18" i="3"/>
  <c r="F38" i="3"/>
  <c r="F55" i="3"/>
  <c r="F29" i="3"/>
  <c r="F24" i="3"/>
  <c r="F26" i="3"/>
  <c r="F44" i="3"/>
  <c r="F19" i="3"/>
  <c r="F20" i="3"/>
  <c r="F41" i="3"/>
  <c r="F48" i="3"/>
  <c r="F35" i="3"/>
  <c r="F6" i="3"/>
  <c r="F52" i="3"/>
  <c r="F54" i="3"/>
  <c r="F7" i="3"/>
  <c r="F40" i="3"/>
  <c r="F32" i="3"/>
  <c r="F13" i="3"/>
  <c r="F46" i="3"/>
  <c r="F51" i="3"/>
  <c r="F8" i="3"/>
  <c r="F56" i="3"/>
  <c r="F5" i="3"/>
  <c r="F36" i="3"/>
  <c r="F33" i="3"/>
  <c r="F43" i="3"/>
  <c r="F12" i="3"/>
  <c r="F31" i="3"/>
  <c r="F14" i="3"/>
  <c r="F21" i="3"/>
  <c r="F9" i="3"/>
  <c r="F45" i="3"/>
  <c r="F25" i="3"/>
  <c r="F16" i="3"/>
  <c r="F34" i="3"/>
  <c r="F23" i="3"/>
  <c r="F39" i="3"/>
  <c r="F47" i="3"/>
  <c r="F17" i="3"/>
  <c r="F27" i="3"/>
  <c r="F37" i="3"/>
  <c r="F15" i="3"/>
  <c r="D8" i="3"/>
  <c r="E8" i="3"/>
  <c r="G8" i="3" s="1"/>
  <c r="H8" i="3" s="1"/>
  <c r="B29" i="1" s="1"/>
  <c r="D29" i="3"/>
  <c r="E29" i="3"/>
  <c r="G29" i="3" s="1"/>
  <c r="H29" i="3" s="1"/>
  <c r="B50" i="1" s="1"/>
  <c r="D16" i="3"/>
  <c r="E16" i="3"/>
  <c r="D54" i="3"/>
  <c r="E54" i="3"/>
  <c r="G54" i="3" s="1"/>
  <c r="H54" i="3" s="1"/>
  <c r="B75" i="1" s="1"/>
  <c r="D20" i="3"/>
  <c r="E20" i="3"/>
  <c r="G20" i="3" s="1"/>
  <c r="H20" i="3" s="1"/>
  <c r="B41" i="1" s="1"/>
  <c r="D28" i="3"/>
  <c r="E28" i="3"/>
  <c r="G28" i="3" s="1"/>
  <c r="H28" i="3" s="1"/>
  <c r="B49" i="1" s="1"/>
  <c r="D32" i="3"/>
  <c r="E32" i="3"/>
  <c r="G32" i="3" s="1"/>
  <c r="H32" i="3" s="1"/>
  <c r="B53" i="1" s="1"/>
  <c r="D40" i="3"/>
  <c r="E40" i="3"/>
  <c r="G40" i="3" s="1"/>
  <c r="H40" i="3" s="1"/>
  <c r="B61" i="1" s="1"/>
  <c r="D36" i="3"/>
  <c r="E36" i="3"/>
  <c r="G36" i="3" s="1"/>
  <c r="H36" i="3" s="1"/>
  <c r="B57" i="1" s="1"/>
  <c r="D6" i="3"/>
  <c r="E6" i="3"/>
  <c r="G6" i="3" s="1"/>
  <c r="H6" i="3" s="1"/>
  <c r="B27" i="1" s="1"/>
  <c r="D22" i="3"/>
  <c r="E22" i="3"/>
  <c r="G22" i="3" s="1"/>
  <c r="H22" i="3" s="1"/>
  <c r="B43" i="1" s="1"/>
  <c r="D34" i="3"/>
  <c r="E34" i="3"/>
  <c r="G34" i="3" s="1"/>
  <c r="H34" i="3" s="1"/>
  <c r="B55" i="1" s="1"/>
  <c r="D33" i="3"/>
  <c r="E33" i="3"/>
  <c r="G33" i="3" s="1"/>
  <c r="H33" i="3" s="1"/>
  <c r="B54" i="1" s="1"/>
  <c r="D25" i="3"/>
  <c r="E25" i="3"/>
  <c r="G25" i="3" s="1"/>
  <c r="H25" i="3" s="1"/>
  <c r="B46" i="1" s="1"/>
  <c r="D56" i="3"/>
  <c r="E56" i="3"/>
  <c r="G56" i="3" s="1"/>
  <c r="H56" i="3" s="1"/>
  <c r="B77" i="1" s="1"/>
  <c r="D9" i="3"/>
  <c r="E9" i="3"/>
  <c r="G9" i="3" s="1"/>
  <c r="H9" i="3" s="1"/>
  <c r="B30" i="1" s="1"/>
  <c r="D31" i="3"/>
  <c r="E31" i="3"/>
  <c r="G31" i="3" s="1"/>
  <c r="H31" i="3" s="1"/>
  <c r="B52" i="1" s="1"/>
  <c r="D35" i="3"/>
  <c r="E35" i="3"/>
  <c r="G35" i="3" s="1"/>
  <c r="H35" i="3" s="1"/>
  <c r="B56" i="1" s="1"/>
  <c r="D45" i="3"/>
  <c r="E45" i="3"/>
  <c r="G45" i="3" s="1"/>
  <c r="H45" i="3" s="1"/>
  <c r="B66" i="1" s="1"/>
  <c r="D18" i="3"/>
  <c r="E18" i="3"/>
  <c r="G18" i="3" s="1"/>
  <c r="H18" i="3" s="1"/>
  <c r="B39" i="1" s="1"/>
  <c r="D55" i="3"/>
  <c r="E55" i="3"/>
  <c r="G55" i="3" s="1"/>
  <c r="H55" i="3" s="1"/>
  <c r="B76" i="1" s="1"/>
  <c r="D43" i="3"/>
  <c r="E43" i="3"/>
  <c r="G43" i="3" s="1"/>
  <c r="H43" i="3" s="1"/>
  <c r="B64" i="1" s="1"/>
  <c r="D13" i="3"/>
  <c r="E13" i="3"/>
  <c r="G13" i="3" s="1"/>
  <c r="H13" i="3" s="1"/>
  <c r="B34" i="1" s="1"/>
  <c r="D19" i="3"/>
  <c r="E19" i="3"/>
  <c r="G19" i="3" s="1"/>
  <c r="H19" i="3" s="1"/>
  <c r="B40" i="1" s="1"/>
  <c r="D24" i="3"/>
  <c r="E24" i="3"/>
  <c r="G24" i="3" s="1"/>
  <c r="H24" i="3" s="1"/>
  <c r="B45" i="1" s="1"/>
  <c r="D44" i="3"/>
  <c r="E44" i="3"/>
  <c r="G44" i="3" s="1"/>
  <c r="H44" i="3" s="1"/>
  <c r="B65" i="1" s="1"/>
  <c r="D39" i="3"/>
  <c r="E39" i="3"/>
  <c r="G39" i="3" s="1"/>
  <c r="H39" i="3" s="1"/>
  <c r="B60" i="1" s="1"/>
  <c r="D26" i="3"/>
  <c r="E26" i="3"/>
  <c r="G26" i="3" s="1"/>
  <c r="H26" i="3" s="1"/>
  <c r="B47" i="1" s="1"/>
  <c r="D46" i="3"/>
  <c r="E46" i="3"/>
  <c r="G46" i="3" s="1"/>
  <c r="H46" i="3" s="1"/>
  <c r="B67" i="1" s="1"/>
  <c r="D52" i="3"/>
  <c r="E52" i="3"/>
  <c r="G52" i="3" s="1"/>
  <c r="H52" i="3" s="1"/>
  <c r="B73" i="1" s="1"/>
  <c r="D47" i="3"/>
  <c r="E47" i="3"/>
  <c r="G47" i="3" s="1"/>
  <c r="H47" i="3" s="1"/>
  <c r="B68" i="1" s="1"/>
  <c r="D38" i="3"/>
  <c r="E38" i="3"/>
  <c r="G38" i="3" s="1"/>
  <c r="H38" i="3" s="1"/>
  <c r="B59" i="1" s="1"/>
  <c r="D12" i="3"/>
  <c r="E12" i="3"/>
  <c r="D37" i="3"/>
  <c r="E37" i="3"/>
  <c r="G37" i="3" s="1"/>
  <c r="H37" i="3" s="1"/>
  <c r="B58" i="1" s="1"/>
  <c r="D27" i="3"/>
  <c r="E27" i="3"/>
  <c r="G27" i="3" s="1"/>
  <c r="H27" i="3" s="1"/>
  <c r="B48" i="1" s="1"/>
  <c r="D41" i="3"/>
  <c r="E41" i="3"/>
  <c r="G41" i="3" s="1"/>
  <c r="H41" i="3" s="1"/>
  <c r="B62" i="1" s="1"/>
  <c r="D10" i="3"/>
  <c r="E10" i="3"/>
  <c r="D51" i="3"/>
  <c r="E51" i="3"/>
  <c r="G51" i="3" s="1"/>
  <c r="H51" i="3" s="1"/>
  <c r="B72" i="1" s="1"/>
  <c r="D5" i="3"/>
  <c r="E5" i="3"/>
  <c r="D11" i="3"/>
  <c r="E11" i="3"/>
  <c r="G11" i="3" s="1"/>
  <c r="H11" i="3" s="1"/>
  <c r="B32" i="1" s="1"/>
  <c r="D53" i="3"/>
  <c r="E53" i="3"/>
  <c r="G53" i="3" s="1"/>
  <c r="H53" i="3" s="1"/>
  <c r="B74" i="1" s="1"/>
  <c r="D7" i="3"/>
  <c r="E7" i="3"/>
  <c r="G7" i="3" s="1"/>
  <c r="H7" i="3" s="1"/>
  <c r="B28" i="1" s="1"/>
  <c r="G5" i="3" l="1"/>
  <c r="H5" i="3" s="1"/>
  <c r="B26" i="1" s="1"/>
  <c r="C26" i="1" s="1"/>
  <c r="F26" i="1"/>
  <c r="G10" i="3"/>
  <c r="H10" i="3" s="1"/>
  <c r="B31" i="1" s="1"/>
  <c r="G12" i="3"/>
  <c r="H12" i="3" s="1"/>
  <c r="B33" i="1" s="1"/>
  <c r="G16" i="3"/>
  <c r="H16" i="3" s="1"/>
  <c r="B37" i="1" s="1"/>
  <c r="J26" i="1" l="1"/>
  <c r="G26" i="1"/>
  <c r="H26" i="1" l="1"/>
  <c r="D27" i="1"/>
  <c r="K26" i="1"/>
  <c r="L26" i="1" l="1"/>
  <c r="M26" i="1"/>
  <c r="O26" i="1"/>
  <c r="P27" i="1"/>
  <c r="I26" i="1"/>
  <c r="Q27" i="1" l="1"/>
  <c r="N26" i="1"/>
  <c r="R26" i="1" s="1"/>
  <c r="S26" i="1"/>
  <c r="F27" i="1"/>
  <c r="C27" i="1" l="1"/>
  <c r="E28" i="1"/>
  <c r="J27" i="1"/>
  <c r="G27" i="1"/>
  <c r="H27" i="1" s="1"/>
  <c r="D28" i="1" l="1"/>
  <c r="I27" i="1"/>
  <c r="K27" i="1"/>
  <c r="O27" i="1" l="1"/>
  <c r="S27" i="1" s="1"/>
  <c r="L27" i="1"/>
  <c r="M27" i="1"/>
  <c r="N27" i="1" l="1"/>
  <c r="R27" i="1" s="1"/>
  <c r="F28" i="1"/>
  <c r="J28" i="1" s="1"/>
  <c r="K28" i="1" s="1"/>
  <c r="C28" i="1" l="1"/>
  <c r="G28" i="1"/>
  <c r="H28" i="1" s="1"/>
  <c r="M28" i="1"/>
  <c r="L28" i="1"/>
  <c r="O28" i="1"/>
  <c r="I28" i="1" l="1"/>
  <c r="N28" i="1" s="1"/>
  <c r="S28" i="1"/>
  <c r="F29" i="1"/>
  <c r="P28" i="1" l="1"/>
  <c r="Q28" i="1" l="1"/>
  <c r="E29" i="1" s="1"/>
  <c r="R28" i="1"/>
  <c r="D29" i="1" l="1"/>
  <c r="J29" i="1" s="1"/>
  <c r="C29" i="1"/>
  <c r="G29" i="1" l="1"/>
  <c r="H29" i="1" s="1"/>
  <c r="I29" i="1" s="1"/>
  <c r="K29" i="1"/>
  <c r="O29" i="1" l="1"/>
  <c r="S29" i="1" s="1"/>
  <c r="L29" i="1"/>
  <c r="M29" i="1"/>
  <c r="F30" i="1" l="1"/>
  <c r="N29" i="1"/>
  <c r="P29" i="1" s="1"/>
  <c r="Q29" i="1" l="1"/>
  <c r="E30" i="1" s="1"/>
  <c r="R29" i="1"/>
  <c r="D30" i="1" l="1"/>
  <c r="C30" i="1"/>
  <c r="G30" i="1"/>
  <c r="H30" i="1" s="1"/>
  <c r="J30" i="1"/>
  <c r="K30" i="1" s="1"/>
  <c r="I30" i="1" l="1"/>
  <c r="L30" i="1"/>
  <c r="O30" i="1"/>
  <c r="S30" i="1" s="1"/>
  <c r="M30" i="1"/>
  <c r="N30" i="1" s="1"/>
  <c r="P30" i="1" s="1"/>
  <c r="F31" i="1" l="1"/>
  <c r="R30" i="1"/>
  <c r="Q30" i="1"/>
  <c r="E31" i="1" l="1"/>
  <c r="D31" i="1"/>
  <c r="G31" i="1" s="1"/>
  <c r="H31" i="1" s="1"/>
  <c r="I31" i="1" s="1"/>
  <c r="C31" i="1"/>
  <c r="J31" i="1" l="1"/>
  <c r="K31" i="1" s="1"/>
  <c r="L31" i="1" s="1"/>
  <c r="O31" i="1" l="1"/>
  <c r="F32" i="1" s="1"/>
  <c r="M31" i="1"/>
  <c r="N31" i="1" s="1"/>
  <c r="P31" i="1" s="1"/>
  <c r="S31" i="1" l="1"/>
  <c r="R31" i="1"/>
  <c r="C32" i="1" s="1"/>
  <c r="Q31" i="1"/>
  <c r="D32" i="1" l="1"/>
  <c r="E32" i="1"/>
  <c r="G32" i="1"/>
  <c r="H32" i="1" s="1"/>
  <c r="I32" i="1" s="1"/>
  <c r="J32" i="1"/>
  <c r="K32" i="1" l="1"/>
  <c r="O32" i="1" s="1"/>
  <c r="F33" i="1" l="1"/>
  <c r="S32" i="1"/>
  <c r="M32" i="1"/>
  <c r="L32" i="1"/>
  <c r="N32" i="1" l="1"/>
  <c r="P32" i="1" l="1"/>
  <c r="Q32" i="1"/>
  <c r="E33" i="1" l="1"/>
  <c r="D33" i="1"/>
  <c r="R32" i="1"/>
  <c r="C33" i="1" s="1"/>
  <c r="J33" i="1" l="1"/>
  <c r="G33" i="1"/>
  <c r="H33" i="1" s="1"/>
  <c r="I33" i="1" s="1"/>
  <c r="K33" i="1" l="1"/>
  <c r="O33" i="1" s="1"/>
  <c r="S33" i="1" l="1"/>
  <c r="F34" i="1"/>
  <c r="M33" i="1"/>
  <c r="L33" i="1"/>
  <c r="N33" i="1" l="1"/>
  <c r="P33" i="1" l="1"/>
  <c r="Q33" i="1"/>
  <c r="D34" i="1" l="1"/>
  <c r="E34" i="1"/>
  <c r="R33" i="1"/>
  <c r="C34" i="1" s="1"/>
  <c r="J34" i="1" l="1"/>
  <c r="G34" i="1"/>
  <c r="H34" i="1" s="1"/>
  <c r="I34" i="1" s="1"/>
  <c r="K34" i="1" l="1"/>
  <c r="O34" i="1" l="1"/>
  <c r="M34" i="1"/>
  <c r="L34" i="1"/>
  <c r="N34" i="1" l="1"/>
  <c r="P34" i="1" s="1"/>
  <c r="Q34" i="1" s="1"/>
  <c r="S34" i="1"/>
  <c r="F35" i="1"/>
  <c r="R34" i="1" l="1"/>
  <c r="C35" i="1" s="1"/>
  <c r="E35" i="1"/>
  <c r="D35" i="1"/>
  <c r="G35" i="1" s="1"/>
  <c r="H35" i="1" s="1"/>
  <c r="I35" i="1" s="1"/>
  <c r="J35" i="1" l="1"/>
  <c r="K35" i="1" l="1"/>
  <c r="M35" i="1" l="1"/>
  <c r="L35" i="1"/>
  <c r="O35" i="1"/>
  <c r="N35" i="1" l="1"/>
  <c r="P35" i="1" s="1"/>
  <c r="Q35" i="1" s="1"/>
  <c r="F36" i="1"/>
  <c r="S35" i="1"/>
  <c r="E36" i="1" l="1"/>
  <c r="D36" i="1"/>
  <c r="J36" i="1" s="1"/>
  <c r="R35" i="1"/>
  <c r="C36" i="1" s="1"/>
  <c r="G36" i="1" l="1"/>
  <c r="H36" i="1" s="1"/>
  <c r="I36" i="1" s="1"/>
  <c r="K36" i="1" s="1"/>
  <c r="L36" i="1" l="1"/>
  <c r="M36" i="1"/>
  <c r="O36" i="1"/>
  <c r="N36" i="1" l="1"/>
  <c r="S36" i="1"/>
  <c r="F37" i="1"/>
  <c r="R36" i="1" l="1"/>
  <c r="C37" i="1" s="1"/>
  <c r="P36" i="1"/>
  <c r="Q36" i="1" s="1"/>
  <c r="E37" i="1" l="1"/>
  <c r="D37" i="1"/>
  <c r="J37" i="1" l="1"/>
  <c r="G37" i="1"/>
  <c r="H37" i="1" l="1"/>
  <c r="I37" i="1" s="1"/>
  <c r="K37" i="1" l="1"/>
  <c r="O37" i="1" l="1"/>
  <c r="L37" i="1"/>
  <c r="N37" i="1" s="1"/>
  <c r="M37" i="1"/>
  <c r="P37" i="1" l="1"/>
  <c r="Q37" i="1" s="1"/>
  <c r="S37" i="1"/>
  <c r="F38" i="1"/>
  <c r="E38" i="1" l="1"/>
  <c r="D38" i="1"/>
  <c r="R37" i="1"/>
  <c r="C38" i="1" s="1"/>
  <c r="G38" i="1" l="1"/>
  <c r="H38" i="1"/>
  <c r="I38" i="1" s="1"/>
  <c r="J38" i="1"/>
  <c r="K38" i="1" l="1"/>
  <c r="M38" i="1" l="1"/>
  <c r="L38" i="1"/>
  <c r="N38" i="1" s="1"/>
  <c r="O38" i="1"/>
  <c r="P38" i="1" l="1"/>
  <c r="Q38" i="1" s="1"/>
  <c r="F39" i="1"/>
  <c r="S38" i="1"/>
  <c r="E39" i="1" l="1"/>
  <c r="D39" i="1"/>
  <c r="G39" i="1" s="1"/>
  <c r="H39" i="1" s="1"/>
  <c r="R38" i="1"/>
  <c r="C39" i="1" s="1"/>
  <c r="I39" i="1" l="1"/>
  <c r="J39" i="1"/>
  <c r="K39" i="1" s="1"/>
  <c r="O39" i="1" l="1"/>
  <c r="L39" i="1"/>
  <c r="M39" i="1"/>
  <c r="N39" i="1"/>
  <c r="P39" i="1" l="1"/>
  <c r="Q39" i="1" s="1"/>
  <c r="R39" i="1"/>
  <c r="C40" i="1" s="1"/>
  <c r="S39" i="1"/>
  <c r="F40" i="1"/>
  <c r="D40" i="1" l="1"/>
  <c r="G40" i="1" s="1"/>
  <c r="H40" i="1" s="1"/>
  <c r="I40" i="1" s="1"/>
  <c r="E40" i="1"/>
  <c r="J40" i="1" l="1"/>
  <c r="K40" i="1" l="1"/>
  <c r="O40" i="1"/>
  <c r="S40" i="1" l="1"/>
  <c r="F41" i="1"/>
  <c r="L40" i="1"/>
  <c r="M40" i="1"/>
  <c r="N40" i="1" s="1"/>
  <c r="P40" i="1" l="1"/>
  <c r="Q40" i="1" s="1"/>
  <c r="R40" i="1"/>
  <c r="C41" i="1" s="1"/>
  <c r="E41" i="1" l="1"/>
  <c r="D41" i="1"/>
  <c r="G41" i="1" l="1"/>
  <c r="H41" i="1" s="1"/>
  <c r="I41" i="1" s="1"/>
  <c r="J41" i="1"/>
  <c r="K41" i="1" s="1"/>
  <c r="O41" i="1" l="1"/>
  <c r="M41" i="1"/>
  <c r="L41" i="1"/>
  <c r="N41" i="1"/>
  <c r="P41" i="1" s="1"/>
  <c r="Q41" i="1" s="1"/>
  <c r="D42" i="1" s="1"/>
  <c r="E42" i="1"/>
  <c r="R41" i="1" l="1"/>
  <c r="C42" i="1" s="1"/>
  <c r="F42" i="1"/>
  <c r="J42" i="1" s="1"/>
  <c r="S41" i="1"/>
  <c r="G42" i="1"/>
  <c r="H42" i="1" s="1"/>
  <c r="I42" i="1" s="1"/>
  <c r="K42" i="1" l="1"/>
  <c r="O42" i="1" s="1"/>
  <c r="L42" i="1" l="1"/>
  <c r="M42" i="1"/>
  <c r="S42" i="1"/>
  <c r="F43" i="1"/>
  <c r="N42" i="1" l="1"/>
  <c r="P42" i="1" s="1"/>
  <c r="Q42" i="1" l="1"/>
  <c r="E43" i="1" s="1"/>
  <c r="R42" i="1"/>
  <c r="C43" i="1" s="1"/>
  <c r="D43" i="1" l="1"/>
  <c r="G43" i="1" l="1"/>
  <c r="H43" i="1" s="1"/>
  <c r="I43" i="1" s="1"/>
  <c r="J43" i="1"/>
  <c r="K43" i="1" s="1"/>
  <c r="M43" i="1" s="1"/>
  <c r="O43" i="1" l="1"/>
  <c r="S43" i="1" s="1"/>
  <c r="L43" i="1"/>
  <c r="N43" i="1" s="1"/>
  <c r="P43" i="1" s="1"/>
  <c r="Q43" i="1" s="1"/>
  <c r="F44" i="1" l="1"/>
  <c r="R43" i="1"/>
  <c r="C44" i="1" s="1"/>
  <c r="E44" i="1"/>
  <c r="D44" i="1"/>
  <c r="G44" i="1" s="1"/>
  <c r="H44" i="1" s="1"/>
  <c r="I44" i="1" s="1"/>
  <c r="J44" i="1" l="1"/>
  <c r="K44" i="1" l="1"/>
  <c r="O44" i="1" s="1"/>
  <c r="F45" i="1" l="1"/>
  <c r="S44" i="1"/>
  <c r="M44" i="1"/>
  <c r="L44" i="1"/>
  <c r="N44" i="1" l="1"/>
  <c r="P44" i="1" l="1"/>
  <c r="Q44" i="1" s="1"/>
  <c r="D45" i="1" l="1"/>
  <c r="E45" i="1"/>
  <c r="R44" i="1"/>
  <c r="C45" i="1" s="1"/>
  <c r="J45" i="1" l="1"/>
  <c r="G45" i="1"/>
  <c r="H45" i="1" s="1"/>
  <c r="I45" i="1" s="1"/>
  <c r="K45" i="1" l="1"/>
  <c r="O45" i="1" l="1"/>
  <c r="L45" i="1"/>
  <c r="N45" i="1" s="1"/>
  <c r="M45" i="1"/>
  <c r="P45" i="1" l="1"/>
  <c r="Q45" i="1" s="1"/>
  <c r="R45" i="1"/>
  <c r="C46" i="1" s="1"/>
  <c r="F46" i="1"/>
  <c r="S45" i="1"/>
  <c r="E46" i="1" l="1"/>
  <c r="D46" i="1"/>
  <c r="J46" i="1" l="1"/>
  <c r="G46" i="1"/>
  <c r="H46" i="1" s="1"/>
  <c r="I46" i="1" s="1"/>
  <c r="K46" i="1" l="1"/>
  <c r="O46" i="1" l="1"/>
  <c r="L46" i="1"/>
  <c r="N46" i="1" s="1"/>
  <c r="M46" i="1"/>
  <c r="P46" i="1" l="1"/>
  <c r="Q46" i="1" s="1"/>
  <c r="R46" i="1"/>
  <c r="C47" i="1" s="1"/>
  <c r="S46" i="1"/>
  <c r="F47" i="1"/>
  <c r="E47" i="1" l="1"/>
  <c r="D47" i="1"/>
  <c r="G47" i="1" s="1"/>
  <c r="H47" i="1" s="1"/>
  <c r="I47" i="1" s="1"/>
  <c r="J47" i="1" l="1"/>
  <c r="K47" i="1" l="1"/>
  <c r="O47" i="1"/>
  <c r="F48" i="1" l="1"/>
  <c r="S47" i="1"/>
  <c r="M47" i="1"/>
  <c r="L47" i="1"/>
  <c r="N47" i="1" s="1"/>
  <c r="P47" i="1" l="1"/>
  <c r="Q47" i="1" s="1"/>
  <c r="R47" i="1"/>
  <c r="C48" i="1" s="1"/>
  <c r="E48" i="1" l="1"/>
  <c r="D48" i="1"/>
  <c r="G48" i="1" l="1"/>
  <c r="J48" i="1"/>
  <c r="H48" i="1" l="1"/>
  <c r="I48" i="1" s="1"/>
  <c r="K48" i="1" s="1"/>
  <c r="L48" i="1" l="1"/>
  <c r="M48" i="1"/>
  <c r="N48" i="1" s="1"/>
  <c r="O48" i="1"/>
  <c r="P48" i="1" l="1"/>
  <c r="Q48" i="1" s="1"/>
  <c r="R48" i="1"/>
  <c r="C49" i="1" s="1"/>
  <c r="S48" i="1"/>
  <c r="F49" i="1"/>
  <c r="E49" i="1" l="1"/>
  <c r="D49" i="1"/>
  <c r="G49" i="1" l="1"/>
  <c r="J49" i="1"/>
  <c r="H49" i="1" l="1"/>
  <c r="I49" i="1" s="1"/>
  <c r="K49" i="1" s="1"/>
  <c r="M49" i="1" l="1"/>
  <c r="L49" i="1"/>
  <c r="N49" i="1" s="1"/>
  <c r="O49" i="1"/>
  <c r="P49" i="1" l="1"/>
  <c r="Q49" i="1" s="1"/>
  <c r="S49" i="1"/>
  <c r="F50" i="1"/>
  <c r="E50" i="1" l="1"/>
  <c r="D50" i="1"/>
  <c r="G50" i="1" s="1"/>
  <c r="R49" i="1"/>
  <c r="C50" i="1" s="1"/>
  <c r="H50" i="1" l="1"/>
  <c r="I50" i="1" s="1"/>
  <c r="J50" i="1"/>
  <c r="K50" i="1" s="1"/>
  <c r="O50" i="1" l="1"/>
  <c r="M50" i="1"/>
  <c r="L50" i="1"/>
  <c r="N50" i="1"/>
  <c r="P50" i="1" l="1"/>
  <c r="Q50" i="1" s="1"/>
  <c r="R50" i="1"/>
  <c r="C51" i="1" s="1"/>
  <c r="F51" i="1"/>
  <c r="S50" i="1"/>
  <c r="E51" i="1" l="1"/>
  <c r="D51" i="1"/>
  <c r="G51" i="1" s="1"/>
  <c r="H51" i="1" s="1"/>
  <c r="I51" i="1" s="1"/>
  <c r="J51" i="1" l="1"/>
  <c r="K51" i="1" s="1"/>
  <c r="O51" i="1" l="1"/>
  <c r="M51" i="1"/>
  <c r="L51" i="1"/>
  <c r="N51" i="1"/>
  <c r="P51" i="1" l="1"/>
  <c r="Q51" i="1" s="1"/>
  <c r="R51" i="1"/>
  <c r="C52" i="1" s="1"/>
  <c r="F52" i="1"/>
  <c r="S51" i="1"/>
  <c r="E52" i="1" l="1"/>
  <c r="D52" i="1"/>
  <c r="G52" i="1" s="1"/>
  <c r="H52" i="1" s="1"/>
  <c r="I52" i="1" s="1"/>
  <c r="J52" i="1" l="1"/>
  <c r="K52" i="1" l="1"/>
  <c r="O52" i="1"/>
  <c r="S52" i="1" l="1"/>
  <c r="F53" i="1"/>
  <c r="M52" i="1"/>
  <c r="L52" i="1"/>
  <c r="N52" i="1" s="1"/>
  <c r="P52" i="1" l="1"/>
  <c r="Q52" i="1" s="1"/>
  <c r="R52" i="1"/>
  <c r="C53" i="1" s="1"/>
  <c r="E53" i="1" l="1"/>
  <c r="D53" i="1"/>
  <c r="J53" i="1" l="1"/>
  <c r="G53" i="1"/>
  <c r="H53" i="1" l="1"/>
  <c r="I53" i="1" s="1"/>
  <c r="K53" i="1" l="1"/>
  <c r="L53" i="1" l="1"/>
  <c r="M53" i="1"/>
  <c r="O53" i="1"/>
  <c r="F54" i="1" l="1"/>
  <c r="S53" i="1"/>
  <c r="N53" i="1"/>
  <c r="P53" i="1" l="1"/>
  <c r="Q53" i="1" s="1"/>
  <c r="E54" i="1" l="1"/>
  <c r="D54" i="1"/>
  <c r="R53" i="1"/>
  <c r="C54" i="1" s="1"/>
  <c r="G54" i="1" l="1"/>
  <c r="J54" i="1"/>
  <c r="H54" i="1" l="1"/>
  <c r="I54" i="1" s="1"/>
  <c r="K54" i="1" l="1"/>
  <c r="O54" i="1" l="1"/>
  <c r="L54" i="1"/>
  <c r="M54" i="1"/>
  <c r="N54" i="1"/>
  <c r="P54" i="1" l="1"/>
  <c r="Q54" i="1" s="1"/>
  <c r="F55" i="1"/>
  <c r="S54" i="1"/>
  <c r="E55" i="1" l="1"/>
  <c r="D55" i="1"/>
  <c r="R54" i="1"/>
  <c r="C55" i="1" s="1"/>
  <c r="G55" i="1" l="1"/>
  <c r="J55" i="1"/>
  <c r="H55" i="1" l="1"/>
  <c r="I55" i="1" s="1"/>
  <c r="K55" i="1" l="1"/>
  <c r="O55" i="1" l="1"/>
  <c r="L55" i="1"/>
  <c r="M55" i="1"/>
  <c r="N55" i="1"/>
  <c r="P55" i="1" l="1"/>
  <c r="Q55" i="1" s="1"/>
  <c r="F56" i="1"/>
  <c r="S55" i="1"/>
  <c r="E56" i="1" l="1"/>
  <c r="D56" i="1"/>
  <c r="G56" i="1" s="1"/>
  <c r="J56" i="1"/>
  <c r="R55" i="1"/>
  <c r="C56" i="1" s="1"/>
  <c r="H56" i="1" l="1"/>
  <c r="I56" i="1" s="1"/>
  <c r="K56" i="1" l="1"/>
  <c r="O56" i="1" l="1"/>
  <c r="M56" i="1"/>
  <c r="L56" i="1"/>
  <c r="N56" i="1"/>
  <c r="P56" i="1" l="1"/>
  <c r="Q56" i="1" s="1"/>
  <c r="R56" i="1"/>
  <c r="C57" i="1" s="1"/>
  <c r="F57" i="1"/>
  <c r="S56" i="1"/>
  <c r="E57" i="1" l="1"/>
  <c r="D57" i="1"/>
  <c r="G57" i="1" s="1"/>
  <c r="H57" i="1" l="1"/>
  <c r="I57" i="1" s="1"/>
  <c r="J57" i="1"/>
  <c r="K57" i="1" l="1"/>
  <c r="O57" i="1"/>
  <c r="F58" i="1" l="1"/>
  <c r="S57" i="1"/>
  <c r="L57" i="1"/>
  <c r="M57" i="1"/>
  <c r="N57" i="1" s="1"/>
  <c r="P57" i="1" l="1"/>
  <c r="Q57" i="1" s="1"/>
  <c r="R57" i="1"/>
  <c r="C58" i="1" s="1"/>
  <c r="E58" i="1" l="1"/>
  <c r="D58" i="1"/>
  <c r="J58" i="1" l="1"/>
  <c r="G58" i="1"/>
  <c r="H58" i="1" l="1"/>
  <c r="I58" i="1" s="1"/>
  <c r="K58" i="1" s="1"/>
  <c r="O58" i="1"/>
  <c r="F59" i="1" l="1"/>
  <c r="S58" i="1"/>
  <c r="L58" i="1"/>
  <c r="M58" i="1"/>
  <c r="N58" i="1" s="1"/>
  <c r="P58" i="1" l="1"/>
  <c r="Q58" i="1" s="1"/>
  <c r="E59" i="1" l="1"/>
  <c r="D59" i="1"/>
  <c r="R58" i="1"/>
  <c r="C59" i="1" s="1"/>
  <c r="G59" i="1" l="1"/>
  <c r="J59" i="1"/>
  <c r="H59" i="1" l="1"/>
  <c r="I59" i="1" s="1"/>
  <c r="K59" i="1" l="1"/>
  <c r="O59" i="1" l="1"/>
  <c r="L59" i="1"/>
  <c r="M59" i="1"/>
  <c r="N59" i="1"/>
  <c r="P59" i="1" l="1"/>
  <c r="Q59" i="1" s="1"/>
  <c r="F60" i="1"/>
  <c r="S59" i="1"/>
  <c r="E60" i="1" l="1"/>
  <c r="D60" i="1"/>
  <c r="J60" i="1"/>
  <c r="R59" i="1"/>
  <c r="C60" i="1" s="1"/>
  <c r="G60" i="1" l="1"/>
  <c r="H60" i="1" l="1"/>
  <c r="I60" i="1" s="1"/>
  <c r="K60" i="1" l="1"/>
  <c r="O60" i="1" l="1"/>
  <c r="L60" i="1"/>
  <c r="M60" i="1"/>
  <c r="N60" i="1"/>
  <c r="P60" i="1" l="1"/>
  <c r="Q60" i="1" s="1"/>
  <c r="F61" i="1"/>
  <c r="S60" i="1"/>
  <c r="E61" i="1" l="1"/>
  <c r="D61" i="1"/>
  <c r="J61" i="1"/>
  <c r="R60" i="1"/>
  <c r="C61" i="1" s="1"/>
  <c r="G61" i="1" l="1"/>
  <c r="H61" i="1" l="1"/>
  <c r="I61" i="1" s="1"/>
  <c r="K61" i="1" l="1"/>
  <c r="O61" i="1" l="1"/>
  <c r="L61" i="1"/>
  <c r="M61" i="1"/>
  <c r="N61" i="1"/>
  <c r="P61" i="1" l="1"/>
  <c r="Q61" i="1" s="1"/>
  <c r="S61" i="1"/>
  <c r="F62" i="1"/>
  <c r="E62" i="1" l="1"/>
  <c r="D62" i="1"/>
  <c r="G62" i="1" s="1"/>
  <c r="R61" i="1"/>
  <c r="C62" i="1" s="1"/>
  <c r="H62" i="1" l="1"/>
  <c r="I62" i="1" s="1"/>
  <c r="J62" i="1"/>
  <c r="K62" i="1" l="1"/>
  <c r="O62" i="1"/>
  <c r="F63" i="1" l="1"/>
  <c r="S62" i="1"/>
  <c r="M62" i="1"/>
  <c r="L62" i="1"/>
  <c r="N62" i="1" s="1"/>
  <c r="P62" i="1" l="1"/>
  <c r="Q62" i="1" s="1"/>
  <c r="R62" i="1"/>
  <c r="C63" i="1" s="1"/>
  <c r="E63" i="1" l="1"/>
  <c r="D63" i="1"/>
  <c r="G63" i="1" l="1"/>
  <c r="J63" i="1"/>
  <c r="H63" i="1" l="1"/>
  <c r="I63" i="1" s="1"/>
  <c r="K63" i="1" l="1"/>
  <c r="L63" i="1" l="1"/>
  <c r="M63" i="1"/>
  <c r="O63" i="1"/>
  <c r="N63" i="1"/>
  <c r="P63" i="1" l="1"/>
  <c r="Q63" i="1" s="1"/>
  <c r="R63" i="1"/>
  <c r="C64" i="1" s="1"/>
  <c r="S63" i="1"/>
  <c r="F64" i="1"/>
  <c r="E64" i="1" l="1"/>
  <c r="D64" i="1"/>
  <c r="G64" i="1" s="1"/>
  <c r="H64" i="1" l="1"/>
  <c r="I64" i="1" s="1"/>
  <c r="J64" i="1"/>
  <c r="K64" i="1" l="1"/>
  <c r="O64" i="1"/>
  <c r="S64" i="1" l="1"/>
  <c r="F65" i="1"/>
  <c r="L64" i="1"/>
  <c r="M64" i="1"/>
  <c r="N64" i="1" l="1"/>
  <c r="P64" i="1" l="1"/>
  <c r="Q64" i="1" s="1"/>
  <c r="R64" i="1"/>
  <c r="C65" i="1" s="1"/>
  <c r="E65" i="1" l="1"/>
  <c r="D65" i="1"/>
  <c r="G65" i="1" l="1"/>
  <c r="J65" i="1"/>
  <c r="H65" i="1" l="1"/>
  <c r="I65" i="1" s="1"/>
  <c r="K65" i="1" l="1"/>
  <c r="L65" i="1" l="1"/>
  <c r="M65" i="1"/>
  <c r="O65" i="1"/>
  <c r="N65" i="1"/>
  <c r="P65" i="1" l="1"/>
  <c r="Q65" i="1" s="1"/>
  <c r="R65" i="1"/>
  <c r="C66" i="1" s="1"/>
  <c r="F66" i="1"/>
  <c r="S65" i="1"/>
  <c r="E66" i="1" l="1"/>
  <c r="D66" i="1"/>
  <c r="G66" i="1" s="1"/>
  <c r="H66" i="1" l="1"/>
  <c r="I66" i="1" s="1"/>
  <c r="J66" i="1"/>
  <c r="K66" i="1" s="1"/>
  <c r="O66" i="1" l="1"/>
  <c r="M66" i="1"/>
  <c r="L66" i="1"/>
  <c r="N66" i="1"/>
  <c r="P66" i="1" l="1"/>
  <c r="Q66" i="1" s="1"/>
  <c r="R66" i="1"/>
  <c r="C67" i="1" s="1"/>
  <c r="F67" i="1"/>
  <c r="S66" i="1"/>
  <c r="E67" i="1" l="1"/>
  <c r="D67" i="1"/>
  <c r="G67" i="1" s="1"/>
  <c r="H67" i="1" l="1"/>
  <c r="I67" i="1" s="1"/>
  <c r="J67" i="1"/>
  <c r="K67" i="1" s="1"/>
  <c r="O67" i="1" l="1"/>
  <c r="L67" i="1"/>
  <c r="M67" i="1"/>
  <c r="N67" i="1"/>
  <c r="P67" i="1" l="1"/>
  <c r="Q67" i="1" s="1"/>
  <c r="R67" i="1"/>
  <c r="C68" i="1" s="1"/>
  <c r="F68" i="1"/>
  <c r="S67" i="1"/>
  <c r="E68" i="1" l="1"/>
  <c r="D68" i="1"/>
  <c r="G68" i="1" s="1"/>
  <c r="H68" i="1" l="1"/>
  <c r="I68" i="1" s="1"/>
  <c r="J68" i="1"/>
  <c r="K68" i="1" l="1"/>
  <c r="O68" i="1"/>
  <c r="S68" i="1" l="1"/>
  <c r="F69" i="1"/>
  <c r="M68" i="1"/>
  <c r="L68" i="1"/>
  <c r="N68" i="1" s="1"/>
  <c r="P68" i="1" l="1"/>
  <c r="Q68" i="1" s="1"/>
  <c r="R68" i="1"/>
  <c r="C69" i="1" s="1"/>
  <c r="E69" i="1" l="1"/>
  <c r="D69" i="1"/>
  <c r="G69" i="1" l="1"/>
  <c r="J69" i="1"/>
  <c r="H69" i="1" l="1"/>
  <c r="I69" i="1" s="1"/>
  <c r="K69" i="1" l="1"/>
  <c r="L69" i="1" l="1"/>
  <c r="M69" i="1"/>
  <c r="O69" i="1"/>
  <c r="N69" i="1"/>
  <c r="P69" i="1" l="1"/>
  <c r="Q69" i="1" s="1"/>
  <c r="R69" i="1"/>
  <c r="C70" i="1" s="1"/>
  <c r="F70" i="1"/>
  <c r="S69" i="1"/>
  <c r="E70" i="1" l="1"/>
  <c r="D70" i="1"/>
  <c r="G70" i="1" s="1"/>
  <c r="H70" i="1" l="1"/>
  <c r="I70" i="1" s="1"/>
  <c r="J70" i="1"/>
  <c r="K70" i="1" l="1"/>
  <c r="O70" i="1"/>
  <c r="S70" i="1" l="1"/>
  <c r="F71" i="1"/>
  <c r="M70" i="1"/>
  <c r="L70" i="1"/>
  <c r="N70" i="1" s="1"/>
  <c r="P70" i="1" l="1"/>
  <c r="Q70" i="1" s="1"/>
  <c r="R70" i="1"/>
  <c r="C71" i="1" s="1"/>
  <c r="E71" i="1" l="1"/>
  <c r="D71" i="1"/>
  <c r="G71" i="1" l="1"/>
  <c r="J71" i="1"/>
  <c r="H71" i="1" l="1"/>
  <c r="I71" i="1" s="1"/>
  <c r="K71" i="1" l="1"/>
  <c r="O71" i="1" l="1"/>
  <c r="M71" i="1"/>
  <c r="L71" i="1"/>
  <c r="N71" i="1"/>
  <c r="P71" i="1" l="1"/>
  <c r="Q71" i="1" s="1"/>
  <c r="R71" i="1"/>
  <c r="C72" i="1" s="1"/>
  <c r="S71" i="1"/>
  <c r="F72" i="1"/>
  <c r="E72" i="1" l="1"/>
  <c r="D72" i="1"/>
  <c r="G72" i="1" s="1"/>
  <c r="H72" i="1" l="1"/>
  <c r="I72" i="1" s="1"/>
  <c r="J72" i="1"/>
  <c r="K72" i="1" s="1"/>
  <c r="O72" i="1" l="1"/>
  <c r="M72" i="1"/>
  <c r="L72" i="1"/>
  <c r="N72" i="1"/>
  <c r="P72" i="1" l="1"/>
  <c r="Q72" i="1" s="1"/>
  <c r="R72" i="1"/>
  <c r="C73" i="1" s="1"/>
  <c r="S72" i="1"/>
  <c r="F73" i="1"/>
  <c r="E73" i="1" l="1"/>
  <c r="D73" i="1"/>
  <c r="J73" i="1" l="1"/>
  <c r="G73" i="1"/>
  <c r="H73" i="1" l="1"/>
  <c r="I73" i="1" s="1"/>
  <c r="K73" i="1" s="1"/>
  <c r="O73" i="1"/>
  <c r="S73" i="1" l="1"/>
  <c r="F74" i="1"/>
  <c r="M73" i="1"/>
  <c r="L73" i="1"/>
  <c r="N73" i="1" s="1"/>
  <c r="P73" i="1" l="1"/>
  <c r="Q73" i="1" s="1"/>
  <c r="R73" i="1"/>
  <c r="C74" i="1" s="1"/>
  <c r="E74" i="1" l="1"/>
  <c r="D74" i="1"/>
  <c r="G74" i="1" l="1"/>
  <c r="J74" i="1"/>
  <c r="G5" i="1"/>
  <c r="H74" i="1" l="1"/>
  <c r="I74" i="1" s="1"/>
  <c r="G4" i="1"/>
  <c r="K74" i="1" l="1"/>
  <c r="G9" i="1"/>
  <c r="G10" i="1"/>
  <c r="O74" i="1" l="1"/>
  <c r="L74" i="1"/>
  <c r="N74" i="1" s="1"/>
  <c r="M74" i="1"/>
  <c r="G6" i="1"/>
  <c r="G11" i="1"/>
  <c r="G13" i="1"/>
  <c r="G7" i="1"/>
  <c r="P74" i="1" l="1"/>
  <c r="R74" i="1"/>
  <c r="C75" i="1" s="1"/>
  <c r="F75" i="1"/>
  <c r="S74" i="1"/>
  <c r="G8" i="1"/>
  <c r="Q74" i="1" l="1"/>
  <c r="G12" i="1"/>
  <c r="E75" i="1" l="1"/>
  <c r="D75" i="1"/>
  <c r="G75" i="1" l="1"/>
  <c r="J75" i="1"/>
  <c r="H75" i="1" l="1"/>
  <c r="I75" i="1" s="1"/>
  <c r="K75" i="1" s="1"/>
  <c r="M75" i="1" l="1"/>
  <c r="L75" i="1"/>
  <c r="N75" i="1" s="1"/>
  <c r="O75" i="1"/>
  <c r="P75" i="1" l="1"/>
  <c r="R75" i="1"/>
  <c r="C76" i="1" s="1"/>
  <c r="S75" i="1"/>
  <c r="F76" i="1"/>
  <c r="Q75" i="1" l="1"/>
  <c r="E76" i="1" l="1"/>
  <c r="D76" i="1"/>
  <c r="G76" i="1" l="1"/>
  <c r="J76" i="1"/>
  <c r="H76" i="1" l="1"/>
  <c r="I76" i="1" s="1"/>
  <c r="K76" i="1" l="1"/>
  <c r="L76" i="1" l="1"/>
  <c r="M76" i="1"/>
  <c r="O76" i="1"/>
  <c r="N76" i="1"/>
  <c r="P76" i="1" l="1"/>
  <c r="R76" i="1"/>
  <c r="C77" i="1" s="1"/>
  <c r="F77" i="1"/>
  <c r="S76" i="1"/>
  <c r="Q76" i="1" l="1"/>
  <c r="E77" i="1" l="1"/>
  <c r="D77" i="1"/>
  <c r="G77" i="1" l="1"/>
  <c r="H77" i="1" s="1"/>
  <c r="I77" i="1" s="1"/>
  <c r="J77" i="1"/>
  <c r="K77" i="1" l="1"/>
  <c r="L77" i="1" l="1"/>
  <c r="M77" i="1"/>
  <c r="N77" i="1"/>
  <c r="O77" i="1"/>
  <c r="F5" i="1"/>
  <c r="F4" i="1"/>
  <c r="AG3" i="13" l="1"/>
  <c r="A3" i="13"/>
  <c r="A4" i="13"/>
  <c r="AG4" i="13"/>
  <c r="P77" i="1"/>
  <c r="S77" i="1"/>
  <c r="F8" i="1"/>
  <c r="F9" i="1"/>
  <c r="F10" i="1"/>
  <c r="BD16" i="7" l="1"/>
  <c r="AG6" i="13"/>
  <c r="A6" i="13"/>
  <c r="B1" i="7"/>
  <c r="Q77" i="1"/>
  <c r="R77" i="1"/>
  <c r="F12" i="1"/>
  <c r="F7" i="1"/>
  <c r="F13" i="1"/>
  <c r="F6" i="1"/>
  <c r="F11" i="1"/>
  <c r="A5" i="13" l="1"/>
  <c r="AG5" i="13"/>
  <c r="AG7" i="13"/>
  <c r="A7" i="13"/>
</calcChain>
</file>

<file path=xl/comments1.xml><?xml version="1.0" encoding="utf-8"?>
<comments xmlns="http://schemas.openxmlformats.org/spreadsheetml/2006/main">
  <authors>
    <author>Author</author>
  </authors>
  <commentList>
    <comment ref="B4" authorId="0" shapeId="0">
      <text>
        <r>
          <rPr>
            <sz val="9"/>
            <color indexed="81"/>
            <rFont val="Tahoma"/>
            <family val="2"/>
          </rPr>
          <t>http://www.unicef.org/supply/files/RUTF_Pricing_Data_final_July_2015.pdf</t>
        </r>
      </text>
    </comment>
    <comment ref="E15" authorId="0" shapeId="0">
      <text/>
    </comment>
    <comment ref="B18" authorId="0" shapeId="0">
      <text>
        <r>
          <rPr>
            <b/>
            <sz val="9"/>
            <color indexed="81"/>
            <rFont val="Tahoma"/>
            <family val="2"/>
          </rPr>
          <t>Optimum Reorder point and order level calculated using Risk Optimizer. Check sheet "Optimization Summary" for details.</t>
        </r>
      </text>
    </comment>
    <comment ref="B23" authorId="0" shapeId="0">
      <text>
        <r>
          <rPr>
            <b/>
            <sz val="9"/>
            <color indexed="81"/>
            <rFont val="Tahoma"/>
            <family val="2"/>
          </rPr>
          <t>Author:</t>
        </r>
        <r>
          <rPr>
            <sz val="9"/>
            <color indexed="81"/>
            <rFont val="Tahoma"/>
            <family val="2"/>
          </rPr>
          <t xml:space="preserve">
The weekly budget is allocated as per the anticipated distribution of demand. Check Demand comment for more.</t>
        </r>
      </text>
    </comment>
    <comment ref="C23" authorId="0" shapeId="0">
      <text>
        <r>
          <rPr>
            <b/>
            <sz val="9"/>
            <color indexed="81"/>
            <rFont val="Tahoma"/>
            <family val="2"/>
          </rPr>
          <t>Author:</t>
        </r>
        <r>
          <rPr>
            <sz val="9"/>
            <color indexed="81"/>
            <rFont val="Tahoma"/>
            <family val="2"/>
          </rPr>
          <t xml:space="preserve">
Opening balance is summation of closing balance from last week and weekly budget for the particular week</t>
        </r>
      </text>
    </comment>
    <comment ref="D23" authorId="0" shapeId="0">
      <text>
        <r>
          <rPr>
            <b/>
            <sz val="9"/>
            <color indexed="81"/>
            <rFont val="Tahoma"/>
            <family val="2"/>
          </rPr>
          <t>Author:</t>
        </r>
        <r>
          <rPr>
            <sz val="9"/>
            <color indexed="81"/>
            <rFont val="Tahoma"/>
            <family val="2"/>
          </rPr>
          <t xml:space="preserve">
Carry forward of closing inventory of the previous week plus the new inventory arrived (if any)</t>
        </r>
      </text>
    </comment>
    <comment ref="E23" authorId="0" shapeId="0">
      <text>
        <r>
          <rPr>
            <b/>
            <sz val="9"/>
            <color indexed="81"/>
            <rFont val="Tahoma"/>
            <family val="2"/>
          </rPr>
          <t>Author:</t>
        </r>
        <r>
          <rPr>
            <sz val="9"/>
            <color indexed="81"/>
            <rFont val="Tahoma"/>
            <family val="2"/>
          </rPr>
          <t xml:space="preserve">
Inventory Due</t>
        </r>
      </text>
    </comment>
    <comment ref="F23" authorId="0" shapeId="0">
      <text>
        <r>
          <rPr>
            <b/>
            <sz val="9"/>
            <color indexed="81"/>
            <rFont val="Tahoma"/>
            <family val="2"/>
          </rPr>
          <t>Author:</t>
        </r>
        <r>
          <rPr>
            <sz val="9"/>
            <color indexed="81"/>
            <rFont val="Tahoma"/>
            <family val="2"/>
          </rPr>
          <t xml:space="preserve">
Weekly Demand</t>
        </r>
      </text>
    </comment>
    <comment ref="G23" authorId="0" shapeId="0">
      <text>
        <r>
          <rPr>
            <b/>
            <sz val="9"/>
            <color indexed="81"/>
            <rFont val="Tahoma"/>
            <family val="2"/>
          </rPr>
          <t>Author:</t>
        </r>
        <r>
          <rPr>
            <sz val="9"/>
            <color indexed="81"/>
            <rFont val="Tahoma"/>
            <family val="2"/>
          </rPr>
          <t xml:space="preserve">
Demand - Inventory</t>
        </r>
      </text>
    </comment>
    <comment ref="H23" authorId="0" shapeId="0">
      <text>
        <r>
          <rPr>
            <b/>
            <sz val="9"/>
            <color indexed="81"/>
            <rFont val="Tahoma"/>
            <family val="2"/>
          </rPr>
          <t>Author:</t>
        </r>
        <r>
          <rPr>
            <sz val="9"/>
            <color indexed="81"/>
            <rFont val="Tahoma"/>
            <family val="2"/>
          </rPr>
          <t xml:space="preserve">
WH Cost only for regular stock. Warehouse cost on emergency stock calulcated seperately.</t>
        </r>
      </text>
    </comment>
    <comment ref="I23" authorId="0" shapeId="0">
      <text>
        <r>
          <rPr>
            <b/>
            <sz val="9"/>
            <color indexed="81"/>
            <rFont val="Tahoma"/>
            <family val="2"/>
          </rPr>
          <t>Author:</t>
        </r>
        <r>
          <rPr>
            <sz val="9"/>
            <color indexed="81"/>
            <rFont val="Tahoma"/>
            <family val="2"/>
          </rPr>
          <t xml:space="preserve">
Intermediary Cash balance</t>
        </r>
      </text>
    </comment>
    <comment ref="J23" authorId="0" shapeId="0">
      <text>
        <r>
          <rPr>
            <b/>
            <sz val="9"/>
            <color indexed="81"/>
            <rFont val="Tahoma"/>
            <family val="2"/>
          </rPr>
          <t xml:space="preserve">Author:
</t>
        </r>
      </text>
    </comment>
    <comment ref="K23" authorId="0" shapeId="0">
      <text>
        <r>
          <rPr>
            <b/>
            <sz val="9"/>
            <color indexed="81"/>
            <rFont val="Tahoma"/>
            <family val="2"/>
          </rPr>
          <t>Author:</t>
        </r>
        <r>
          <rPr>
            <sz val="9"/>
            <color indexed="81"/>
            <rFont val="Tahoma"/>
            <family val="2"/>
          </rPr>
          <t xml:space="preserve">
Shiban:
Emergency order fulfillment limited by weekly budget. If budget is limited, order quantity limited to budget. A budget shortfall of $1000 is allowed upto week 40.</t>
        </r>
      </text>
    </comment>
    <comment ref="L23" authorId="0" shapeId="0">
      <text>
        <r>
          <rPr>
            <b/>
            <sz val="9"/>
            <color indexed="81"/>
            <rFont val="Tahoma"/>
            <family val="2"/>
          </rPr>
          <t>Author:</t>
        </r>
        <r>
          <rPr>
            <sz val="9"/>
            <color indexed="81"/>
            <rFont val="Tahoma"/>
            <family val="2"/>
          </rPr>
          <t xml:space="preserve">
Cost of Air Expenditure</t>
        </r>
      </text>
    </comment>
    <comment ref="M23" authorId="0" shapeId="0">
      <text>
        <r>
          <rPr>
            <b/>
            <sz val="9"/>
            <color indexed="81"/>
            <rFont val="Tahoma"/>
            <family val="2"/>
          </rPr>
          <t>Author:</t>
        </r>
        <r>
          <rPr>
            <sz val="9"/>
            <color indexed="81"/>
            <rFont val="Tahoma"/>
            <family val="2"/>
          </rPr>
          <t xml:space="preserve">
Holding cost incurred on emergency orders. It has been assumed that emergency orders have to pass through ware house to distribution centers and hence they also incur holding costs. However, realistically, this cost can be lower than the actual warehouse cost.</t>
        </r>
      </text>
    </comment>
    <comment ref="N23" authorId="0" shapeId="0">
      <text>
        <r>
          <rPr>
            <b/>
            <sz val="9"/>
            <color indexed="81"/>
            <rFont val="Tahoma"/>
            <family val="2"/>
          </rPr>
          <t>Author:</t>
        </r>
        <r>
          <rPr>
            <sz val="9"/>
            <color indexed="81"/>
            <rFont val="Tahoma"/>
            <family val="2"/>
          </rPr>
          <t xml:space="preserve">
Intermediary Cash update</t>
        </r>
      </text>
    </comment>
    <comment ref="O23" authorId="0" shapeId="0">
      <text>
        <r>
          <rPr>
            <sz val="9"/>
            <color indexed="81"/>
            <rFont val="Tahoma"/>
            <family val="2"/>
          </rPr>
          <t>Unfulfilled demand not addressed through emergency orders automatically become backorder and added to future demand.</t>
        </r>
      </text>
    </comment>
    <comment ref="P23" authorId="0" shapeId="0">
      <text>
        <r>
          <rPr>
            <sz val="9"/>
            <color indexed="81"/>
            <rFont val="Tahoma"/>
            <family val="2"/>
          </rPr>
          <t>Reorder amount limited by cash. If not enough funds, reorder only to buyable quanity. No minimum order quantity.</t>
        </r>
      </text>
    </comment>
    <comment ref="Q23" authorId="0" shapeId="0">
      <text>
        <r>
          <rPr>
            <b/>
            <sz val="9"/>
            <color indexed="81"/>
            <rFont val="Tahoma"/>
            <family val="2"/>
          </rPr>
          <t>Author:</t>
        </r>
        <r>
          <rPr>
            <sz val="9"/>
            <color indexed="81"/>
            <rFont val="Tahoma"/>
            <family val="2"/>
          </rPr>
          <t xml:space="preserve">
Week at which order arrives
</t>
        </r>
      </text>
    </comment>
    <comment ref="R23" authorId="0" shapeId="0">
      <text>
        <r>
          <rPr>
            <b/>
            <sz val="9"/>
            <color indexed="81"/>
            <rFont val="Tahoma"/>
            <family val="2"/>
          </rPr>
          <t>Author:</t>
        </r>
        <r>
          <rPr>
            <sz val="9"/>
            <color indexed="81"/>
            <rFont val="Tahoma"/>
            <family val="2"/>
          </rPr>
          <t xml:space="preserve">
Closing Balance</t>
        </r>
      </text>
    </comment>
    <comment ref="S23" authorId="0" shapeId="0">
      <text>
        <r>
          <rPr>
            <b/>
            <sz val="9"/>
            <color indexed="81"/>
            <rFont val="Tahoma"/>
            <family val="2"/>
          </rPr>
          <t>Author:</t>
        </r>
        <r>
          <rPr>
            <sz val="9"/>
            <color indexed="81"/>
            <rFont val="Tahoma"/>
            <family val="2"/>
          </rPr>
          <t xml:space="preserve">
Demand satisfation mentioned in percentages of that particular week</t>
        </r>
      </text>
    </comment>
  </commentList>
</comments>
</file>

<file path=xl/comments2.xml><?xml version="1.0" encoding="utf-8"?>
<comments xmlns="http://schemas.openxmlformats.org/spreadsheetml/2006/main">
  <authors>
    <author>Author</author>
  </authors>
  <commentList>
    <comment ref="H2" authorId="0" shapeId="0">
      <text>
        <r>
          <rPr>
            <b/>
            <sz val="9"/>
            <color indexed="81"/>
            <rFont val="Tahoma"/>
            <family val="2"/>
          </rPr>
          <t>Author:</t>
        </r>
        <r>
          <rPr>
            <sz val="9"/>
            <color indexed="81"/>
            <rFont val="Tahoma"/>
            <family val="2"/>
          </rPr>
          <t xml:space="preserve">
The weekly demand was unformly distributed to 20% above and below the seasonal mean demand. This uncertainty has been reduced to 5% in this particular evaluation.</t>
        </r>
      </text>
    </comment>
  </commentList>
</comments>
</file>

<file path=xl/sharedStrings.xml><?xml version="1.0" encoding="utf-8"?>
<sst xmlns="http://schemas.openxmlformats.org/spreadsheetml/2006/main" count="357" uniqueCount="299">
  <si>
    <t>Inputs</t>
  </si>
  <si>
    <t>Initial Cash</t>
  </si>
  <si>
    <t>Weekly Budget</t>
  </si>
  <si>
    <t>Initial RUTF Inventory</t>
  </si>
  <si>
    <t>Ordering Parameters</t>
  </si>
  <si>
    <t>Reorder Point s</t>
  </si>
  <si>
    <t>Order Level S</t>
  </si>
  <si>
    <t>Week</t>
  </si>
  <si>
    <t>Inventory On Hand</t>
  </si>
  <si>
    <t>Demand</t>
  </si>
  <si>
    <t>Inventory after Demand</t>
  </si>
  <si>
    <t>Demand Lag</t>
  </si>
  <si>
    <t>Emergency Orders</t>
  </si>
  <si>
    <t>Backorder</t>
  </si>
  <si>
    <t>Reorder Amount</t>
  </si>
  <si>
    <t>Order Arrival</t>
  </si>
  <si>
    <t>Pipeline Inventory</t>
  </si>
  <si>
    <t>Air Cost</t>
  </si>
  <si>
    <t>WH Cost</t>
  </si>
  <si>
    <t>Cash Update after WH</t>
  </si>
  <si>
    <t>Summary</t>
  </si>
  <si>
    <t>Total Airfare</t>
  </si>
  <si>
    <t>Total Warehouse Cost</t>
  </si>
  <si>
    <t>Total RUTF Cost</t>
  </si>
  <si>
    <t>Total Surface Cost</t>
  </si>
  <si>
    <t>Total Cost</t>
  </si>
  <si>
    <t>Per metric ton</t>
  </si>
  <si>
    <t>Air Fare/MT</t>
  </si>
  <si>
    <t>Surface Cost/MT</t>
  </si>
  <si>
    <t>Warehouse Cost/MT</t>
  </si>
  <si>
    <t>Product Cost/MT</t>
  </si>
  <si>
    <t>Lead Time</t>
  </si>
  <si>
    <t>Least</t>
  </si>
  <si>
    <t>Most Likely</t>
  </si>
  <si>
    <t>Highest</t>
  </si>
  <si>
    <t>Seasonality Factor</t>
  </si>
  <si>
    <t>Weekly Average</t>
  </si>
  <si>
    <t xml:space="preserve">Annual Demand </t>
  </si>
  <si>
    <t>Initial Pipeline Inventory Week 3 Arrival</t>
  </si>
  <si>
    <t>Initial Pipeline Inventory Week 6 Arrival</t>
  </si>
  <si>
    <t>Weekly Budget Average</t>
  </si>
  <si>
    <t>Annual Budget</t>
  </si>
  <si>
    <t>Week Budget</t>
  </si>
  <si>
    <t>Rounded Budget</t>
  </si>
  <si>
    <t>Overall Demand Unsatisfied</t>
  </si>
  <si>
    <t>No. of weekly budget shortfalls</t>
  </si>
  <si>
    <t>No of weeks unsatisfied timely</t>
  </si>
  <si>
    <t>Air Transport Fraction</t>
  </si>
  <si>
    <t>WH Cost for Emergency Orders</t>
  </si>
  <si>
    <t>Inventory Start Summary</t>
  </si>
  <si>
    <t>UNUSED</t>
  </si>
  <si>
    <t>Method + #Operators(Legacy)</t>
  </si>
  <si>
    <t>Mutation Rate (Legacy)</t>
  </si>
  <si>
    <t>Crossover Rate (Legacy)</t>
  </si>
  <si>
    <t>Description</t>
  </si>
  <si>
    <t># Time Blocks/All Groups Must Be Present</t>
  </si>
  <si>
    <t>Constraint Range</t>
  </si>
  <si>
    <t>#Ranges</t>
  </si>
  <si>
    <t>Adj. Range</t>
  </si>
  <si>
    <t>Min Val or Range</t>
  </si>
  <si>
    <t>Max Val Or Range</t>
  </si>
  <si>
    <t>Flags</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</si>
  <si>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</si>
  <si>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</si>
  <si>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</si>
  <si>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</si>
  <si>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</si>
  <si>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</si>
  <si>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</si>
  <si>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</si>
  <si>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</si>
  <si>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</si>
  <si>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</si>
  <si>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</si>
  <si>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Precision (added 6.0)</t>
  </si>
  <si>
    <t>RO Auto Eval Time (added 6.0)</t>
  </si>
  <si>
    <t>Is Disabled</t>
  </si>
  <si>
    <t>Use for EF</t>
  </si>
  <si>
    <t>EF Settings Have Been Defined</t>
  </si>
  <si>
    <t>EF Location of Constraining Values</t>
  </si>
  <si>
    <t>EF Min Constraining Value</t>
  </si>
  <si>
    <t>EF Max Constraining Value</t>
  </si>
  <si>
    <t>EF # of Constraining Values Between Min and Max</t>
  </si>
  <si>
    <t>EF Range with Constraining Values</t>
  </si>
  <si>
    <t>EF # of Constraining Values Listed</t>
  </si>
  <si>
    <t>Formula Conversion Cell (not used in v5)</t>
  </si>
  <si>
    <t>Number Formatting Cell (introduced in v5)</t>
  </si>
  <si>
    <t>Out Stats</t>
  </si>
  <si>
    <t>Mean</t>
  </si>
  <si>
    <t>Std. Dev.</t>
  </si>
  <si>
    <t>Min</t>
  </si>
  <si>
    <t>Max</t>
  </si>
  <si>
    <t>RISKOpt Tag</t>
  </si>
  <si>
    <t># Chromosomes</t>
  </si>
  <si>
    <t># Constraints</t>
  </si>
  <si>
    <t>Compatibility with Old Versions (4 trips pre-v5 versions)</t>
  </si>
  <si>
    <t>Creation Version</t>
  </si>
  <si>
    <t>Required Version</t>
  </si>
  <si>
    <t>Recommended Version</t>
  </si>
  <si>
    <t>Last Modified by Version</t>
  </si>
  <si>
    <t>Genetic Algorithm - Discrete Variable Warning Shown</t>
  </si>
  <si>
    <t>ColorOptimizationCells Called</t>
  </si>
  <si>
    <t>Constraint Solver, number of Latin Hypercube stratifications, for reproducing results with Actual Convergence</t>
  </si>
  <si>
    <t>Constraint Solver, total of adjustable cell values, to only pass number of stratifications if model hasn't changed</t>
  </si>
  <si>
    <t>Goal (Cell, Statistic, Parameter), E1: RO Formula to Optimize</t>
  </si>
  <si>
    <t>Goal (Type, Target Value)</t>
  </si>
  <si>
    <t>VERSION 6.0 SETTINGS</t>
  </si>
  <si>
    <t>Optimization Engine</t>
  </si>
  <si>
    <t>Mutation Rate (becoming a single settings for all adjustable cell groups)</t>
  </si>
  <si>
    <t>Crossover Rate (becoming a single settings for all adjustable cell groups)</t>
  </si>
  <si>
    <t>Genetic Operators (becoming a single settings for all adjustable cell groups)</t>
  </si>
  <si>
    <t>Stopping on Projected Convergence (added in version 6; other simulation runtime settings got moved to @RISK)</t>
  </si>
  <si>
    <t>Population Size</t>
  </si>
  <si>
    <t>Seed (Is Auto, Value)</t>
  </si>
  <si>
    <t>Same Seed Each Simulation (this was used in RISKOptimizer version 5 and earlier)</t>
  </si>
  <si>
    <t>Sampling Type (this was used in RISKOptimizer version 5 and earlier)</t>
  </si>
  <si>
    <t>Stop on Errors (before v5: Pause on Errors)</t>
  </si>
  <si>
    <t>Trial Count Stopping (enabled, trial count)</t>
  </si>
  <si>
    <t>Formula Stopping (enabled, formula)</t>
  </si>
  <si>
    <t>Timespan Stopping (enabled, trial count)</t>
  </si>
  <si>
    <t>Progress Stopping (enabled, trial count, max % change, change is percent)</t>
  </si>
  <si>
    <t>EF Stopping Conditions</t>
  </si>
  <si>
    <t>EF Stop on Trials</t>
  </si>
  <si>
    <t>EF Trial Count</t>
  </si>
  <si>
    <t>EF Stop on Time</t>
  </si>
  <si>
    <t>EF Time Duration</t>
  </si>
  <si>
    <t>EF Time Unit</t>
  </si>
  <si>
    <t>EF Stop on Progress</t>
  </si>
  <si>
    <t>EF Trials (Progress)</t>
  </si>
  <si>
    <t>EF Max. Change (Progress)</t>
  </si>
  <si>
    <t>EF Max. Change is Percent (Progress)</t>
  </si>
  <si>
    <t>Sim. Stopping Mode, Tolerance (legacy settings used in v5 and earlier)</t>
  </si>
  <si>
    <t>#Iterations - Sim Stopping (legacy setting used in v5 and earlier))</t>
  </si>
  <si>
    <t>Keep Trial-by-Trial Log (if cell has anything other than False consider True, since Evolver 4 didn't have this setting); this setting no longer used staring with version 6</t>
  </si>
  <si>
    <t>Minimize Excel on Startup</t>
  </si>
  <si>
    <t>Show Excel Recalcs (replaces "Update Display" used before v5)</t>
  </si>
  <si>
    <t>Ev4/RO1: Graph Progress</t>
  </si>
  <si>
    <t>Ev4/RO1: Update Display (replaced by Show Excel Recalcs in v5)</t>
  </si>
  <si>
    <t>MACROS</t>
  </si>
  <si>
    <t>Start (enabled, macro)</t>
  </si>
  <si>
    <t>Before Recalc (enabled, macro), starting with v6 RISKOptimizer uses corresponding @RISK macro</t>
  </si>
  <si>
    <t>After Recalc (enabled, macro), starting with v6 RISKOptimizer uses corresponding @RISK macro</t>
  </si>
  <si>
    <t>After Storage (enabled, macro)</t>
  </si>
  <si>
    <t>Finish (enabled, macro)</t>
  </si>
  <si>
    <t>Macro Before Simulation (enabled, macro), starting with v6, this is legacy setting</t>
  </si>
  <si>
    <t>Macro After Simulation (enabled, macro), starting with v6, this is legacy setting</t>
  </si>
  <si>
    <t>EFFICIENT FRONTIER</t>
  </si>
  <si>
    <t>Analysis Type (Standard vs. Efficient Frontier)</t>
  </si>
  <si>
    <t>EF Item to Constrain</t>
  </si>
  <si>
    <t>EF Constraint Minimum</t>
  </si>
  <si>
    <t>EF Constraint Maximum</t>
  </si>
  <si>
    <t>EF Formula for Dtools</t>
  </si>
  <si>
    <t>1,1,1,1,1,1,1,1,1,1,1</t>
  </si>
  <si>
    <t>7.0.0</t>
  </si>
  <si>
    <t>1.0.0</t>
  </si>
  <si>
    <t>DEFAULT PARENT SELECTION</t>
  </si>
  <si>
    <t>DEFAULT MUTATION</t>
  </si>
  <si>
    <t>DEFAULT CROSSOVER</t>
  </si>
  <si>
    <t>DEFAULT BACKTRACK</t>
  </si>
  <si>
    <t>ARITHMETIC CROSSOVER</t>
  </si>
  <si>
    <t>HEURISTIC CROSSOVER</t>
  </si>
  <si>
    <t>CAUCHY MUTATION</t>
  </si>
  <si>
    <t>BOUNDARY MUTATION</t>
  </si>
  <si>
    <t>NON-UNIFORM MUTATION</t>
  </si>
  <si>
    <t>LINEAR</t>
  </si>
  <si>
    <t>LOCAL SEARCH</t>
  </si>
  <si>
    <t>RECIPE_x0001_11</t>
  </si>
  <si>
    <t/>
  </si>
  <si>
    <t>False,False,False</t>
  </si>
  <si>
    <t>K16 &lt;=  0.1</t>
  </si>
  <si>
    <t>@RISK (RISKOptimizer): Optimization Summary</t>
  </si>
  <si>
    <r>
      <t>Performed By:</t>
    </r>
    <r>
      <rPr>
        <sz val="8"/>
        <color theme="1"/>
        <rFont val="Tahoma"/>
        <family val="2"/>
      </rPr>
      <t xml:space="preserve"> Shiban</t>
    </r>
  </si>
  <si>
    <r>
      <t>Date:</t>
    </r>
    <r>
      <rPr>
        <sz val="8"/>
        <color theme="1"/>
        <rFont val="Tahoma"/>
        <family val="2"/>
      </rPr>
      <t xml:space="preserve"> 24 February 2016 22:49:03</t>
    </r>
  </si>
  <si>
    <r>
      <t>Model:</t>
    </r>
    <r>
      <rPr>
        <sz val="8"/>
        <color theme="1"/>
        <rFont val="Tahoma"/>
        <family val="2"/>
      </rPr>
      <t xml:space="preserve"> Model.xlsx</t>
    </r>
  </si>
  <si>
    <t>Goal</t>
  </si>
  <si>
    <t>Cell to Optimize</t>
  </si>
  <si>
    <t>Model!K13</t>
  </si>
  <si>
    <t>Statistic to Optimize</t>
  </si>
  <si>
    <t>Type of Goal</t>
  </si>
  <si>
    <t>Minimum</t>
  </si>
  <si>
    <t>Results</t>
  </si>
  <si>
    <t>Valid Trials</t>
  </si>
  <si>
    <t>Total Trials</t>
  </si>
  <si>
    <t>Original Value</t>
  </si>
  <si>
    <t>N/A</t>
  </si>
  <si>
    <t xml:space="preserve">  + soft constraint penalties</t>
  </si>
  <si>
    <t xml:space="preserve">  = result</t>
  </si>
  <si>
    <t>Best Value Found</t>
  </si>
  <si>
    <t xml:space="preserve">  Best Trial Number</t>
  </si>
  <si>
    <t xml:space="preserve">  Time to Find Best Value</t>
  </si>
  <si>
    <t>Reason Optimization Stopped</t>
  </si>
  <si>
    <t>Number of trials</t>
  </si>
  <si>
    <t>Time Optimization Started</t>
  </si>
  <si>
    <t>Time Optimization Finished</t>
  </si>
  <si>
    <t>Total Optimization Time</t>
  </si>
  <si>
    <t>Adjustable Cell Values</t>
  </si>
  <si>
    <t>Model!B19</t>
  </si>
  <si>
    <t xml:space="preserve">  Original</t>
  </si>
  <si>
    <t xml:space="preserve">  Best</t>
  </si>
  <si>
    <t>Model!B20</t>
  </si>
  <si>
    <t>Constraints</t>
  </si>
  <si>
    <t>Definition</t>
  </si>
  <si>
    <t>Constraint Type</t>
  </si>
  <si>
    <t>Hard</t>
  </si>
  <si>
    <t>Precision</t>
  </si>
  <si>
    <t>Evaluation Time</t>
  </si>
  <si>
    <t>Simulation</t>
  </si>
  <si>
    <t>Satisfied for % of Trials</t>
  </si>
  <si>
    <t>Adjustable Cells</t>
  </si>
  <si>
    <t>Solving Method</t>
  </si>
  <si>
    <t>Recipe</t>
  </si>
  <si>
    <t>Cell Range</t>
  </si>
  <si>
    <t>15 &lt;= Model!B19 &lt;= 40</t>
  </si>
  <si>
    <t>41 &lt;= Model!B20 &lt;= 80</t>
  </si>
  <si>
    <t>Simulation Settings</t>
  </si>
  <si>
    <t>Number of Iterations</t>
  </si>
  <si>
    <t>Sampling Type</t>
  </si>
  <si>
    <t>Latin Hypercube</t>
  </si>
  <si>
    <t>Random # Generator</t>
  </si>
  <si>
    <t>Mersenne Twister</t>
  </si>
  <si>
    <t>Random # Generator Seed</t>
  </si>
  <si>
    <t>733860991 (Chosen Randomly)</t>
  </si>
  <si>
    <t>Random Seed Changes</t>
  </si>
  <si>
    <t>Optimization Settings</t>
  </si>
  <si>
    <t>Runtime</t>
  </si>
  <si>
    <t xml:space="preserve">  Trials</t>
  </si>
  <si>
    <t xml:space="preserve">    Trial Count</t>
  </si>
  <si>
    <t xml:space="preserve">  Time</t>
  </si>
  <si>
    <t xml:space="preserve">  Progress</t>
  </si>
  <si>
    <t xml:space="preserve">  Formula</t>
  </si>
  <si>
    <t xml:space="preserve">  Stop on Error</t>
  </si>
  <si>
    <t>Engine</t>
  </si>
  <si>
    <t xml:space="preserve">  Optimization Engine</t>
  </si>
  <si>
    <t>OptQuest</t>
  </si>
  <si>
    <t>Macros</t>
  </si>
  <si>
    <t xml:space="preserve">  At Start of Optimization</t>
  </si>
  <si>
    <t xml:space="preserve">  Before Simulation</t>
  </si>
  <si>
    <t xml:space="preserve">  Before Recalculation</t>
  </si>
  <si>
    <t xml:space="preserve">  After Recalculation</t>
  </si>
  <si>
    <t xml:space="preserve">  After Simulation</t>
  </si>
  <si>
    <t xml:space="preserve">  After Storing Output</t>
  </si>
  <si>
    <t xml:space="preserve">  At End of Optimization</t>
  </si>
  <si>
    <t>&gt;75%</t>
  </si>
  <si>
    <t>&lt;25%</t>
  </si>
  <si>
    <t>&gt;90%</t>
  </si>
  <si>
    <t>Cost to Demand Satisfaction Ratio</t>
  </si>
  <si>
    <t>GF1_rK0qDwEADwC/AAwjACYAOABLAF8AYABuAHwAmQC7ALUAKgD//wAAAAAAAQQAAAAABDAuMDAAAAABDVRvdGFsIEFpcmZhcmUBAAEBEAACAAEKU3RhdGlzdGljcwMBAQD/AQEBAQEAAQEBAAQAAAABAQEBAQABAQEABAAAAAGAAAIVAA1Ub3RhbCBBaXJmYXJlAAAvAQACAAIAoQCrAAEBAgGamZmZmZmpPwAAZmZmZmZm7j8AAAUAAQEBAAEBAQA=</t>
  </si>
  <si>
    <t>Original Model</t>
  </si>
  <si>
    <t>Fund disbursement changes   ( Initial - 600000, Budget - 450000)</t>
  </si>
  <si>
    <t>@RISK Output Results</t>
  </si>
  <si>
    <t>Name</t>
  </si>
  <si>
    <t>Graph</t>
  </si>
  <si>
    <t>No of weekly budget shortfalls</t>
  </si>
  <si>
    <t>Cost:Timely Satisfaction Ratio</t>
  </si>
  <si>
    <t>Air Transportation Fraction</t>
  </si>
  <si>
    <t>Funding increase by 20%</t>
  </si>
  <si>
    <t>Lead time Change (Risktriang (4,5,6))</t>
  </si>
  <si>
    <t>Lead time Uncertainity Reduced (8 weeks fixed)</t>
  </si>
  <si>
    <t>Demand Uncertainty Reduction</t>
  </si>
  <si>
    <t>Surface Carrier Rate Reduction (by 20%)</t>
  </si>
  <si>
    <t>Air Carrier Rate Reduction (by 20%)</t>
  </si>
  <si>
    <t>Cash Update after emergency order</t>
  </si>
  <si>
    <t>Mean Measure</t>
  </si>
  <si>
    <t>d559a85e7345a053289c90c49185ed99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</si>
  <si>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Weekly Closing Cash Balance</t>
  </si>
  <si>
    <t>Opening Balance</t>
  </si>
  <si>
    <t>No of Weeks demand unsatisfied timely</t>
  </si>
  <si>
    <t>No. of Weekly Budget Shortfalls</t>
  </si>
  <si>
    <t>Cost to Demand Satisfied Ratio</t>
  </si>
  <si>
    <r>
      <t>Date:</t>
    </r>
    <r>
      <rPr>
        <sz val="8"/>
        <color theme="1"/>
        <rFont val="Tahoma"/>
        <family val="2"/>
      </rPr>
      <t xml:space="preserve"> 25 February 2016 02:23:42</t>
    </r>
  </si>
  <si>
    <t>GF1_rK0qDwEADwDeAAwjACYANQBZAG0AbgB8AIoAuADaANQAKgD//wAAAAAAAQQAAAAAATAAAAABHkNvc3Q6VGltZWx5IFNhdGlzZmFjdGlvbiBSYXRpbwEAAQEQAAIAAQpTdGF0aXN0aWNzAwEBAP8BAQEBAQABAQEABAAAAAEBAQEBAAEBAQAEAAAAAY4AAiYAHkNvc3Q6VGltZWx5IFNhdGlzZmFjdGlvbiBSYXRpbwAALwEAAgACAMAAygABAQIBmpmZmZmZqT8AAGZmZmZmZu4/AAAFAAEBAQABAQEA</t>
  </si>
  <si>
    <t>Annual Demand (Average)</t>
  </si>
  <si>
    <t>4a523ca4f520f74cf1016b4bac0d34a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³_x0001_µ¿%H @ÿÿÿÿÿÿÿÿÿÿÿÿÿÿÿÿß2Ú_x001F_ @ÿÿÿÿÿÿÿÿ¿Ï_x0019__x0002_}o_x001F_@zé3×í_x001D_@_x000F__x0007_\sµ¢ @B_x001E_3qG}_x001E_@­'í{V @`Dü~ª!@ÿÿÿÿÿÿÿÿÿÿÿÿÿÿÿÿâtR©K_x0002__x001D_@ÿÿÿÿÿÿÿÿ/¯y_x0010_è* @i£-mÐø_x001E_@q_x001E_CÖ_x001E_@ÿÿÿÿÿÿÿÿ_x0001__x0002_ÿÿÿÿÿÿÿÿÿÿÿÿÿÿÿÿÿÿÿÿÿÿÿÿÿÿÿÿÿÿÿÿÿÿÿÿÿÿÿÿÿÿÿÿÿÿÿÿÈ&lt;!QXL @ÿÿÿÿÿÿÿÿÿÿÿÿÿÿÿÿ_x0014_T_x0011__x0018__x001F_@ÿÿÿÿÿÿÿÿÿÿÿÿÿÿÿÿ#, ;ïW @ÿÿÿÿÿÿÿÿçZýS²_x001F_@ÿÿÿÿÿÿÿÿÿÿÿÿÿÿÿÿß§*Z&lt;_x001F_@C_x0017__x0014_U_x001F_@ÿÿÿÿÿÿÿÿ±_x0015_¾²_x0017_!@ÛQþ÷nÌ_x001D_@C»V_x001F_@ÿÿÿÿÿÿÿÿf)Ã_x0012_0 @PÁUöC_x000E_ @ÿÿÿÿÿÿÿÿÿÿÿÿÿÿÿÿÿÿÿÿÿÿÿÿ"ù:,/_x001F_@ÿÿÿÿÿÿÿÿÿÿÿÿ_x0001__x0002_ÿÿÿÿÿÿÿÿÿÿÿÿÿÿÿÿÿÿÿÿÿÿÿÿÿÿÿÿÿÿÿÿÿÿÿÿÿÿÿÿÿÿÿÿõæ}(_x000B_ @ùÆ9@ @GFB_x0017_|_x001E_@ÿÿÿÿÿÿÿÿÈh0xù_x001F_@&amp;=×ð_x0006_é_x001F_@]ùqÚ_x001F_@_x001E_eõ°_x001C_É_x001E_@ÿÿÿÿÿÿÿÿÿÿÿÿÿÿÿÿÿÿÿÿÿÿÿÿÿÿÿÿÿÿÿÿÿÿÿÿÿÿÿÿÿÿÿÿÿÿÿÿÿÿÿÿÿÿÿÿâ_x0013_À¬Æ_x001C_@Màïª_x0010_§ @_x0016_ÿ_x001A_´_x0010_ð @ÿÿÿÿÿÿÿÿá_x001E__fø @´8mì @ÿÿÿÿÿÿÿÿÿÿÿÿÿÿÿÿÿÿÿÿÿÿÿÿ2Kó`_x0005_ @ñ,&gt;!éã_x001F_@_x0002__x0003_ÿÿÿÿÿÿÿÿDÓÒ)_x001F__x001E_@]2Èo=î @ÿÿÿÿÿÿÿÿÿÿÿÿÿÿÿÿÿÿÿÿÿÿÿÿ²Kø.Ù_x000D_ @ÿÿÿÿÿÿÿÿ®_x0015_,wÕ @ÿÿÿÿÿÿÿÿ_x0002__x0001__x0018_@÷Ò @ÿÿÿÿÿÿÿÿÿÿÿÿÿÿÿÿÿÿÿÿÿÿÿÿÿÿÿÿÿÿÿÿ¹³_x0010_á»m_x001E_@lÍ_x0012_MR+!@ÿÿÿÿÿÿÿÿ[(@_x0010_ùX_x001F_@ñ!Nu*í_x001D_@i_x0005_fl±_x001C_@ºì`é;`_x001F_@¶Î[WÉ_x001F_@Gþ&gt;m!@~_x0014_G!@ÿÿÿÿÿÿÿÿ	=ç!ÿr @ÿÿÿÿÿÿÿÿÿÿÿÿÿÿÿÿ°vùö_x0004_Q_x001F_@ÿÿÿÿÿÿÿÿÿÿÿÿ_x0001__x0003_ÿÿÿÿÿÿÿÿÿÿÿÿÿÿÿÿÿÿÿÿÅÑ.ü_x0019_ @d®J¹ª. @ÿÿÿÿÿÿÿÿWYE_x0015_ @æS|ohä_x001F_@^R©µÒ§ @9W_x0002_®¾» @¶/²&lt;$_x001F_@D_x0018__x001C_®;P @ÿÿÿÿÿÿÿÿÿÿÿÿÿÿÿÿÿÿÿÿÿÿÿÿñ!6Xn @ÿÿÿÿÿÿÿÿÿÿÿÿÿÿÿÿ¨&lt;ÌÒ$_x001D_@ÊéÔ²÷ô_x001F_@ÿÿÿÿÿÿÿÿ_x001A_i&gt;óµ!_x001F_@ÿÿÿÿÿÿÿÿ~±_x000F_Ë_x000F_È_x001C_@_x0014_Ïp_x0003__x0013__x001F_@ÿÿÿÿÿÿÿÿ`dÞq× @ÿÿÿÿÿÿÿÿÿÿÿÿÿÿÿÿB¥Ø¶Ñ{ @ÿÿÿÿÿÿÿÿÿÿÿÿÿÿÿÿ_x0002__x0004__x0014_ÑÉé!!@c³&gt;$_x0014_2!@ÿÿÿÿÿÿÿÿÿÿÿÿÿÿÿÿÿÿÿÿÿÿÿÿÿÿÿÿÿÿÿÿUÝ_x0015_U_x001F_ @ÿÿÿÿÿÿÿÿÿÿÿÿÿÿÿÿ_x0003__x000E_·áº @·_x0001_nÃ_x001D_@ÿÿÿÿÿÿÿÿ,_x0002_Ûû_x001E_@í8Ï_x0008__x001F_@ÿÿÿÿÿÿÿÿâ_x0010_o'òß @ÿÿÿÿÿÿÿÿV¿)Ó_x001E_@ÿÿÿÿÿÿÿÿk¼_x0001_ð~!@K®&amp;_x000E_µ´_x001E_@ÿÿÿÿÿÿÿÿÿÿÿÿÿÿÿÿÿÿÿÿÿÿÿÿÿÿÿÿÿÿÿÿÿÿÿÿÿÿÿÿÿÿÿÿÿÿÿÿbè_x0017_O³ú_x001E_@ÿÿÿÿÿÿÿÿ)ÏZLk @&gt;Y¡²×´_x001D_@5PÄó_x0001__x0003_aÖ_x001C_@ÿÿÿÿÿÿÿÿ­WSõP_x001F_@-ñë5_x001D_@ÿÿÿÿÿÿÿÿ=ô_x0019__x0012_üÚ_x001D_@_x0011_\×	F&lt;_x001E_@ÿÿÿÿÿÿÿÿ5A| _x0001_!@ÿÿÿÿÿÿÿÿ_x0019_7qyÌ_x0003_ @ÿÿÿÿÿÿÿÿÇt3tC @_x000D_°´ò6_x001F_@Ælq¼_x0002_Ú_x001F_@¦§ªÓ8 !@ÿÿÿÿÿÿÿÿÿÿÿÿÿÿÿÿÿÿÿÿÿÿÿÿÓ_x000C_ÃgÛ¬ @é#ó¶ØH!@ÚQÐhÌ_x001D_@ùnª_x001C_L\_x001D_@ÿÿÿÿÿÿÿÿÅ_x0012_ã_x0003_'_x001F_@;_x0007_H@à¤ @ÿÿÿÿÿÿÿÿÿÿÿÿÿÿÿÿÿÿÿÿÿÿÿÿÿÿÿÿÿÿÿÿ_x0008_&amp;!^p_x001E_@ÿÿÿÿÿÿÿÿ_x0001__x0002_ÿÿÿÿÿÿÿÿÌ:5Å @~6qÏ¹= @ÿÿÿÿÿÿÿÿÿÿÿÿÿÿÿÿ_x0015_Ê¦Y%(_x001F_@ÿÿÿÿÿÿÿÿH¯w¸f_x001C_@®-ã¼À_x0005__x001F_@_x0017_§Ã` ¨!@ÿÿÿÿÿÿÿÿÿÿÿÿÿÿÿÿ_x000F_b®ç, @nÕ_x001D_¹øK_x001E_@ÿÿÿÿÿÿÿÿÿÿÿÿÿÿÿÿÿÿÿÿÿÿÿÿ÷Yç«õ_x001D_@ÿÿÿÿÿÿÿÿÀ#r$â_x001E_@ÿÿÿÿÿÿÿÿÖÈúKá_x001F_@ÿÿÿÿÿÿÿÿÿÿÿÿÿÿÿÿÒÃÈ_x0004_¶ @ÿÿÿÿÿÿÿÿÿÿÿÿÿÿÿÿÿÿÿÿÿÿÿÿÿÿÿÿÿÿÿÿ;_x000F_K?J @­ªsV_x001D_@ÿÿÿÿ_x0001__x0003_ÿÿÿÿïÅù£ÔÎ!@nÿÜý·!@ÿÿÿÿÿÿÿÿÿÿÿÿÿÿÿÿ|]6_x0007_i½_x001F_@mlú÷Sb @ª.$r¢]_x001F_@¨_x0002_Î]?!@ÿÿÿÿÿÿÿÿ_x0005_×4íf;_x001D_@ÇÁÄ×| @ê®#Ò]² @ÿÿÿÿÿÿÿÿÿÿÿÿÿÿÿÿR_x0016_ðSK!@ÿÿÿÿÿÿÿÿ­_x000F_c[ö«_x001F_@@Q)«_x001F_ @+y=x_x0012_´_x001F_@ÿÿÿÿÿÿÿÿ¾_x0019_9%Ë_x001F_@ÿÿÿÿÿÿÿÿVóLp	 @nEoUÔ_x001E_@@_¿Ñ@»_x001E_@ÿÿÿÿÿÿÿÿÿÿÿÿÿÿÿÿÊ_x0006_ WG!@ÿÿÿÿÿÿÿÿ6Áßâ%_x001D_@ø½æ=ÕÚ @_x0001__x0003_ÿÿÿÿÿÿÿÿi2 @fÓ_x0008_DØO_x001F_@ÿÿÿÿÿÿÿÿdè_x000C_}\_x001F_@ÿÿÿÿÿÿÿÿr_x000C_*O»_x0014_ @ÿÿÿÿÿÿÿÿm¶_x0014__z!@ÿÿÿÿÿÿÿÿÿÿÿÿÿÿÿÿÿÿÿÿÿÿÿÿ~cÕ_x000F_aö_x001F_@mB_x001F_÷ëD!@ÿÿÿÿÿÿÿÿ="_x0001_ÞÔ_x001D_@ÿÿÿÿÿÿÿÿ_x0002_ùÕçJ_x001D_@ÿÿÿÿÿÿÿÿÿÿÿÿÿÿÿÿåSâ@R_x000F__x001F_@ÿÿÿÿÿÿÿÿÿÿÿÿÿÿÿÿÿÿÿÿÿÿÿÿÿÿÿÿÿÿÿÿÿÿÿÿÿÿÿÿÿÿÿÿÿÿÿÿ_x0016__x0010_Äë¬&gt; @ÿÿÿÿÿÿÿÿÿÿÿÿÿÿÿÿÿÿÿÿÿÿÿÿÿÿÿÿ_x0002__x0003_ÿÿÿÿÿÿÿÿÿÿÿÿÝ_x001D_Áua @)}ÑÉ&amp;5 @ÿÿÿÿÿÿÿÿ_x0012_·ÛÈ_x0018_!@ÿÿÿÿÿÿÿÿÿÿÿÿÿÿÿÿ0ªcá3a @ÿÿÿÿÿÿÿÿÿÿÿÿÿÿÿÿ_x0018_íÎó\_x001E_@ÿÿÿÿÿÿÿÿÿÿÿÿÿÿÿÿÏ_x0001_¬Ó¤Ü @·»ü @ZûS_x0016_ìß_x001E_@ªR_x0016_Á @ÿÿÿÿÿÿÿÿ½Z0­¯_x001F_@_x000D__x0013_ðs_x0011__x001E_@äNnHM· @ÿÿÿÿÿÿÿÿÿÿÿÿÿÿÿÿÿÿÿÿÿÿÿÿÿÿÿÿÿÿÿÿÿÿÿÿÿÿÿÿ_x0003_~¶_x001E_z @ÿÿÿÿÿÿÿÿG\º_x001F_ç_x001F_@T#yó_x0016_Â_x001C_@,§ãcÝ_x001C_@_x0003__x0004_ÿÿÿÿÿÿÿÿ_x0002__x000D_\b°_x001C_@ÿÿÿÿÿÿÿÿ_x0004_êqÑé_x001F_@Íí~áý _x001C_@ÿÿÿÿÿÿÿÿÿÿÿÿÿÿÿÿ£ìeª_x001D_@ÿÿÿÿÿÿÿÿ¶Ê¨YN!@¤2IEA!@®|ã]Ô @ÿÿÿÿÿÿÿÿÿÿÿÿÿÿÿÿÿÿÿÿÿÿÿÿðPGÁÞy @G-_x0014_?ö_x001D_@_ß1­m_x001E_@¨4¶Åü¹ @ÿÿÿÿÿÿÿÿÿÿÿÿÿÿÿÿ_x0013_ÿS»	ä @ÿÿÿÿÿÿÿÿ/_x001F_uXq!@jbÞ[:©_x001F_@Tû,¶$ @_x001E_aì_x0006_ @ÿÿÿÿÿÿÿÿ~x'² @¸¥_x000B__x0001_ @_x0003__x000E_wÕîD_x001F_@($ÙÓ_x0002__x0003_ÜV!@ÿÿÿÿÿÿÿÿâDZ[I·_x001E_@ÿÿÿÿÿÿÿÿÿÿÿÿÿÿÿÿI(_x000D__x0007_sÐ_x001E_@ÐRäxø_x001B__x001D_@×ÎòÝO&lt;!@ÃÝc9VÒ_x001F_@ÿÿÿÿÿÿÿÿÿÿÿÿÿÿÿÿÿÿÿÿÿÿÿÿâéqä¦ @ÿÿÿÿÿÿÿÿÿÿÿÿÿÿÿÿÿÿÿÿÿÿÿÿÿÿÿÿÿÿÿÿæ)ÁoÏ_x001F_@o¼_x0004_WmJ_x001E_@ÿÿÿÿÿÿÿÿÿÿÿÿÿÿÿÿì¢æ_x000D_eÓ!@ÿÿÿÿÿÿÿÿÿÿÿÿÿÿÿÿ¯2M³ß_x001C_@ÿÿÿÿÿÿÿÿ:ã_x001D_^N_x001F_@ÿÿÿÿÿÿÿÿ@ö_x000E__x0001__x0013__x001F_@ÿÿÿÿÿÿÿÿÿÿÿÿÿÿÿÿÿÿÿÿÿÿÿÿ_x0001__x0002_ÿÿÿÿÿÿÿÿÿÿÿÿÿÿÿÿ°:ã"G @ÿÿÿÿÿÿÿÿÿÿÿÿÿÿÿÿÿÿÿÿÿÿÿÿÿÿÿÿÿÿÿÿR~þËÂ7_x001F_@ÈäFS"Ø @]U w=k_x001D_@}Æ_x0018__x0013_Z_x001E_@ÿÿÿÿÿÿÿÿÿÿÿÿÿÿÿÿÒ§9²D_x001F_@ÿÿÿÿÿÿÿÿ¤¬!è_x001E_@ÿÿÿÿÿÿÿÿÿÿÿÿÿÿÿÿÿÿÿÿÿÿÿÿ4tHëT @ÿÿÿÿÿÿÿÿÿÿÿÿÿÿÿÿÿÿÿÿÿÿÿÿTst"ª¦_x001D_@ÿÿÿÿÿÿÿÿ%_x0004__x001F_6¸ @ÿÿÿÿÿÿÿÿÿÿÿÿÿÿÿÿÿÿÿÿÿÿÿÿEðä-{?_x001E_@ÿÿÿÿÿÿÿÿÿÿÿÿ_x0002__x0003_ÿÿÿÿÿÿÿÿÿÿÿÿÿÿÿÿÿÿÿÿ(Ì¬ú7_x001E_@ÿÿÿÿÿÿÿÿÙ_x001C_¹_x0010_!@ÿÿÿÿÿÿÿÿÿÿÿÿÿÿÿÿÿÿÿÿÿÿÿÿ!Güà @ÿÿÿÿÿÿÿÿG:q·&lt; @ÿÿÿÿÿÿÿÿÃ8Q_x001A__x001C_!@ß_x000E_z_x0001__x001E_ @QÒeÂ&lt;_x001D_@Çh¼Ï4 @ Qx+"$ @JQØ½Ò¦!@ü¥·¾¡ @ÿÿÿÿÿÿÿÿÿÿÿÿÿÿÿÿ_x000E_¨_x0007_ùò¯_x001D_@ÿÿÿÿÿÿÿÿÿÿÿÿÿÿÿÿ_x0008_S%y_x0004_c!@ÿÿÿÿÿÿÿÿ8Ï¼óa)_x001D_@j__x0006_¨Ô_x001F_@ÿÿÿÿÿÿÿÿÿÿÿÿÿÿÿÿqßl_x000F_ @_x0001__x0002_¶Å_¿!@_2¤Á)V!@ÿÿÿÿÿÿÿÿÖ²©Tý_x001D_@õ´®ûû_x0015__x001F_@ÿÿÿÿÿÿÿÿé½&gt;_x0006_D_x001E_@j3M_x001E_@ÿÿÿÿÿÿÿÿÿÿÿÿÿÿÿÿÿÿÿÿÿÿÿÿpÀ×­_x0011_ @ÿÿÿÿÿÿÿÿ_x0001_¿×¼/_x001E_@"õ²ï¼_x001F_@f!ìHU_x001E_@ã6jT^å_x001F_@Ì_x0008__x0014_,åú @ÿÿÿÿÿÿÿÿ±ßQx_x001E_@ñhmÃkª @¥_x0006_;wo @.&lt;ôáç) @ü3ÒÔ]_x001D__x001F_@Ò½_x001F_p5Ð_x001D_@ÿÿÿÿÿÿÿÿÿÿÿÿÿÿÿÿR¢Jù_x001C_@ÿÿÿÿÿÿÿÿÿÿÿÿÿÿÿÿÿÿÿÿÿÿÿÿÿÿÿÿ_x0001__x0002_ÿÿÿÿÿÿÿÿÿÿÿÿÿÿÿÿÿÿÿÿÿÿÿÿÿÿÿÿ_x0018_òÀ_x0011_w @ÿÿÿÿÿÿÿÿÿÿÿÿÿÿÿÿÿÿÿÿÿÿÿÿÿÿÿÿÿÿÿÿÿÿÿÿÿÿÿÿÿÿÿÿÿÿÿÿÿÿÿÿÿÿÿÿjF-Çí_x001C_@áÙ&lt;ª_x0017_!@(û_x0010__x000D_Eø_x001E_@ÿÿÿÿÿÿÿÿm­_x0008_ãHI_x001F_@·¦Ýçj_x000C__x001F_@ÿÿÿÿÿÿÿÿÿÿÿÿÿÿÿÿ_x001D_ÚdÚ`¸_x001E_@ÿÿÿÿÿÿÿÿÿÿÿÿÿÿÿÿÿÿÿÿÿÿÿÿÿÿÿÿÿÿÿÿÿÿÿÿÿÿÿÿÿÿÿÿÿÿÿÿ\X?ý!@Dxå´ý_x001E_@xÙØQ!@%d@_x0012_8_x0012__x001F_@_x0005_R¨Óä_x001E_@_x0001__x0002_pV¯µ?O @ÿÿÿÿÿÿÿÿlÓ±¥6_x0013__x001E_@-¼ºqÏÇ!@Û,lmã @ÿÿÿÿÿÿÿÿÿÿÿÿÿÿÿÿÿÿÿÿÿÿÿÿÿÿÿÿÿÿÿÿaåSÅï!@ÿÿÿÿÿÿÿÿ@_x0016__x0018_¢Pi @ÿÿÿÿÿÿÿÿóñS§_x000C_"_x001E_@ÿÿÿÿÿÿÿÿÿÿÿÿÿÿÿÿëEµ5_x001F_@ÿÿÿÿÿÿÿÿ,Ê_x000C_N0e_x001D_@ñòÿ] @7CÙôå_x001E_@ÿÿÿÿÿÿÿÿPIîËRó @Ç_x0002_vãi"!@ÿÿÿÿÿÿÿÿÿÿÿÿÿÿÿÿÿÿÿÿÿÿÿÿÿÿÿÿÿÿÿÿûkoö# @ÿÿÿÿÿÿÿÿtl_ @±Ýi2_x0001__x0003_¨b_x001F_@g;_x000E_Ú÷y_x001D_@ncü_x0008_, @ÿÿÿÿÿÿÿÿÓ§MÖ_x001D_@C_x000E_fBf_x001E_@ÿÿÿÿÿÿÿÿÿÿÿÿÿÿÿÿDh5ÅÇù @  Å¦~R @Ô_x0002_9^¸_x001F_@ÿÿÿÿÿÿÿÿH´_x0010_h_x001F_@ÿÿÿÿÿÿÿÿÿÿÿÿÿÿÿÿÿÿÿÿÿÿÿÿ}$,Wß&gt; @7é_x000E__x0005__x001E_@ÒïS_x0013_¸K @¾!÷c @ÿÿÿÿÿÿÿÿÿÿÿÿÿÿÿÿ4ù/9¢_x001D_@ÿÿÿÿÿÿÿÿ_x001F_ÔÉ£_x000E_ @ÿÿÿÿÿÿÿÿc_x0011_ºð»	 @ÿÿÿÿÿÿÿÿúÕ_x000B_¸ä!@ÿÿÿÿÿÿÿÿÿÿÿÿÿÿÿÿbæü÷_x001F__x001E_@_x0001__x0003_­Ó|pq7 @aÁWÕ @ËÅÓ½Q!@ÿÿÿÿÿÿÿÿþ_x000D_+_x001E_@ß­}K©_x001F_@ÿÿÿÿÿÿÿÿÿÿÿÿÿÿÿÿo_x001E_É´J_x001F_@ÿÿÿÿÿÿÿÿ[@\Ná¼ @V»zÚ_x001A__x001F_@ÿÿÿÿÿÿÿÿ_x000C_é%&gt;_x001C_@ÿÿÿÿÿÿÿÿÙn¿^ÿ_x001D_@ÿÿÿÿÿÿÿÿªÊ_x001F_@ÿÿÿÿÿÿÿÿÿÿÿÿÿÿÿÿÍ»¯·© @ÿÿÿÿÿÿÿÿÿÿÿÿÿÿÿÿÿÿÿÿÿÿÿÿÿÿÿÿÿÿÿÿÞ_x0019_¦iØk_x001E_@_x0003_$`|_x0008_Q @ÿÿÿÿÿÿÿÿN_x0003_Gÿâf @j©R2_x0002__x001E_@ÿÿÿÿÿÿÿÿjÃáñ_x0001__x0002__x0014_H_x001E_@ÿÿÿÿÿÿÿÿÿÿÿÿÿÿÿÿ».ß "p @¨UÙ=_x000E_© @#í_x0016_luµ_x001E_@æ&amp;V «Ò_x001D_@ÿÿÿÿÿÿÿÿÿÿÿÿÿÿÿÿÿÿÿÿÿÿÿÿû_x0001_Ö._x001E_ @XfâE]w @ÿÿÿÿÿÿÿÿÈlBQ_x0017_Ú @T_x000D_Ç_x000C_ú_x0014__x001F_@ªÂ¬ä_x0015__x0002_!@ÿÿÿÿÿÿÿÿÿÿÿÿÿÿÿÿÿÿÿÿÿÿÿÿ_x0013_	_x0016__x000C_¨ó_x001D_@ÿÿÿÿÿÿÿÿÿÿÿÿÿÿÿÿkG|+Ñ @ÿÿÿÿÿÿÿÿU&gt;_x0003_ÊMï_x001F_@ôçº!Û_x001F_@ÿÿÿÿÿÿÿÿ4pT7A @L_x0006__x001A_&lt;)!@ÿÿÿÿÿÿÿÿ·Ú	¤_x0017__ @;ãrDï_x0001__x001F_@_x0002__x0003_ÿÿÿÿÿÿÿÿÿÿÿÿÿÿÿÿd¢qµ_x0007_2_x001E_@ÿÿÿÿÿÿÿÿÖ¬ÜÃ®e @ó±ÒÂ_x0012_í_x001F_@ÿÿÿÿÿÿÿÿÿÿÿÿÿÿÿÿÿÿÿÿÿÿÿÿ_x0005_òãX_x001D_@_x0001_©eã´® @ÿÿÿÿÿÿÿÿ²-;Ç_x001E_@oÞ5_x0003_S_x001D_@_î´_x0008_¦_x001E_@ÿÿÿÿÿÿÿÿÿÿÿÿÿÿÿÿ_x000C_à4½:!@Ù»&gt;Â¾_x001F_@ÿÿÿÿÿÿÿÿ×EltC_x001D_ @r.Z_x0010_Ã_x000D_!@öØ:¤N_x0018_ @¾DôÑ!@ÿÿÿÿÿÿÿÿÿÿÿÿÿÿÿÿÿÿÿÿÿÿÿÿÿÿÿÿÿÿÿÿÿÿÿÿÿÿÿÿÿÿÿÿÿÿÿÿ¸_x0001_e'O @_x0018__x0001__x0003_»½_x001D_@ÿÿÿÿÿÿÿÿÿÿÿÿÿÿÿÿì5Wúð_x001D_@®òß/Ä1!@ÿÿÿÿÿÿÿÿÿÿÿÿÿÿÿÿk¸ÛË_x0014__x0013_ @P¼lÿ­î_x001C_@~S²c @ÿÿÿÿÿÿÿÿÿÿÿÿÿÿÿÿÿÿÿÿÿÿÿÿÿÿÿÿÿÿÿÿÅx¾£_x0007__x001F_@ÿÿÿÿÿÿÿÿÿÿÿÿÿÿÿÿÿÿÿÿÿÿÿÿï;bUÓÉ_x001D_@ÿÿÿÿÿÿÿÿÿÿÿÿÿÿÿÿVjè_x001B_Ûû @4YþØ_x0011_!@_x000C__x0018__x0002_ýx=_x001F_@äñ$ìE]_x001F_@â_x0012_Ïlý_x001C_@ÿÿÿÿÿÿÿÿÿÿÿÿÿÿÿÿÿÿÿÿÿÿÿÿÿÿÿÿÿÿÿÿ_x0017_»ÛÇ,_x001D_@ÖÚ[Kw_x001F_@_x0003__x0004_@DÍ©ö_x001E_@ÿÿÿÿÿÿÿÿ¿_x0017__x0005__x001F_@ÿÿÿÿÿÿÿÿ_x0001_l&gt;6nM_x001F_@ÿÿÿÿÿÿÿÿU/Ò°_x0016_J_x001D_@ÿÿÿÿÿÿÿÿ Î!I_x0012__x001C_@ÿÿÿÿÿÿÿÿÿÿÿÿÿÿÿÿEÐ)_x0001_&lt;k_x001F_@Ñ,±_ì_x001E_@¯eJî_x001F_@Oë_x0002_ÑË×_x001D_@èyÅ5W @ÿÿÿÿÿÿÿÿØ]qðF_x0010__x001F_@õ7ü_x0017_Ù±_x001D_@ÿÿÿÿÿÿÿÿC¹sPw3_x001F_@ÿÿÿÿÿÿÿÿÿÿÿÿÿÿÿÿ#_x0010_ @ÿÿÿÿÿÿÿÿjÄôÕ_x000F__x001D_@z_x0006_ß_x0004_!@ÿÿÿÿÿÿÿÿ_x0018_ßoÆS_x0016_ @ÿÿÿÿÿÿÿÿÿÿÿÿÿÿÿÿ¤ÓS÷_x0003__x0004__x001D_@ÿÿÿÿÿÿÿÿÿÿÿÿÿÿÿÿÿÿÿÿÿÿÿÿ=ÕH_x0015_x @to"Óû_x001F_@ÿÿÿÿÿÿÿÿÿÿÿÿÿÿÿÿÿÿÿÿÿÿÿÿRuÊ~ß©_x001E_@_Î_x000C_±Â_x0010_!@ÿÿÿÿÿÿÿÿlSÍ_x0014_Z_x0007_ @£$_x0006_;¥N!@Ùõzÿh!@ÿÿÿÿÿÿÿÿÀ_x0001_'iHä_x001D_@9I½5pÈ_x001F_@ÿÿÿÿÿÿÿÿfHv¹Þ_x001E_@ÿÿÿÿÿÿÿÿÿÿÿÿÿÿÿÿ£AVÐ_x0004_®_x001F_@r_x0002_M @ÿÿÿÿÿÿÿÿönüd @ÿÿÿÿÿÿÿÿ0_x000F_,!ù}_x001F_@ÿÿÿÿÿÿÿÿ³_x001A_ç_x001E_@_x0002_rê_x0006_$ý_x001F_@ÿÿÿÿÿÿÿÿ_x0001__x0002_ÿÿÿÿÿÿÿÿÿuáZ)3_x001D_@ËçÜ_x001F_@ÿÿÿÿÿÿÿÿ©y_x001A__x001E_b: @¼¿t_¹_x0016_ @ÿÿÿÿÿÿÿÿÿÿÿÿÿÿÿÿ_x000B_þ%wë_x001F_@Îç_x0019_(Ü_x001D_@¹¼µQ @ÿÿÿÿÿÿÿÿ'u»_x001D_@(:ti_x001E_@:Ê]Ë_x0008__x001E_@% ³ @&amp;2!À0_x001F_@h¨ú_x001F_@êÃE½_x001B_&lt;_x001F_@ÿÿÿÿÿÿÿÿâ_x000F_aRYË_x001F_@`ö¶b^ @¢§Áu @ÿÿÿÿÿÿÿÿêHzJ!ç @ÿÿÿÿÿÿÿÿ)5E-À_x001E_@ÿÿÿÿÿÿÿÿÿÿÿÿÿÿÿÿÿÿÿÿÿÿÿÿÿÿÿÿÿÿÿÿ~1äâ_x0002__x0004_.â_x001E_@±%&amp;öÁ´ @_x0016_*²î3_x001E_@rLY"Îg_x001F_@¶õ_x0002_N-_x001E_@Në_x000D__x001C_¾_x001F_@ÿÿÿÿÿÿÿÿÿÿÿÿÿÿÿÿÿÿÿÿÿÿÿÿ_x0017_,:%Ââ @_x0006_Næ_x0001_¨_!@Éó¹]pð_x001D_@ìåjéO @ÿÿÿÿÿÿÿÿÿÿÿÿÿÿÿÿÿÿÿÿÿÿÿÿgAü0^_x001D_@ÿÿÿÿÿÿÿÿÿÿÿÿÿÿÿÿÿÿÿÿÿÿÿÿÿÿÿÿÿÿÿÿÿÿÿÿÿÿÿÿÿÿÿÿÿÿÿÿ4_x0003_°ä_x001C_@^õÌmâß_x001F_@÷°Âì4~!@ÿÿÿÿÿÿÿÿÿÿÿÿÿÿÿÿºÂ¤Ú- @ue½_x0011_òÙ_x001E_@ÿÿÿÿÿÿÿÿÿÿÿÿÿÿÿÿ_x0002__x0004_ÿÿÿÿÿÿÿÿÿÿÿÿÿÿÿÿYj×_x0017_ø+_x001E_@ÿÿÿÿÿÿÿÿÿÿÿÿÿÿÿÿ¨n-Î¦_x001D_@ÿÿÿÿÿÿÿÿT_x000C_&gt;ip@_x001E_@ÿÿÿÿÿÿÿÿÿÿÿÿÿÿÿÿÿÿÿÿÿÿÿÿüú? @ÿÿÿÿÿÿÿÿÿÿÿÿÿÿÿÿÿÿÿÿÿÿÿÿÿÿÿÿÿÿÿÿ[7uu]_x0002_ @ÿÿÿÿÿÿÿÿí'ÒÅ_x001E_@ãÀiÿj_x001E_@ÿÿÿÿÿÿÿÿï%~9+) @ÿÿÿÿÿÿÿÿ&gt;_x0004_Ê¼ð_x001F_@Jµ0ë_x001E_@_x0001__x0002_EÄ,e_x001E_@.äåê'Ò @_x000B__x0003__x0015_¿×_x001F_@ÿÿÿÿÿÿÿÿ_x0016_¦¦_x0013__x001D_@Iw*&gt;9 @¶Ñ_x0012__x000D__x0002__x0003_Ø+ @ÿÿÿÿÿÿÿÿÙ~iuè_x0002_ @ÿÿÿÿÿÿÿÿ_x001C_Ü¼¿u:_x001F_@~¥_x0004_?þ8!@\E=	Ï_x001C_ @ÿÿÿÿÿÿÿÿZp/,î_x0013_ @}_x0008_Óß_x0005_^!@)Ð :Ë_x001E_@ÿÿÿÿÿÿÿÿ*|&lt;Ã~T!@ü|Póál @ÿÿÿÿÿÿÿÿÿÿÿÿÿÿÿÿÎ-]¹Ë @ÿÿÿÿÿÿÿÿÿÿÿÿÿÿÿÿÑûÖép @ÿÿÿÿÿÿÿÿ¦Ô/Ç×_x001E_@óýûR#_x001F_@Úhð+2_x001F_@ÿÿÿÿÿÿÿÿÿÿÿÿÿÿÿÿocN§_x0001_ @ÿÿÿÿÿÿÿÿÈÓµèÝe @û)¢ÜñÀ_x001F_@ÿÿÿÿÿÿÿÿÿÿÿÿÿÿÿÿ_x0001__x0002_ÿÿÿÿÿÿÿÿÿÿÿÿÿÿÿÿÿÿÿÿÿÿÿÿ}~²È] @_x0018_E_x000C_%¯« @ê1A!±?_x001F_@ÿÿÿÿÿÿÿÿLEpt[_x001F_@ÿÿÿÿÿÿÿÿÿÿÿÿÿÿÿÿóhëÊ_x0019_ @ÿÿÿÿÿÿÿÿ!¶ØÞxø_x001F_@°#_ @ÿÿÿÿÿÿÿÿÿÿÿÿÿÿÿÿ}®bu_x0005_Ò_x001E_@ÿÿÿÿÿÿÿÿ;ué¾| @ÿÿÿÿÿÿÿÿJ$\¸_x0001_Ã @ÿÿÿÿÿÿÿÿÿÿÿÿÿÿÿÿt³±_x0019_Â½!@ÿÿÿÿÿÿÿÿýPhèt_x001E_@ÿÿÿÿÿÿÿÿÿÿÿÿÿÿÿÿÿÿÿÿÿÿÿÿÿÿÿÿÿÿÿÿ_x0001_s¥î&lt;ÿ @ÿÿÿÿ_x0002__x0003_ÿÿÿÿÿÿÿÿÿÿÿÿÿÿÿÿÿÿÿÿAMÂ á_x001F_@ÿÿÿÿÿÿÿÿrnÑ_x000B_/Î @é_x0010__x0017_D_x0017_/ @	 ¥_x0003_¡ @-@¾îU_x000E__x001D_@ÿÿÿÿÿÿÿÿÿÿÿÿÿÿÿÿÿÿÿÿÿÿÿÿÿÿÿÿÿÿÿÿÿÿÿÿÿÿÿÿ_x0016_¸ü_x001F_s_x001F_@ô×nHê_x001B_ @ÿÿÿÿÿÿÿÿÿÿÿÿÿÿÿÿÿÿÿÿÿÿÿÿ äå @ààÄ_x001F_@ÞÆãé_x001D_@ÿÿÿÿÿÿÿÿLÌ­ç° @$ÕêÃ_x001F_@ÿÿÿÿÿÿÿÿòõãå¶?!@w_x001D__x0001_æÉ' @(_x0011_ÇÊE_x001B_ @ÿÿÿÿÿÿÿÿÜþ×jzD!@ÿÿÿÿÿÿÿÿ_x0001__x0003_ÿÿÿÿÿÿÿÿÌö®}¬v @CÕô_x0014__x001A_ @î[_x001A_µd!@ÿÿÿÿÿÿÿÿ-Jv_x0016_Ñ&lt;!@ÿÿÿÿÿÿÿÿª:_x0011_£Q_x001E_@&amp;ù¬_x001F__x000F__x001E_@ÿÿÿÿÿÿÿÿ°_x000D_áÎ¢u @ÿÿÿÿÿÿÿÿ_x001E__ùÑ£_x001D_@ÀÂ_Ý _x001F_@ÿÿÿÿÿÿÿÿÿÿÿÿÿÿÿÿº!mGÍ_x001E_@z¡cÞ÷ @_x0007__x001D_òÊã_x001E_@2_x0002_x_x0010_6 @[oÔÖ" @[wÉÆ_x001D_@%m0kò_x001F_@ÿÿÿÿÿÿÿÿÿÿÿÿÿÿÿÿ_x000E_õ,øA_x001E_@:_x000C_+F_x0017_`!@ÿÿÿÿÿÿÿÿÿÿÿÿÿÿÿÿÿÿÿÿÿÿÿÿÿÿÿÿÿÿÿÿ*µCB_x0002__x0003_n_x0001__x001F_@7v3§_x000F_è @ã_x0012_ÑØóú_x001D_@ÿÿÿÿÿÿÿÿÿÿÿÿÿÿÿÿÿÿÿÿÿÿÿÿª~K/-_x001E_@J_x0007__x000D__x000C_å_x0011__x001F_@ÿÿÿÿÿÿÿÿÓ¬)ÜS&amp;_x001F_@ÿÿÿÿÿÿÿÿÿÿÿÿÿÿÿÿÿÿÿÿÿÿÿÿÿÿÿÿÿÿÿÿÿÿÿÿÿÿÿÿÿÿÿÿÿÿÿÿnc=­Ïa_x001F_@\ûb_x001B_¼L_x001F_@ÿÿÿÿÿÿÿÿziÉ£_x0002__x001D_@ÿÿÿÿÿÿÿÿÿÿÿÿÿÿÿÿÿÿÿÿÿÿÿÿg)´_x0014_ ó @_x0004_Èfë_x001A_ @Ðkô©´? @(óãÂ# @öä\Ó @Üþ]_x000D_Rë_x001F_@d&gt;lXÞ} @ÿÿÿÿÿÿÿÿ×ÿ´aÁ¤_x001D_@_x0002__x0003_g%_x0012_ß_x0003_U @ÿÿÿÿÿÿÿÿXì_x0019_}Ý_x001E_@Á_x000C_ÎÈ_x001F_@ÿÿÿÿÿÿÿÿ= _x0006_±_x0001_ @ÿÿÿÿÿÿÿÿ_x0006_ V¸_x0013_!@Y»_x0019__x001F_Ø_x0003__x001F_@ÿÿÿÿÿÿÿÿÿÿÿÿÿÿÿÿÂd1_x0010__x0015__x001F_@ÿÿÿÿÿÿÿÿÿÿÿÿÿÿÿÿÿÿÿÿÿÿÿÿæ[#¡ÝÁ_x001D_@ÿÿÿÿÿÿÿÿÿÿÿÿÿÿÿÿ$¶Ë_x001F_@øDóÙ¯_x001F_@_x0012_ÊÇÓñ_x001E_@ÿÿÿÿÿÿÿÿûâÎ÷µ_x001F_@w5_x000B_¹; @¦B[d @ùï_x001C_8V\_x001F_@TèØ½&lt;ý_x001E_@UàÑ4å @_x0016__~dÉ @ÿÿÿÿÿÿÿÿÿÿÿÿÿÿÿÿÿÿÿÿ_x0001__x0003_ÿÿÿÿÃå8¢ph @ÿÿÿÿÿÿÿÿÿÿÿÿÿÿÿÿÿÿÿÿÿÿÿÿÿÿÿÿÿÿÿÿ&amp;{nè¹_x001E_@è;&lt;â_x001C_ @hk5G3 @_x0015_ó1Þ×_x001E_@D=u$!@NÚeB©ù @©Nn"_x0002_!@ÿÿÿÿÿÿÿÿÿÿÿÿÿÿÿÿÿÿÿÿÿÿÿÿZýtmf_x001B_ @ÿÿÿÿÿÿÿÿÿÿÿÿÿÿÿÿ^uÀvMc @&gt;å}P(² @9ÓM_x0018_5i @ÿÿÿÿÿÿÿÿÿÿÿÿÿÿÿÿÏl~_x000B_ZK @ÿÿÿÿÿÿÿÿÿÿÿÿÿÿÿÿ{ÓÓCm·_x001D_@-à$\²_x0007_ @»Âð_x0006__x001E_@ÿÿÿÿÿÿÿÿVÒÁK3_x001D_@_x0001__x0002_ÿÿÿÿÿÿÿÿÏÇæBh_x001E_@ÿÿÿÿÿÿÿÿòz3²À @4í­s @úØõ_x000E_F @£_x0017__x0018__x001D_úw @ÿÿÿÿÿÿÿÿÿÿÿÿÿÿÿÿ_x0016_!â£j_x001F_@ÿÿÿÿÿÿÿÿÿÿÿÿÿÿÿÿÿÿÿÿÿÿÿÿÿÿÿÿÿÿÿÿÿÿÿÿÿÿÿÿÿÿÿÿÿÿÿÿÿÿÿÿÿÿÿÿ«î¿!_x0016_õ_x001E_@ÿÿÿÿÿÿÿÿUEÜõ± @_x000C_Yùu2:_x001F_@ÿÿÿÿÿÿÿÿ\Ãn=¸ @_x0015_r=B_x001E_@Öm]tÂ&lt; @õ­ð_x000F_É_x001F_@ÿÿÿÿÿÿÿÿÿÿÿÿÿÿÿÿuÅ²54_x0011_ @ÿÿÿÿÿÿÿÿÿÿÿÿÿÿÿÿÿÿÿÿ_x0001__x0003_ÿÿÿÿÿÿÿÿÿÿÿÿÿÿÿÿÿÿÿÿÿÿÿÿÿÿÿÿH²ëI_x0018_ @¾_x0002__x001A_#¥ø @Ý$n×¦_x001D_@ÿÿÿÿÿÿÿÿ_x000D__x000B_*_x0007_ @ÿchH_x000F__x0015_!@ÿÿÿÿÿÿÿÿÿÿÿÿÿÿÿÿÐ=_x001C_0?_x001D_@ÿÿÿÿÿÿÿÿöÍéa6_x001E_@ÿÿÿÿÿÿÿÿÿÿÿÿÿÿÿÿ¶¢lÕÌ @ÿÿÿÿÿÿÿÿN¯Ë_x0007_Ò8_x001F_@g_x0015_tQ @ÿÿÿÿÿÿÿÿ]ñG_x001B_	þ_x001D_@£q=	N!@ÿÿÿÿÿÿÿÿÿÿÿÿÿÿÿÿVL*å_x001E_@_x0004_^·MóL @i)° @_x000D_L¼°ø_x001F_@ÿÿÿÿÿÿÿÿvO}wÊÝ_x001F_@_x0001__x0002_èTÕ¿ @ÿÿÿÿÿÿÿÿÿÿÿÿÿÿÿÿ_x0010_Ãpï @ÿÿÿÿÿÿÿÿÿÿÿÿÿÿÿÿ_x001F_ö²^êi_x001F_@ÿÿÿÿÿÿÿÿ`S6Äæq @ÿÿÿÿÿÿÿÿô_x000F_ZäA_x001F_@ÿÿÿÿÿÿÿÿÿÿÿÿÿÿÿÿçª/Ëô @!zXá_x0015_!@_x001C__x000F_o_x001D_e_x001F_@jqÌ5Ä @?_x0006_é¼Ì_x001E_@èz|_x0010_!@ÿÿÿÿÿÿÿÿzÓl¡?Î_x001E_@ÿÿÿÿÿÿÿÿÿÿÿÿÿÿÿÿÿÿÿÿÿÿÿÿÐ.e?!@ÿÿÿÿÿÿÿÿÿÿÿÿÿÿÿÿ_x000D_s2_x0008__x0008__x0013__x001D_@ÿÿÿÿÿÿÿÿÿÿÿÿÿÿÿÿûÞ_x001F_¨Cè_x001E_@ÿÿÿÿ_x0001__x0002_ÿÿÿÿ:¸5Äí(_x001F_@ÿÿÿÿÿÿÿÿà	6YõV_x001F_@ÿÿÿÿÿÿÿÿÿÿÿÿÿÿÿÿÿÿÿÿÿÿÿÿÿÿÿÿÿÿÿÿ!_x001F_,µ_x0010_ @¦n$©$ @lx¼!ºD @ÿÿÿÿÿÿÿÿÿÿÿÿÿÿÿÿÿÿÿÿÿÿÿÿÿÿÿÿÿÿÿÿ$w½\!@ÿÿÿÿÿÿÿÿÿÿÿÿÿÿÿÿ¬L_x0007_8áÕ_x001F_@÷e¬_x000F_å_x001E_@_x000D_1z_x0010_W @_x0001_wµÞ!@ÿÿÿÿÿÿÿÿ¹3_x0007_!@'þ¨}P_x001E_@ÿÿÿÿÿÿÿÿÿÿÿÿÿÿÿÿZ_x0006_ ¡¾w!@v7s_x000C_Ñé_x001E_@ÿÿÿÿÿÿÿÿÞ_x0001_u_x0003_s @ÿÿÿÿÿÿÿÿ_x0001__x0002_ÿÿÿÿÿÿÿÿÿÿÿÿÿÿÿÿ®[Ôn*T @§:îay_x001E_@ÿÿÿÿÿÿÿÿÿÿÿÿÿÿÿÿ)ó_x001E_m¥_x001F_@mÙ;_x000F_G_x001E_@[a9ç¨B @ÿÿÿÿÿÿÿÿÀ½´Úå_x001F_@ÿÿÿÿÿÿÿÿC{K¶_x0014__x001A__x001D_@ÿÿÿÿÿÿÿÿÞ#?Ú³, @^C_x001B_lo&lt;_x001D_@ÿÿÿÿÿÿÿÿ¼³À) @Õ_x000D__x000B_=ÑE!@ûjeÓ² @n_x000D_ª@Ç_x001E_@ÿÿÿÿÿÿÿÿÿÿÿÿÿÿÿÿßÃtq_x001F_@ÿÿÿÿÿÿÿÿÿÿÿÿÿÿÿÿb&gt;Æ_x000C_~0_x001E_@vÑ^bz_x001E_@ÿÿÿÿÿÿÿÿÿÿÿÿÿÿÿÿÿÿÿÿÿÿÿÿÿÿÿÿ_x0001__x0003_ÿÿÿÿªov²v_x0008_ @ÿÿÿÿÿÿÿÿÿÿÿÿÿÿÿÿÿÿÿÿÿÿÿÿQÈ]§±_x001E_ @¼sÒ2ä8 @ÿÿÿÿÿÿÿÿw¶ã±wÖ_x001F_@ÿÿÿÿÿÿÿÿÿÿÿÿÿÿÿÿÿÿÿÿÿÿÿÿ_x0002_Jà~±_x001F_@ÿÿÿÿÿÿÿÿõP_x000F_m_x001E_@ÿÿÿÿÿÿÿÿÿÿÿÿÿÿÿÿÿÿÿÿÿÿÿÿ_x0019_(û!@N_x000D_ÑÍ&lt;¶_x001F_@ÿÿÿÿÿÿÿÿotF_x0019__x0007__x000C_ @ÿÿÿÿÿÿÿÿÿÿÿÿÿÿÿÿô&lt;UT_x000C_û @ÿÿÿÿÿÿÿÿÿÿÿÿÿÿÿÿ_x000C_ãÎµá_x001F_@ÿÿÿÿÿÿÿÿO_x0004_O_x0004_h_x001F_@ÿÿÿÿÿÿÿÿ'÷±¶X @_x0002__x0004_ÿÿÿÿÿÿÿÿz_x0012_d¼PÀ_x001D_@L_x000C_üÀØ_x001F_@_x001C_Ò^n6_x001F_@ÿÿÿÿÿÿÿÿÿÿÿÿÿÿÿÿ&gt;¤ëö¹ @ÿÿÿÿÿÿÿÿ_x0019_RÄz¡#!@ÿÿÿÿÿÿÿÿá_x0008_³R¢z_x001D_@ñÞ_x0001_}ff @ÿÿÿÿÿÿÿÿúá_x0010_½R_x001F_@_x0015_YpÙ#ë_x001D_@*H_x0006_ND @T}¶8º_x0013_ @_x0006_giÖ®_x001F_@YhÉ_x0010_*s_x001E_@ÿÿÿÿÿÿÿÿT°`Ü_x001F_ß_x001E_@$M:zä_x001F_@_x0014__x000F_6'\» @Qþ6	 @ý0Vü_x0008_½_x001F_@ÿÿÿÿÿÿÿÿÿÿÿÿÿÿÿÿ_x0003_ï±Ãu @ÿÿÿÿÿÿÿÿvóTIE_x001E_@&amp;Yñ[Ç_x001C_@ÿÿÿÿ_x0001__x0003_ÿÿÿÿÞÕÜ_Óé @Éj_x0010_\_x000C___x001D_@ÿÿÿÿÿÿÿÿa¬h_x0014_î_x001E_@_x0002_e¼BïO!@ÿÿÿÿÿÿÿÿÿÿÿÿÿÿÿÿÿÿÿÿÿÿÿÿÿÿÿÿÿÿÿÿu»Îo_x001F_@ÿÿÿÿÿÿÿÿÿÿÿÿÿÿÿÿÿÿÿÿÿÿÿÿGÝÞÐ4 @è_x0005_Ê½­_x001F_@³Ì±û_x001F_@[\¤¶_x001B__x001F_@_x0008_qmV_x001D_@ÿÿÿÿÿÿÿÿ_x0013_^ÄI_x000E__x001F_@ÿÿÿÿÿÿÿÿÿÿÿÿÿÿÿÿÿÿÿÿÿÿÿÿý«½Uï_x001D_@ÿÿÿÿÿÿÿÿñFùn&gt;" @ÿÿÿÿÿÿÿÿÿÿÿÿÿÿÿÿ¨néRg @L;Ê« @ÿÿÿÿÿÿÿÿ_x0002__x0003_ÎG8±_x001F_@ÿÿÿÿÿÿÿÿÿÿÿÿÿÿÿÿÿÿÿÿÿÿÿÿ_x001C_Ös^_x0008_^!@_x0005_¨¹w8_x001E_@)"Ý2&gt;X_x001E_@ÿÿÿÿÿÿÿÿÿÿÿÿÿÿÿÿÿÿÿÿÿÿÿÿÿÿÿÿÿÿÿÿ_x000B_CúH_x001C_@_x0006_ ¼S!@ÿÿÿÿÿÿÿÿ!jÐ­ûI_x001E_@ÿÿÿÿÿÿÿÿÿÿÿÿÿÿÿÿÿÿÿÿÿÿÿÿÿÿÿÿÿÿÿÿ°_x001A_Ã!@ÿÿÿÿÿÿÿÿÿÿÿÿÿÿÿÿÿÿÿÿÿÿÿÿÿÿÿÿÿÿÿÿgz_x0016__x0001_y @ÿÿÿÿÿÿÿÿkgb¹\e!@ßÂu_x0014_s_x001E_@ÿÿÿÿÿÿÿÿÿÿÿÿÿÿÿÿÿÿÿÿÿÿÿÿÿÿÿÿ_x0001__x0002_ÿÿÿÿZYMàæ_x001F_@cÝ÷ú_ @åÅ_x001A_à @ÿÿÿÿÿÿÿÿÔ_x0019_TÞjJ!@F_x0002_u_x001E_@_x0016_ûÝ¢BÀ!@¦_x0007_é:x_x000E__x001E_@ÿÿÿÿÿÿÿÿÿÿÿÿÿÿÿÿÎ__x0005__x000E_þá_x001C_@TýÖv_x001F_@ÿÿÿÿÿÿÿÿ_x0019_¹FúßX_x001E_@_x0008_[¾&gt;5[_x001E_@ÿÿÿÿÿÿÿÿDå°«_x001F__x001F_@ÿÿÿÿÿÿÿÿL©ø_x001F_û_x001F_@ÿÿÿÿÿÿÿÿf)ÚÞ_x001C_@uñ_T;Ä_x001E_@_x001E_ÐBÚu @_x001B_ùÀÍÛ @Äqw²Úí @ÿÿÿÿÿÿÿÿúÈgü_x000C_ @vï$_x001B_· @Ø_x0008_6´(Ò_x001E_@h_x0013_¬_x001E__x000C_é @ÿÿÿÿÿÿÿÿ_x0001__x0003_ÿÿÿÿÿÿÿÿÿÿÿÿÿÿÿÿÿÿÿÿÿÿÿÿÕ[&amp;M, @_x0018_k#°tÕ @ÿÿÿÿÿÿÿÿª×½f_x000B_ @ÿÿÿÿÿÿÿÿ:ïnáN_x001F_@ªF _x001C__x001D_@¨ã_x0013_qM @ÿÿÿÿÿÿÿÿë_x0006__x0006__x0002_[_x001D_@K_x0008_fñ:_x001F_@¦éú @ÿÿÿÿÿÿÿÿS!Ì¬Xq_x001D_@ÿÿÿÿÿÿÿÿ&lt;_x0015_%åà_x001E_@´éP0j @Ü(r_x0004_. @ÿÿÿÿÿÿÿÿrÌ¸èý_x0005_!@|_x0008_½¶Åú_x001D_@vRnU: @)ÕeGg @ÿÿÿÿÿÿÿÿ¸¸" M;!@ÿÿÿÿÿÿÿÿ¯öüÕ¾!@_x001F_Öó:·  @K¬Ë_x0001__x0002_Å_x0004__x001E_@ÿÿÿÿÿÿÿÿ_x0015_È¸_x0004__x000E__x001E_@ÿÿÿÿÿÿÿÿDx¯iõ @ÿÿÿÿÿÿÿÿÿÿÿÿÿÿÿÿÿÿÿÿÿÿÿÿÿÿÿÿÿÿÿÿÿÿÿÿÿÿÿÿÿÿÿÿÿÿÿÿÿÿÿÿÿÿÿÿ¬-ÌM_x001F_!@Ã(|Õ2_x001E_@ÿÿÿÿÿÿÿÿX®V±G_x001D_@¶ª¸mÉ @ÿÿÿÿÿÿÿÿÚÄËvjK_x001E_@ÿÿÿÿÿÿÿÿÿÿÿÿÿÿÿÿL\M_x001C__x001F_@!ø¥U3¼_x001E_@ÿÿÿÿÿÿÿÿÿÿÿÿÿÿÿÿÿÿÿÿÿÿÿÿtNÖ_x0008_^s!@ÿÿÿÿÿÿÿÿÿÿÿÿÿÿÿÿ_x001D_Ö$* @ÿÿÿÿÿÿÿÿÿÿÿÿÿÿÿÿ_x0002__x0004_¿þ)Óö_x001F_@*XRìÖ_x0019_ @­jFe5q_x001E_@ÿÿÿÿÿÿÿÿ_x0011_ò_x0016_¬â @ÿÿÿÿÿÿÿÿÿÿÿÿÿÿÿÿÿÿÿÿÿÿÿÿÿÿÿÿÿÿÿÿÿÿÿÿÿÿÿÿ"ó­%© @ÿÿÿÿÿÿÿÿÿÿÿÿÿÿÿÿÿÿÿÿÿÿÿÿÿÿÿÿÿÿÿÿÿÿÿÿÿÿÿÿÿÿÿÿÿÿÿÿURgH ó_x001D_@Ø_x001E__x000E__x0001_!@ÿÿÿÿÿÿÿÿz6Ö¥ß_x0003__x001E_@îÓ5_x001F_@A¡m0_x000F__x001F_@_x000D_0ÌSP¡!@&amp;zgKa[ @$àW4G @o³_x000E_æ_x001E_@ÿÿÿÿÿÿÿÿ1{b(^_x001E_@¼;ü+dç_x001E_@ LÁ¨H @ÄÍ#f_x0001__x0004_~ã_x001E_@Ëð¢ª^ @êî#ý	0 @Ð5Y½Ë @ÿÿÿÿÿÿÿÿÿÿÿÿÿÿÿÿÿÿÿÿÿÿÿÿ´:½àÜ @ÿÿÿÿÿÿÿÿÿÿÿÿÿÿÿÿÉ+_x0010_»Àã @ØÁÈÚ @ÿÿÿÿÿÿÿÿ|v®Òé_x001F_@qGÆ_x0001_7¢_x001E_@|Ùúlû_x001E_@åDµ#ä³!@5&amp;¶­_x0007__x0008_!@&gt;æ7ò&gt;¢ @ÿÿÿÿÿÿÿÿÿÿÿÿÿÿÿÿÿÿÿÿÿÿÿÿÿÿÿÿÿÿÿÿÿÿÿÿÿÿÿÿÿÿÿÿÿÿÿÿFÑâ¿_x001E_@ÿÿÿÿÿÿÿÿÿÿÿÿÿÿÿÿÿÿÿÿÿÿÿÿdÃlÍj_x001E_@_x001C_änpN_x001E_@_x0002__x0003_:´@!@_x0001__x0004_Üû_x0002_"X_x001C_@ÿÿÿÿÿÿÿÿgOì_x0001_Ì_x0004_!@ÿÿÿÿÿÿÿÿÂÖ¯¤_x001F_@ÿÿÿÿÿÿÿÿ/hÌK_x0007__x0005_!@Û]j`	¿_x001E_@ÿÿÿÿÿÿÿÿPa6ºm6 @ÿÿÿÿÿÿÿÿÿÿÿÿÿÿÿÿÿÿÿÿÿÿÿÿ¡k¼xXÆ @ÿÿÿÿÿÿÿÿÿÿÿÿÿÿÿÿUïÕ&lt;_x0006_H!@l·¢a­³_x001E_@:_x000C__x0006_V©ß @Å$Êù_x001F_@ÿÿÿÿÿÿÿÿ_x0012_è\Î_x001C_!@ÿÿÿÿÿÿÿÿÿÿÿÿÿÿÿÿÿÿÿÿÿÿÿÿÿÿÿÿÿÿÿÿöüç§gò_x001F_@ÿÿÿÿÿÿÿÿÿÿÿÿÿÿÿÿä£_x000E_¡²! @_x0003_·È¯Ð_x001E_@ÿÿÿÿ_x0001__x0002_ÿÿÿÿÿÿÿÿÿÿÿÿÿÿÿÿÿÿÿÿ_x0011_¦3&gt;T* @ÿÿÿÿÿÿÿÿHH&gt;_x000E_	_x001E_@×l_x000F_¡d_x001E_@ú0àkZ__x001F_@ÿÿÿÿÿÿÿÿÿÿÿÿÿÿÿÿÿÿÿÿÿÿÿÿÿÿÿÿÿÿÿÿ_x0015_ ±×_x001F__x001F_@y¸&amp;_x001B_ÝÄ @ÿÿÿÿÿÿÿÿñel7ñ_x001F_@ÿÿÿÿÿÿÿÿ.¾ØC:Ï_x001F_@ÿÿÿÿÿÿÿÿæHÝ«J½ @ÿÿÿÿÿÿÿÿrRáH @Â4yº/Î @ÿÿÿÿÿÿÿÿÿÿÿÿÿÿÿÿÿÿÿÿÿÿÿÿÿÿÿÿÿÿÿÿ_x001D_.Ê«¢_x001E_@ÿÿÿÿÿÿÿÿÿÿÿÿÿÿÿÿÁ»_x0013_v_x000E_ @}ï\S&amp;Á_x001E_@_x0001__x0004_ÿÿÿÿÿÿÿÿñ_x0006_Ê5 @ÿÿÿÿÿÿÿÿÿÿÿÿÿÿÿÿo#_x0018_¼ý @ÿÿÿÿÿÿÿÿN|_x0006_©_x001F_@ÿÿÿÿÿÿÿÿ´'DæàE_x001D_@ÿÿÿÿÿÿÿÿð,²ý_x0010_Æ_x001E_@C÷Ýáw´_x001D_@ÿÿÿÿÿÿÿÿ_x0003_&lt;°Ajm @HAIÜ$Z @äÜ.Ñ @°m_x0002_5óh!@ÿÿÿÿÿÿÿÿÿÿÿÿÿÿÿÿì«ÜRò× @ÿÿÿÿÿÿÿÿÿÿÿÿÿÿÿÿèÏ-Ô¼ @ÿÿÿÿÿÿÿÿÏ²tX_x001F_@4z_x0012__x000B_í @ÿÿÿÿÿÿÿÿÿÿÿÿÿÿÿÿÿÿÿÿÿÿÿÿÿÿÿÿÿÿÿÿÓ¡_x0017__x000F_Äµ_x001E_@_x001F_v_x000D__x0003__x0004_Âê_x001F_@ét_x0019_a] @ÿÿÿÿÿÿÿÿÿÿÿÿÿÿÿÿ¤³íÝH_x0017_ @ÿÿÿÿÿÿÿÿÿÿÿÿÿÿÿÿÿÿÿÿÿÿÿÿi&gt;È_x0015__x0007__x0003_!@_x0016_ôêòst_x001F_@(fôä!_x001D_@ÿÿÿÿÿÿÿÿÜ+.°=!@Á¨_x0001_¨_x001C_@ÿÿÿÿÿÿÿÿÃ¥é¼% @ÿÿÿÿÿÿÿÿÿÿÿÿÿÿÿÿJ5@ìð @ÿÿÿÿÿÿÿÿÿÿÿÿÿÿÿÿ¨ØÒ _x0002_õ_x001F_@ÿÿÿÿÿÿÿÿÿÿÿÿÿÿÿÿ_x0013_üÑáK_x001A_!@_x000E_@_x0010__ü	 @ÿÿÿÿÿÿÿÿÆCÊKÉß_x001E_@ÿÿÿÿÿÿÿÿÿÿÿÿÿÿÿÿ_x001D_u§éÚ @U	5µà© @_x0001__x0002_P_x0015_c¯¹Ì_x001F_@ÿÿÿÿÿÿÿÿÿÿÿÿÿÿÿÿbN	L÷_x001E_@ÿÿÿÿÿÿÿÿÿÿÿÿÿÿÿÿÿÿÿÿÿÿÿÿFÒÂÎü_x001E_@SXÈ{_x001E_@ÿÿÿÿÿÿÿÿÿÿÿÿÿÿÿÿ :ö_x001C_ìÔ_x001E_@ÿÿÿÿÿÿÿÿÿÿÿÿÿÿÿÿÿÿÿÿÿÿÿÿÿÿÿÿÿÿÿÿ_x0012_èGº_x0018_¼_x001F_@qÊ/T«_x001E_@k{õð×s @ÉXÃ¦0 @R&amp;¹Õ_x000B_ @¶Àh§ @ÿÿÿÿÿÿÿÿÿÿÿÿÿÿÿÿü._x001D_@¨þ%Ý&gt;£ @ÿÿÿÿÿÿÿÿÿÿÿÿÿÿÿÿ (ê©QÂ @_x0005_&gt;ÒoÅ+_x001E_@ÿÿÿÿÿÿÿÿÿÿÿÿ_x0002__x0005_ÿÿÿÿÿÿÿÿÿÿÿÿ_x0003_ß¼xl!@AYø_x000E__x0003_ @É,_x0016_çqa_x001D_@ßP_x000C_¶ä_x001D_@ÿÿÿÿÿÿÿÿ¸_x0016_/Ö_x0013__x001F_@´_x0015__x0016_Ë_x0001_§_x001F_@7ôY³_x0007__x0002__x001F_@ÿÿÿÿÿÿÿÿwh_x0017_Í _x0008_ @_x0013__x0017_³Ýû_x001F_@ÿÿÿÿÿÿÿÿÿÿÿÿÿÿÿÿÿÿÿÿÿÿÿÿÿÿÿÿÿÿÿÿÿÿÿÿÿÿÿÿS _x0004_w'm_x001F_@=iÏÃ´!@çVº:X @Ôúö"n_x001F_@ÿÿÿÿÿÿÿÿÿÿÿÿÿÿÿÿÿÿÿÿÿÿÿÿs#0_x001A_±_x001D_@ÿÿÿÿÿÿÿÿ£l|-è_x001D_@ÿÿÿÿÿÿÿÿ_x0018_Q_x0005_	v!@ÿÿÿÿÿÿÿÿ%_x0011_Tã·d_x001D_@_x0001__x0002_ÿÿÿÿÿÿÿÿGm_x0014_Ë®y @Ê%'Aý×_x001D_@ÿÿÿÿÿÿÿÿÿÿÿÿÿÿÿÿÿÿÿÿÿÿÿÿÿÿÿÿÿÿÿÿÿÿÿÿÿÿÿÿÚ8Á¤Ç_x001F_@ÿÿÿÿÿÿÿÿÿÿÿÿÿÿÿÿC_x0010_y2_x001F_æ_x001C_@ÿÿÿÿÿÿÿÿ_x001C_näÒÀ_x0016_!@ÚDê_x0016_£_x001D_@ÿÿÿÿÿÿÿÿrÃ¹@ã!@ÿÿÿÿÿÿÿÿÿÿÿÿÿÿÿÿj_x000B_zÒ_x0018_ @ÿÿÿÿÿÿÿÿQm_x0004__x001B_; @GK_x001D__x0001_ä @ÿÿÿÿÿÿÿÿr$ã_x0016__x0015_G_x001E_@¸¼4S @à_x0010_xÑ/n @ÿÿÿÿÿÿÿÿÿÿÿÿÿÿÿÿbc¾_x0013_Ì® @Ók§_x001F_R_x001F_@3ª³û_x0002__x0003_¬_x001F_@ÿÿÿÿÿÿÿÿÿÿÿÿÿÿÿÿ*Çty2 @ÿÿÿÿÿÿÿÿÿÿÿÿÿÿÿÿÿÿÿÿÿÿÿÿu_x001B_ÌvC@_x001F_@ÿÿÿÿÿÿÿÿÿÿÿÿÿÿÿÿ_x001A__x0011_eáW!@ÿÿÿÿÿÿÿÿY_x0003_NvI4_x001F_@&gt;V¥_x0014_H @ÿÿÿÿÿÿÿÿÿÿÿÿÿÿÿÿ_x0015__x000E_¢ÿ½_x001F_@ÿÿÿÿÿÿÿÿ_x001D_kcù_x0017__x001F_@ÿÿÿÿÿÿÿÿ#_x000F_]W @ÿÿÿÿÿÿÿÿÿÿÿÿÿÿÿÿ¹é-Þ¤Ç @(ÂDË-_x001F_@ÿÿÿÿÿÿÿÿÿÿÿÿÿÿÿÿÕb{´_x001A__x0001_ @ÿÿÿÿÿÿÿÿÿÿÿÿÿÿÿÿ|_x0007_ïç _x001E_@pä_x000F_°_x001F_@_x0001__x0003_ÿÿÿÿÿÿÿÿÿÿÿÿÿÿÿÿÿÿÿÿÿÿÿÿ_x0017_£þ_x000D_=]_x001E_@ÿÿÿÿÿÿÿÿÿÿÿÿÿÿÿÿÿÿÿÿÿÿÿÿÿÿÿÿÿÿÿÿÿÿÿÿÿÿÿÿÿÿÿÿÿÿÿÿÿÿÿÿÿÿÿÿÇ?½.Á @ÿÿÿÿÿÿÿÿÿÿÿÿÿÿÿÿÿÿÿÿÿÿÿÿ¼,sAr @ÿÿÿÿÿÿÿÿ¼ï¾M_x001D_ @ÿÿÿÿÿÿÿÿã·x_x000D__x001E_!@VWCLM¡ @	Å_x0002__x0012_x_x001D_@­Lé­Ñ_x001F_@ÿÿÿÿÿÿÿÿÿÿÿÿÿÿÿÿÿÿÿÿÿÿÿÿÿÿÿÿÿÿÿÿÿÿÿÿÿÿÿÿÿÿÿÿÿÿÿÿ_x0003_I®Ù5!@¢A1_x0016_®¥ @_x0006_ùý!_x0001__x0002_f_x001D_@ÿÿÿÿÿÿÿÿÿÿÿÿÿÿÿÿÿÿÿÿÿÿÿÿÿÿÿÿÿÿÿÿÖ&gt;£_x0005__x000D_]_x001F_@BÑtB_x0003_#_x001F_@HOüZ~ª_x001D_@ÿÿÿÿÿÿÿÿÚ2É`Ö3!@H_x000B_Á2_x0004_ @©À\ºCí_x001F_@NhJ_x0007__x001F_@ö;%&amp;ë @hõ_x0014_¿/ @ÿÿÿÿÿÿÿÿÿÿÿÿÿÿÿÿÿÿÿÿÿÿÿÿÈ_x0002_®Â¶_x0014__x001F_@ÆqPí_x0003_Á_x001F_@ÿÿÿÿÿÿÿÿÿÿÿÿÿÿÿÿ"_x000F_Ûs!@Øµ*ù) @Þk-|/!@_x0004_Ì  @ÿÿÿÿÿÿÿÿe¸_x0005_ôë_x001B__x001E_@pG(s._x001F_@ÿÿÿÿÿÿÿÿø'(P3­ @ÿÿÿÿÿÿÿÿ_x0001__x0003__x001C_z2&lt;¢_x001F_@Ù»¡_x0008_!@Ï_x0019__x001D_H"â_x001F_@ÿÿÿÿÿÿÿÿ¯c3_x0011_ÉÎ @_x0008_;iÀZ+!@U_x0002_þ|´ @_x0001_­&lt;Ú¿ @ÿÿÿÿÿÿÿÿ_x001A_Ì|_x0001_4¬!@ÿÿÿÿÿÿÿÿÿÿÿÿÿÿÿÿºT×_x0010_ç @ÿÿÿÿÿÿÿÿm0-¯}c_x001F_@ÿÿÿÿÿÿÿÿÿÿÿÿÿÿÿÿÿÿÿÿÿÿÿÿÿÿÿÿÿÿÿÿÿÿÿÿÿÿÿÿÊ_x0004_|z2_x001C_@ÿÿÿÿÿÿÿÿÿÿÿÿÿÿÿÿÿÿÿÿÿÿÿÿ&gt;%TmI!@ÿÿÿÿÿÿÿÿ§±$þ[û_x001C_@ÿÿÿÿÿÿÿÿÿÿÿÿÿÿÿÿÿÿÿÿÿÿÿÿ:»©rÜ!@ÿÿÿÿ_x0001__x0002_ÿÿÿÿÿÿÿÿÿÿÿÿÿÿÿÿÿÿÿÿ(BWY4_x001D_@ÿÿÿÿÿÿÿÿÿÿÿÿÿÿÿÿÅñý°Ô_x001F_@ün[_x0014_  !@ÿÿÿÿÿÿÿÿænÅ8_x001B__x0001_ @C_x0018_/ùmE @ÿÿÿÿÿÿÿÿpÕúº,!@ÿÿÿÿÿÿÿÿÿÿÿÿÿÿÿÿÿÿÿÿÿÿÿÿbOJ_x0007_o @ªd_x0003__x0011_^Ï_x001E_@ÿÿÿÿÿÿÿÿûÒ_x0006_JQ @ÿÿÿÿÿÿÿÿÿÿÿÿÿÿÿÿÉÖËUYû!@Hù]+»\ @W©Í_x001C_Ü_x000D_!@¦Ì(BY_x001D_@&gt;_x001A_F-³| @ÿÿÿÿÿÿÿÿÿÿÿÿÿÿÿÿÿÿÿÿÿÿÿÿÕ%cgP!@ÿÿÿÿÿÿÿÿ_x0001__x0003_î¯é1 @êÛky÷_x001F_@ÿÿÿÿÿÿÿÿ_x000C_±·!@ÿÿÿÿÿÿÿÿÿÿÿÿÿÿÿÿUø[gh_x001D_@ï_x0011_rs_ @ÿÿÿÿÿÿÿÿL?Äm&amp;[!@ÿÿÿÿÿÿÿÿv®^!@ÿÿÿÿÿÿÿÿçºòÝ_x001F_@Ë[Gé}!@ÿÿÿÿÿÿÿÿ$$Ó_x0014_|_x001F_@ÿÿÿÿÿÿÿÿohÐéÄ_x001F_@ÕÑ3n_x0019__x001D_@.ú¬_x0005_p_x0006_ @­ÔË¶_x001F_@ÿÿÿÿÿÿÿÿÎÕî_x001F_Z# @àÐ_x0002_j_x0013_Ü_x001F_@¼ Ô_ã_x001F_@ÿÿÿÿÿÿÿÿ$Úõ_x0002_3 @ÿÿÿÿÿÿÿÿÿÿÿÿÿÿÿÿÿÿÿÿÿÿÿÿÿÿÿÿ_x0001__x0004_ÿÿÿÿC_x001D_1¾¹u_x001D_@éY_x0010_ @	Ó¸_x0014_¢}!@?bö»=_x001F__x001E_@,¬_x0016_)$ @ÿÿÿÿÿÿÿÿÿÿÿÿÿÿÿÿ¸dh&amp;ã_x001F_@\Àjÿ_x0008_p @®éq®_x000B_¿ @ÿÿÿÿÿÿÿÿÿÿÿÿÿÿÿÿÿÿÿÿÿÿÿÿé_x0003_ÓJK_x001F_@ÿÿÿÿÿÿÿÿÿÿÿÿÿÿÿÿÛËø=æJ @ÿÿÿÿÿÿÿÿÿÿÿÿÿÿÿÿÿÿÿÿÿÿÿÿ_x0002__x0014_IÕH_x0014_ @ÿÿÿÿÿÿÿÿîg~Ý-!@IÛ{ÆÚ_x0003_!@ÿÿÿÿÿÿÿÿÿÿÿÿÿÿÿÿÿÿÿÿÿÿÿÿñ_x000B_o·_x0003_)_x001E_@ÿÿÿÿÿÿÿÿC_x0003_öxë_x001C_@ÿÿÿÿÿÿÿÿ_x0001__x0002_ÿÿÿÿÿÿÿÿ¤aÃ×z&gt; @ÿÿÿÿÿÿÿÿ³¢F{ë @ÿÿÿÿÿÿÿÿÿÿÿÿÿÿÿÿ_x0004_bA%¨ @ï8ååõ_x001F_@ÿÿÿÿÿÿÿÿÿÿÿÿÿÿÿÿÿÿÿÿÿÿÿÿÿÿÿÿÿÿÿÿÿÿÿÿÿÿÿÿÿÿÿÿÿÿÿÿÿÿÿÿÿÿÿÿ_x0008_Å'[Ù @¤`AV!@ÿÿÿÿÿÿÿÿÿÿÿÿÿÿÿÿ*%øYzæ @_x0013_ìÅÂ_x001E_@©}¨ÿMn!@6	©rmï @ÿÿÿÿÿÿÿÿÿÿÿÿÿÿÿÿÿÿÿÿÿÿÿÿbÚê_x0004_N_x001E_@Èjüï_x001E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ª_x0001__x0001__x0001_«_x0001__x0001__x0001_¬_x0001__x0001__x0001_­_x0001__x0001__x0001_®_x0001__x0001__x0001_¯_x0001__x0001__x0001_°_x0001__x0001__x0001_±_x0001__x0001__x0001_²_x0001__x0001__x0001_³_x0001__x0001__x0001_´_x0001__x0001__x0001_µ_x0001__x0001__x0001_¶_x0001__x0001__x0001_·_x0001__x0001__x0001_¸_x0001__x0001__x0001_¹_x0001__x0001__x0001_º_x0001__x0001__x0001_»_x0001__x0001__x0001_¼_x0001__x0001__x0001_½_x0001__x0001__x0001_¾_x0001__x0001__x0001_¿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_x0002__x0002__x0002_ø_x0002__x0002__x0002_ù_x0002__x0002__x0002_ú_x0002__x0002__x0002_û_x0002__x0002__x0002_ü_x0002__x0002__x0002_ý_x0002__x0002__x0002_þ_x0002__x0002__x0002__x0002__x0001__x0002__x0002_ý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</si>
  <si>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086abbce52b5e20b769728278c76d845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B_koT_x001E_@ÿÿÿÿÿÿÿÿÿÿÿÿÿÿÿÿÿÿÿÿÿÿÿÿÿÿÿÿÿÿÿÿÿÿÿÿÿÿÿÿÿÿÿÿÿÿÿÿ©_x000D_¯óÞ" @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9ÏJ¶G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001F_^T_Å=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ü×	6&amp;_x0012_ @²è³Ö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yÿ¼_x0012_Ê @ÿÿÿÿÿÿÿÿÿÿÿÿÿÿÿÿÿÿÿÿÿÿÿÿÿÿÿÿÿÿÿÿÞ_x0017_¦jú_x001F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5Ú¨õõï!@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UiàÃ_x001D_@ú.7»1Z @ÿÿÿÿÿÿÿÿÿÿÿÿÿÿÿÿL¤ä¿¢Ø @ÿÿÿÿÿÿÿÿwÚ_x000F_ö_x001F_@ÿÿÿÿÿÿÿÿÿÿÿÿÿÿÿÿÿÿÿÿ_x0001__x0002_ÿÿÿÿÿÿÿÿÿÿÿÿÿÿÿÿÿÿÿÿÿÿÿÿÿÿÿÿÿÿÿÿÿÿÿÿÿÿÿÿÿÿÿÿÿÿÿÿÿÿÿÿÿÿÿÿÿÿÿÿÿÿÿÿÿÿÿÿÿÿÿÿÿÿÿÿÿÿÿÿÿÿÿÿÿÿÿÿÿÿÿÿÿÿÿÿÿÿÿÿ_x0002__x000B_6_x0015_ @Ù1Ïn_x0018_` @ÿÿÿÿÿÿÿÿÿÿÿÿÿÿÿÿÿÿÿÿÿÿÿÿÿÿÿÿÿÿÿÿÿÿÿÿÿÿÿÿÿÿÿÿÿÿÿÿÿÿÿÿÿÿÿÿÿÿÿÿÿÿÿÿÿÿÿÿÿÿÿÿÿÿÿÿÿÿÿÿÿÿÿÿÿÿÿÿÿÿÿÿÿÿÿÿÿÿÿÿÿÿÿÿÿÿÿÿÿÿÿÿÿÿÿÿÿÿÿÿÿÿÿÿÿÿÿÿä_x0002_òû_x001F_@_x0001__x0002_ÿÿÿÿÿÿÿÿÿÿÿÿÿÿÿÿÿÿÿÿÿÿÿÿÿÿÿÿÿÿÿÿÿÿÿÿÿÿÿÿÿÿÿÿÿÿÿÿÿÿÿÿÿÿÿÿÿÿÿÿÿÿÿÿÿÿÿÿÿÿÿÿøÔØTÎ @ÿÿÿÿÿÿÿÿÿÿÿÿÿÿÿÿÿÿÿÿÿÿÿÿÿÿÿÿÿÿÿÿÿÿÿÿÿÿÿÿÿÿÿÿÿÿÿÿÿÿÿÿÿÿÿÿÿÿÿÿÿÿÿÿÿÿÿÿÿÿÿÿÿÿÿÿÿÿÿÿÿÿÿÿÿÿÿÿÿÿÿÿÿÿÿÿXßS;Îß_x001E_@ÿÿÿÿÿÿÿÿÿÿÿÿÿÿÿÿÿÿÿÿÿÿÿÿÿÿÿÿÿÿÿÿÿÿÿÿÿÿÿÿÿÿÿÿÿÿÿÿÿÿÿÿÿÿÿÿÿÿÿÿÿÿÿÿÿÿÿÿ_x0001__x0002_ÿÿÿÿÿÿÿÿÿÿÿÿvãz+o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4&gt;*§öi @ÿÿÿÿÿÿÿÿÿÿÿÿÿÿÿÿÿÿÿÿÿÿÿÿÿÿÿÿÿÿÿÿÿÿÿÿÿÿÿÿÿÿÿÿÿÿÿÿÿÿÿÿÿÿÿÿÿÿÿÿÿÿÿÿÿÿÿÿÿÿÿÿ_x0001__x0002_ÿÿÿÿÿÿÿÿÿÿÿÿÿÿÿÿÿÿÿÿÿÿÿÿÿÿÿÿÿÿÿÿÿÿÿÿÿÿÿÿÿÿÿÿÿÿÿÿÿÿÿÿÿÿÿÿE§ü_x0017_ÐT_x001F_@ÿÿÿÿÿÿÿÿ]_x000D_³eÊ°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êX×ÐE¶ @ì_x0002__x0011_aß_x001F_@ÿÿÿÿÿÿÿÿ {òµr_x0008__x001F_@ÿÿÿÿÿÿÿÿÿÿÿÿÿÿÿÿòæõ.)_x001F_@ÿÿÿÿÿÿÿÿÿÿÿÿÿÿÿÿÏÐ_x0003_Ð² @_x0001__x0002_ÿÿÿÿÿÿÿÿÿÿÿÿÿÿÿÿÿÿÿÿÿÿÿÿÿÿÿÿÿÿÿÿÿÿÿÿÿÿÿÿÿÿÿÿÿÿÿÿÿÿÿÿÿÿÿÿÿÿÿÿÿÿÿÿ|¨_x001F__x000F_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2ñ°X§_x001F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Z=ßT\!@ÿÿÿÿÿÿÿÿÿÿÿÿÿÿÿÿÿÿÿÿÿÿÿÿÿÿÿÿÿÿÿÿÿÿÿÿÿÿÿÿÿÿÿÿÿÿÿÿÿÿÿÿÿÿÿÿÿÿÿÿÿÿÿÿÿÿÿÿÿÿÿÿÿÿÿÿÿÿÿÿÿÿÿÿÿÿÿÿÿÿÿÿÿÿÿÿÿÿÿÿÿÿÿÿÿÿÿÿÿÿÿÿÿÿÿÿÿÿÿÿ_x0001__x0002_ÿÿÿÿÿÿÿÿ¬Òv~Ö @ÿÿÿÿÿÿÿÿÿÿÿÿÿÿÿÿÿÿÿÿÿÿÿÿÿÿÿÿÿÿÿÿÿÿÿÿÿÿÿÿÿÿÿÿÿÿÿÿÿÿÿÿÿÿÿÿÿÿÿÿÿÿÿÿÿÿÿÿÿÿÿÿÿÿÿÿÿÿÿÿÿÿÿÿÿÿÿÿÿÿÿÿÿÿÿÿÿÿÿÿÿÿÿÿ_x001B_ÈrT @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ÿÿÿÿÿÿÿÿÿÿÿÿÿÿÿÿÿÿÿÿ©Nu_å%!@ÿÿÿÿÿÿÿÿÿÿÿÿÿÿÿÿÿÿÿÿÿÿÿÿÿÿÿÿÿÿÿÿÿÿÿÿÿÿÿÿÿÿÿÿÿÿÿÿ=:ÏË_x000B__x0002__x001F_@ÿÿÿÿÿÿÿÿÿÿÿÿÿÿÿÿÿÿÿÿÿÿÿÿÿÿÿÿÿÿÿÿÒïüDÕc @ÿÿÿÿÿÿÿÿÿÿÿÿÿÿÿÿÿÿÿÿÿÿÿÿÿÿÿÿÿÿÿÿÿÿÿÿÿÿÿÿÿÿÿÿÿÿÿÿÿÿÿÿÿÿÿÿ\Ã ìØ_x001D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ÏQç_x000E_ @ÿÿÿÿÿÿÿÿÿÿÿÿÿÿÿÿËäáÔÁ_x001F_!@ÿÿÿÿÿÿÿÿÿÿÿÿÿÿÿÿÿÿÿÿÿÿÿÿÿÿÿÿÿÿÿÿÿÿÿÿÿÿÿÿÿÿÿÿÿÿÿÿÿÿÿÿÿÿÿÿÿÿÿÿÿÿÿÿÿÿÿÿÿÿÿÿÿÿÿÿÿÿÿÿÿÿÿÿÿÿÿÿÿÿÿÿ_x0001__x0002_ÿÿÿÿÿÿÿÿÿÿÿÿÿÿÿÿÿÿÿÿÿÿÿÿÿÿÿÿqê,q_x001D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1O @ÿÿÿÿÿÿÿÿÿÿÿÿÿÿÿÿÿÿÿÿÿÿÿÿÿÿÿÿÿÿÿÿÿÿÿÿÿÿÿÿÿÿÿÿÿÿÿÿÿÿÿÿÿÿÿÿÿÿÿÿÿÿÿÿÿÿÿÿÿÿÿÿÿÿÿÿÿÿÿÿÿÿÿÿÿÿÿÿÿÿÿÿÿÿÿÿÿÿÿÿÿÿÿÿ¤aÅ»¸_x0016_!@ÿÿÿÿÿÿÿÿÿÿÿÿÿÿÿÿ_x0014_`¢Ì´_x001D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e_x001C_¤©üG!@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È_x0007_¢Ìt_x001E_@ÿÿÿÿÿÿÿÿ#U±¼q/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a_x001F_@ÿÿÿÿÿÿÿÿÿÿÿÿ_x0002__x0003_ÿÿÿÿÿÿÿÿÿÿÿÿÿÿÿÿÿÿÿÿÿÿÿÿÿÿÿÿÿÿÿÿÿÿÿÿÿÿÿÿÿÿÿÿÿÿÿÿÿÿÿÿÿÿÿÿÿÿÿÿÿÿÿÿÿÿÿÿÿÿÿÿÿÿÿÿÿÿÿÿÿÿÿÿ_x0001__x0005_!öx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à{:_x0002_F_x001E_@ÿÿÿÿÿÿÿÿÿÿÿÿÿÿÿÿÿÿÿÿÿÿÿÿ)]±$_x001F_­!@ÿÿÿÿÿÿÿÿÿÿÿÿÿÿÿÿÿÿÿÿÿÿÿÿÿÿÿÿÿÿÿÿÿÿÿÿÿÿÿÿÿÿÿÿÿÿÿÿÿÿÿÿÿÿÿÿÿÿÿÿÿÿÿÿÿÿÿÿÿÿÿÿÿÿÿÿÿÿÿÿÿÿÿÿÿÿÿÿÿÿÿÿÿÿÿÿÿÿÿÿÿÿÿÿÿÿÿÿÿÿÿÿÿÿÿÿÿÿÿÿÿÿÿÿÿÿÿÿÿÿÿÿÿÿÿÿc!æ@7_x001C__x001F_@ÿÿÿÿÿÿÿÿÿÿÿÿÿÿÿÿØ (_x0018_" @ÿÿÿÿÿÿÿÿÿÿÿÿÿÿÿÿÿÿÿÿÿÿÿÿÿÿÿÿÿÿÿÿ áaÔ_x0001__x0002_z¿ @ÿÿÿÿÿÿÿÿÿÿÿÿÿÿÿÿÿÿÿÿÿÿÿÿÿÿÿÿÿÿÿÿÿÿÿÿÿÿÿÿÿÿÿÿÿÿÿÿÿÿÿÿÿÿÿÿÿÿÿÿÿÿÿÿÿÿÿÿÿÿÿÿ¯?êÇ+_x001E_@ÿÿÿÿÿÿÿÿÿÿÿÿÿÿÿÿÿÿÿÿÿÿÿÿÿÿÿÿÿÿÿÿÿÿÿÿÿÿÿÿÿÿÿÿÿÿÿÿ¨_x0007_MÛûk_x001F_@ÿÿÿÿÿÿÿÿÿÿÿÿÿÿÿÿÿÿÿÿÿÿÿÿÿÿÿÿÿÿÿÿ Wÿ¯l_x001D_@ÿÿÿÿÿÿÿÿÿÿÿÿÿÿÿÿÿÿÿÿÿÿÿÿÿÿÿÿÿÿÿÿÿÿÿÿÿÿÿÿÿÿÿÿÿÿÿÿÿÿÿÿÿÿÿÿkM_x000B__x000C_O_x001F_@ÿÿÿÿÿÿÿÿ_x0001__x0003_uýð¸LÉ!@ÿÿÿÿÿÿÿÿÿÿÿÿÿÿÿÿÿÿÿÿÿÿÿÿÿÿÿÿÿÿÿÿÿÿÿÿÿÿÿÿ+q_x000E_¾¿_x001F_@ÿÿÿÿÿÿÿÿÿÿÿÿÿÿÿÿÿÿÿÿÿÿÿÿN"Q?_x001F_@ÿÿÿÿÿÿÿÿÿÿÿÿÿÿÿÿÿÿÿÿÿÿÿÿÿÿÿÿÿÿÿÿÿÿÿÿÿÿÿÿÿÿÿÿÿÿÿÿ_x0019_k'b_x001F_@ÿÿÿÿÿÿÿÿÿÿÿÿÿÿÿÿÿÿÿÿÿÿÿÿÿÿÿÿÿÿÿÿÿÿÿÿÿÿÿÿô=¤_x0002__x001C_@ÿÿÿÿÿÿÿÿÿÿÿÿÿÿÿÿÿÿÿÿÿÿÿÿÿÿÿÿÿÿÿÿÿÿÿÿÿÿÿÿÿÿÿÿÿÿÿÿÿÿÿÿÿÿÿÿÿÿÿÿ_x0001__x0002_ÿÿÿÿÿÿÿÿÿÿÿÿÿÿÿÿÿÿÿÿÿÿÿÿÿÿÿÿÿÿÿÿÿÿÿÿÿÿÿÿÿÿÿÿÿÿÿÿÿÿÿÿÿÿÿÿÿÿÿÿFÑMD@_x001F_@ÿÿÿÿÿÿÿÿÿÿÿÿÿÿÿÿÿÿÿÿÿÿÿÿÿÿÿÿÿÿÿÿÿÿÿÿÿÿÿÿÿÿÿÿÿÿÿÿÿÿÿÿÿÿÿÿÿÿÿÿÿÿÿÿÿÿÿÿÿÿÿÿÿÿÿÿÿÿÿÿÿÿÿÿÿÿÿÿÿÿÿÿÿÿÿÿÿÿÿÿÿÿÿÿÿÿÿÿÿÿÿÿÿÿÿÿÿÿÿÿÿÿÿÿÿÿÿÿ=7_x0004_?'D!@ÿÿÿÿÿÿÿÿÿÿÿÿÿÿÿÿÿÿÿÿÿÿÿÿÿÿÿÿÿÿÿÿÿÿÿÿÿÿÿÿÿÿÿÿÿÿÿÿ_x0001__x0002_ÿÿÿÿÿÿÿÿ¥_x0019__x0008_iJ_x001D_@ÿÿÿÿÿÿÿÿÿÿÿÿÿÿÿÿ4_x001C_]I&gt;é_x001C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001D_ñëã @ÿÿÿÿÿÿÿÿÿÿÿÿÿÿÿÿÿÿÿÿÿÿÿÿÿÿÿÿÿÿÿÿç_x001B_T`û @ÿÿÿÿÿÿÿÿÿÿÿÿÿÿÿÿÿÿÿÿÿÿÿÿÿÿÿÿÿÿÿÿÿÿÿÿÿÿÿÿÿÿÿÿÿÿÿÿ®_x0010_Óó~ @ÿÿÿÿÿÿÿÿÿÿÿÿÿÿÿÿÿÿÿÿÿÿÿÿÿÿÿÿÿÿÿÿÿÿÿÿÿÿÿÿÿÿÿÿÿÿÿÿÿÿÿÿÿÿÿÿÿÿÿÿÿÿÿÿÿÿÿÿÿÿÿÿÿÿÿÿÿÿÿÿÿÿÿÿÿÿÿÿÿÿÿÿÿÿÿÿÿÿÿÿÿÿÿÿ_x0006_^ø}jH_x001F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MÑVý_x001E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B__x0010_S­_x0001__x0002_­;!@ÿÿÿÿÿÿÿÿÿÿÿÿÿÿÿÿÿÿÿÿÿÿÿÿÿÿÿÿÿÿÿÿÿÿÿÿÿÿÿÿÿÿÿÿÿÿÿÿÿÿÿÿÿÿÿÿÿÿÿÿÿÿÿÿÿÿÿÿÿÿÿÿÿÿÿÿÿÿÿÿÿÿÿÿÿÿÿÿÿÿÿÿÿÿÿÿÇw+z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(6Ø} @ÿÿÿÿÿÿÿÿÿÿÿÿÿÿÿÿÿÿÿÿÿÿÿÿÿÿÿÿÿÿÿÿÿÿÿÿÿÿÿÿÿÿÿÿÿÿÿÿÿÿÿÿÿÿÿÿÿÿÿÿÿÿÿÿù2üÓ_x001D_@ÿÿÿÿÿÿÿÿÿÿÿÿÿÿÿÿÿÿÿÿÿÿÿÿÿÿÿÿÿÿÿÿÿÿÿÿÿÿÿÿÿÿÿÿÿÿÿÿÿÿÿÿÿÿÿÿÿÿÿÿÿÿÿÿÿÿÿÿÿÿÿÿÿÿÿÿÿÿÿÿÿÿÿÿÿÿÿÿ_x0002_ª_x0015_·_x001F_@ÿÿÿÿÿÿÿÿÿÿÿÿÿÿÿÿ_x0016_{_x000D_uüÎ_x001E_@ÿÿÿÿÿÿÿÿÿÿÿÿÿÿÿÿÑ_x0013_*é_x0001__x0002_4_x0005_ @ÿÿÿÿÿÿÿÿæ¶jÊ)(!@ÿÿÿÿÿÿÿÿR;) @û+;ß[_x001E_@,OÖ´ð_x001D_@ÿÿÿÿÿÿÿÿÿÿÿÿÿÿÿÿÿÿÿÿÿÿÿÿÿÿÿÿÿÿÿÿÿÿÿÿÿÿÿÿócÿõø @)_x0002_è'_x000F_T @|_x0007_S¸µ @ÿÿÿÿÿÿÿÿÿÿÿÿÿÿÿÿÿÿÿÿÿÿÿÿÿÿÿÿÿÿÿÿÿÿÿÿÿÿÿÿÿÿÿÿÿÿÿÿÿÿÿÿÿÿÿÿ¾{kí}_x001F_@ÿÿÿÿÿÿÿÿÿÿÿÿÿÿÿÿä_x0003_ù:X @ÿÿÿÿÿÿÿÿÿÿÿÿÿÿÿÿ3®Oüì_x001F_@ÿÿÿÿÿÿÿÿæõaª±_x0018_ @ÿÿÿÿÿÿÿÿ_x0003__x0004_ÿÿÿÿÿÿÿÿ±KÚÊ_x0010_!@X_x0016_»_x0013_ØÔ @ÿÿÿÿÿÿÿÿÿÿÿÿÿÿÿÿÿÿÿÿÿÿÿÿ'ùT¯úk_x001D_@Ò{N07_x001C_@YBÛ_x0002_H @é2þÒ{§_x001C_@ÿÿÿÿÿÿÿÿÿÿÿÿÿÿÿÿÿÿÿÿÿÿÿÿ*Åú+_x000F_ @ÿÿÿÿÿÿÿÿÿÿÿÿÿÿÿÿÿÿÿÿÿÿÿÿÿÿÿÿÿÿÿÿÿÿÿÿÿÿÿÿÿÿÿÿÿÿÿÿÿÿÿÿÿÿÿÿ@R£1!@Ó¯^OC_x001F_@õ_x000C_³i·_x001E_@ÿÿÿÿÿÿÿÿs°0	._x001B_!@Êó/û_x001D_@ÌUæó_x0001_!@wÄsS @ÿÿÿÿÿÿÿÿÿÿÿÿÿÿÿÿÿÿÿÿ_x0001__x0003_ÿÿÿÿÿÿÿÿÿÿÿÿÿÿÿÿÿÿÿÿÿÿÿÿÿÿÿÿÿÿÿÿÿÿÿÿÿÿÿÿÿÿÿÿG_x0011_í¯_x0003_= @tJ Á³ @ÿÿÿÿÿÿÿÿÓ_x0002_mW¾_x001F_@ð»víÅ @ÿÿÿÿÿÿÿÿÿÿÿÿÿÿÿÿÿÿÿÿÿÿÿÿ¼&gt;½ù°_x001D_@ªnÑo«/_x001D_@ÿÿÿÿÿÿÿÿ_x0001_3N?ßN!@âí¹®#' @tÉ¨óÄ @ÿÿÿÿÿÿÿÿÿÿÿÿÿÿÿÿ¯Ê&amp;È_x001E_@ÿÿÿÿÿÿÿÿcû!'_x001E_@ÿÿÿÿÿÿÿÿp±°2a_x001F_@ÿÿÿÿÿÿÿÿÿÿÿÿÿÿÿÿÿÿÿÿÿÿÿÿÿÿÿÿÿÿÿÿï_x000E_Mâö_x001C_@_x0001__x0003_ÿÿÿÿÿÿÿÿÿÿÿÿÿÿÿÿD"FÓË¢_x001E_@ÿÿÿÿÿÿÿÿÿÿÿÿÿÿÿÿ	ï_x0017_Ë;Î_x001F_@c£ÞæK_x001F_@ÿÿÿÿÿÿÿÿÿÿÿÿÿÿÿÿÿÿÿÿÿÿÿÿ_x0008_Iä7Á @ÿÿÿÿÿÿÿÿÿÿÿÿÿÿÿÿZoè+þ @ÿÿÿÿÿÿÿÿÿÿÿÿÿÿÿÿÿÿÿÿÿÿÿÿÿÿÿÿÿÿÿÿú_x0012_J6_x001F_@à_x001B__x0010_Ð._x001C_ @ÿÿÿÿÿÿÿÿY?öä_x0016_ @m¬ÿªÁ° @*I·, @¥Wké5_x001C_@88_x001A_ÖØ @_x0017_kR¡_x0019_¦ @ÿÿÿÿÿÿÿÿÿÿÿÿÿÿÿÿÿÿÿÿÿÿÿÿû;Ôû_x0002_±_x001E_@ÿÿÿÿ_x0001__x0002_ÿÿÿÿÿÿÿÿÿÿÿÿÿÿÿÿÿÿÿÿ_x0012_­&amp;!@ß°$_x000B__x0004_!@Ç_x0005_ªµ8Ø_x001E_@ÿÿÿÿÿÿÿÿÿÿÿÿÿÿÿÿ**_x0003__x0016_ê @ÿÿÿÿÿÿÿÿ¶H_x0012__x0007_(n_x001E_@ÿÿÿÿÿÿÿÿÿÿÿÿÿÿÿÿÍ:Ãq½Ç_x001E_@[×Þ! @ÿÿÿÿÿÿÿÿÿÿÿÿÿÿÿÿÿÿÿÿÿÿÿÿÿÿÿÿÿÿÿÿÿÿÿÿÿÿÿÿÿÿÿÿÿÿÿÿÿÿÿÿÿÿÿÿÐ0n¾_x000B_ @ÿÿÿÿÿÿÿÿÿÿÿÿÿÿÿÿ&lt;8ªÁÔI_x001F_@ÿÿÿÿÿÿÿÿÿÿÿÿÿÿÿÿùhÉ¹_x001E_@&lt;bk_x0003_­a @ÿÿÿÿÿÿÿÿ;M¼.®K!@_x0001__x0002_ÿÿÿÿÿÿÿÿ_x0001_2/]_x001E_!@ÿÿÿÿÿÿÿÿÿÿÿÿÿÿÿÿvMK;O¬ @ÿÿÿÿÿÿÿÿÿÿÿÿÿÿÿÿÿÿÿÿÿÿÿÿÿÿÿÿÿÿÿÿÿÿÿÿÿÿÿÿÿÿÿÿÿÿÿÿ¦#0´_x0010__x001E_@ÿÿÿÿÿÿÿÿß¨È"Ï­_x001E_@ÿÿÿÿÿÿÿÿÿÿÿÿÿÿÿÿÿÿÿÿÿÿÿÿVA_x001D_ñ8^ @ÿÿÿÿÿÿÿÿÿÿÿÿÿÿÿÿÿÿÿÿÿÿÿÿ_x0010_ÄÂ2þ' @ÿÿÿÿÿÿÿÿÿÿÿÿÿÿÿÿÿÿÿÿÿÿÿÿlÇèl+ @ÿÿÿÿÿÿÿÿ¹(ðîr @ ïßá	!@_x001C_$[_Sè @ÿÿÿÿÿÿÿÿÿÿÿÿ_x0001__x0002_ÿÿÿÿÿÿÿÿÿÿÿÿÿÿÿÿÿÿÿÿÃ[¹Â¢ @ÿÿÿÿÿÿÿÿÿÿÿÿÿÿÿÿÿÿÿÿÿÿÿÿÿÿÿÿÿÿÿÿ;bo_x0010_Ðm!@G/)s7_x001F_@ÿÿÿÿÿÿÿÿÿÿÿÿÿÿÿÿÿÿÿÿÿÿÿÿÿÿÿÿÿÿÿÿÃPa* @ÿÿÿÿÿÿÿÿÿÿÿÿÿÿÿÿZðn_x0011_Ïz_x001F_@/¤KSó2 @ÿÿÿÿÿÿÿÿÿÿÿÿÿÿÿÿØårô_x0011_!@ÿÿÿÿÿÿÿÿÿÿÿÿÿÿÿÿqÁÉE¶_x001C_@ÿÿÿÿÿÿÿÿÿÿÿÿÿÿÿÿÿÿÿÿÿÿÿÿ$ýô@8 @©B²U´_x001E_@ÿÿÿÿÿÿÿÿÿÿÿÿÿÿÿÿ_x0001__x0002_ÿÿÿÿÿÿÿÿÿÿÿÿÿÿÿÿÿÿÿÿÿÿÿÿ¥Ö£Mf!@ÖÉåre @v)ä_x001C_@ÿÿÿÿÿÿÿÿÿÿÿÿÿÿÿÿ!Hcª @ÿÿÿÿÿÿÿÿÿÿÿÿÿÿÿÿÿÿÿÿÿÿÿÿÿÿÿÿÿÿÿÿ³ÂÏ_x001D_qï @ÿÿÿÿÿÿÿÿÿÿÿÿÿÿÿÿÿÿÿÿÿÿÿÿÿÿÿÿÿÿÿÿÿÿÿÿÿÿÿÿÿÿÿÿÿÿÿÿReüÅ_x001D_@ Êïå_: @e°6Û_x000D_; @ÿÿÿÿÿÿÿÿÿÿÿÿÿÿÿÿÿÿÿÿÿÿÿÿè*_x001F_,(!@r¡_x0001_â_x0014_ @ÿÿÿÿÿÿÿÿÿÿÿÿÿÿÿÿÿÿÿÿÿÿÿÿÿÿÿÿ_x0001__x0002_ÿÿÿÿ_x0006_@Þ_x001F_@äh_x0010_Q&amp;_x001F_@Eþs_x001C__x0010_7 @ÿÿÿÿÿÿÿÿ§õ¡¥_x001F_@ÿÿÿÿÿÿÿÿéÿ%®Y­ @O¾U¢_x001D_@ú@_x0007_ÇÎ_x0001_!@ÿÿÿÿÿÿÿÿÿÿÿÿÿÿÿÿÿÿÿÿÿÿÿÿÿÿÿÿÿÿÿÿÿÿÿÿÿÿÿÿmwç	9û_x001F_@ÿÿÿÿÿÿÿÿ[÷_x0019_óM¬_x001E_@ô_x0006_ðöV#_x001E_@ÿÿÿÿÿÿÿÿLESá_x001E_@ÿÿÿÿÿÿÿÿ»ß_x001F_u/ @ÿÿÿÿÿÿÿÿÿÿÿÿÿÿÿÿÿÿÿÿÿÿÿÿÿÿÿÿÿÿÿÿÿÿÿÿÿÿÿÿèoQºo @ÿÿÿÿÿÿÿÿÿÿÿÿÿÿÿÿÿÿÿÿÿÿÿÿ_x0001__x0002_ÿÿÿÿÿÿÿÿÿÿÿÿÿÿÿÿÿÿÿÿÿÿÿÿÿÿÿÿÿÿÿÿGvj{Í¯_x001E_@ÿÿÿÿÿÿÿÿ"HSFj @ÿÿÿÿÿÿÿÿÿÿÿÿÿÿÿÿÿÿÿÿÿÿÿÿÿÿÿÿÿÿÿÿ¹SÃ?&amp; @ÿÿÿÿÿÿÿÿÿÿÿÿÿÿÿÿÿÿÿÿÿÿÿÿÿÿÿÿÿÿÿÿÿÿÿÿÿÿÿÿ;"âÙx_x001D_@£Æ_x0007_-ïÁ_x001D_@ÿÿÿÿÿÿÿÿÿÿÿÿÿÿÿÿÿÿÿÿÿÿÿÿÿÿÿÿÿÿÿÿá_x0001__x000B_I¼_x001C_@ÿÿÿÿÿÿÿÿÿÿÿÿÿÿÿÿGû]Ùò_x001E_@ÿÿÿÿÿÿÿÿÿÿÿÿÿÿÿÿ¯W]v2_x001E_@@Ø_x0007__x0012_éY @·Wé«_x0001__x0003_M_x001E_@´ú[e*!@ÿÿÿÿÿÿÿÿ:7_x0005_G 5!@r_x0011_ÁòX_x001F_@_x0012_­¥c5³_x001F_@ÿÿÿÿÿÿÿÿÿÿÿÿÿÿÿÿÿÿÿÿÿÿÿÿÿÿÿÿÿÿÿÿ_x0013_ï_x000B_8_x0017__x0007_!@ÿÿÿÿÿÿÿÿÿÿÿÿÿÿÿÿØ¥+ÓÎ1 @ÿÿÿÿÿÿÿÿÿÿÿÿÿÿÿÿóO_x0011_?_x001D_@ÿÿÿÿÿÿÿÿÿÿÿÿÿÿÿÿ;_x001D_ZMÛ_x0017_!@ÿÿÿÿÿÿÿÿÿÿÿÿÿÿÿÿÿÿÿÿÿÿÿÿÿÿÿÿÿÿÿÿÿÿÿÿÿÿÿÿÿÿÿÿÿÿÿÿÿÿÿÿÿÿÿÿúp(_x0002_i_x001F_@ÿÿÿÿÿÿÿÿÿÿÿÿÿÿÿÿÿÿÿÿÿÿÿÿR¤M¹gô @_x0002__x0003_ÿÿÿÿÿÿÿÿþú§úÏ!@5Ä1_x001F_@É_x0008_ÊâÌ_x001E_@ÿÿÿÿÿÿÿÿ¿±çZ_x0004_è_x001E_@ÿÿÿÿÿÿÿÿÿÿÿÿÿÿÿÿpKéÅÿ_x001E_@¾/èRó_x001F_@'«._x0010_`!@ÿÿÿÿÿÿÿÿ¿_x0001__x0002_§Ê_x001F_ @_x001F_Ô_x0001_N6_x001F_@hï_x001B_í~__x001F_@ÿÿÿÿÿÿÿÿÿÿÿÿÿÿÿÿ|þ_x000D_a÷_x001F_@ÿÿÿÿÿÿÿÿÿÿÿÿÿÿÿÿ_x0001__x001F__x0016_Ì³_x001F_@ÿÿÿÿÿÿÿÿÿÿÿÿÿÿÿÿ_x0006_ØpêJ_x001D_@ÿÿÿÿÿÿÿÿÿÿÿÿÿÿÿÿÿÿÿÿÿÿÿÿ`ù¬å'&lt; @ÿÿÿÿÿÿÿÿÿÿÿÿÿÿÿÿÿÿÿÿÿÿÿÿÿÿÿÿ_x0001__x0003_ÿÿÿÿ+C¹_x0002_$_x001F_@Ée ó_x001F_/ @÷ò$©þ_x001D_@ÿÿÿÿÿÿÿÿÿÿÿÿÿÿÿÿÿÿÿÿÿÿÿÿÿÿÿÿÿÿÿÿÿÿÿÿÿÿÿÿÿÿÿÿÿÿÿÿ[MÜ&gt;ö_x001F_@ÿÿÿÿÿÿÿÿÏ7Ï_x000F_«}_x001E_@ÿÿÿÿÿÿÿÿÿÿÿÿÿÿÿÿÿÿÿÿÿÿÿÿÿÿÿÿÿÿÿÿÿÿÿÿÿÿÿÿú"¥qéÇ_x001F_@ÿÿÿÿÿÿÿÿÿÿÿÿÿÿÿÿÿÿÿÿÿÿÿÿÿÿÿÿÿÿÿÿfú÷?_x0019_l @ò_x0005__x0016_Â4b @ÿÿÿÿÿÿÿÿ_x0014_Çø@h_x001F_@ÿÿÿÿÿÿÿÿÿÿÿÿÿÿÿÿôÇñhÕ @ÿÿÿÿÿÿÿÿ{io·_x001B_§_x001F_@_x0001__x0002_ÿÿÿÿÿÿÿÿ_x000C_]T_x001D_@ÿÿÿÿÿÿÿÿ	_x0010_¾_x0011_Ç @ÿÿÿÿÿÿÿÿÿÿÿÿÿÿÿÿÿÿÿÿÿÿÿÿÿÿÿÿÿÿÿÿ_:·ºÌB @_x001E_­$Þ_x0001_ @ÿÿÿÿÿÿÿÿÿÿÿÿÿÿÿÿÿÿÿÿÿÿÿÿuñùÖ|^_x001E_@ÿÿÿÿÿÿÿÿLN_x001E_YU @ÿÿÿÿÿÿÿÿÿÿÿÿÿÿÿÿÎ5&amp;ë_x001E_@ÿÿÿÿÿÿÿÿÿÿÿÿÿÿÿÿÿÿÿÿÿÿÿÿÿÿÿÿÿÿÿÿÿÿÿÿÿÿÿÿt_x001C_­ÔOO @ÿÿÿÿÿÿÿÿÚ_x0003_¤c#§ @ÿÿÿÿÿÿÿÿÿÿÿÿÿÿÿÿ*þ*Sc_x0011_!@ÿÿÿÿÿÿÿÿ[1¬³_x0001__x0002_DH_x001F_@ÀÄæ_x0013_Mp_x001E_@ÿÿÿÿÿÿÿÿ¸puõ\_x001F_@ÿÿÿÿÿÿÿÿÿÿÿÿÿÿÿÿÿÿÿÿÿÿÿÿ´2Ëô&gt; @ÿÿÿÿÿÿÿÿÿÿÿÿÿÿÿÿÿÿÿÿÿÿÿÿÿÿÿÿÿÿÿÿ/Çþñ @ÿÿÿÿÿÿÿÿÿÿÿÿÿÿÿÿ¤q_x0004_&gt;? @ÿÿÿÿÿÿÿÿÿÿÿÿÿÿÿÿÿÿÿÿÿÿÿÿÿÿÿÿÿÿÿÿÔ£eA4d @ÿÿÿÿÿÿÿÿMhÔ_x0003_tû_x001E_@ô\ì(f @ÿÿÿÿÿÿÿÿÿÿÿÿÿÿÿÿÿÿÿÿÿÿÿÿí_x000E_Q  @ÿÿÿÿÿÿÿÿ²ªsÄ_x001E_@­_x0005_þôû_x001C_@"'ëÔ¨ @_x0002__x0003_Ä_x001A_û|6_x001F_@ý¸.ZÍø_x001E_@ÿÿÿÿÿÿÿÿðñ'jª @¦­fÖ,Ý @_x0014_c®_x001B_6_x0013_ @^Ï-õ£*!@ÂÓí_x001A_³ @ÿÿÿÿÿÿÿÿÿÿÿÿÿÿÿÿÿÿÿÿÿÿÿÿÿÿÿÿÿÿÿÿÿÿÿÿÿÿÿÿÿÿÿÿÿÿÿÿÿÿÿÿÿÿÿÿÿÿÿÿÿÿÿÿÿÿÿÿÿÿÿÿÿÿÿÿÿÿÿÿÿÿÿÿÿÿÿÿ_x001D__x000C_A!·_x000E_ @ÿÿÿÿÿÿÿÿÿÿÿÿÿÿÿÿÿÿÿÿÿÿÿÿÿÿÿÿÿÿÿÿÿÿÿÿÿÿÿÿÿÿÿÿÿÿÿÿÿÿÿÿÿÿÿÿÿÿÿÿÿÿÿÿÿÿÿÿÿÿÿÿ_x0001_Qô_+D @ÿÿÿÿÿÿÿÿ_x000F_/W_x000F__x0001__x0002_Ç_x001E_@_x000B_ø¶*h_x000E_ @ÿÿÿÿÿÿÿÿÿÿÿÿÿÿÿÿÈ³_x0003_Dg-_x001E_@ÿÿÿÿÿÿÿÿÿÿÿÿÿÿÿÿÿÿÿÿÿÿÿÿÿÿÿÿÿÿÿÿÿÿÿÿÿÿÿÿÿÿÿÿÿÿÿÿÿÿÿÿÿÿÿÿÉþË!u @ÿÿÿÿÿÿÿÿ_x0011_Ïr»_x001E_@éB_x0017_­	 @¸"ÆÉ @ÿÿÿÿÿÿÿÿfû³?ïj_x001E_@ÿÿÿÿÿÿÿÿ%ÍoÃô)_x001E_@ÿÿÿÿÿÿÿÿÿÿÿÿÿÿÿÿÿÿÿÿÿÿÿÿÿÿÿÿÿÿÿÿÿÿÿÿÿÿÿÿÿÿÿÿÿÿÿÿ!P_x0019_¶&gt;P @ÿÿÿÿÿÿÿÿç_x0018_q_x0015_HN_x001E_@ÿÿÿÿÿÿÿÿÿÿÿÿÿÿÿÿ_x0002__x0003__x0010_Þ_x0019_ Á_x001E_@ÿÿÿÿÿÿÿÿÿÿÿÿÿÿÿÿgëaÚ_x001F_#!@û_x000C_s$_x0019__x001F_@ÿÿÿÿÿÿÿÿï¦æ}H¥_x001E_@ÿÿÿÿÿÿÿÿÿÿÿÿÿÿÿÿÿÿÿÿÿÿÿÿÿÿÿÿÿÿÿÿÿÿÿÿÿÿÿÿíì__x0001_ú/ @ÿÿÿÿÿÿÿÿ°üv.&gt;_x0017_ @5;òíý_x001F_@ÿÿÿÿÿÿÿÿ¬H»í_x001F__x001E_@ÿÿÿÿÿÿÿÿÿÿÿÿÿÿÿÿK@&gt;bHÄ_x001F_@ÿÿÿÿÿÿÿÿÿÿÿÿÿÿÿÿ_x0003__x0002_B)¡!@m(K f_x001C_@­®Ã¶]2 @ÿÿÿÿÿÿÿÿçO*ýZ} @ÿÿÿÿÿÿÿÿÿÿÿÿÿÿÿÿÿÿÿÿÿÿÿÿR\j8_x0002__x0004__x001B_õ @C}`Hßå @+·3Ô!@örDÿ=Þ_x001C_@ÿÿÿÿÿÿÿÿÿÿÿÿÿÿÿÿÿÿÿÿÿÿÿÿÿÿÿÿÿÿÿÿ_x0003__x000D_B_x0017_}ø @ÿÿÿÿÿÿÿÿªq_x0013_ß_x0013_! @ÿÿÿÿÿÿÿÿÿÿÿÿÿÿÿÿÿÿÿÿÿÿÿÿÿÿÿÿÿÿÿÿÆßÙV_x0001_ @ÓÅó`¹_x001F_@Ø_x0015_ñ¤_x001F_@ÿÿÿÿÿÿÿÿÿÿÿÿÿÿÿÿx=÷¯ê_x001C_@_x001F_|Ý_x0015_0y @ÿÿÿÿÿÿÿÿÿÿÿÿÿÿÿÿ«ûé_x0017_!@ÿÿÿÿÿÿÿÿé[É­~ @_x0013_{Bnèà_x001E_@ÿÿÿÿÿÿÿÿÿÿÿÿÿÿÿÿÿÿÿÿÿÿÿÿÿÿÿÿÿÿÿÿ_x0004__x0006_YË$¬_x0002_X_x001F_@hã+ÊÎ @ÿÿÿÿÿÿÿÿÿÿÿÿÿÿÿÿº_x0016_FJê=_x001F_@ÿÿÿÿÿÿÿÿÿÿÿÿÿÿÿÿÿÿÿÿÿÿÿÿÿÿÿÿÿÿÿÿ._x000E_ÐVQc @¯î'å¤_x001D_@ÿÿÿÿÿÿÿÿb_x0017_DØ*¯ @UD_x0008_Ù_x001E_@ÿÿÿÿÿÿÿÿáöÝ¢G1_x001D_@ÿÿÿÿÿÿÿÿÿÿÿÿÿÿÿÿ*bCÀ5_x001D_@_x0001_ä=éÚì @_x0002__x0012_.y_!@ÿÿÿÿÿÿÿÿÿÿÿÿÿÿÿÿÿÿÿÿÿÿÿÿÿÿÿÿÿÿÿÿ=&gt;Â}_x0005__x001F_@_x000F__x0003_ÐW_x001D_@ÿÿÿÿÿÿÿÿ¬Ôqh\!@þÌ_x0012_\Ðñ_x001D_@ÿÿÿÿÿÿÿÿÿÿÿÿ_x0001__x0003_ÿÿÿÿÿÿÿÿÿÿÿÿ_x000D_ÑWÚ_x001E_@ÿÿÿÿÿÿÿÿÿÿÿÿÿÿÿÿ¼-zá_x001D_@F\×Ê_x000B_s @ÿÿÿÿÿÿÿÿ¶àÆ_x0005_ @íhøGÇ @ÿÿÿÿÿÿÿÿ/_x000E_e¿ï_x001F_@ÿÿÿÿÿÿÿÿÿÿÿÿÿÿÿÿS3s7 @_x001A_£A¤áÊ_x001D_@ÿÿÿÿÿÿÿÿÿÿÿÿÿÿÿÿ%`hUq @ÿÿÿÿÿÿÿÿSe_x0002_hb_x001B__x001F_@?Oü«_x001D_@ÿÿÿÿÿÿÿÿÿÿÿÿÿÿÿÿÿÿÿÿÿÿÿÿÿÿÿÿÿÿÿÿeü_x0002__x0003_{­!@ÿÿÿÿÿÿÿÿxd}_x000D_¤?_x001E_@ÿÿÿÿÿÿÿÿþ_x0004_ëÆ¶ @ÿÿÿÿÿÿÿÿ_x0001__x0002_ÿÿÿÿÿÿÿÿÿÿÿÿÿÿÿÿdöØ{ûë @ÿÿÿÿÿÿÿÿ_x0015_n_x0013_F%_x001C_@ÿÿÿÿÿÿÿÿ»_x000D_KÊæu @ÿÿÿÿÿÿÿÿÿÿÿÿÿÿÿÿÿÿÿÿÿÿÿÿÿÿÿÿÿÿÿÿÿÿÿÿÿÿÿÿÿÿÿÿÿÿÿÿÿÿÿÿÿÿÿÿÅè_x0005_ª_x0006_¼ @ÿÿÿÿÿÿÿÿù°½Â_x001F_@ÿÿÿÿÿÿÿÿÿÿÿÿÿÿÿÿÿÿÿÿÿÿÿÿÿÿÿÿÿÿÿÿÿÿÿÿÿÿÿÿÆÚ@u_x0013_ @ÿÿÿÿÿÿÿÿQ³}U @ÿÿÿÿÿÿÿÿÿÿÿÿÿÿÿÿÿÿÿÿÿÿÿÿÿÿÿÿÿÿÿÿ'_x0019_`I´s_x001F_@ÿÿÿÿÿÿÿÿÿÿÿÿ_x0001__x0002_ÿÿÿÿÿÿÿÿÿÿÿÿÿÿÿÿÿÿÿÿÿÿÿÿÿÿÿÿÿÿÿÿÿÿÿÿãK ³_x001B_0_x001F_@ÿÿÿÿÿÿÿÿÚ'3\JÍ_x001D_@_x0001_Í43_x0007_¨ @ÿÿÿÿÿÿÿÿÿÿÿÿÿÿÿÿÿÿÿÿÿÿÿÿÿÿÿÿÿÿÿÿÿÿÿÿÿÿÿÿÿÿÿÿÿÿÿÿà_x0005__x0019_¿_x0011_ @_:âý_x0012_@ @ÿÿÿÿÿÿÿÿíÂÏN_x001E__x001D_@_x0016__x0007_¦ñ_x0005_Ö_x001E_@4Õ44:9 @ÿÿÿÿÿÿÿÿÿÿÿÿÿÿÿÿÿÿÿÿÿÿÿÿÿÿÿÿÿÿÿÿÿÿÿÿÿÿÿÿÿÿÿÿÿÿÿÿÌIî&lt;Ä @zÁu/&amp;6 @¸[_x0015_[_x001C_ @ÿÿÿÿÿÿÿÿ(X6_x0014_VÃ @_x0001__x0004_ÿÿÿÿÿÿÿÿWpTÉ¥_x001E_@ÿÿÿÿÿÿÿÿÿÿÿÿÿÿÿÿT³é[,:_x001F_@ÿÿÿÿÿÿÿÿÿÿÿÿÿÿÿÿ(Î_x0002__x0003_1 @ÿÿÿÿÿÿÿÿÿÿÿÿÿÿÿÿÿÿÿÿÿÿÿÿÿÿÿÿÿÿÿÿj_x0006__x001E_n¥¤!@ÿÿÿÿÿÿÿÿÿÿÿÿÿÿÿÿÿÿÿÿÿÿÿÿÿÿÿÿÿÿÿÿÿÿÿÿÿÿÿÿÿÿÿÿÿÿÿÿDX_x0014_ ¡· @ñõÇ0!@ÿÿÿÿÿÿÿÿÿÿÿÿÿÿÿÿÿÿÿÿÿÿÿÿçHØ2` @ÿÿÿÿÿÿÿÿÿÿÿÿÿÿÿÿ´Çæ#2. @ÿÿÿÿÿÿÿÿÿÿÿÿÿÿÿÿÿÿÿÿÿÿÿÿÿÿÿÿ_x0001__x0003_ÿÿÿÿñ{î};_x001D__x001E_@ÿÿÿÿÿÿÿÿX÷5W @ÿÿÿÿÿÿÿÿÿÿÿÿÿÿÿÿ³f7 @_x0013_¸cÉµ8_x001E_@ÿÿÿÿÿÿÿÿ_x0014__x000B_-¢% @ÿÿÿÿÿÿÿÿû±ú_x0017_x @ÿÿÿÿÿÿÿÿ&lt;¶­ó_x001E_@ü_x001A_Ï2ã_x001D_@ÿÿÿÿÿÿÿÿÿÿÿÿÿÿÿÿÿÿÿÿÿÿÿÿWË&lt;ã3x_x001F_@ÿÿÿÿÿÿÿÿùÉ®_x0002_B] @"_x000C_D_x0011_6Ë!@ÿÿÿÿÿÿÿÿÿÿÿÿÿÿÿÿr¡J_x0003_Ä!@ÿÿÿÿÿÿÿÿ-Ø_x0005_L @ÿÿÿÿÿÿÿÿÿÿÿÿÿÿÿÿ_x001E_a¥Q|!@^þ`E;_x000C_ @&lt;'xIÊ_x001C_@_x0001__x0002_ÈægQ­_x001F_@2hFÄml @NLÄDí  @ÿÿÿÿÿÿÿÿo\!..É_x001D_@õò^ð~ @ýá_x0014_Àux!@ÿÿÿÿÿÿÿÿÇÙ_x0016_9ì|_x001F_@ÿÿÿÿÿÿÿÿ_x000E__x0004_:UY @ÿÿÿÿÿÿÿÿÿÿÿÿÿÿÿÿY`_x000F_dà¿_x001E_@ÿÿÿÿÿÿÿÿ¬J¼a_x0004_ @_x000E_®DDÍ @LV_x0002_ç#æ_x001E_@°ÞU¼¨B_x001E_@TÌ¡òh+_x001F_@_x0018_9_x000D__x0015_H_x001E_@ÿÿÿÿÿÿÿÿÿÿÿÿÿÿÿÿéCö_x001E_¡_x001F_@H`o L @ÿÿÿÿÿÿÿÿÿÿÿÿÿÿÿÿ%$P¸Ë @ÿÿÿÿÿÿÿÿÿÿÿÿÿÿÿÿÿÿÿÿÿÿÿÿÿÿÿÿ_x0001__x0002_ÿÿÿÿÿÿÿÿÿÿÿÿÿÿÿÿÿÿÿÿÿÿÿÿÿÿÿÿÿÿÿÿÿÿÿÿÿÿÿÿÿÿÿÿÿÿÿÿÿÿÿÿÿÿÿÿÿÿÿÿ´8Á¦ÅN_x001F_@ÿÿÿÿÿÿÿÿÿÿÿÿÿÿÿÿÿÿÿÿÿÿÿÿP¾àÝE @,Y_x0001__x000D_ @ÿÿÿÿÿÿÿÿÿÿÿÿÿÿÿÿÿÿÿÿÿÿÿÿÿÿÿÿÿÿÿÿÞê_x0012_üÐî!@ÿÿÿÿÿÿÿÿÿÿÿÿÿÿÿÿÿÿÿÿÿÿÿÿÿÿÿÿÿÿÿÿÄ+&gt;y_x001F_@ÿÿÿÿÿÿÿÿÿÿÿÿÿÿÿÿÿÿÿÿÿÿÿÿ¸½ø5_x001E_ @ÿÿÿÿÿÿÿÿÿÿÿÿÿÿÿÿÿÿÿÿÿÿÿÿÿÿÿÿÿÿÿÿ_x0001__x0002_¯X½4q§_x001F_@ÿÿÿÿÿÿÿÿÔ_5_x0018_Ju_x001E_@J%L© @ÿÿÿÿÿÿÿÿk_x0016_#$?_x001F_@ÿÿÿÿÿÿÿÿÀÎì_x000D_í÷ @_x0006_XÏv´ @2M\£üh @Ï£ÓÚ·u_x001E_@,ÓÂ%±_x001F_@ÿÿÿÿÿÿÿÿÿÿÿÿÿÿÿÿÙG9_x000E_ºe_x001E_@{ììnB¨_x001D_@ÿÿÿÿÿÿÿÿ£^Wd_x001E_@HéòÙË @¾W:n_x001E_õ_x001E_@ÿÿÿÿÿÿÿÿÎ²h&amp;Ä_x0003__x001F_@ÿÿÿÿÿÿÿÿvSKÈìi @ÿÿÿÿÿÿÿÿv_x000D__x001A_ÉÜ_x001E_@ÿÿÿÿÿÿÿÿÿÿÿÿÿÿÿÿc)À×Â_x001F_@ÿÿÿÿÿÿÿÿÿÿÿÿÿÿÿÿÖ_x0011_0ù_x0001__x0004_!_x0017__x001E_@ÿÿÿÿÿÿÿÿÿÿÿÿÿÿÿÿC]Óù_x001F_@ÿÿÿÿÿÿÿÿû+sw»_x001E_@_x0017__x0012_Ø¢!@Ái`úz_x001E_@ÿÿÿÿÿÿÿÿÿÿÿÿÿÿÿÿÓÙ+_x0016__x001E_@ÿÿÿÿÿÿÿÿ¨¦4, @dÞsx_x0008__x0002_ @ÿÿÿÿÿÿÿÿÿÿÿÿÿÿÿÿÿÿÿÿÿÿÿÿn¯ÕUï_x0003_ @ÿÿÿÿÿÿÿÿ³_x000C_°0_x001F_ @ÅªT=ËÞ!@PYÞ @ÿÿÿÿÿÿÿÿ¶¢7ý4 @ÿÿÿÿÿÿÿÿÿÿÿÿÿÿÿÿ_x001D_°ªZ @ÿÿÿÿÿÿÿÿ	_x000E__x0001__x0019_VG_x001F_@²ÿ×_x0015_ @ÿÿÿÿÿÿÿÿÿÿÿÿÿÿÿÿ_x0001__x0003_ànbJ«!@ÿÿÿÿÿÿÿÿùÑo¦Hw @ÿÿÿÿÿÿÿÿ'0\¹_x001D_@ÿÿÿÿÿÿÿÿÿÿÿÿÿÿÿÿÿÿÿÿÿÿÿÿÿÿÿÿÿÿÿÿ_x001C_x_x0002_è&gt;_x001F_@ÿÿÿÿÿÿÿÿØ_x0016_g¨,p!@ÿÿÿÿÿÿÿÿÿÿÿÿÿÿÿÿb·_x000E_ü-W!@ÿÿÿÿÿÿÿÿÿÿÿÿÿÿÿÿÿÿÿÿÿÿÿÿè"Íº_x001D_@ÿÿÿÿÿÿÿÿ0ô!_x0002__x001E_@Õ·¿5¶¼ @-#©BãÆ_x001E_@ÿÿÿÿÿÿÿÿÿÿÿÿÿÿÿÿÿÿÿÿÿÿÿÿÿÿÿÿÿÿÿÿÿÿÿÿÿÿÿÿÿÿÿÿÿÿÿÿBý+_x001E_I @×Åê·_x0014_¢ @ÿÿÿÿ_x0001__x0002_ÿÿÿÿÿÿÿÿÿÿÿÿÿÿÿÿÿÿÿÿ_x0010_îÜ_x0014_¬{ @h,ÑøÊ_x001F_@ÿÿÿÿÿÿÿÿÿÿÿÿÿÿÿÿ³f÷^/*_x001F_@f~ëv_x0003_C @ÿÿÿÿÿÿÿÿÿÿÿÿÿÿÿÿpv_x0015_Ê_x001F_@föoB_x0003_ @ÿÿÿÿÿÿÿÿÿÿÿÿÿÿÿÿÿÿÿÿÿÿÿÿÿÿÿÿÿÿÿÿF«1Ãë_x001E_@¦ßðâ¢l_x001C_@ÿÿÿÿÿÿÿÿÿÿÿÿÿÿÿÿÿÿÿÿÿÿÿÿ_x000C_{8è\_x001E_@_AN.×_x001D_@¤tÀ-xµ_x001E_@ÿÿÿÿÿÿÿÿäù5.·!@ÿÿÿÿÿÿÿÿÿÿÿÿÿÿÿÿù _x0005_WkD_x001D_@ÿÿÿÿÿÿÿÿÿÿÿÿÿÿÿÿ_x0001__x0002_ ÅÆ._x0015_O_x001C_@jOý`Ñ_x001D_@_x0012_Ö_x001A_ÓÂ_x001F_@V_x0011__x001D_RA @ ÿ»j&amp;_x001E_@ÿÿÿÿÿÿÿÿ_x001E__x000B_öêUR_x001F_@ÿÿÿÿÿÿÿÿÿÿÿÿÿÿÿÿ_x0011_ª,ìK @ÿÿÿÿÿÿÿÿÿÿÿÿÿÿÿÿÿÿÿÿÿÿÿÿÿÿÿÿÿÿÿÿÿÿÿÿÿÿÿÿVd_x000D_g&gt;ø_x001F_@]Z"CqÉ_x001F_@ÿÿÿÿÿÿÿÿÿÿÿÿÿÿÿÿÿÿÿÿÿÿÿÿÿÿÿÿÿÿÿÿÿÿÿÿÿÿÿÿÿÿÿÿÿÿÿÿÿÿÿÿÿÿÿÿÿÿÿÿÿÿÿÿÿÿÿÿÿÿÿÿÿÿÿÿÿÿÿÿÿÿÿÿÿÿÿÿÿÿÿÿÿÿÿÿÿÿÿÿÿÿÿÿ^j0þÉ« @ÿÿÿÿ_x0001__x0002_ÿÿÿÿ0_x0008_Õ&amp;r_x001E_@ÿÿÿÿÿÿÿÿ¶_x001A_å_x000B_,_x001E_@ÿÿÿÿÿÿÿÿÿÿÿÿÿÿÿÿÿÿÿÿÿÿÿÿÿÿÿÿÿÿÿÿE[ýT_x001D_@4bÝìçQ @v²¢£«_x001E_@ÿÿÿÿÿÿÿÿÜG)ËI_x001E_@ÿÿÿÿÿÿÿÿÿÿÿÿÿÿÿÿ_x001E_Ä#_x0019_	_x001E_@ÿÿÿÿÿÿÿÿÿÿÿÿÿÿÿÿÿÿÿÿÿÿÿÿ_x0005_©èékÇ_x001C_@ÿÿÿÿÿÿÿÿ·	_x0003__x0015_k_x001E_@ÿÿÿÿÿÿÿÿÿÿÿÿÿÿÿÿÃ)_x0003_!@ÿÿÿÿÿÿÿÿÿÿÿÿÿÿÿÿÿÿÿÿÿÿÿÿ[M&gt;^_x001C__x001C_!@ÿÿÿÿÿÿÿÿÿÿÿÿÿÿÿÿÿÿÿÿÿÿÿÿ_x0001__x0002_ÿÿÿÿÿÿÿÿÿÿÿÿÿÿÿÿÿÿÿÿÿÿÿÿÿÿÿÿÿÿÿÿ_x001B_L_x0005_J_x0004_¿_x001E_@ÿÿÿÿÿÿÿÿÐjYÚ;5_x001F_@Ù_/â3t_x001E_@ÿÿÿÿÿÿÿÿÿÿÿÿÿÿÿÿÿÿÿÿÿÿÿÿ­&amp;Èô¸$ @ÿÿÿÿÿÿÿÿÿÿÿÿÿÿÿÿÿÿÿÿÿÿÿÿÿÿÿÿÿÿÿÿ_x0004_Or¬8( @ÿÿÿÿÿÿÿÿÿÿÿÿÿÿÿÿÿÿÿÿÿÿÿÿÿÿÿÿÿÿÿÿöIi_x0016_Ä @ÿÿÿÿÿÿÿÿÚSïk_x001A_!@_x0015__m"ì¶_x001F_@ÿÿÿÿÿÿÿÿÿÿÿÿÿÿÿÿÿÿÿÿÿÿÿÿÿÿÿÿÿÿÿÿÿÿÿÿÿÿÿÿÿÿÿÿÿÿÿÿþØ¶é_x0001__x0002_·7 @ÿÿÿÿÿÿÿÿÿÿÿÿÿÿÿÿd=xÙÌ!@ÿÿÿÿÿÿÿÿILñóO{!@ÿÿÿÿÿÿÿÿÿÿÿÿÿÿÿÿÿÿÿÿÿÿÿÿÿÿÿÿÿÿÿÿÿÿÿÿÿÿÿÿÿÿÿÿÿÿÿÿÿÿÿÿÿÿÿÿÿÿÿÿÿÿÿÿÿÿÿÿÿÿÿÿr_x000E_¬ïÜ½_x001F_@ÿÿÿÿÿÿÿÿSRá_x0013_iô_x001F_@ÿÿÿÿÿÿÿÿÛXÔõ¨_x0011_ @ÿÿÿÿÿÿÿÿÆÈêâ8 @²ìÍ3!@ÿÿÿÿÿÿÿÿÖ«áñ«| @UP{t2ø_x001F_@ÿÿÿÿÿÿÿÿÿÿÿÿÿÿÿÿÿÿÿÿÿÿÿÿÿÿÿÿÿÿÿÿÿÿÿÿÿÿÿÿÜ´Þg¸_x001E_@_x0001__x0002_Ònô¡_x0002__x001F_@ÿÿÿÿÿÿÿÿÿÿÿÿÿÿÿÿÿÿÿÿÿÿÿÿÿÿÿÿÿÿÿÿÿÿÿÿÿÿÿÿÿÿÿÿÿÿÿÿdÖQ;Z @ÿÿÿÿÿÿÿÿç_x0018_&gt;Ý^F!@ÿÿÿÿÿÿÿÿÿÿÿÿÿÿÿÿÿÿÿÿÿÿÿÿÿÿÿÿÿÿÿÿÿÿÿÿÿÿÿÿÿÿÿÿÿÿÿÿÿÿÿÿÿÿÿÿÿÿÿÿÿÿÿÿÿÿÿÿÿÿÿÿÿÿÿÿÿÿÿÿÓ_x0006_ÚÚÄ @;ßøëO_x001F_@ÿÿÿÿÿÿÿÿtxð_OÀ @ÿÿÿÿÿÿÿÿÿÿÿÿÿÿÿÿÿÿÿÿÿÿÿÿÿÿÿÿÿÿÿÿÿÿÿÿÿÿÿÿ_x0018_ß6_x001E_´_x001F_!@ÿÿÿÿÿÿÿÿÿÿÿÿ_x0001__x0002_ÿÿÿÿj¿¯±Ux @ÿÿÿÿÿÿÿÿgêb_x001B_Ë_x001D_@ÿÿÿÿÿÿÿÿÿÿÿÿÿÿÿÿÿÿÿÿÿÿÿÿÿÿÿÿÿÿÿÿÏæ_x0018__x0008_P/_x001D_@_x0018_§ÄÅ @á+xý_x0017__x001F_@s&amp;Á¥ö @ÿÿÿÿÿÿÿÿÿÿÿÿÿÿÿÿÿÿÿÿÿÿÿÿÿÿÿÿÿÿÿÿÀNò¿ @ÿÿÿÿÿÿÿÿÿÿÿÿÿÿÿÿÅªIÕ8Ü_x001E_@ÿÿÿÿÿÿÿÿÿÿÿÿÿÿÿÿßÎ¸Þ_x001C_@ÿÿÿÿÿÿÿÿ_x0007_bè%_x001D_ @ÿÿÿÿÿÿÿÿK/¢g	 @Ò_x0011__x0018__x001E_@ÿÿÿÿÿÿÿÿÿÿÿÿÿÿÿÿÿÿÿÿÿÿÿÿÿÿÿÿÿÿÿÿ_x0001__x0002__x000C_óåÕeé_x001D_@_x0017__x0008_§ÒA @ÿÿÿÿÿÿÿÿÿÿÿÿÿÿÿÿÇáª÷b]_x001E_@ÿÿÿÿÿÿÿÿÿÿÿÿÿÿÿÿÿÿÿÿÿÿÿÿÿÿÿÿÿÿÿÿÿÿÿÿÿÿÿÿÿÿÿÿÿÿÿÿño5c_x000B__x001D_@ÿÿÿÿÿÿÿÿÿÿÿÿÿÿÿÿÿÿÿÿÿÿÿÿY^_x0016_d[ë @8T_x0018_@0!@ÿÿÿÿÿÿÿÿÿÿÿÿÿÿÿÿÿÿÿÿÿÿÿÿÿÿÿÿÿÿÿÿÿÿÿÿÿÿÿÿQÿ×_x001B_Ù¥_x001F_@W?õ	 v_x001E_@ÿÿÿÿÿÿÿÿ&amp;}FfôO @ÿÿÿÿÿÿÿÿFE± ø_x001D_@ÿÿÿÿÿÿÿÿÿÿÿÿÿÿÿÿÿÿÿÿÿÿÿÿÿÿÿÿ_x0002__x0003_ÿÿÿÿÿÿÿÿÿÿÿÿãÒÏF# @ÿÿÿÿÿÿÿÿÿÿÿÿÿÿÿÿÿÿÿÿÿÿÿÿÿÿÿÿÿÿÿÿÿÿÿÿÿÿÿÿ÷³nû¥ @ÿÿÿÿÿÿÿÿÿÿÿÿÿÿÿÿÿÿÿÿÿÿÿÿÿÿÿÿÿÿÿÿÿÿÿÿÿÿÿÿ_x0005__x001D_hD_x001E_@ÿÿÿÿÿÿÿÿÿÿÿÿÿÿÿÿ¬_x001E_Ë§ÅÔ_x001E_@) =·ã @ÿÿÿÿÿÿÿÿÿÿÿÿÿÿÿÿÿÿÿÿÿÿÿÿÿÿÿÿÿÿÿÿAëÔèÈ_x001C_@ÿÿÿÿÿÿÿÿÿÿÿÿÿÿÿÿy_x0002_ú--!@ÿÿÿÿÿÿÿÿÿÿÿÿÿÿÿÿÿÿÿÿÿÿÿÿ_x0001_ê¡\ª2 @â_x0005_Ò± @_x0001__x0002_ÿÿÿÿÿÿÿÿÿÿÿÿÿÿÿÿÿÿÿÿÿÿÿÿÿÿÿÿÿÿÿÿÐ2_x001C_!@ÿÿÿÿÿÿÿÿÿÿÿÿÿÿÿÿÿÿÿÿÿÿÿÿú·Êq_x001E__x001F_@¡&amp;baî"_x001F_@&lt;N_x001E_@ÿÿÿÿÿÿÿÿÿÿÿÿÿÿÿÿÿÿÿÿÿÿÿÿÿÿÿÿÿÿÿÿ_x0014_a_x0017_d1 @ÿÿÿÿÿÿÿÿÿÿÿÿÿÿÿÿÿÿÿÿÿÿÿÿÿÿÿÿÿÿÿÿÿÿÿÿÿÿÿÿpp&lt;_x0005_gg!@I_­ò_x001D_@oØö¨_x001F_@ÿÿÿÿÿÿÿÿÿÿÿÿÿÿÿÿÿÿÿÿÿÿÿÿÿÿÿÿÿÿÿÿÿÿÿÿÿÿÿÿÿÿÿÿÿÿÿÿÿÿÿÿÿÿÿÿÿÿÿÿ_x0001__x0002_ÿÿÿÿÿÿÿÿÿÿÿÿÿÿÿÿÿÿÿÿÿÿÿÿÿÿÿÿz_x000E__x0010_Ìo @_x000C_º7½O_x001D_@ÿÿÿÿÿÿÿÿÿÿÿÿÿÿÿÿÿÿÿÿÿÿÿÿÿÿÿÿÿÿÿÿÿÿÿÿÿÿÿÿÿÿÿÿÿÿÿÿÿÿÿÿÿÿÿÿÿÿÿÿÿÿÿÿÿÿÿÿÿÿÿÿÿÿÿÿÿÿÿÿxúïÃü_x001D_@j_x0010_OA%7 @/¿_x0002_Rï_x001F_@ÿÿÿÿÿÿÿÿÿÿÿÿÿÿÿÿj_x0018_å_x000D_o_x000F_!@¾_x000C_\X1 @ÿÿÿÿÿÿÿÿÿÿÿÿÿÿÿÿÿÿÿÿÿÿÿÿíÑ_x0013__x001B_z±_x001E_@ÿÿÿÿÿÿÿÿÿÿÿÿÿÿÿÿtU?__x0017_+_x001D_@ÿÿÿÿÿÿÿÿÿÿÿÿÿÿÿÿ_x0001__x0002_ÿÿÿÿÿÿÿÿq_x0007_¥;_x001F_@ÿÿÿÿÿÿÿÿÿÿÿÿÿÿÿÿÿÿÿÿÿÿÿÿÿÿÿÿÿÿÿÿÿÿÿÿÿÿÿÿ²p_x0013_´©_x001E_@ÿÿÿÿÿÿÿÿÿÿÿÿÿÿÿÿÿÿÿÿÿÿÿÿÿÿÿÿÿÿÿÿ_x0004_ø°áA0 @ÿÿÿÿÿÿÿÿÚ£¸ûÝ+!@ÿÿÿÿÿÿÿÿï_x0006__x000F_ @'²-ñF @ÿÿÿÿÿÿÿÿÿÿÿÿÿÿÿÿÿÿÿÿÿÿÿÿÿÿÿÿÿÿÿÿÿÿÿÿÿÿÿÿÿÿÿÿÿÿÿÿÿÿÿÿÿÿÿÿÿÿÿÿÿÿÿÿÿÿÿÿÿÿÿÿÿÿÿÿÿÿÿÿÿÿÿÿÿÿÿÿ¨*[E_x0017_ @ÿÿÿÿÿÿÿÿÿÿÿÿ_x0001__x0002_ÿÿÿÿ7wóøih_x001F_@ÿÿÿÿÿÿÿÿºF_x0005__x001E_@¡_x001B_¡`Ò]_x001D_@ÿÿÿÿÿÿÿÿÿÿÿÿÿÿÿÿÿÿÿÿÿÿÿÿÿÿÿÿÿÿÿÿÿÿÿÿÿÿÿÿI%v_x0004__x001F_@ÿÿÿÿÿÿÿÿÿÿÿÿÿÿÿÿÿÿÿÿÿÿÿÿ¢*j9Ù @ÿÿÿÿÿÿÿÿÿÿÿÿÿÿÿÿeàGÁ»_x001F_@I§L0Ü @ÿÿÿÿÿÿÿÿÿÿÿÿÿÿÿÿÿÿÿÿÿÿÿÿ"¸)Õ`_x001F_@ÿÿÿÿÿÿÿÿÿÿÿÿÿÿÿÿÿÿÿÿÿÿÿÿÿÿÿÿÿÿÿÿÿÿÿÿÿÿÿÿÿÿÿÿÿÿÿÿÿÿÿÿÿÿÿÿÿÿÿÿÿÿÿÿ,_x0001_PØ½ @_x0001__x0002_ÿÿÿÿÿÿÿÿÿÿÿÿÿÿÿÿÿÿÿÿÿÿÿÿÿÿÿÿÿÿÿÿÿÿÿÿÿÿÿÿÿÿÿÿÿÿÿÿÿÿÿÿÿÿÿÿª-d @_x0007_è,ô4« @ÿÿÿÿÿÿÿÿÿÿÿÿÿÿÿÿÿÿÿÿÿÿÿÿÿÿÿÿÿÿÿÿÿÿÿÿÿÿÿÿb)Øþ} @ÿÿÿÿÿÿÿÿ_x001F_2Íùë_x001F_ @¾*3_x0004_÷_x001F_@_x0001_Â_x000D_z_x001F_@ÿÿÿÿÿÿÿÿÿÿÿÿÿÿÿÿ^U)­A_x001E_@ÿÿÿÿÿÿÿÿÿÿÿÿÿÿÿÿÿÿÿÿÿÿÿÿÿÿÿÿÿÿÿÿÿÿÿÿÿÿÿÿÿÿÿÿÿÿÿÿ×$D+£ @ÿÿÿÿÿÿÿÿ§_x0010_óme_x001E_@ÿÿÿÿ_x0001__x0002_ÿÿÿÿÿÿÿÿÿÿÿÿÿÿÿÿÿÿÿÿò½\!@ÿÿÿÿÿÿÿÿ_x0014_P'|w¼_x001F_@ÿÿÿÿÿÿÿÿÿÿÿÿÿÿÿÿ_x0010_4lq4Ï_x001F_@ÿÿÿÿÿÿÿÿÿÿÿÿÿÿÿÿÿÿÿÿÿÿÿÿÿÿÿÿÿÿÿÿÿÿÿÿÿÿÿÿ¿ÒC&lt;	_x001F_@ÿÿÿÿÿÿÿÿÿÿÿÿÿÿÿÿÿÿÿÿÿÿÿÿÿÿÿÿÿÿÿÿÿÿÿÿÿÿÿÿá]|«á_x001D_@ÿÿÿÿÿÿÿÿTs9"&gt;_x001D_@ÿÿÿÿÿÿÿÿÿÿÿÿÿÿÿÿÿÿÿÿÿÿÿÿ¥ä Ð!d!@ÿÿÿÿÿÿÿÿYw£Lx_x001C_@@M_x001C__x0008__x001D_@ÿÿÿÿÿÿÿÿÿÿÿÿÿÿÿÿ_x0001__x0002_ÿÿÿÿÿÿÿÿÿÿÿÿÿÿÿÿû_x000B_@Gð_x001D_@ÿÿÿÿÿÿÿÿÿÿÿÿÿÿÿÿÿÿÿÿÿÿÿÿÿÿÿÿÿÿÿÿÿÿÿÿÿÿÿÿÿÿÿÿÿÿÿÿÿÿÿÿÿÿÿÿÿÿÿÿÿÿÿÿÿÿÿÿÿÿÿÿ&amp;Ì_x001E_{Äè @ÿÿÿÿÿÿÿÿ/~y´eÍ @ÿÿÿÿÿÿÿÿÿÿÿÿÿÿÿÿÿÿÿÿÿÿÿÿÿÿÿÿÿÿÿÿÿÿÿÿÿÿÿÿ_x0005_§}«_x000D_ @ÿÿÿÿÿÿÿÿÿÿÿÿÿÿÿÿÿÿÿÿÿÿÿÿÿÿÿÿÿÿÿÿî_x0007_¦_x0017_m_x001C_@ÿÿÿÿÿÿÿÿÿÿÿÿÿÿÿÿP(Âó Ð_x001F_@ÿÿÿÿÿÿÿÿÿÿÿÿÿÿÿÿÿÿÿÿ_x0003__x0004_ÿÿÿÿ~Ü_x001C_§_x0002_!@ÿÿÿÿÿÿÿÿÿÿÿÿÿÿÿÿÿÿÿÿÿÿÿÿøÁ8ìÝ_x001D_@IXAÈ[ @ÿÿÿÿÿÿÿÿ(ô_x0010_jõ @Ï¿ÑÐ_x0001_!@ÿÿÿÿÿÿÿÿÿÿÿÿÿÿÿÿÿÿÿÿÿÿÿÿÿÿÿÿÿÿÿÿÿÿÿÿÿÿÿÿÿÿÿÿÿÿÿÿÿÿÿÿÿÿÿÿ_x0001_Ì_x000C_òVê @¾ðÂ%_x0002_ @ÿÿÿÿÿÿÿÿÿÿÿÿÿÿÿÿÿÿÿÿÿÿÿÿÿÿÿÿÿÿÿÿÿÿÿÿÿÿÿÿÿÿÿÿÿÿÿÿÿÿÿÿÿÿÿÿÿÿÿÿÿÿÿÿÿÿÿÿÿÿÿÿÿÿÿÿÿÿÿÿÿÿÿÿÿÿÿÿÿÿÿÿÿÿÿÿÿÿÿÿÿÿÿÿ_x0003__x0004_ÿÿÿÿÿÿÿÿ£ñ½ézr_x001D_@ÿÿÿÿÿÿÿÿÿÿÿÿÿÿÿÿOcg1v @1Ôln @ÿÿÿÿÿÿÿÿÿÿÿÿÿÿÿÿàG§Ë¯_x001E_@ÿÿÿÿÿÿÿÿÿÿÿÿÿÿÿÿÿÿÿÿÿÿÿÿÿÿÿÿÿÿÿÿÿÿÿÿÿÿÿÿäKµ	¬[_x001E_@ÿÿÿÿÿÿÿÿ2G¸_x0006_¶ @ÿÿÿÿÿÿÿÿÉªeÙ_x0002__x001E_@ÿÿÿÿÿÿÿÿÔ_x000C_m_x0001_e9 @ÿÿÿÿÿÿÿÿýd&lt;+a!@ÿÿÿÿÿÿÿÿÿÿÿÿÿÿÿÿÿÿÿÿÿÿÿÿÐt_x001B__x0018__x0001_a @ÿÿÿÿÿÿÿÿÿÿÿÿÿÿÿÿÿÿÿÿÿÿÿÿÆ	_x001D_RwÙ_x001C_@ÿÿÿÿ_x0001__x0002_ÿÿÿÿÿÿÿÿÿÿÿÿ¨_x001A__x0016_4_x001E_!@ÞY-_x0012_Xs_x001F_@ÿÿÿÿÿÿÿÿ_V_x001B_sÑ_x001E_@ÿÿÿÿÿÿÿÿÿÿÿÿÿÿÿÿÿÿÿÿÿÿÿÿÿÿÿÿÿÿÿÿÿÿÿÿÿÿÿÿÎvÑBz_x001D_@ÿÿÿÿÿÿÿÿ_x0004__x000F_ó_x0011_cý_x001E_@ÿÿÿÿÿÿÿÿÿÿÿÿÿÿÿÿ$Û:K @ä&gt;&gt;W_x0005_ @ÿÿÿÿÿÿÿÿÿÿÿÿÿÿÿÿÿÿÿÿÿÿÿÿÿÿÿÿÿÿÿÿÿÿÿÿÿÿÿÿâ_x0019_êUØ_x001F_@ÿÿÿÿÿÿÿÿ7qÌÕ_x0015_!@ÿÿÿÿÿÿÿÿÿÿÿÿÿÿÿÿÿÿÿÿÿÿÿÿÿÿÿÿÿÿÿÿÿÿÿÿÿÿÿÿS+¡0ýN @_x0002__x0003_ÿÿÿÿÿÿÿÿÿÿÿÿÿÿÿÿÇ&gt;Ð©)!@°o_x0004_"{¨ @ÿÿÿÿÿÿÿÿÿÿÿÿÿÿÿÿÿÿÿÿÿÿÿÿÿÿÿÿÿÿÿÿÿÿÿÿÿÿÿÿÿÿÿÿÿÿÿÿÿÿÿÿÿÿÿÿÿÿÿÿÿÿÿÿÿÿÿÿÿÿÿÿÿÿÿÿÿÿÿÿÿÿÿÿÿÿÿÿÿÿÿÿÿÿÿÿÿÿÿÿÿÿÿÿÿÿÿÿÿÿÿÿÿÿÿÿÿÿÿÿÿÿÿÿÿÿÿÿU =_x0001_©±!@ÿÿÿÿÿÿÿÿ×:âJ_x001F_@ÿÿÿÿÿÿÿÿÿÿÿÿÿÿÿÿÿÿÿÿÿÿÿÿÿÿÿÿÿÿÿÿð´Æø @ÿÿÿÿÿÿÿÿÿÿÿÿÿÿÿÿËn_x0012_Å¦_x001E_@ÿÿÿÿ_x0001__x0002_ÿÿÿÿÿÿÿÿÿÿÿÿÿÿÿÿÿÿÿÿÿÿÿÿÿÿÿÿMµ¢0cß_x001D_@[ñr_x0011_³_x001F_@ÿÿÿÿÿÿÿÿÿÿÿÿÿÿÿÿÿÿÿÿÿÿÿÿÿÿÿÿÿÿÿÿaM_x0005_ÞA¯_x001F_@ÿÿÿÿÿÿÿÿÿÿÿÿÿÿÿÿÿÿÿÿÿÿÿÿÿÿÿÿÿÿÿÿÿÿÿÿÿÿÿÿÿÿÿÿÿÿÿÿÕÆõ _x0002__x001E_@ÿÿÿÿÿÿÿÿÿÿÿÿÿÿÿÿ_x0016__x000E_R¹x_x001F_@ÿÿÿÿÿÿÿÿc_x0003_i-$@ @ÿÿÿÿÿÿÿÿÿÿÿÿÿÿÿÿÿÿÿÿÿÿÿÿ&gt;_x001A_§HØ_x001F_@4oý|Íh_x001E_@ÿÿÿÿÿÿÿÿÎäàã~¡ @YøQ¨_x0017_ @%Önmì_x001D_@_x0001__x0002_ÿÿÿÿÿÿÿÿÿÿÿÿÿÿÿÿÿÿÿÿÿÿÿÿÿÿÿÿÿÿÿÿÿÿÿÿÿÿÿÿÿÿÿÿÿÿÿÿÀ¿MÀ\_x001D_@ÿÿÿÿÿÿÿÿÿÿÿÿÿÿÿÿÿÿÿÿÿÿÿÿÿÿÿÿÿÿÿÿÿÿÿÿÿÿÿÿÿÿÿÿÿÿÿÿÿÿÿÿÿÿÿÿaïÒ øB @ÿÿÿÿÿÿÿÿÿÿÿÿÿÿÿÿÿÿÿÿÿÿÿÿÿÿÿÿÿÿÿÿ¬¬3_x0011_ÂY @ÿÿÿÿÿÿÿÿÿÿÿÿÿÿÿÿÒQïðqY_x001F_@ÿÿÿÿÿÿÿÿ_3úû2 @ÿÿÿÿÿÿÿÿÿÿÿÿÿÿÿÿÿÿÿÿÿÿÿÿÿÿÿÿÿÿÿÿÿÿÿÿÿÿÿÿ2H^_x001F__x001E_@ÿÿÿÿ_x0001__x0003_ÿÿÿÿÿÿÿÿÿÿÿÿü¥m-º_x001F_@ÿÿÿÿÿÿÿÿÅàðvñ_x0003_ @ÿÿÿÿÿÿÿÿÿÿÿÿÿÿÿÿÿÿÿÿÿÿÿÿÿÿÿÿÿÿÿÿÿÿÿÿÿÿÿÿÿÿÿÿÿÿÿÿÿÿÿÿÿÿÿÿÿÿÿÿÿÿÿÿÿÿÿÿÿÿÿÿÿÿÿÿÿÿÿÿÿÄî¢²_x001F_@qþNþÊ @ÿÿÿÿÿÿÿÿÿÿÿÿÿÿÿÿ_x000B_Ì9eÕ @ÿÿÿÿÿÿÿÿÿÿÿÿÿÿÿÿÿÿÿÿÿÿÿÿÿÿÿÿÿÿÿÿRN	;y[ @3`Ô  @ÿÿÿÿÿÿÿÿRWpàÀE @ÿÿÿÿÿÿÿÿNæ¼fÁ @ÿÿÿÿÿÿÿÿzÙs_x0002_C_x001E_@_x0001__x0003_ÿÿÿÿÿÿÿÿÿÿÿÿÿÿÿÿÿÿÿÿÿÿÿÿÿÿÿÿÿÿÿÿV]Hè @Îª¹±1!@ÿÿÿÿÿÿÿÿÿÿÿÿÿÿÿÿÿÿÿÿÿÿÿÿ¶¾¡3o @ÿÿÿÿÿÿÿÿ_x0003_õí¸Ps @ÿÿÿÿÿÿÿÿÝ¾Ì«_x001F_@ÿÿÿÿÿÿÿÿÿÿÿÿÿÿÿÿÿÿÿÿÿÿÿÿÿÿÿÿÿÿÿÿf.t"ÇZ @¥Éä­Ú_x001B_ @lKqd"ï @ÿÿÿÿÿÿÿÿÿÿÿÿÿÿÿÿ¥à9_x0002_Ö_x001E_@_x0004_Z_x0017_'µ¹_x001F_@ÿÿÿÿÿÿÿÿÌa_x0003_Å1_x001D_@ÿÿÿÿÿÿÿÿÿÿÿÿÿÿÿÿ&gt;ëV_x001F_ëÌ_x001F_@ÿÿÿÿÿÿÿÿÿÿÿÿ_x0002__x0003_ÿÿÿÿÿÿÿÿÿÿÿÿ_x0001_Ñ_x0010_nXk @ÿÿÿÿÿÿÿÿÿÿÿÿÿÿÿÿÿÿÿÿÿÿÿÿÿÿÿÿÿÿÿÿÿÿÿÿÿÿÿÿÿÿÿÿÿÿÿÿ,ßf_x0011_ @ÿÿÿÿÿÿÿÿÿÿÿÿÿÿÿÿÿÿÿÿÿÿÿÿÿÿÿÿÿÿÿÿÿÿÿÿÿÿÿÿöJ¥YèÀ_x001D_@ÿÿÿÿÿÿÿÿÿÿÿÿÿÿÿÿ²_x000B_©~ÿ¼_x001E_@ÿÿÿÿÿÿÿÿÿÿÿÿÿÿÿÿÿÿÿÿÿÿÿÿÿÿÿÿÿÿÿÿÿÿÿÿÿÿÿÿ¼req¾á_x001F_@ÿÿÿÿÿÿÿÿÿÿÿÿÿÿÿÿ_x0015_rúü´_x001F_@ÿÿÿÿÿÿÿÿÿÿÿÿÿÿÿÿ!ª_x0010_ö» @ÿÿÿÿÿÿÿÿ_x0001__x0002_ÿÿÿÿÿÿÿÿÿÿÿÿÿÿÿÿ_x001D__x0002_eÖÃe @ä_x0003_ª÷ @ÿÿÿÿÿÿÿÿÿÿÿÿÿÿÿÿTQ_x001C_çÒ @ÿÿÿÿÿÿÿÿ¨¼{,2_x0004_ @ÿÿÿÿÿÿÿÿÿÿÿÿÿÿÿÿÿÿÿÿÿÿÿÿÿÿÿÿÿÿÿÿl]`J~_x0014_!@''{w³ @ÿÿÿÿÿÿÿÿÿÿÿÿÿÿÿÿ_x0012_ù%_x0015__x001E__x001E_@ÿÿÿÿÿÿÿÿÿÿÿÿÿÿÿÿÓ¯Avº @¯íÏÐ_x0019_D @_x0010_5_x0019__x001A__x0014_Û_x001E_@ÿÿÿÿÿÿÿÿÿÿÿÿÿÿÿÿÿÿÿÿÿÿÿÿÿÿÿÿÿÿÿÿÿÿÿÿÿÿÿÿñCñoþ_x001F_@ÿÿÿÿÿÿÿÿÿÿÿÿÿÿÿÿÿÿÿÿ_x0001__x0002_ÿÿÿÿÿÿÿÿÿÿÿÿÿÿÿÿÿÿÿÿÿÿÿÿÿÿÿÿÿÿÿÿÿÿÿÿÿÿÿÿÿÿÿÿÿÿÿÿÿÿÿÿÊ_x0011__x000F_ ñ_x001E_@Ð}¤w  @ÿÿÿÿÿÿÿÿÿÿÿÿÿÿÿÿ_x001E__x0015_ñÂï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</si>
  <si>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1bc68cf205e2153481678b6e2ce18c4e_x0001__x0003_ÿÿÿÿÿÿÿÿ_x000D_"î_x0015_}ç_x001F_@ÿÿÿÿÿÿÿÿÿÿÿÿÿÿÿÿÿÿÿÿÿÿÿÿÿÿÿÿÿÿÿÿÿÿÿÿÿÿÿÿÿÿÿÿÿÿÿÿÿÿÿÿÿÿÿÿÿÿÿÿÿÿÿÿÿÿÿÿÿÿÿÿÿÿÿÿÿÿÿÿÿÿÿÿÿÿÿÿÿÿÿÿÿÿÿÿÿÿÿÿÿÿÿÿÿÿÿÿÿÿÿÿÿÿÿÿÿÿÿÿçqi_x0006_ @ÿÿÿÿÿÿÿÿÿÿÿÿÿÿÿÿ¯~TÓ_x001F_@º3Ê_x0006__x0017__x001F_@_x0002__x001D_é¨ @ÿÿÿÿÿÿÿÿÿÿÿÿÿÿÿÿûf\Ð_x000D_õ_x001F_@ÿÿÿÿÿÿÿÿÿÿÿÿÿÿÿÿÿÿÿÿÿÿÿÿîê4_x000C__x001E_@ÿÿÿÿÿÿÿÿÿÿÿÿ_x0001__x0002_ÿÿÿÿ_x0011_þRÒ+ @ÿÿÿÿÿÿÿÿoöH @ÿÿÿÿÿÿÿÿÿÿÿÿÿÿÿÿÿÿÿÿÿÿÿÿn©Å5_x0013_È_x001F_@ÿÿÿÿÿÿÿÿÿÿÿÿÿÿÿÿÿÿÿÿÿÿÿÿ_x0012_°ãì_x0004_ @ÿÿÿÿÿÿÿÿÿÿÿÿÿÿÿÿÌtÑÃA @ÿÿÿÿÿÿÿÿÿÿÿÿÿÿÿÿÿÿÿÿÿÿÿÿyOì(_x0002_Ç @ÿÿÿÿÿÿÿÿ¾¸Nå_x000D_!@ÿÿÿÿÿÿÿÿÂ='jBJ_x001C_@ÿÿÿÿÿÿÿÿÿÿÿÿÿÿÿÿÿÿÿÿÿÿÿÿÿÿÿÿÿÿÿÿÿÿÿÿÿÿÿÿ¸»_x0004_,p @ÿÿÿÿÿÿÿÿËóA\_x0010_!@ÿÿÿÿÿÿÿÿ_x0001__x0002_ÿÿÿÿÿÿÿÿÿÿÿÿÿÿÿÿÿÿÿÿÿÿÿÿÿÿÿÿÿÿÿÿFÌÏ @ÿÿÿÿÿÿÿÿÿÿÿÿÿÿÿÿÿÿÿÿÿÿÿÿÿÿÿÿÿÿÿÿÿÿÿÿÿÿÿÿÿÿÿÿÿÿÿÿÿÿÿÿÿÿÿÿùì9ÖªN @ÿÿÿÿÿÿÿÿÿÿÿÿÿÿÿÿÿÿÿÿÿÿÿÿ¬üÐ_x001C_¶!@ÿÿÿÿÿÿÿÿtËhTÔo!@å_x0012__x000D_Ô~ @ÿÿÿÿÿÿÿÿÿÿÿÿÿÿÿÿÿÿÿÿÿÿÿÿÿÿÿÿÿÿÿÿÿÿÿÿÿÿÿÿÿÿÿÿÿÿÿÿÿÿÿÿÿÿÿÿÿÿÿÿÿÿÿÿÿÿÿÿÿÿÿÿÿÿÿÿÿÿÿÿÿÿÿÿÿÿÿÿãpßô_x0002__x0003_«2_x001E_@6û_x001D_wÖ @ÿÿÿÿÿÿÿÿ=ÍSÎ_x0016_ @ÿÿÿÿÿÿÿÿÿÿÿÿÿÿÿÿÿÿÿÿÿÿÿÿÿÿÿÿÿÿÿÿÿÿÿÿÿÿÿÿÿÿÿÿÿÿÿÿÿÿÿÿÿÿÿÿÿÿÿÿÿÿÿÿÿÿÿÿÿÿÿÿÿÿÿÿÿÿÿÿÿÿÿÿÿÿÿÿÿÿÿÿÿÿÿÿÿÿÿÿÿÿÿÿ;j_x0011_3_x0001_- @ÿÿÿÿÿÿÿÿÿÿÿÿÿÿÿÿÿÿÿÿÿÿÿÿÿÿÿÿÿÿÿÿ°%µÓÏ÷ @º_x0018__x0002_{ïA_x001F_@ÿÿÿÿÿÿÿÿÿÿÿÿÿÿÿÿÿÿÿÿÿÿÿÿÿÿÿÿÿÿÿÿÿÿÿÿÿÿÿÿÚ_x0014_äs!@ÿÿÿÿÿÿÿÿ&amp;Æåô_x001F_@_x0001__x0003_«¥1F@M_x001E_@ÿÿÿÿÿÿÿÿ9xåÇ_x001E_@ÿÿÿÿÿÿÿÿ¢_x000E_«ÅD¢_x001F_@ÿÿÿÿÿÿÿÿÿÿÿÿÿÿÿÿB(½'(£_x001F_@ý_x0011_y?i´ @_x0012_×º+o_x001F_@ÿÿÿÿÿÿÿÿÿÿÿÿÿÿÿÿÿÿÿÿÿÿÿÿÿÿÿÿÿÿÿÿÿÿÿÿÿÿÿÿÿÿÿÿÿÿÿÿÇ_x001B_lZ£&lt;_x001F_@ÿÿÿÿÿÿÿÿÿÿÿÿÿÿÿÿ¦Y_x0002_ò¤ç_x001E_@ÿÿÿÿÿÿÿÿÿÿÿÿÿÿÿÿÿÿÿÿÿÿÿÿ,Æ_x0008_Q8Ì @*"}w©j @ÿÿÿÿÿÿÿÿÿÿÿÿÿÿÿÿÿÿÿÿÿÿÿÿÿÿÿÿÿÿÿÿÿÿÿÿÿÿÿÿÿÿÿÿÿÿÿÿÿÿÿÿ_x0001__x0002_ÿÿÿÿÿÿÿÿÿÿÿÿ5ÅJºÜm!@ÿÿÿÿÿÿÿÿÿÿÿÿÿÿÿÿ,(_x000F_*¢ _x001D_@q@_x0005_?-_x0006_!@ÿÿÿÿÿÿÿÿÿÿÿÿÿÿÿÿÿÿÿÿÿÿÿÿÿÿÿÿÿÿÿÿO5P_x0002_!@ÿÿÿÿÿÿÿÿ¡t­1* @ÿÿÿÿÿÿÿÿÿÿÿÿÿÿÿÿÿÿÿÿÿÿÿÿ_x000D_è_x0011_ t_x001F_@ÿÿÿÿÿÿÿÿ¡\xíÛ!@ÿÿÿÿÿÿÿÿÿÿÿÿÿÿÿÿw_x0007__x0019_±_x0015_ @kÌÄ!@ÿÿÿÿÿÿÿÿÿÿÿÿÿÿÿÿÿÿÿÿÿÿÿÿÿÿÿÿÿÿÿÿÿÿÿÿÿÿÿÿÿÿÿÿÿÿÿÿÿÿÿÿÿÿÿÿÿÿÿÿÿÿÿÿ_x0001__x0003_ÿÿÿÿÿÿÿÿÿÿÿÿÿÿÿÿ2_x0004_Ç_x0006__x000E_ä @¦Úçf_x001D_@­ÐDÊO½ @ÿÿÿÿÿÿÿÿs­¤k ? @ÿÿÿÿÿÿÿÿÿÿÿÿÿÿÿÿÿÿÿÿÿÿÿÿÿÿÿÿÿÿÿÿÿÿÿÿÿÿÿÿÿÿÿÿÿÿÿÿgaZç !@&amp;â ÃË_x001C_@ÿÿÿÿÿÿÿÿ_x0007_¥Ý,û_x0002_ @ÿÿÿÿÿÿÿÿÿÿÿÿÿÿÿÿÿÿÿÿÿÿÿÿÿÿÿÿÿÿÿÿÿÿÿÿÿÿÿÿÿÿÿÿÿÿÿÿû{cj7 @ÿÿÿÿÿÿÿÿÿÿÿÿÿÿÿÿÿÿÿÿÿÿÿÿÿÿÿÿÿÿÿÿÿÿÿÿÿÿÿÿÿÿÿÿÿÿÿÿÖ?{Õ__x001F_@ÿÿÿÿ_x0001__x0002_ÿÿÿÿÿÿÿÿÿÿÿÿÿÿÿÿÿÿÿÿBföyÄ­_x001D_@ÿÿÿÿÿÿÿÿf¡MbÜ_x001E_@ÿÿÿÿÿÿÿÿÿÿÿÿÿÿÿÿv Î«Sí @ÿÿÿÿÿÿÿÿÔÜl¬!@ÿÿÿÿÿÿÿÿÿÿÿÿÿÿÿÿÿÿÿÿÿÿÿÿÿÿÿÿÿÿÿÿÿÿÿÿÿÿÿÿÿÿÿÿÿÿÿÿÿÿÿÿÿÿÿÿÿÿÿÿÿÿÿÿ_x001D_ÖA_x000F_ð_x001E_@ÿÿÿÿÿÿÿÿÿÿÿÿÿÿÿÿÿÿÿÿÿÿÿÿÿÿÿÿÿÿÿÿÿÿÿÿÿÿÿÿÿÿÿÿÿÿÿÿ_x0010_»àf_x001C__x0001__x001D_@_x0012_Ä¥KÌ_x001E_@ÿÿÿÿÿÿÿÿÿÿÿÿÿÿÿÿÿÿÿÿÿÿÿÿÿÿÿÿÿÿÿÿ89V2é¨R!@¤ãcTÕ_x001F_@ÙX_x0007_V_x000E__x001F_@ÿÿÿÿÿÿÿÿ_x0001__x0001_88_x0002__x0001_88_x0003__x0001_88_x0004__x0001_88_x0005__x0001_88_x0006__x0001_88_x0007__x0001_88_x0008__x0001_88	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_x0001_88"_x0001_88#_x0001_88$_x0001_88%_x0001_88&amp;_x0001_88'_x0001_88(_x0001_88)_x0001_88*_x0001_88+_x0001_88,_x0001_88-_x0001_88._x0001_88/_x0001_880_x0001_881_x0001_882_x0001_883_x0001_884_x0001_885_x0001_886_x0001_887_x0001_88_x0002__x0003_8_x0001__x0002__x0002_9_x0001__x0002__x0002_:_x0001__x0002__x0002_;_x0001__x0002__x0002_&lt;_x0001__x0002__x0002_=_x0001__x0002__x0002_&gt;_x0001__x0002__x0002_?_x0001__x0002__x0002_@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_x0001__x0002__x0002_\_x0001__x0002__x0002_]_x0001__x0002__x0002_^_x0001__x0002__x0002___x0001__x0002__x0002_`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_x0001__x0002__x0002_|_x0001__x0002__x0002_~_x0001__x0002__x0002_ýÿÿÿ_x0001__x0002__x0002__x0001__x0002__x0002_×_x0019_x_x001C_ºà_x001F_@ÿÿÿÿÿÿÿÿÿÿÿÿÿÿÿÿÿÿÿÿÿÿÿÿÿÿÿÿÿÿÿÿÿÿÿÿÿÿÿÿÿÿÿÿÿÿÿÿÿÿÿÿÿÿÿÿÿÿÿÿÿÿÿÿÿÿÿÿÿÿÿÿÞeC_x001F__x001F_@ÿÿÿÿÿÿÿÿÿÿÿÿÿÿÿÿÿÿÿÿÿÿÿÿÃèòå_x000E_Û_x001E_@ÿÿÿÿÿÿÿÿÿÿÿÿÿÿÿÿÿÿÿÿÿÿÿÿÿÿÿÿÿÿÿÿÿÿÿÿÿÿÿÿÿÿÿÿÿÿÿÿÿÿÿÿÿÿÿÿÿÿÿÿÿÿÿÿãVZéÅ_x001C_@ÿÿÿÿÿÿÿÿÿÿÿÿÿÿÿÿÿÿÿÿ_x0001__x0002_ÿÿÿÿy_x000B_Lcl£ @ÿÿÿÿÿÿÿÿÿÿÿÿÿÿÿÿÿÿÿÿÿÿÿÿ£|_x0013_0ú_x0016_ @é2à@_x0019__x001F_@ÿÿÿÿÿÿÿÿÿÿÿÿÿÿÿÿÿÿÿÿÿÿÿÿÿÿÿÿÿÿÿÿÿÿÿÿÿÿÿÿÿÿÿÿÿÿÿÿ¹/X-Z @ÿÿÿÿÿÿÿÿÿÿÿÿÿÿÿÿÿÿÿÿÿÿÿÿÿÿÿÿÿÿÿÿÿÿÿÿÿÿÿÿÿÿÿÿÿÿÿÿÿÿÿÿÿÿÿÿÿÿÿÿÿÿÿÿÿÿÿÿÿÿÿÿÿÿÿÿÿÿÿÿÿÿÿÿÿÿÿÿÿÿÿÿÿÿÿÿ¼úehT_x001E_@ÿÿÿÿÿÿÿÿ_x000B__x000F__x0017_@_x0001__x001E_@¡¾57pU @ÿÿÿÿÿÿÿÿê©9áÈy @_x0001__x0002_ÿÿÿÿÿÿÿÿ6«è«_x001B__x001F_@ÿÿÿÿÿÿÿÿÿÿÿÿÿÿÿÿÿÿÿÿÿÿÿÿÆf	Bv_x001F_@ÿÿÿÿÿÿÿÿÿÿÿÿÿÿÿÿÿÿÿÿÿÿÿÿÿÿÿÿÿÿÿÿÿÿÿÿÿÿÿÿÿÿÿÿÿÿÿÿ&amp;P)ð_x0011_ @ÿÿÿÿÿÿÿÿÿÿÿÿÿÿÿÿÿÿÿÿÿÿÿÿÿÿÿÿÿÿÿÿÿÿÿÿÿÿÿÿÿÿÿÿÿÿÿÿÿÿÿÿÿÿÿÿÿÿÿÿÿÿÿÿÿÿÿÿÿÿÿÿÿÿÿÿÿÿÿÿÿÿÿÿÿÿÿÿÿÿÿÿÿÿÿÿÿÿÿÿÿÿÿÿÿÿÿÿÿÿÿÿÿÿÿÿÿÿÿÿÎ/ÕF_x001F_@ÿÿÿÿÿÿÿÿÿÿÿÿÿÿÿÿvN2~_x0001__x0002_)e @ÿÿÿÿÿÿÿÿÿÿÿÿÿÿÿÿÿÿÿÿÿÿÿÿÿÿÿÿÿÿÿÿ÷a{¼_x001D_@Í½Fø1 @ÿÿÿÿÿÿÿÿOÌO/ù?_x001D_@ÿÿÿÿÿÿÿÿÿÿÿÿÿÿÿÿÿÿÿÿÿÿÿÿÿÿÿÿÿÿÿÿÿÿÿÿÿÿÿÿÿÿÿÿÿÿÿÿÿÿÿÿÿÿÿÿÿÿÿÿÿÿÿÿÿÿÿÿÿÿÿÿÿÿÿÿÿÿÿÿÿÿÿÿÿÿÿÿÿÿÿÿÿÿÿÿÿÿÿÿÿÿÿÿíE¤U²_x001F_@ÿÿÿÿÿÿÿÿ_x001B_YCã¶_x001D_@ÿÿÿÿÿÿÿÿÿÿÿÿÿÿÿÿe_x0017_Ìr*ù_x001E_@ÿÿÿÿÿÿÿÿÿÿÿÿÿÿÿÿÿÿÿÿÿÿÿÿÿÿÿÿÿÿÿÿ_x0001__x0002_ÿÿÿÿÿÿÿÿ_x0008_Â_x001A_sã}!@ÿÿÿÿÿÿÿÿÿÿÿÿÿÿÿÿÿÿÿÿÿÿÿÿÿÿÿÿÿÿÿÿÿÿÿÿÿÿÿÿ&gt;üèù_x001E__x001D_@ÿÿÿÿÿÿÿÿÿÿÿÿÿÿÿÿÿÿÿÿÿÿÿÿÍ]&amp;_x0010_Ç´_x001F_@ÿÿÿÿÿÿÿÿÿÿÿÿÿÿÿÿÿÿÿÿÿÿÿÿÿÿÿÿÿÿÿÿÿÿÿÿÿÿÿÿõÇtÅ9!@ÿÿÿÿÿÿÿÿÿÿÿÿÿÿÿÿÿÿÿÿÿÿÿÿÿÿÿÿÿÿÿÿÿÿÿÿÿÿÿÿ¿hÄ=_x000D_ @ÿÿÿÿÿÿÿÿÿÿÿÿÿÿÿÿÿÿÿÿÿÿÿÿzÐucG% @ubX±« @0 ôÜÃk @ÿÿÿÿÿÿÿÿÿÿÿÿ_x0001__x0002_ÿÿÿÿÿÿÿÿÿÿÿÿÿÿÿÿÿÿÿÿÿÿÿÿÿÿÿÿÿÿÿÿÿÿÿÿô1_x001D_¦«_x001F_@ÿÿÿÿÿÿÿÿÿÿÿÿÿÿÿÿÿÿÿÿÿÿÿÿÿÿÿÿÿÿÿÿÿÿÿÿÿÿÿÿÿÿÿÿÿÿÿÿÖJs¨!@ÿÿÿÿÿÿÿÿÿÿÿÿÿÿÿÿ½Ó¯'ýo_x001E_@ÿÿÿÿÿÿÿÿ.¼¾ÜÒ× @ÿÿÿÿÿÿÿÿÿÿÿÿÿÿÿÿÿÿÿÿÿÿÿÿÿÿÿÿÿÿÿÿÿÿÿÿÿÿÿÿÿÿÿÿÿÿÿÿÿÿÿÿÿÿÿÿÿÿÿÿÿÿÿÿÌ&amp;ë%_x001E_@ÿÿÿÿÿÿÿÿveÛnf_x001C_@ÿÿÿÿÿÿÿÿÿÿÿÿÿÿÿÿÿÿÿÿÿÿÿÿ_x0002__x0003_Z_x0001_!@ÿÿÿÿÿÿÿÿÿÿÿÿÿÿÿÿÿÿÿÿÿÿÿÿF_x0005__x0015_=_x001D_@ÿÿÿÿÿÿÿÿÿÿÿÿÿÿÿÿÿÿÿÿÿÿÿÿÿÿÿÿÿÿÿÿ;Â3ó.\!@ÿÿÿÿÿÿÿÿÿÿÿÿÿÿÿÿÿÿÿÿÿÿÿÿq3ïûx_x001A_ @ÿÿÿÿÿÿÿÿÿÿÿÿÿÿÿÿÿÿÿÿÿÿÿÿÿÿÿÿÿÿÿÿÿÿÿÿÿÿÿÿÿÿÿÿÿÿÿÿÙ]îE_x001F_@ÿÿÿÿÿÿÿÿæA _x001C_»!@ÿÿÿÿÿÿÿÿÿÿÿÿÿÿÿÿÿÿÿÿÿÿÿÿjB5Ñ_x001E_@kJkqL_x001C_@ÿÿÿÿÿÿÿÿÿÿÿÿÿÿÿÿÿÿÿÿÿÿÿÿÿÿÿÿ_x0003__x0004_ÿÿÿÿtPÁ´_x000F_¯ @ÿÿÿÿÿÿÿÿÿÿÿÿÿÿÿÿC_x0010_ê( @ÿÿÿÿÿÿÿÿ(,Þ¶_x001F_@ÿÿÿÿÿÿÿÿhï·7)_x001E_@ÿÿÿÿÿÿÿÿÿÿÿÿÿÿÿÿÿÿÿÿÿÿÿÿß_x0002_4oD @ÿÿÿÿÿÿÿÿÿÿÿÿÿÿÿÿÿÿÿÿÿÿÿÿÿÿÿÿÿÿÿÿÿû_x0010_²Æ_x001F_@ÿÿÿÿÿÿÿÿÿÿÿÿÿÿÿÿ_x0002_N!ÔX!@ÿÿÿÿÿÿÿÿÿÿÿÿÿÿÿÿÿÿÿÿÿÿÿÿ%%vi_x0010_9 @'_x000E_L3_x001E_@ÿÿÿÿÿÿÿÿ­_x000F_NêÎq @ÿÿÿÿÿÿÿÿ¶ù¼_x0001_aÑ_x001F_@6Ã\Zï @Þ±_x0004_¡_x001F_@_x0001__x0002_ÿÿÿÿÿÿÿÿM_x0007_m_x0008__x001D__x001D_@ÿÿÿÿÿÿÿÿÿÿÿÿÿÿÿÿ_x0019_Óõ»&amp; @ÿÿÿÿÿÿÿÿþ-}ûÆD @ÿÿÿÿÿÿÿÿÿÿÿÿÿÿÿÿÿÿÿÿÿÿÿÿÿÿÿÿÿÿÿÿÿÿÿÿÿÿÿÿí;:.!@ÿAEu!@ÿÿÿÿÿÿÿÿÿÿÿÿÿÿÿÿÿÿÿÿÿÿÿÿÿÿÿÿÿÿÿÿ6)j1_x001F_@ÿÿÿÿÿÿÿÿÿÿÿÿÿÿÿÿÿÿÿÿÿÿÿÿÿÿÿÿÿÿÿÿRðÕè@_x0007_ @&amp;_x0011__x0014_ÿÜ @ÿÿÿÿÿÿÿÿÿÿÿÿÿÿÿÿÿÿÿÿÿÿÿÿÿÿÿÿÿÿÿÿÿÿÿÿÿÿÿÿÿÿÿÿÿÿÿÿÿÿÿÿ_x0001__x0002_ÿÿÿÿÿÿÿÿÿÿÿÿÿÿÿÿÿÿÿÿÿÿÿÿÿÿÿÿÿÿÿÿÿÿÿÿÿÿÿÿÿÿÿÿCÊ)¢Ë @ÿÿÿÿÿÿÿÿÿÿÿÿÿÿÿÿr@_x001A__x0006_§®_x001F_@ÿÿÿÿÿÿÿÿÿÿÿÿÿÿÿÿÿÿÿÿÿÿÿÿÿÿÿÿÿÿÿÿMèÒ8±Ø_x001F_@ÿÿÿÿÿÿÿÿÿÿÿÿÿÿÿÿÿÿÿÿÿÿÿÿÿÿÿÿÿÿÿÿÿÿÿÿÿÿÿÿÿÿÿÿÿÿÿÿÿÿÿÿÿÿÿÿÿÿÿÿÿÿÿÿk _x0015_Ð_x001E__x001E_@ÿÿÿÿÿÿÿÿÿÿÿÿÿÿÿÿÿÿÿÿÿÿÿÿÿÿÿÿÿÿÿÿÃØù_x001A_¥ @ÿÿÿÿÿÿÿÿÿÿÿÿÿÿÿÿÿÿÿÿÿÿÿÿ_x0001__x0002_ÿÿÿÿÿÿÿÿÿÿÿÿÿÿÿÿÿÿÿÿÿÿÿÿÿÿÿÿÿÿÿÿU¥úh8!@ÿÿÿÿÿÿÿÿÿÿÿÿÿÿÿÿÿÿÿÿÿÿÿÿÿÿÿÿÿÿÿÿÿÿÿÿÿÿÿÿÿÿÿÿÿÿÿÿÿÿÿÿÿÿÿÿÿÿÿÿÿÿÿÿÿÿÿÿÿÿÿÿÿÿÿÿÿÿÿÿÿÿÿÿÿÿÿÿâ5Y_x0001_q_x001F_@ÿÿÿÿÿÿÿÿÿÿÿÿÿÿÿÿÿÿÿÿÿÿÿÿ_x0011_qËÆ[_x001D_@ÿÿÿÿÿÿÿÿù_x000E__x001D_ßF!@ÿÿÿÿÿÿÿÿÿÿÿÿÿÿÿÿJió @ÿÿÿÿÿÿÿÿÿÿÿÿÿÿÿÿÿÿÿÿÿÿÿÿÿÿÿÿÿÿÿÿ*Ô.G_x001D_@­rb_x000B__x0001__x0003__x0002__x001F_@ÿÿÿÿÿÿÿÿ±ùh[å @ÿÿÿÿÿÿÿÿ©1/Üª  @O¬ÂïÌ @_x001B_ñK¡LW @ÿÿÿÿÿÿÿÿÿÿÿÿÿÿÿÿÿÿÿÿÿÿÿÿÿÿÿÿÿÿÿÿÿÿÿÿÿÿÿÿÚ{Iãb$_x001C_@ÿÿÿÿÿÿÿÿÿÿÿÿÿÿÿÿÿÿÿÿÿÿÿÿÿÿÿÿÿÿÿÿZµñ½Ì @ÿÿÿÿÿÿÿÿÿÿÿÿÿÿÿÿÿÿÿÿÿÿÿÿÿÿÿÿÿÿÿÿÿÿÿÿÿÿÿÿ${r_x0004_Éd_x001D_@ÿÿÿÿÿÿÿÿÿÿÿÿÿÿÿÿÿÿÿÿÿÿÿÿÿÿÿÿÿÿÿÿ3#Ý} @Ë3?H+  @ÿÿÿÿÿÿÿÿ=ù_x001E__x0001__x0005_ @_x0002__x0003_ÿÿÿÿÿÿÿÿ¸_x0006_#P"}_x001D_@Ð²¿_x0001_Wñ @ÿÿÿÿÿÿÿÿ RYHg_ @ÿÿÿÿÿÿÿÿÿÿÿÿÿÿÿÿÿÿÿÿÿÿÿÿà~©_x000E_ªå_x001E_@ÿÿÿÿÿÿÿÿ_x0012_sº_x000D_$ @ÿÿÿÿÿÿÿÿÁJÛÖë @ÿÿÿÿÿÿÿÿÿÿÿÿÿÿÿÿÿÿÿÿÿÿÿÿÿÿÿÿÿÿÿÿÿÿÿÿÿÿÿÿÿÿÿÿÿÿÿÿÿÿÿÿÿÿÿÿj_x0003_	ÀÂl @ÿÿÿÿÿÿÿÿÿÿÿÿÿÿÿÿÿÿÿÿÿÿÿÿ ¼_x000B_â( @ÿÿÿÿÿÿÿÿéé_x0004_0!@ÿÿÿÿÿÿÿÿÿÿÿÿÿÿÿÿÿÿÿÿÿÿÿÿÿÿÿÿÿÿÿÿÿÿÿÿ_x0001__x0002_ÿÿÿÿÿÿÿÿÿÿÿÿÿÿÿÿÿÿÿÿÿÿÿÿÿÿÿÿÿÿÿÿÿÿÿÿÿÿÿÿÿÿÿÿ_x0015_Ê&gt;_x001D_ @ÿÿÿÿÿÿÿÿÿÿÿÿÿÿÿÿß\9X"j @ÿÿÿÿÿÿÿÿÿÿÿÿÿÿÿÿÿÿÿÿÿÿÿÿìÔÁ_x0002_«N @ÿÿÿÿÿÿÿÿÿÿÿÿÿÿÿÿÿÿÿÿÿÿÿÿÿÿÿÿÿÿÿÿÿÿÿÿÿÿÿÿR´¿_x001D_@ÿÿÿÿÿÿÿÿÿÿÿÿÿÿÿÿÿÿÿÿÿÿÿÿÿÿÿÿÿÿÿÿÿÿÿÿÿÿÿÿÿÿÿÿÿÿÿÿÿÿÿÿÿÿÿÿÿÿÿÿÿÿÿÿÿÿÿÿÿÿÿÿÿÿÿÿÿÿÿÿÿÿÿÿÿÿÿÿ|¤B]_x0005_Å_x001F_@_x0001__x0003_}dÔ6¨1 @ÿÿÿÿÿÿÿÿ_x0016_£j½ª#_x001F_@`_x0005_Ý_x0017_S!@ÿÿÿÿÿÿÿÿ¢ø|Çá @4|èh)X_x001F_@ÿÿÿÿÿÿÿÿÄÕÁ«&lt;@ @ÿÿÿÿÿÿÿÿ[¿bqö_x001F_@ÿÿÿÿÿÿÿÿÿÿÿÿÿÿÿÿÿÿÿÿÿÿÿÿÿÿÿÿÿÿÿÿÿÿÿÿÿÿÿÿÿÿÿÿÿÿÿÿÿÿÿÿÿÿÿÿ! 4éÌ` @ÿÿÿÿÿÿÿÿÿÿÿÿÿÿÿÿ¢_x000F_yT¤_x001E_@ú_x0002_V_x0008_Ý_x001D_@ÿÿÿÿÿÿÿÿÿÿÿÿÿÿÿÿÿÿÿÿÿÿÿÿÿÿÿÿÿÿÿÿÿÿÿÿÿÿÿÿÿÿÿÿÿÿÿÿÿÿÿÿÿÿÿÿÿÿÿÿÿÿÿÿÿÿÿÿ_x0003__x0005_ÿÿÿÿÿÿÿÿÿÿÿÿ_x001D_N/OgÎ @ÿÿÿÿÿÿÿÿÿÿÿÿÿÿÿÿÿÿÿÿÿÿÿÿÿÿÿÿÿÿÿÿã»;u3 @ÙFl? @ÿÿÿÿÿÿÿÿÿÿÿÿÿÿÿÿÿÿÿÿÿÿÿÿÿÿÿÿÿÿÿÿ_x001B_|j6_x0004__x001E_@ÿÿÿÿÿÿÿÿI¦ütÕ_x001E_@ÿÿÿÿÿÿÿÿÿÿÿÿÿÿÿÿÿÿÿÿÿÿÿÿÿÿÿÿÿÿÿÿÿÿÿÿÿÿÿÿÿÿÿÿÿÿÿÿe*_x000C__x0002_áÙ_x001F_@ÿÿÿÿÿÿÿÿÿÿÿÿÿÿÿÿê.wð]A @fÅº_x0005_L_x0001_ @ÿÿÿÿÿÿÿÿÿÿÿÿÿÿÿÿÿÿÿÿÿÿÿÿezh"!@ÿÿÿÿÿÿÿÿ_x0001__x0002_ÿÿÿÿÿÿÿÿÿÿÿÿÿÿÿÿÿÿÿÿÿÿÿÿÜn¤á_x0016_6!@ÿÿÿÿÿÿÿÿÿÿÿÿÿÿÿÿuÌýG_x000F_+_x001F_@üÏº.²«_x001D_@ÿÿÿÿÿÿÿÿÿÿÿÿÿÿÿÿÿÿÿÿÿÿÿÿÖýØÛ @ÿÿÿÿÿÿÿÿÿÿÿÿÿÿÿÿ\M ¢§{!@ÿÿÿÿÿÿÿÿÿÿÿÿÿÿÿÿÿÿÿÿÿÿÿÿÿÿÿÿÿÿÿÿÿÿÿÿÿÿÿÿÿÿÿÿÿÿÿÿ_okoÙ_x001E_@ÿÿÿÿÿÿÿÿÿÿÿÿÿÿÿÿÿÿÿÿÿÿÿÿ_x000B__x000D_KÂ¨_x001F_@ÿÿÿÿÿÿÿÿ¾°,¨Ò)!@ÿÿÿÿÿÿÿÿÿÿÿÿÿÿÿÿô=.ZÔ_x001D_@ÿÿÿÿ_x0001__x0002_ÿÿÿÿÿÿÿÿÿÿÿÿÿÿÿÿÿÿÿÿÿÿÿÿÿÿÿÿTG	_x0005_t_x001F_@ÿÿÿÿÿÿÿÿÿÿÿÿÿÿÿÿ`É/øùÂ @_x0001_À*6Ã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M_x0014_ø¤sª @ÿÿÿÿÿÿÿÿÿÿÿÿÿÿÿÿÿÿÿÿÿÿÿÿ_x0001__x0002_ÿÿÿÿÿÿÿÿÞ\_x0001_T[X @f¸Jø²_x001F_@ÿÿÿÿÿÿÿÿÿÿÿÿÿÿÿÿÿÿÿÿÿÿÿÿÿÿÿÿÿÿÿÿÿÿÿÿÿÿÿÿx¯ñ M!@q@Di_x0001_-_x001F_@ÿÿÿÿÿÿÿÿÿÿÿÿÿÿÿÿÿÿÿÿÿÿÿÿÿÿÿÿÿÿÿÿÿÿÿÿÿÿÿÿÿÿÿÿÿÿÿÿk6Ã_x0003_ZÐ_x001E_@ÿÿÿÿÿÿÿÿÿÿÿÿÿÿÿÿÿÿÿÿÿÿÿÿÎ;}åu_x0013_ @ÿÿÿÿÿÿÿÿÿÿÿÿÿÿÿÿÿÿÿÿÿÿÿÿÿÿÿÿÿÿÿÿÿÿÿÿÿÿÿÿÿÿÿÿÿÿÿÿÿÿÿÿÿÿÿÿÿÿÿÿÿÿÿÿI-¦_x001F_5_x0004_ @ÿÿÿÿÿÿÿÿÿÿÿÿ_x0001__x0003_ÿÿÿÿvÁáÓé_x0005_ @_x0012_÷7Ô @ÿÿÿÿÿÿÿÿ¶¥øÇÀ_x001E_@ÿÿÿÿÿÿÿÿÿÿÿÿÿÿÿÿ²ZN_x0019_g @ÿÿÿÿÿÿÿÿÿÿÿÿÿÿÿÿÿÿÿÿÿÿÿÿÿÿÿÿÿÿÿÿÿÿÿÿÿÿÿÿÿÿÿÿÿÿÿÿÿÿÿÿÿÿÿÿÿÿÿÿÿÿÿÿ=¸Óh_© @ÿÿÿÿÿÿÿÿÿÿÿÿÿÿÿÿÿÿÿÿÿÿÿÿÿÿÿÿÿÿÿÿÿÿÿÿÿÿÿÿÿÿÿÿÿÿÿÿÿÿÿÿÿÿÿÿÿÿÿÿÿÿÿÿAUcn§; @Ö_x0002_Ý0g @¿Ø(6O_x001E_@Âs__x0005_Á!@ÿÿÿÿÿÿÿÿÿÿÿÿÿÿÿÿÿÿÿÿÿÿÿÿ_x0001__x0002_ÿÿÿÿÿÿÿÿÿÿÿÿÿÿÿÿÿÿÿÿÿÿÿÿÿÿÿÿÿÿÿÿÿÿÿÿÿÿÿÿ±cKÐ©f_x001D_@ÿÿÿÿÿÿÿÿÿÿÿÿÿÿÿÿÿÿÿÿÿÿÿÿÿÿÿÿÿÿÿÿÿÿÿÿÿÿÿÿÿÿÿÿÿÿÿÿÿÿÿÿÿÿÿÿÿÿÿÿÿÿÿÿÿÿÿÿÿÿÿÿ²-_x0013_Ë`" @ÿÿÿÿÿÿÿÿÿÿÿÿÿÿÿÿÿÿÿÿÿÿÿÿÿÿÿÿÿÿÿÿ±Ô9î_x000E__x001D_@ÿÿÿÿÿÿÿÿÿÿÿÿÿÿÿÿÿÿÿÿÿÿÿÿÿÿÿÿÿÿÿÿÿÿÿÿÿÿÿÿÿÿÿÿÿÿÿÿæÆ,í_x001E_@:E6È|D_x001E_@la!÷(_x0001_ @ÿÿÿÿÿÿÿÿÿÿÿÿ_x0001__x0002_ÿÿÿÿÿÿÿÿÿÿÿÿÿÿÿÿÿÿÿÿÿÿÿÿÿÿÿÿÿÿÿÿÿÿÿÿÿÿÿÿÿÿÿÿ(ÌöG_x001F_@ÿÿÿÿÿÿÿÿÿÿÿÿÿÿÿÿÿÿÿÿÿÿÿÿBíØ¡3+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lt;7Ñ!@ÿÿÿÿÿÿÿÿ_x0001__x0002_ÿÿÿÿÿÿÿÿÿÿÿÿÿÿÿÿSÅÉê_x001F_@nÖÞÞ&gt;_x001F_@ÿÿÿÿÿÿÿÿÿÿÿÿÿÿÿÿÿÿÿÿÿÿÿÿÿÿÿÿÿÿÿÿìB­]O# @ÿÿÿÿÿÿÿÿÿÿÿÿÿÿÿÿ³®ly¡c!@ÿÿÿÿÿÿÿÿÿÿÿÿÿÿÿÿÿÿÿÿÿÿÿÿÿÿÿÿÿÿÿÿÿÿÿÿÿÿÿÿÿÿÿÿÿÿÿÿÿÿÿÿÿÿÿÿÿÿÿÿÿÿÿÿ|ÓOC}E @ÿÿÿÿÿÿÿÿÿÿÿÿÿÿÿÿÿÿÿÿÿÿÿÿ_x0012_8©n÷[ @ÿÿÿÿÿÿÿÿØ_x0001__x001F_¸~_x001E_@ÿÿÿÿÿÿÿÿ4|mð_é @ÿÿÿÿÿÿÿÿÿÿÿÿÿÿÿÿÿÿÿÿ_x0001__x0002_ÿÿÿÿÿÿÿÿÿÿÿÿÿÿÿÿÿÿÿÿÿÿÿÿÿÿÿÿÿÿÿÿÿÿÿÿÿÿÿÿÿÿÿÿÿÿÿÿÿÿÿÿ	__x0013_	!@5_x0005__x000E_ûA!@ÿÿÿÿÿÿÿÿÿÿÿÿÿÿÿÿÿÿÿÿÿÿÿÿËH#_x0001_/_x001F_@ÿÿÿÿÿÿÿÿÿÿÿÿÿÿÿÿÿÿÿÿÿÿÿÿÿÿÿÿÿÿÿÿÿÿÿÿÿÿÿÿÿÿÿÿÿÿÿÿÿÿÿÿÿÿÿÿ_x0001__x001F_§B_x001C_!@ÿÿÿÿÿÿÿÿÿÿÿÿÿÿÿÿÿÿÿÿÿÿÿÿÌ¡nGÍ	 @ÿÿÿÿÿÿÿÿÿÿÿÿÿÿÿÿÿÿÿÿÿÿÿÿ_x000F_úz&amp;Ôü_x001E_@ªø0æ @ÿÿÿÿÿÿÿÿ_x0012_OIu(0_x001E_@_x0001__x0002_ÿÿÿÿÿÿÿÿÿÿÿÿÿÿÿÿÿÿÿÿÿÿÿÿÿÿÿÿÿÿÿÿÿÿÿÿÿÿÿÿÿÿÿÿÿÿÿÿÿÿÿÿÿÿÿÿÕ¢¢_x0004_j, @ÿÿÿÿÿÿÿÿÿÿÿÿÿÿÿÿÿÿÿÿÿÿÿÿÿÿÿÿÿÿÿÿÿÿÿÿÿÿÿÿÿÿÿÿÿÿÿÿÿÿÿÿÿÿÿÿÿÿÿÿÿÿÿÿÿÿÿÿÿÿÿÿäKOâ@ @ÿÿÿÿÿÿÿÿ __x001A_hÅý_x001F_@p_x0011__x0005_6_x001D_@¶+yþ=r @ÿÿÿÿÿÿÿÿÿÿÿÿÿÿÿÿÿÿÿÿÿÿÿÿÿÿÿÿÿÿÿÿ£hT$¼h!@ÿÿÿÿÿÿÿÿÿÿÿÿÿÿÿÿÿÿÿÿÿÿÿÿ_x0013_/R4â_x001F_@ÿÿÿÿ_x0001__x0002_ÿÿÿÿe°_x0013_Ê=!@·Ï­0PV @ÿÿÿÿÿÿÿÿÿÿÿÿÿÿÿÿºX¥êø_x001F_@ÿÿÿÿÿÿÿÿÿÿÿÿÿÿÿÿÿÿÿÿÿÿÿÿÊu&gt;Í­w @ÿÿÿÿÿÿÿÿÿÿÿÿÿÿÿÿÿÿÿÿÿÿÿÿÿÿÿÿÿÿÿÿÿÿÿÿÿÿÿÿÿÿÿÿÿÿÿÿ ñÜ_x000F_m_x001D_@ÿÿÿÿÿÿÿÿ¤ù¤Íp_x001F_@ÿÿÿÿÿÿÿÿÿÿÿÿÿÿÿÿÿÿÿÿÿÿÿÿÿÿÿÿÿÿÿÿÿÿÿÿÿÿÿÿÿÿÿÿÿÿÿÿÿÿÿÿÿÿÿÿÿÿÿÿÿÿÿÿÿÿÿÿÿÿÿÿÿÿÿÿÿÿÿÿÿÿÿÿÿÿÿÿÿÿÿÿÿÿÿÿÿÿÿÿÿÿÿÿ_x0001__x0002_ÿÿÿÿÿÿÿÿ_x0008_­¼2_x0005_= @ÿÿÿÿÿÿÿÿÿÿÿÿÿÿÿÿÿÿÿÿÿÿÿÿÿÿÿÿÿÿÿÿÿÿÿÿÿÿÿÿäÜ§?x @ÿÿÿÿÿÿÿÿÿÿÿÿÿÿÿÿÿÿÿÿÿÿÿÿÿÿÿÿÿÿÿÿÿÿÿÿÿÿÿÿÿÿÿÿÿÿÿÿen8M·Ô_x001F_@_x0004_ªÃ _x001E_@ÿÿÿÿÿÿÿÿ_x0008_Õp @ïðQ±¡ @ÿÿÿÿÿÿÿÿÿÿÿÿÿÿÿÿÿÿÿÿÿÿÿÿÿÿÿÿÿÿÿÿÿÿÿÿÿÿÿÿÿÿÿÿÿÿÿÿÿÿÿÿÿÿÿÿÿÿÿÿÿÿÿÿÿÿÿÿÿÿÿÿÿÿÿÿÿÿÿÿÿÿÿÿÿÿÿÿÿÿÿÿÿÿÿÿgå_x0017__x0006__x0004__x0005_&lt;_x0003_ @_x0002_{I_x0001_³ó_x001C_@ÿÿÿÿÿÿÿÿ·_x0012_î¾_x0014_ @ÿÿÿÿÿÿÿÿÿÿÿÿÿÿÿÿÿÿÿÿÿÿÿÿÿÿÿÿÿÿÿÿÿÿÿÿÿÿÿÿ~îÂNI_x0002_!@ÿÿÿÿÿÿÿÿÿÿÿÿÿÿÿÿ¦§ÊM @ÿÿÿÿÿÿÿÿÿÿÿÿÿÿÿÿÿÿÿÿÿÿÿÿÿÿÿÿÿÿÿÿÿÿÿÿÿÿÿÿë_x001D_!ìÕ @ÿÿÿÿÿÿÿÿÐkv¸_x001E_­ @ÿÿÿÿÿÿÿÿÿÿÿÿÿÿÿÿÿÿÿÿÿÿÿÿÿÿÿÿÿÿÿÿÿÿÿÿÿÿÿÿÿÿÿÿÿÿÿÿÿÿÿÿÿÿÿÿÿÿÿÿÿÿÿÿÿÿÿÿÿÿÿÿáhd*x* @ÿÿÿÿÿÿÿÿ_x0001__x0002_ÿÿÿÿÿÿÿÿÿÿÿÿÿÿÿÿÿÿÿÿÿÿÿÿÿÿÿÿÿÿÿÿ&gt;)à&lt;Â_x001E_@ÿÿÿÿÿÿÿÿÿÿÿÿÿÿÿÿÿÿÿÿÿÿÿÿÿÿÿÿÿÿÿÿÿÿÿÿÿÿÿÿXkµ0á_x001E_@_x000D_!°_x0013_P @ÿÿÿÿÿÿÿÿv_x0002_·$. @ÿÿÿÿÿÿÿÿÿÿÿÿÿÿÿÿÿÿÿÿÿÿÿÿÿÿÿÿÿÿÿÿ3Úøi)G_x001E_@ÿÿÿÿÿÿÿÿÿÿÿÿÿÿÿÿÿÿÿÿÿÿÿÿþÁ¢^ @ÿÿÿÿÿÿÿÿÿÿÿÿÿÿÿÿ^ÊvIWo_x001F_@ÿÿÿÿÿÿÿÿÿÿÿÿÿÿÿÿÿÿÿÿÿÿÿÿÿÿÿÿÿÿÿÿÿÿÿÿÿÿÿÿ_x001A__x001A__x0001__x0002__x0015_!@ÿÿÿÿÿÿÿÿÿÿÿÿÿÿÿÿÿÿÿÿÿÿÿÿÿÿÿÿÿÿÿÿeÚ_x0003_à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AK!¿¢~ @|t#/t·_x001D_@ÿÿÿÿÿÿÿÿÿÿÿÿÿÿÿÿÿÿÿÿÿÿÿÿÿÿÿÿÿÿÿÿÿÿÿÿÿÿÿÿÿÿÿÿÿÿÿÿ_x0001__x0002_ÿÿÿÿÿÿÿÿÿÿÿÿÿÿÿÿÿÿÿÿÿÿÿÿðG¼t @Z_x0010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ÀÕ/ÿ_x001D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ò%+_x0004__x0008_!@ÿÿÿÿÿÿÿÿâÔêøQ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V&gt;RÈ&gt;_x001D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É¯|x_x001E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ôs&amp;_x001F_@ÿÿÿÿÿÿÿÿÿÿÿÿÿÿÿÿÿÿÿÿÿÿÿÿ@_x0003__x000D_±: @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nM[ðó_x001F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0019_y¸Á«â_x001C_@ÿÿÿÿÿÿÿÿÿÿÿÿÿÿÿÿÿÿÿÿÿÿÿÿÿÿÿÿÿÿÿÿÿÿÿÿÿÿÿÿÿÿÿÿÿÿÿÿÿÿÿÿÿÿÿÿ¤V9RÉÇ @ÿÿÿÿÿÿÿÿÿÿÿÿÿÿÿÿÿÿÿÿÿÿÿÿÿÿÿÿÿÿÿÿÿÿÿÿÿÿÿÿÿÿÿÿÿÿÿÿÿÿÿÿÿÿÿÿÿÿÿÿÿÿÿÿÿÿÿÿÿÿÿÿÿÿÿÿÿÿÿÿÿÿÿÿÿÿÿÿÿÿÿÿÿÿÿÿÿÿÿÿÿÿÿÿpÉ òê!@ÿÿÿÿÿÿÿÿÿÿÿÿÿÿÿÿÿÿÿÿÿÿÿÿÿÿÿÿÿÿÿÿ_x0001__x0002_ÿÿÿÿÿÿÿÿÿÿÿÿÿÿÿÿÿÿÿÿÿÿÿÿÿÿÿÿÿÿÿÿÿÿÿÿÿÿÿÿâ_x000D__x000E_3Ô_x001F_!@ÿÿÿÿÿÿÿÿ_x001E_VÐ|ÿ_x001E__x001D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Jogz_x001F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õáöh @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Pc£We_x0012__x001F_@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_x000C_Ö¾_x0001_Lé_x001F_@¨ð2ß @ÿÿÿÿÿÿÿÿÿÿÿÿÿÿÿÿÿÿÿÿÿÿÿÿÿÿÿÿÿÿÿÿÿÿÿÿÿÿÿÿÿÿÿÿÿÿÿÿÿÿÿÿÿÿÿÿÿÿÿÿÿÿÿÿÿÿÿÿÿÿÿÿÿÿÿÿÿÿÿÿÿÿÿÿÿÿÿÿÿÿÿÿÿÿÿÿÿÿÿÿÿÿÿÿÿÿÿÿ_x0001__x0002_ÿÿÿÿÿÿÿÿÿÿÿÿÿÿÿÿÿÿÿÿªE&gt;0Â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ÿÿÿÿÿÿÿÿÿÿÿÿÿÿÿÿÿÿÿÿÿÿÿÿÿÿÿÿÿÿÿÿÿÿÿÿÿÿÿÿÿÿÿÿÿÿÿÿÿÿÿÿÿÿÿÿÿÿÿÿÿÿÿÿÿÿÿÿÿÿÿÿÿÿÿÿÿÿÿÿÿÿÿÿÿÿÿÿÿÿÿÿÿÿÿÿÿÿÿÿ¤_x0002_~$3ô_x001D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5¢oø©À_x001D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0005_Ü{âaÑ_x001D_@ÿÿÿÿÿÿÿÿÿÿÿÿÿÿÿÿo8¹Æü@ @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ºÀäD+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ñ±q8÷ @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èò_x0002_6( @ÿÿÿÿÿÿÿÿÿÿÿÿÿÿÿÿÿÿÿÿÿÿÿÿ~_x0015_ûu_x0011_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ÿÿÿÿÿÿÿÿÿÿÿÿÿÿÿÿÿÿÿÿÿÿÿÿÿÿÿÿÿÿÿÿÿÿÿÿÿÿÿÿÿÿÿÿÿÿÿÿÿÿÿÿÿÿÿÿÿÿÿÿÿÿÿÿÿÿÿÿÿÿÿÿÿÿÿÿÿÿÿÿ_x0001__x0002_3ó¸§_x001E_@ÿÿÿÿÿÿÿÿÿÿÿÿÿÿÿÿÿÿÿÿÿÿÿÿÿÿÿÿÿÿÿÿÿÿÿÿÿÿÿÿÿÿÿÿÿÿÿÿÿÿÿÿÿÿÿÿÿÿÿÿÿÿÿÿÿÿÿÿÿÿÿÿE·ô^ @ÿÿÿÿÿÿÿÿÿÿÿÿÿÿÿÿÿÿÿÿÿÿÿÿÿÿÿÿÿÿÿÿÿÿÿÿÿÿÿÿÿÿÿÿÿÿÿÿÿÿÿÿÿÿÿÿ´æ_x0016__x001E_`+!@ÿÿÿÿ_x0001__x0002_ÿÿÿÿÿÿÿÿÿÿÿÿÿÿÿÿÿÿÿÿÿÿÿÿÿÿÿÿÿÿÿÿÿÿÿÿÿÿÿÿÿÿÿÿÿÿÿÿÿÿÿÿÿÿÿÿÿÿÿÿÿÿÿÿÿÿÿÿÿÿÿÿÿÿÿÿÿÿÿÿÿÿÿÿÿÿÿÿÿÿÿÿÿÿÿÿÿÿÿÿÿÿÿÿÿÿÿÿÿÿÿÿÿÿÿÿ61CKg&lt; @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³?r©t_x001F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WF'í_x001C_û @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</si>
  <si>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597eb4d65b0c8395dd49a4db35ca95d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k¨_x0002_]l!@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Î°R_x001C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TÃd÷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B_pD&lt;¾¿_x001F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lt;_x000F_Tzº_x001F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Ý-SSù}_x001E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C_ÌÝù_x001D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ÔXÂÏ!@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´_x0012_Ú_x001C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dê_x0001_ @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hOÍï÷ò_x001F_@ÿÿÿÿÿÿÿÿÿÿÿÿÿÿÿÿë+51ð_x001E_@ÿÿÿÿÿÿÿÿÿÿÿÿÿÿÿÿÿÿÿÿÿÿÿÿÿÿÿÿÿÿÿÿÿÿÿÿÿÿÿÿÿÿÿÿÿÿÿÿÿÿÿÿÿÿÿÿÿÿÿÿÿÿÿÿÿÿÿÿÿÿÿÿÿÿÿÿÿÿÿÿÿÿÿÿÿÿÿÿ</t>
  </si>
  <si>
    <t>6a7c781631ba42fcd1880510a8f849b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amp;&amp;R_x000D_/Ã @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D_¦À_x0005_os @ÿÿÿÿÿÿÿÿÿÿÿÿÿÿÿÿÿÿÿÿÿÿÿÿ_x0001_wH=_x001F_@ÿÿÿÿÿÿÿÿÿÿÿÿÿÿÿÿÿÿÿÿÿÿÿÿÿÿÿÿÿÿÿÿÿÿÿÿÿÿÿÿå¢C_x0001__x0003_¥_x0001_!@ÿÿÿÿÿÿÿÿÿÿÿÿÿÿÿÿÿÿÿÿÿÿÿÿÿÿÿÿÿÿÿÿÿÿÿÿÿÿÿÿÿÿÿÿÿÿÿÿÿÿÿÿÿÿÿÿÿÿÿÿÿÿÿÿÿÿÿÿÿÿÿÿÿÿÿÿÿÿÿÿ0åµ|_x001A_å @ÿÿÿÿÿÿÿÿÿÿÿÿÿÿÿÿÿÿÿÿÿÿÿÿÿÿÿÿÿÿÿÿÿÿÿÿÿÿÿÿÿÿÿÿÿÿÿÿÿÿÿÿÿÿÿÿÿÿÿÿÿÿÿÿÿÿÿÿÿÿÿÿÿÿÿÿÿÿÿÿ±µ_x0006_Ñ_x001E_@_x0002_¾_x001C_ÊÊ¿_x001D_@ÿÿÿÿÿÿÿÿò¯ÚÎå_x001F_@ÿÿÿÿÿÿÿÿÿÿÿÿÿÿÿÿÿÿÿÿÿÿÿÿÿÿÿÿÿÿÿÿÿÿÿÿÿÿÿÿÿÿÿÿÿÿÿÿ_x0002__x0003_ÿÿÿÿÿÿÿÿÿÿÿÿÿÿÿÿÿÿÿÿÿÿÿÿÿÿÿÿÿÿÿÿ_x0001__x0002__x0002__x0001__x0002__x0002__x0001__x0002__x0002__x0001__x0002__x0002_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 _x0001__x0002__x0002_¡_x0001__x0002__x0002_¢_x0001__x0002__x0002_£_x0001__x0002__x0002_¤_x0001__x0002__x0002_¥_x0001__x0002__x0002_¦_x0001__x0002__x0002_§_x0001__x0002__x0002_¨_x0001__x0002__x0002_©_x0001__x0002__x0002_ª_x0001__x0002__x0002_«_x0001__x0002__x0002_¬_x0001__x0002__x0002_­_x0001__x0002__x0002_®_x0001__x0002__x0002_¯_x0001__x0002__x0002_°_x0001__x0002__x0002_±_x0001__x0002__x0002_²_x0001__x0002__x0002_³_x0001__x0002__x0002_´_x0001__x0002__x0002_µ_x0001__x0002__x0002_¶_x0001__x0002__x0002_·_x0001__x0002__x0002__x0002__x0003_¸_x0001__x0002__x0002_¹_x0001__x0002__x0002_º_x0001__x0002__x0002_»_x0001__x0002__x0002_¼_x0001__x0002__x0002_½_x0001__x0002__x0002_¾_x0001__x0002__x0002_¿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_x0001__x0003__x0003_ø_x0001__x0003__x0003_ù_x0001__x0003__x0003_ú_x0001__x0003__x0003_ü_x0001__x0003__x0003_ýÿÿÿý_x0001__x0003__x0003_þ_x0001__x0003__x0003_ÿ_x0001__x0003__x0003__x0003__x0002__x0003__x0003_ÿÿÿÿÿÿÿÿÿÿÿÿÿÿÿÿÿÿÿÿÿÿÿÿÿÿÿÿÿÿÿÿÿÿÿÿÿÿÿÿÿÿÿÿÿÿÿÿf*Å£ñ_x0016_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uf_x0001__x0002__x0018_ @ÿÿÿÿÿÿÿÿÿÿÿÿÿÿÿÿÿÿÿÿÿÿÿÿä&gt;U7Ï_x001E_@ÿÿÿÿÿÿÿÿÿÿÿÿÿÿÿÿÿÿÿÿÿÿÿÿÿÿÿÿÿÿÿÿÿÿÿÿÿÿÿÿÿÿÿÿÿÿÿÿÿÿÿÿÿÿÿÿÿÿÿÿÿÿÿÿÿÿÿÿÿÿÿÿÿÿÿÿÿÿÿÿÿÿÿÿÿÿÿÿÿÿÿÿÿÿÿÿÿÿÿÿÿÿÿÿÿÿÿÿÿÿÿÿÿÿÿÿÿÿÿÿ_Ýô6À @êÇU_x0008__x001F_@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ø]ÛC¨_x001D_@ÿÿÿÿÿÿÿÿÿÿÿÿÿÿÿÿÿÿÿÿÿÿÿÿÿÿÿÿÿÿÿÿÿÿÿÿÿÿÿÿÿÿÿÿÿÿÿÿÿÿÿÿÿÿÿÿÿÿÿÿÿÿÿÿ&gt;õ_x0013_«_x0011_v @ÿÿÿÿÿÿÿÿÿÿÿÿÿÿÿÿÿÿÿÿÿÿÿÿÿÿÿÿÿÿÿÿ$»ß_x0001_¥¼_x001D_@ÿÿÿÿÿÿÿÿÿÿÿÿÿÿÿÿÿÿÿÿÿÿÿÿ_x0011__x000B_ á_x001F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3_x000E_UÚ_x001F_@ÿÿÿÿÿÿÿÿÿÿÿÿÿÿÿÿÿÿÿÿÿÿÿÿÿÿÿÿÿÿÿÿÿÿÿÿÿÿÿÿÿÿÿÿÿÿÿÿ_x0001__x0002__x0002_í2®_x000B__x0012_ @ÿÿÿÿÿÿÿÿÿÿÿÿÿÿÿÿ;èÉ3!@ÿÿÿÿÿÿÿÿâ_x0019_Ø&amp;j_x001D_@ÿÿÿÿÿÿÿÿÿÿÿÿÿÿÿÿÿÿÿÿÿÿÿÿÿÿÿÿÿÿÿÿÿÿÿÿÿÿÿÿÿÿÿÿÿÿÿÿÿÿÿÿÿÿÿÿÿÿÿÿÿÿÿÿÿÿÿÿÿÿÿÿÿÿÿÿÿÿÿÿÿÿÿÿÿÿÿÿÿÿÿÿÿÿÿÿÿÿÿÿÿÿÿÿÿÿÿÿÿÿÿÿÿÿÿÿÿÿÿÿÿÿÿÿÿÿÿÿ£ûyþ" @ÿÿÿÿÿÿÿÿÿÿÿÿÿÿÿÿÿÿÿÿÿÿÿÿÿÿÿÿÿÿÿÿÿÿÿÿÿÿÿÿÿÿÿÿÿÿÿÿÿÿÿÿÿÿÿÿÿÿÿÿÿÿÿÿÿÿÿÿ_x0001__x0002_ÿÿÿÿÿÿÿÿÿÿÿÿÿÿÿÿÿÿÿÿÿÿÿÿÿÿÿÿÿÿÿÿÿÿÿÿÿÿÿÿÿÿÿÿÿÿÿÿÿÿÿÿÿÿÿÿÿÿÿÿ-¾tP¢ @¿ö³o_x000F_ _x001D_@ÿÿÿÿÿÿÿÿÿÿÿÿÿÿÿÿÿÿÿÿÿÿÿÿÿÿÿÿÿÿÿÿÿÿÿÿÿÿÿÿÿÿÿÿÿÿÿÿÿÿÿÿÿÿÿÿÿÿÿÿÿÿÿÿØ_x0012__x0012_æBR @ÿÿÿÿÿÿÿÿÿÿÿÿÿÿÿÿÿÿÿÿÿÿÿÿ÷gÖö_x0005_ @ÿÿÿÿÿÿÿÿÿÿÿÿÿÿÿÿÿÿÿÿÿÿÿÿÿÿÿÿÿÿÿÿÿÿÿÿÿÿÿÿÿÿÿÿÿÿÿÿÿÿÿÿÿÿÿÿÿÿÿÿÿÿÿÿ+2³`,_x001E_@_x0001__x0002_ÿÿÿÿÿÿÿÿÿÿÿÿÿÿÿÿÿÿÿÿÿÿÿÿÿÿÿÿÿÿÿÿÿÿÿÿÿÿÿÿÿÿÿÿÿÿÿÿÿÿÿÿÿÿÿÿÿÿÿÿÿÿÿÿÿÿÿÿÿÿÿÿÿÿÿÿÿÿÿÿBYý	_x000D_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	@9 @ÿÿÿÿÿÿÿÿÿÿÿÿÿÿÿÿÿÿÿÿÿÿÿÿÿÿÿÿÿÿÿÿàA?¦¥ü_x001F_@ÿÿÿÿÿÿÿÿÿÿÿÿÿÿÿÿÿÿÿÿÿÿÿÿÿÿÿÿÿÿÿÿÿÿÿÿÿÿÿÿÿÿÿÿÿÿÿÿÿÿÿÿÿÿÿÿÿÿÿÿÿÿÿÿ_x0001__x0002_ÿÿÿÿÿÿÿÿÿÿÿÿÿÿÿÿ&gt;&amp;ÀB_x0017_ @v«Gã @ÿÿÿÿÿÿÿÿÿÿÿÿÿÿÿÿÿÿÿÿÿÿÿÿÿÿÿÿÿÿÿÿÃ_x0005_kÓb_x0010_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d9Ò7_x001F_@ÿÿÿÿÿÿÿÿTý3,_x0001_ @_x0010_T_x0001__x0002_½z!@¸ýù¡òÆ_x001C_@2^Rbì@!@ÿÿÿÿÿÿÿÿÿÿÿÿÿÿÿÿ_x0007_ÊÒ_8ê_x001F_@ÿÿÿÿÿÿÿÿÿÿÿÿÿÿÿÿÿÿÿÿÿÿÿÿÿÿÿÿÿÿÿÿÿÿÿÿÿÿÿÿÿÿÿÿÿÿÿÿÿÿÿÿÿÿÿÿÿÿÿÿÿÿÿÿÿÿÿÿÿÿÿÿÿÿÿÿÿÿÿÿÿÿÿÿÿÿÿÿº_x0002_R3±p @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 Ch)² @ÿÿÿÿÿÿÿÿ(ËÆALß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_x0006_·{Tni_x001F_@ÿÿÿÿÿÿÿÿÿÿÿÿÿÿÿÿ_x0016_@%V_x0001_ô_x001D_@ÿÿÿÿÿÿÿÿÿÿÿÿÿÿÿÿÿÿÿÿÿÿÿÿÿÿÿÿÿÿÿÿÿÿÿÿÿÿÿÿÿÿÿÿÿÿÿÿÿÿÿÿÿÿÿÿÿÿÿÿÿÿÿÿ¦_x0016__x0015__x000F_B_x001F_@ÿÿÿÿÿÿÿÿf+_x0015_S_x001B_ @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bé}_x0001_¤é @0Há`_x0007_Ø @ÿÿÿÿÿÿÿÿÿÿÿÿÿÿÿÿÿÿÿÿÿÿÿÿÊRÁK)? @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6D©©1P @ÿÿÿÿÿÿÿÿÿÿÿÿÿÿÿÿÿÿÿÿÿÿÿÿÿÿÿÿÿÿÿÿÿÿÿÿÿÿÿÿÿÿÿÿÿÿÿÿÿÿÿÿÿÿÿÿÿÿÿÿÿÿÿÿÿÿÿÿÿÿÿÿst]3ü;!@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B_Oþ_x0003_C_x001F_@ÿÿÿÿÿÿÿÿÿÿÿÿÿÿÿÿÿÿÿÿÿÿÿÿÿÿÿÿÿÿÿÿÿÿÿÿÿÿÿÿÿÿÿÿÿÿÿÿÿÿÿÿÿÿÿÿÿÿÿÿ_x0001__x0002_ÿÿÿÿÿÿÿÿÿÿÿÿÿÿÿÿÿÿÿÿÿÿÿÿÿÿÿÿXÂ¶b_x001F_@ÿÿÿÿÿÿÿÿÿÿÿÿÿÿÿÿÿÿÿÿÿÿÿÿÿÿÿÿÿÿÿÿÿÿÿÿÿÿÿÿÿÿÿÿÿÿÿÿÿÿÿÿÿÿÿÿÿÿÿÿÿÿÿÿÿÿÿÿÿÿÿÿÿÿÿÿÿÿÿÿÿÿÿÿÿÿÿÿÿÿÿÿÿÿÿÿÿÿÿÿÿÿÿÿÿÿÿÿÿÿÿÿ_x0003_µªe_x001D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0òºÈ!¡_x001F_@ÿÿÿÿÿÿÿÿÿÿÿÿÿÿÿÿ_x0018__x0019_ÙIB_x001F_@ÿÿÿÿÿÿÿÿÿÿÿÿÿÿÿÿÿÿÿÿÿÿÿÿÿÿÿÿÿÿÿÿÿÿÿÿÿÿÿÿÿÿÿÿÿÿÿÿdÅy&amp; @ÿÿÿÿÿÿÿÿÿÿÿÿÿÿÿÿÿÿÿÿÿÿÿÿÿÿÿÿÿÿÿÿÿÿÿÿÿÿÿÿÿÿÿÿÿÿÿÿ¦)zü` @ÿÿÿÿÿÿÿÿÿÿÿÿÿÿÿÿÿÿÿÿÿÿÿÿÿÿÿÿÿÿÿÿÿÿÿÿ_x0001__x0002_ÿÿÿÿÿÿÿÿÿÿÿÿ"[_x0004_xzâ @ÿÿÿÿÿÿÿÿÿÿÿÿÿÿÿÿ[+hÁóà_x001C_@ÿÿÿÿÿÿÿÿÿÿÿÿÿÿÿÿÿÿÿÿÿÿÿÿÿÿÿÿÿÿÿÿÿÿÿÿÿÿÿÿÿÿÿÿÿÿÿÿÿÿÿÿÿÿÿÿÿÿÿÿÿÿÿÿ_x0010_ìCÇéZ_x001F_@ÿÿÿÿÿÿÿÿçÌ]ee_ @ÿÿÿÿÿÿÿÿÿÿÿÿÿÿÿÿÿÿÿÿÿÿÿÿÿÿÿÿÿÿÿÿÿÿÿÿÿÿÿÿÿÿÿÿÿÿÿÿÿÿÿÿÿÿÿÿS_x0010_êbRÖ @ÿÿÿÿÿÿÿÿÿÿÿÿÿÿÿÿçQÿXõ_ @ÿÿÿÿÿÿÿÿÿÿÿÿÿÿÿÿÿÿÿÿÿÿÿÿÿÿÿÿÿÿÿÿ_x0001__x0002_ÿÿÿÿÿÿÿÿÿÿÿÿÿÿÿÿÿÿÿÿÿÿÿÿÿæ?Ö_ª @ÿÿÿÿÿÿÿÿÿÿÿÿÿÿÿÿ_x000E_\(ºE, @ÿÿÿÿÿÿÿÿÿÿÿÿÿÿÿÿÿÿÿÿÿÿÿÿÿÿÿÿÿÿÿÿ½?Ïm7 @ÿÿÿÿÿÿÿÿÿÿÿÿÿÿÿÿ_x001E_L_x001D_^Äß_x001C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001A__x000C_ì_x000E_`_x001E_@ÿÿÿÿÿÿÿÿÿÿÿÿÿÿÿÿÿÿÿÿÿÿÿÿÿÿÿÿÿÿÿÿÿÿÿÿÿÿÿÿÿÿÿÿÿÿÿÿÿÿÿÿÿÿÿÿÿÿÿÿÿÿÿÿÿÿÿÿÿÿÿÿÿÿÿÿÿÿÿÿÿÿÿÿÿÿÿÿÿÿÿÿÿÿÿÿÿÿÿÿÿÿÿÿÿÿÿÿÿÿÿÿG_x001B_xcÈ_x001F_@ÿÿÿÿÿÿÿÿÿÿÿÿÿÿÿÿÿÿÿÿÿÿÿÿÿÿÿÿÿÿÿÿÿÿÿÿÿÿÿÿÿÿÿÿÿÿÿÿÿÿÿÿÿÿÿÿÿÿÿÿÿÿÿÿÿÿÿÿÿÿÿÿÿÿÿÿÿÿÿÿ_x0001__x0002__x0008_ºÅÁ2_x001D_@ÿÿÿÿÿÿÿÿÿÿÿÿÿÿÿÿÿÿÿÿÿÿÿÿÿÿÿÿÿÿÿÿÿÿÿÿÿÿÿÿÿÿÿÿÿÿÿÿÿÿÿÿÿÿÿÿÿÿÿÿÿÿÿÿÿÿÿÿÿÿÿÿÿÿÿÿÿÿÿÿÿÿÿÿÿÿÿÿÿÿÿÿÿÿÿÿÿÿÿÿÿÿÿÿÿÿÿÿÿÿÿÿÿÿÿÿÿÿÿÿÿÿÿÿÿÿÿÿÿÿÿÿÿÿÿÿ"Ñô£_x000F_ò @ÿÿÿÿÿÿÿÿÿÿÿÿÿÿÿÿÿÿÿÿÿÿÿÿÿÿÿÿÿÿÿÿÝHæÎ-!@ÿÿÿÿÿÿÿÿ¹àÙ_x000D_íÔ @ÿÿÿÿÿÿÿÿÿÿÿÿÿÿÿÿÿÿÿÿÿÿÿÿÿÿÿÿÿÿÿÿt)¨_x001A_?j_x001F_@ÿÿÿÿ_x0001__x0002_ÿÿÿÿÿÿÿÿÿÿÿÿÿÿÿÿÿÿÿÿ_x0018_1A_x0001__x001E_@Û_x0007_¦Sµ_x001D_@ÿÿÿÿÿÿÿÿÿÿÿÿÿÿÿÿvÖ~[9_x0011_ @ÿÿÿÿÿÿÿÿÿÿÿÿÿÿÿÿÿÿÿÿÿÿÿÿÿÿÿÿÿÿÿÿÿÿÿÿÿÿÿÿÿÿÿÿÿÿÿÿÿÿÿÿÿÿÿÿJ _x0008_Ý¢ @ÿÿÿÿÿÿÿÿÿÿÿÿÿÿÿÿÿÿÿÿÿÿÿÿ_x001D_r+_x0017_çI!@ÿÿÿÿÿÿÿÿÿÿÿÿÿÿÿÿÿÿÿÿÿÿÿÿÿÿÿÿÿÿÿÿÿÿÿÿÿÿÿÿÿÿÿÿÿÿÿÿVÇ_x0013_ÅÃT_x001C_@ÿÿÿÿÿÿÿÿÿÿÿÿÿÿÿÿÿÿÿÿÿÿÿÿÿÿÿÿÿÿÿÿÿÿÿÿÿÿÿÿ_x0001__x0002_ÀÐ*ØpÝ @ÿÿÿÿÿÿÿÿÿÿÿÿÿÿÿÿÿÿÿÿÿÿÿÿÿÿÿÿÿÿÿÿÿÿÿÿÿÿÿÿÿÿÿÿÿÿÿÿÿÿÿÿÿÿÿÿÿÿÿÿÿÿÿÿÿÿÿÿÿÿÿÿÿÿÿÿÿÿÿÿÿÿÿÿÿÿÿÿÿÿÿÿÿÿÿÿÿÿÿÿÿÿÿÿÿÿÿÿÿÿÿÿÿÿÿÿÿÿÿÿºÙ8&lt;Õ_x000E__x001C_@ÿÿÿÿÿÿÿÿÿÿÿÿÿÿÿÿÿÿÿÿÿÿÿÿÿÿÿÿÿÿÿÿÿÿÿÿÿÿÿÿÿÿÿÿÿÿÿÿÿÿÿÿÿÿÿÿÿÿÿÿÿÿÿÿÿÿÿÿÿÿÿÿÿÿÿÿÿÿÿÿÿÿÿÿÿÿÿÿÿÿÿÿÿÿÿÿÿÿÿÿÿÿÿÿ|B_x001D_FE_x001F_@ÿÿÿÿ_x0001__x0002_ÿÿÿÿÿÿÿÿÿÿÿÿÿÿÿÿÿÿÿÿÿÿÿÿÿÿÿÿÿÿÿÿÿÿÿÿÿÿÿÿÿÿÿÿÿÿÿÿÿÿÿÿÿÿÿÿÿÿÿÿÿÿÿÿÿÿÿÿÿÿÿÿÿÿÿÿÿÿÿÿÿÿÿÿÿÿÿÿÿÿÿÿÿÿÿÿÿÿÿÿÿÿÿÿÿÿÿÿÿÿÿÿÿÿÿÿÿÿÿÿÿÿÿÿ_x001D_nã_x0010_÷ @ÿÿÿÿÿÿÿÿÿÿÿÿÿÿÿÿÿÿÿÿÿÿÿÿÿÿÿÿÿÿÿÿÊx¶Y5!@ÿÿÿÿÿÿÿÿÿÿÿÿÿÿÿÿÿÿÿÿÿÿÿÿÿÿÿÿÿÿÿÿÿÿÿÿÿÿÿÿÿÿÿÿÿÿÿÿÿÿÿÿÿÿÿÿÿÿÿÿÿÿÿÿÿÿÿÿÿÿÿÿÿÿÿÿÿÿÿÿ_x0001__x0002_ÿÿÿÿÿÿÿÿÿÿÿÿÿÿÿÿÿÿÿÿÿÿÿÿH­þu_x0016___x001C_@ÿÿÿÿÿÿÿÿÿÿÿÿÿÿÿÿÿÿÿÿÿÿÿÿÿÿÿÿÿÿÿÿÿÿÿÿÿÿÿÿÿÿÿÿÿÿÿÿÿÿÿÿÿÿÿÿÐZHîk±_x001E_@ÿÿÿÿÿÿÿÿÿÿÿÿÿÿÿÿÿÿÿÿÿÿÿÿÿÿÿÿÿÿÿÿÁ6[:¹1!@ÿÿÿÿÿÿÿÿÿÿÿÿÿÿÿÿÿÿÿÿÿÿÿÿÿÿÿÿÿÿÿÿÿÿÿÿÿÿÿÿÿÿÿÿÿÿÿÿ¸²_x0005_¾¥_x001F_@ÿÿÿÿÿÿÿÿÿÿÿÿÿÿÿÿÿÿÿÿÿÿÿÿÿÿÿÿÿÿÿÿÿÿÿÿÿÿÿÿÿÿÿÿÿÿÿÿÿÿÿÿÿÿÿÿÿÿÿÿ_x0001__x0002_ÿÿÿÿÿÿÿÿÿÿÿÿÿÿÿÿÿÿÿÿÿÿÿÿÿÿÿÿÿÿÿÿÿÿÿÿÿÿÿÿÿÿÿÿþþ_x0019_S®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ü[/X_x001F_@ÿÿÿÿÿÿÿÿÿÿÿÿÿÿÿÿÿÿÿÿÿÿÿÿÿÿÿÿÿÿÿÿÿÿÿÿÿÿÿÿÿÿÿÿÿÿÿÿÿÿÿÿÿÿÿÿÿÿÿÿÿÿÿÿÿÿÿÿÿÿÿÿÿÿÿÿÿÿÿÿÿÿÿÿÿÿÿÿÿÿÿÿÿÿÿÿÿÿÿÿÿÿÿÿÿÿÿÿÿÿÿÿÿÿÿÿÿÿÿÿÿÿÿÿÿÿÿÿÿÿÿÿÿÿÿÿ _x0004_åÄ?!@ÿÿÿÿÿÿÿÿÿÿÿÿÿÿÿÿÿÿÿÿÿÿÿÿÿÿÿÿÿÿÿÿÿÿÿÿÿÿÿÿÿÿÿÿÿÿÿÿÿÿÿÿÿÿÿÿÿÿÿÿÿÿÿÿÿÿÿÿÿÿÿÿÿÿÿÿ_x0001__x0002_ÿÿÿÿÿÿÿÿÿÿÿÿÿÿÿÿÿÿÿÿëª³y_x001F_@ÿÿÿÿÿÿÿÿÿÿÿÿÿÿÿÿÿÿÿÿÿÿÿÿÿÿÿÿÿÿÿÿ,lJR!@ÿÿÿÿÿÿÿÿÿÿÿÿÿÿÿÿÿÿÿÿÿÿÿÿÿÿÿÿÿÿÿÿáæ_x001B_¥	æ_x001F_@ÖÓ¬v_x0002_2 @ÿÿÿÿÿÿÿÿÿÿÿÿÿÿÿÿWZS÷S_x001E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åA¯3_x001D_@ÿÿÿÿÿÿÿÿÿÿÿÿÿÿÿÿv_x0003_Ýó¦»_x001E_@ÿÿÿÿÿÿÿÿÿÿÿÿÿÿÿÿ½Ãç_x0017_¼ @_x000D_,Îù%_x000D_ @ÐjêÙÚí_x001F_@ÿÿÿÿÿÿÿÿÿÿÿÿÿÿÿÿÿÿÿÿÿÿÿÿÿÿÿÿÿÿÿÿÿÿÿÿÿÿÿÿÿÿÿÿÿÿÿÿï+ê¶NË_x001D_@EÜêÐÏ_x001F_@_x000C_ÒÅÓF @ÿÿÿÿÿÿÿÿÿÿÿÿÿÿÿÿÿÿÿÿÿÿÿÿ;Ùo,Ñ_x001D_@ÿÿÿÿÿÿÿÿ@wRÝ @ÿÿÿÿÿÿÿÿaù`)B_x000C_ @ÿÿÿÿ_x0001__x0002_ÿÿÿÿÿÿÿÿÿÿÿÿ,Ü_x0014_JÃ' @ÿÿÿÿÿÿÿÿÿÿÿÿÿÿÿÿv÷gj @ÿÿÿÿÿÿÿÿVë|_x0005_ @ÿÿÿÿÿÿÿÿÿÿÿÿÿÿÿÿÿÿÿÿÿÿÿÿh§_x0001__x0004_ø @ÿÿÿÿÿÿÿÿÿÿÿÿÿÿÿÿ_x001F_çyæ_x001B_ @ÿÿÿÿÿÿÿÿÿÿÿÿÿÿÿÿõtEºÇ_x001C__x001E_@ÿÿÿÿÿÿÿÿÿÿÿÿÿÿÿÿÿÿÿÿÿÿÿÿÿÿÿÿÿÿÿÿÿÿÿÿÿÿÿÿÿÿÿÿÿÿÿÿÿÿÿÿÿÿÿÿÿÿÿÿÿÿÿÿÿÿÿÿÿÿÿÿÿÿÿÿÿÿÿÿ_x001A__x000F_¢ùB_x0007_ @ÿÿÿÿÿÿÿÿÿÿÿÿÿÿÿÿ{_x0013_¤ñê_x001D_@_x0001__x0003__x0006_r»»zx_x001E_@ÿÿÿÿÿÿÿÿÿÿÿÿÿÿÿÿÿÿÿÿÿÿÿÿÿÿÿÿÿÿÿÿFúå_x001C_Úl!@ÿÿÿÿÿÿÿÿÿÿÿÿÿÿÿÿÿÿÿÿÿÿÿÿ _x000B_¾¢¹_x001C_@ÿÿÿÿÿÿÿÿÿÿÿÿÿÿÿÿÿÿÿÿÿÿÿÿ°¾Þ  @4ì_x001B__x0017_N!@dÑE+û_x0010_ @d»L_x0002_ @ÿÿÿÿÿÿÿÿM³Î_x0011_r_x001E_@ÿÿÿÿÿÿÿÿÿÿÿÿÿÿÿÿÿÿÿÿÿÿÿÿÿÿÿÿÿÿÿÿÿÿÿÿÿÿÿÿÿÿÿÿÿÿÿÿò"­Nøi_x001D_@ÿÿÿÿÿÿÿÿÿÿÿÿÿÿÿÿÿÿÿÿÿÿÿÿÿÿÿÿÿÿÿÿ=Úëê?_x000F_ @ÿÿÿÿ_x0001__x0002_ÿÿÿÿ&lt;ÔÑl{v @ÿÿÿÿÿÿÿÿ_x0016_2ÓVJ @Ý_x0012_O_x0017_|_x001F_@ÿÿÿÿÿÿÿÿÿÿÿÿÿÿÿÿÿÿÿÿÿÿÿÿ|òå¦(³_x001F_@ÿÿÿÿÿÿÿÿÿÿÿÿÿÿÿÿÿÿÿÿÿÿÿÿÿÿÿÿÿÿÿÿÿÿÿÿÿÿÿÿ-SqÀe_x001F_@Í©_x0018__x000E_ïì @ÿÿÿÿÿÿÿÿÿÿÿÿÿÿÿÿÿÿÿÿÿÿÿÿð_x0014_,íÑs_x001E_@ÿÿÿÿÿÿÿÿÿÿÿÿÿÿÿÿ¦â¤Y__x001F_@ÿÿÿÿÿÿÿÿÿÿÿÿÿÿÿÿÿÿÿÿÿÿÿÿÿÿÿÿÿÿÿÿ#LãÊ#!@_x0016_V_x001B_|M_x001F_@ÿÿÿÿÿÿÿÿ_x000D_îà!@ÿÿÿÿÿÿÿÿ_x0002__x0003_¦Ê&gt;r @ÿÿÿÿÿÿÿÿÿÿÿÿÿÿÿÿÿÿÿÿÿÿÿÿÿÿÿÿÿÿÿÿ_x001B_êÍ×po @ÿÿÿÿÿÿÿÿ_x0002_eu.äF_x001E_@x_x0006_ù}_x000D__x001D_@ÿÿÿÿÿÿÿÿÿÿÿÿÿÿÿÿÿÿÿÿÿÿÿÿE¥¹ßE_x001F_@ÿÿÿÿÿÿÿÿÿÿÿÿÿÿÿÿÿÿÿÿÿÿÿÿÈ¹/_x0010_áM_x001D_@_x0014_kº¼7_x0016_ @Ë:ë_x0010_} @ÿÿÿÿÿÿÿÿÿÿÿÿÿÿÿÿ«	Ê3Þ @_x0016_`u,s @ÿÿÿÿÿÿÿÿsP_t @ÿÿÿÿÿÿÿÿø_x0001_úmw @ÿÿÿÿÿÿÿÿÿÿÿÿÿÿÿÿÿÿÿÿÿÿÿÿ×Q±_x0014_õ_x001E_@ÿÿÿÿ_x0001__x0003_ÿÿÿÿÿÿÿÿÿÿÿÿÿÿÿÿÿÿÿÿáxk)_x0005_ @ÿÿÿÿÿÿÿÿJ£_x0013_Ð.!@XýýÓj @Ýì_x0004_s&amp;t_x001E_@ÿÿÿÿÿÿÿÿÿÿÿÿÿÿÿÿÿÿÿÿÿÿÿÿ_x0016_ûVÞõ @ÿÿÿÿÿÿÿÿGÜ_x0018_ÅóW @ÿÿÿÿÿÿÿÿÿÿÿÿÿÿÿÿÿÿÿÿÿÿÿÿÿÿÿÿÿÿÿÿ]'f«Ë @ÿÿÿÿÿÿÿÿ©#2_x0002_^!@îÜ¹ª_x001F_@³_x0002_,Ès¾ @ÿÿÿÿÿÿÿÿÿÿÿÿÿÿÿÿÿÿÿÿÿÿÿÿ_x0014_Ô&amp;;_x001F_@ÿÿÿÿÿÿÿÿè{4}jª_x001D_@ÿÿÿÿÿÿÿÿfj_x0016_¥s_x001F_@ÿÿÿÿÿÿÿÿ_x0001__x0002_ÿÿÿÿÿÿÿÿÿÿÿÿÿÿÿÿÞdð±j!@ÿÿÿÿÿÿÿÿ_x0013_UÓy°_x001E_@ÿÿÿÿÿÿÿÿ¤w_x000F_ò9 @ÿÿÿÿÿÿÿÿÿÿÿÿÿÿÿÿÿÿÿÿÿÿÿÿjÓÔ¢¶°_x001F_@*jËá`_x001F_@35 LãÈ_x001F_@À½}j| @ÿÿÿÿÿÿÿÿÿÿÿÿÿÿÿÿÿÿÿÿÿÿÿÿSà_x0007_tÞt @8±£@¾Ó @ÿÿÿÿÿÿÿÿÿÿÿÿÿÿÿÿÿÿÿÿÿÿÿÿö6 _x0014_ßÑ_x001E_@ÿÿÿÿÿÿÿÿÿÿÿÿÿÿÿÿ_x0018_/¼V×_x001F_@ÿÿÿÿÿÿÿÿÿÿÿÿÿÿÿÿÿÿÿÿÿÿÿÿÿÿÿÿÿÿÿÿÿÿÿÿÿÿÿÿÿÿÿÿ_x0001__x0002_ÿÿÿÿÿÿÿÿÿÿÿÿÿÿÿÿÿÿÿÿÿÿÿÿÿÿÿÿÿÿÿÿÿÿÿÿÿÿÿÿÿÿÿÿÿÿÿÿÿÿÿÿÿÿÿÿÿÿÿÿ»_x001F_äÙÃ2_x001E_@ÿÿÿÿÿÿÿÿÿÿÿÿÿÿÿÿÿÿÿÿÿÿÿÿÿÿÿÿÿÿÿÿ0W$îËS @ÿÿÿÿÿÿÿÿÿÿÿÿÿÿÿÿÿÿÿÿÿÿÿÿÌLóiä] @ÿÿÿÿÿÿÿÿÿÿÿÿÿÿÿÿÿÿÿÿÿÿÿÿÿÿÿÿÿÿÿÿÿÿÿÿÿÿÿÿÿÿÿÿÿÿÿÿÿÿÿÿÿÿÿÿÿÿÿÿÿÿÿÿÿÿÿÿÿÿÿÿÿÿÿÿÿÿÿÿÿÿÿÿÿÿÿÿÿÿÿÿÿÿÿÿÿÿÿÿÿÿÿÿ_x0012_ò×JÞÜ @_x0002__x0003_ÿÿÿÿÿÿÿÿÿÿÿÿÿÿÿÿÿÿÿÿÿÿÿÿÿÿÿÿÿÿÿÿ`Ö_x001C_6_x001D_@ÿÿÿÿÿÿÿÿÿÿÿÿÿÿÿÿ×_x001C_ä#N_x001F_@ÿÿÿÿÿÿÿÿÝsF5Á+_x001E_@eUù7_Þ_x001D_@ÿÿÿÿÿÿÿÿÿÿÿÿÿÿÿÿ¥n_x0001_Òj8!@ÿÿÿÿÿÿÿÿüòÆI[_x001F_@´_x0004__x000F__x0011__x001F_@ÿÿÿÿÿÿÿÿÿÿÿÿÿÿÿÿÿÿÿÿÿÿÿÿÿÿÿÿÿÿÿÿÝ#¢}_x001C_@L&amp;¤c @ÿÿÿÿÿÿÿÿÿÿÿÿÿÿÿÿHiíí @·_x001C_|¬_x000E_!@ÿÿÿÿÿÿÿÿ°±b_x001B_{_x001E_@ÿÿÿÿÿÿÿÿ¨­I @ÿÿÿÿ_x0002__x0003_ÿÿÿÿÿÿÿÿÿÿÿÿÿÿÿÿÿÿÿÿñ6Ãx-H_x001F_@ÿÿÿÿÿÿÿÿÿÿÿÿÿÿÿÿÿÿÿÿÿÿÿÿ_x0015_é(û @ÿÿÿÿÿÿÿÿÿÿÿÿÿÿÿÿÿÿÿÿÿÿÿÿÿÿÿÿÿÿÿÿÿÿÿÿÿÿÿÿR Qy_x0006__x001D_@bÎy_x0016_à @ÿÿÿÿÿÿÿÿÿÿÿÿÿÿÿÿÿÿÿÿÿÿÿÿr*/Í&gt;_x001F_@ÿÿÿÿÿÿÿÿóÒmZ½_x0001__x001E_@ÿÿÿÿÿÿÿÿÿÿÿÿÿÿÿÿÿÿÿÿÿÿÿÿL_x0007_Õò_x001E_@ÿÿÿÿÿÿÿÿÿÿÿÿÿÿÿÿÿÿÿÿÿÿÿÿÿÿÿÿÿÿÿÿÿÿÿÿÿÿÿÿÿÿÿÿÿÿÿÿÿÿÿÿÿÿÿÿ_x0001__x0003_ÿÿÿÿÿÿÿÿÿÿÿÿÿÿÿÿÿÿÿÿÿÿÿÿ¢nöí='!@ÿÿÿÿÿÿÿÿÿÿÿÿÿÿÿÿÿÿÿÿÿÿÿÿúiÚÌm) @Îê¡V2t_x001F_@ÿÿÿÿÿÿÿÿÿÿÿÿÿÿÿÿÿÿÿÿÿÿÿÿÿÿÿÿÿÿÿÿ¢$÷_x0012_6!@úV#õÙN_x001E_@ÿÿÿÿÿÿÿÿÿÿÿÿÿÿÿÿ_x0012__x0008_D­_x001F__x001D__x001D_@_x0010_xû~_x001F_@ÿÿÿÿÿÿÿÿÿÿÿÿÿÿÿÿÿÿÿÿÿÿÿÿÿÿÿÿÿÿÿÿÿÿÿÿÿÿÿÿÿÿÿÿÿÿÿÿÿÿÿÿÿÿÿÿ$kÊD @ÿÿÿÿÿÿÿÿÿÿÿÿÿÿÿÿÿÿÿÿÿÿÿÿwó_x0004__x0002_l @mWb_x000F__x0001__x0002_ _x001D_@ÿÿÿÿÿÿÿÿÿÿÿÿÿÿÿÿÿÿÿÿÿÿÿÿhèFâ @ÿÿÿÿÿÿÿÿÿÿÿÿÿÿÿÿNu~¼#E @×Óà:_x001A_:_x001F_@ÿÿÿÿÿÿÿÿÿÿÿÿÿÿÿÿ´þ£c¿v_x001F_@¾píÏv·_x001E_@ÿÿÿÿÿÿÿÿ^ÓÔ_x001F_@ÿÿÿÿÿÿÿÿÿÿÿÿÿÿÿÿjW@°!@ÿÿÿÿÿÿÿÿÿÿÿÿÿÿÿÿÿÿÿÿÿÿÿÿ[/_x001C_Ñü_x001C_@ÎÔ¡.QK_x001C_@Sé§Öâ_x001F_@ÿÿÿÿÿÿÿÿÿÿÿÿÿÿÿÿÂô%Pç_x001E_@ÿÿÿÿÿÿÿÿÿÿÿÿÿÿÿÿ_x0005__x0019_½¬à_x0007__x001E_@ÿÿÿÿÿÿÿÿÿÿÿÿÿÿÿÿ_x0003__x0005_ÿÿÿÿÿÿÿÿ=_x0016_r¹_x001F_@ÿÿÿÿÿÿÿÿÿÿÿÿÿÿÿÿ}_x0015_üt¨_x0001__x001F_@ÿÿÿÿÿÿÿÿÿÿÿÿÿÿÿÿÿÿÿÿÿÿÿÿÿÿÿÿÿÿÿÿ~_x001E_è_x0002__x0017_4 @hQð­_x001E_6 @ÿÿÿÿÿÿÿÿÿÿÿÿÿÿÿÿÿÿÿÿÿÿÿÿÿÿÿÿÿÿÿÿ_x0010_¹J¨_x001D_@_x0004_CÕ"s!@ÿÿÿÿÿÿÿÿÿÿÿÿÿÿÿÿÿÿÿÿÿÿÿÿÞ5À_x000F_YP_x001F_@ÿÿÿÿÿÿÿÿÿÿÿÿÿÿÿÿÿÿÿÿÿÿÿÿÿÿÿÿÿÿÿÿÿÿÿÿÿÿÿÿ`ÖXa8 @ÿÿÿÿÿÿÿÿÿÿÿÿÿÿÿÿÿÿÿÿÿÿÿÿÿÿÿÿÿÿÿÿòÔb_x0001__x0002_Ð¤_x001E_@÷_x000B_@2oö @ÿÿÿÿÿÿÿÿC¢_x0014_"_x001E_@ÿÿÿÿÿÿÿÿÿÿÿÿÿÿÿÿÂåJL @lPüÌP @@jÝ}_x001F_@ÿÿÿÿÿÿÿÿÿÿÿÿÿÿÿÿÿÿÿÿÿÿÿÿ¬÷_x001C__x000E_áQ!@ÿÿÿÿÿÿÿÿÿÿÿÿÿÿÿÿÿÿÿÿÿÿÿÿÿÿÿÿÿÿÿÿüÑÌôóþ_x001F_@x²%_x0016__x000E_ @Û_x000C_âªØ!@ÿÿÿÿÿÿÿÿÿÿÿÿÿÿÿÿÿÿÿÿÿÿÿÿÿÿÿÿÿÿÿÿ¯ð©Á.} @ÿÿÿÿÿÿÿÿÿÿÿÿÿÿÿÿÿÿÿÿÿÿÿÿÿÿÿÿÿÿÿÿÿÿÿÿÿÿÿÿÿÿÿÿÿÿÿÿÿÿÿÿÿÿÿÿ_x0001__x0003_ÿÿÿÿÿÿÿÿús§yF_x001F_@ÿÿÿÿÿÿÿÿÿÿÿÿÿÿÿÿÿÿÿÿÿÿÿÿÿÿÿÿÿÿÿÿÿÿÿÿÿÿÿÿªõq_x0013__x0013__x0003__x001E_@õÈ_x0001_®º&gt;!@_x0002_uªÅ À @ÿÿÿÿÿÿÿÿÿÿÿÿÿÿÿÿÿÿÿÿÿÿÿÿÿÿÿÿÿÿÿÿÿÿÿÿÿÿÿÿÿÿÿÿÿÿÿÿÿÿÿÿÿÿÿÿÿÿÿÿÿÿÿÿÿÿÿÿÿÿÿÿÿÿÿÿÿÿÿÿâsõG·»_x001F_@5}_x001D_çxØ @ÿÿÿÿÿÿÿÿÿÿÿÿÿÿÿÿÿÿÿÿÿÿÿÿÿÿÿÿÿÿÿÿÿÿÿÿÿÿÿÿÿÿÿÿÿÿÿÿd/Q41E!@ÿÿÿÿÿÿÿÿô1_x0018_@Âè_x001C_@6%_x0012_]_x0001__x0002_à|!@ÿÿÿÿÿÿÿÿ_x0017_YD1*È!@ÿÿÿÿÿÿÿÿ_x0006__x0016_¤.|!@ÿÿÿÿÿÿÿÿ×¶;Í @ÿÿÿÿÿÿÿÿdX$ê_x001D_@Rª*§_x001F_@t¤8l	 @ÿÿÿÿÿÿÿÿz¦¡Æ`!@S¹m£_x001D_@_x0019_Ðä_x001E_@ÿÿÿÿÿÿÿÿÿÿÿÿÿÿÿÿÿÿÿÿÿÿÿÿo_x000C_æ&gt;Ï_x001E_@ÿÿÿÿÿÿÿÿ:T#_x000C_/_x001F_@ÿÿÿÿÿÿÿÿÅ¯`_x0015_ñ_x001F_@ÿÿÿÿÿÿÿÿÿÿÿÿÿÿÿÿDu:È§_x0007__x001D_@ÿÿÿÿÿÿÿÿÿÿÿÿÿÿÿÿx_x001C_gÍ_x0016_ @ÿÿÿÿÿÿÿÿÿÿÿÿÿÿÿÿÿÿÿÿÿÿÿÿ_x0001__x0002_ÿÿÿÿÿÿÿÿùøt	s­ @ÿÿÿÿÿÿÿÿ&gt;¿û~;!@ÿÿÿÿÿÿÿÿÿÿÿÿÿÿÿÿ'u5Ëp_x001F_@ÿÿÿÿÿÿÿÿ.ß&lt;;Ù|_x001D_@Hà ¦f_x001F_@ÿÿÿÿÿÿÿÿÿÿÿÿÿÿÿÿÌ_x0015_e(¶¡_x001F_@ÿÿÿÿÿÿÿÿÿÿÿÿÿÿÿÿÿÿÿÿÿÿÿÿÿÿÿÿÿÿÿÿÿÿÿÿÿÿÿÿÿÿÿÿÿÿÿÿÿÿÿÿÿÿÿÿÅ"aÚi @ÿÿÿÿÿÿÿÿû)_x0005_[!@ü_x0019_óÇV @ü_x000C_ÆÍ¹¿_x001E_@ÿÿÿÿÿÿÿÿ)MAü!@ÿÿÿÿÿÿÿÿLã_x0016_}ã @ÿÿÿÿÿÿÿÿÿÿÿÿÿÿÿÿÿÿÿÿ_x0001__x0002_ÿÿÿÿÿÿÿÿÿÿÿÿÿÿÿÿÿÿÿÿÿÿÿÿÿÿÿÿÿÿÿÿÿÿÿÿÿÿÿÿÿÿÿÿ_x0016_)4«´ @ÿÿÿÿÿÿÿÿ9)_x0001_â) @Öý_x000D_Þé @ÿÿÿÿÿÿÿÿÿÿÿÿÿÿÿÿÿÿÿÿÿÿÿÿÿÿÿÿÿÿÿÿÿÿÿÿÿÿÿÿ^?aY @ÿÿÿÿÿÿÿÿÿÿÿÿÿÿÿÿÿÿÿÿÿÿÿÿÿÿÿÿÿÿÿÿ¸£ÚXa¡_x001D_@ÿÿÿÿÿÿÿÿÿÿÿÿÿÿÿÿbù§&amp;Õ_x001E_@À&amp;#$ôM_x001E_@ÁDÓ´b @°VkÖÇ_x001F_@ÿÿÿÿÿÿÿÿÿÿÿÿÿÿÿÿ_x0008_âC_x0011_mÓ @ÿÿÿÿÿÿÿÿÿÿÿÿÿÿÿÿ_x0001__x0003_ÿÿÿÿÿÿÿÿÿÿÿÿÿÿÿÿÿÿÿÿÿÿÿÿÿÿÿÿÿÿÿÿÿÿÿÿÿÿÿÿÿÿÿÿÿÿÿÿÿÿÿÿÿÿÿÿ=Æ*Qºc_x001F_@b_x001A__x001B_üTÂ_x001E_@±úµÇ{q_x001F_@ÿÿÿÿÿÿÿÿÿÿÿÿÿÿÿÿÿÿÿÿÿÿÿÿÿÿÿÿÿÿÿÿY÷_x0005_¡»_x001C_@ÿÿÿÿÿÿÿÿ§»Wøv @ÿÿÿÿÿÿÿÿÿÿÿÿÿÿÿÿÿÿÿÿÿÿÿÿÿ3Zì_x001F_@ÐÁÄ!_x001E_ @ÿÿÿÿÿÿÿÿ½ô_x0015_¶øg_x001F_@é?O2_x0019_!@ÿÿÿÿÿÿÿÿÿÿÿÿÿÿÿÿÿÿÿÿÿÿÿÿÿÿÿÿÿÿÿÿ_x0008__x001A_&lt;_x0005__x0002_ @ÿÿÿÿÿÿÿÿÿÿÿÿ_x0001__x0002_ÿÿÿÿÿÿÿÿÿÿÿÿÿÿÿÿÿÿÿÿ\Mþòâ_x001D_@¿ZÆê­n @_H¡Ni# @ÿÿÿÿÿÿÿÿIyòÆ_x0017_ @ÿÿÿÿÿÿÿÿá;_x0014_bç¸_x001E_@Ý _x0012_jôÑ_x001F_@±ªéÂ_x001F_@ÿÿÿÿÿÿÿÿÿÿÿÿÿÿÿÿÿÿÿÿÿÿÿÿü+äªh!@ÿÿÿÿÿÿÿÿÿÿÿÿÿÿÿÿY2häj9 @ÿÿÿÿÿÿÿÿÿÿÿÿÿÿÿÿ/E_x0016_ÿñ_x001F_@_x000E__x0002_¯_x0008_® @_x000C_/õ` @*Cï_x0016_Q¨ @ÿÿÿÿÿÿÿÿÿÿÿÿÿÿÿÿÿÿÿÿÿÿÿÿÿÿÿÿÿÿÿÿÿÿÿÿÿÿÿÿÿÿÿÿÿÿÿÿÿÿÿÿÿÿÿÿ_x0001__x0002_ÿÿÿÿÿÿÿÿÿÿÿÿÿÿÿÿgrz8_x001F_@ÿÿÿÿÿÿÿÿÿÿÿÿÿÿÿÿÿÿÿÿÿÿÿÿÿÿÿÿÿÿÿÿÿÿÿÿÿÿÿÿÿÿÿÿÿÿÿÿÙÑ¸âå_x001E__x001F_@1ÕÀè @ÿÿÿÿÿÿÿÿÿÿÿÿÿÿÿÿÿÿÿÿÿÿÿÿÙ®+¿þÈ @	p_õ£!@'â&gt;&lt;FÃ_x001C_@	_x0011_«~à_x0012__x001F_@qû]©L_x0012__x001D_@°Ûh®ô @ÿÿÿÿÿÿÿÿÿÿÿÿÿÿÿÿÿÿÿÿÿÿÿÿø6ð&lt;à@ @ÿÿÿÿÿÿÿÿÿÿÿÿÿÿÿÿÿÿÿÿÿÿÿÿÿÿÿÿÿÿÿÿÈü=°o_x001D_@ÿÿÿÿÿÿÿÿÿÿÿÿÿÿÿÿÿÿÿÿ_x0001__x0002_ÿÿÿÿÿÿÿÿÿÿÿÿédÂÞ_x000C_Ö_x001F_@ÿÿÿÿÿÿÿÿó;Õ6] @	ô·íGN @â,X×ç_x0012_!@m{_x001B_åä_x0017__x001F_@ÿÿÿÿÿÿÿÿÿÿÿÿÿÿÿÿÿÿÿÿÿÿÿÿÿÿÿÿÿÿÿÿÿÿÿÿÿÿÿÿÿÿÿÿÿÿÿÿÿÿÿÿÿÿÿÿÿÿÿÿÿÿÿÿÿÿÿÿÿÿÿÿÿÿÿÿÿÿÿÿÿÿÿÿÿÿÿÿÿÿÿÿÿÿÿÿÿÿÿÿÿÿÿÿÿÿÿÿÿÿÿÿÿÿÿÿÿÿÿÿ³Åábß_x001E_@ÿÿÿÿÿÿÿÿ!ï#+(_x0008_!@ÿÿÿÿÿÿÿÿ(ú_x0011_òà_x001F_@ÿÿÿÿÿÿÿÿÿÿÿÿÿÿÿÿ1·_x001F_Lkl @/mV0ßx!@_x0001__x0002_a46ªz_x001D_@bÊûB#_x001F_@ÿÿÿÿÿÿÿÿÿÿÿÿÿÿÿÿÿÿÿÿÿÿÿÿÿÿÿÿÿÿÿÿÿÿÿÿÿÿÿÿÿÿÿÿÿÿÿÿÚË_x0006_b @Î¡dò¢ @ÿÿÿÿÿÿÿÿMËÁg@_x0002_!@ÿÿÿÿÿÿÿÿÿÿÿÿÿÿÿÿÿÿÿÿÿÿÿÿÿÿÿÿÿÿÿÿ)ÞC~õ$ @ÿÿÿÿÿÿÿÿÔ|mRô_x001F_@ÿÿÿÿÿÿÿÿÿÿÿÿÿÿÿÿÿÿÿÿÿÿÿÿÿÿÿÿÿÿÿÿ¨Ûü7_x001F_@FÓyËý_x0002_ @ÿÿÿÿÿÿÿÿÿÿÿÿÿÿÿÿÿÿÿÿÿÿÿÿÿÿÿÿÿÿÿÿÿÿÿÿÿÿÿÿÿÿÿÿÿÿÿÿÿÿÿÿ_x0002__x0003_ÿÿÿÿ«õG_x001D_/M @ÿÿÿÿÿÿÿÿÿÿÿÿÿÿÿÿÿÿÿÿÿÿÿÿq]Ã_x001C__x001F_@ÿÿÿÿÿÿÿÿÿÿÿÿÿÿÿÿÿÿÿÿÿÿÿÿ¶_x0005_´VÛ_x001F_@_x0011_2¤fb_x001F_@ÿÿÿÿÿÿÿÿÿÿÿÿÿÿÿÿì~g=I!@ÿÿÿÿÿÿÿÿÿÿÿÿÿÿÿÿÛäEÿD_x001F_@ÿÿÿÿÿÿÿÿÿÿÿÿÿÿÿÿÿÿÿÿÿÿÿÿ_x0012_áå_x0001__x0006_ @ÿÿÿÿÿÿÿÿÿÿÿÿÿÿÿÿÿÿÿÿÿÿÿÿÿÿÿÿÿÿÿÿÿÿÿÿÿÿÿÿÿÿÿÿÿÿÿÿÿÿÿÿÿÿÿÿÿÿÿÿÿÿÿÿÿÿÿÿÿÿÿÿÿÿÿÿÿÿÿÿLÓ¦_x000E_î4_x001F_@_x0001__x0002_ÿÿÿÿÿÿÿÿy;Ë_x0018_À!@ÿÿÿÿÿÿÿÿÿÿÿÿÿÿÿÿ(_x0012_p¼-_x001F_@ÿÿÿÿÿÿÿÿÿÿÿÿÿÿÿÿí¿Ö÷_x001E_@ÿÿÿÿÿÿÿÿÿ!_x0005_i_x0016_f @ÿÿÿÿÿÿÿÿ,²_x0019__x0017_× @ÿÿÿÿÿÿÿÿÿÿÿÿÿÿÿÿÿÿÿÿÿÿÿÿ%ü_x001A_C_x0004_ @ÿÿÿÿÿÿÿÿlb7ùÙ_x001E_@ÿÿÿÿÿÿÿÿs§!aX!@ÿÿÿÿÿÿÿÿCZ4_x0008_þ_x001E_@ÿÿÿÿÿÿÿÿ 	'yß© @Z_x0006_)¼|Ï @H_x000C_j\³_x001E_@ÿÿÿÿÿÿÿÿX(¦_x001C_ù_x0013_!@¹d_x0012_Xèñ @ÿÿÿÿÿÿÿÿÿÿÿÿÿÿÿÿÿÿÿÿ_x0001__x0002_ÿÿÿÿÿÿÿÿÿÿÿÿÿÿÿÿÿÿÿÿÿÿÿÿÿÿÿÿÿÿÿÿÿÿÿÿÿÿÿÿÿÿÿÿÿÿÿÿÿÿÿÿ_x001A_©_x001D_~ô @ÿÿÿÿÿÿÿÿÿÚ¸?1_x001F_@ÿÿÿÿÿÿÿÿ¹÷)3_3_x001F_@ÿÿÿÿÿÿÿÿÿÿÿÿÿÿÿÿ_x0004_\Ý_x001A_¡_x001E_@ÿÿÿÿÿÿÿÿÿÿÿÿÿÿÿÿÿÿÿÿÿÿÿÿÑ5íâ½$_x001F_@ø¼ðW¡6 @ÿÿÿÿÿÿÿÿÿÿÿÿÿÿÿÿî_x0019_´aÑJ @ÿÿÿÿÿÿÿÿ&gt;ö\_x000D_%_x001D_@ÿÿÿÿÿÿÿÿÔÐ1Á% @ÿÿÿÿÿÿÿÿÒïy¦_x0006_!@ìFÅ_x0004_J¶_x001F_@ÿÿÿÿÿÿÿÿÿÿÿÿÿÿÿÿ_x0001__x0002__x001F__x001F_ø ü_x001D_@`ó@_x0008_ôï_x001D_@ÿÿÿÿÿÿÿÿÿÿÿÿÿÿÿÿòk¯v&amp;_x001F_@ÿÿÿÿÿÿÿÿ&gt;Ï¿ÚS_x000F__x001F_@ÿÿÿÿÿÿÿÿÿÿÿÿÿÿÿÿÿÿÿÿÿÿÿÿÿÿÿÿÿÿÿÿÿÿÿÿÿÿÿÿÿÿÿÿÿÿÿÿÿÿÿÿÿÿÿÿÿÿÿÿÿÿÿÿÿÿÿÿÿÿÿÿpRÙçG+ @ÿÿÿÿÿÿÿÿÿÿÿÿÿÿÿÿ­ðà­,_x001F_@_x001A_j_x0001__x000B__x0006_O!@Í¿Æ @ÿÿÿÿÿÿÿÿ¬X_x001A_Á¸{ @ÿÿÿÿÿÿÿÿÿÿÿÿÿÿÿÿÿÿÿÿÿÿÿÿÿÿÿÿÿÿÿÿÿÿÿÿÿÿÿÿÿÿÿÿÿÿÿÿ_x0017_H_x0005__x001F_@´Î$Å_x0005__x0006_Hy_x001F_@ÿÿÿÿÿÿÿÿÿÿÿÿÿÿÿÿÿÿÿÿÿÿÿÿmë_x000C_¬bq @ÿÿÿÿÿÿÿÿÿÿÿÿÿÿÿÿ&gt;_x000B_M`Q @ÿÿÿÿÿÿÿÿ}5_x0002_d¿Õ_x001D_@ÿÿÿÿÿÿÿÿ_x001E_;¿VþI @_x0016_F_x0006__x000C_ë @q_x0001_Ü_x001F_6_x001F_@_x0006_X\FÕ_x001D_@ÿÿÿÿÿÿÿÿ6S¢xL@_x001E_@ÿÿÿÿÿÿÿÿ_x000B_7$YiT @1_x0014_RF$r_x001F_@å²_x0019_fíK!@ÿÿÿÿÿÿÿÿ_x0008_×_x0005_ @ÿÿÿÿÿÿÿÿª»Î_x001D_@ÿÿÿÿÿÿÿÿ¢àí¨y_x001E_@Ï_x0004__x0003_¥«!@¨­°¨â_x000E_!@ÿÿÿÿÿÿÿÿ·³O/Ñí_x001D_@ÿÿÿÿÿÿÿÿ_x0001__x0002_[Á¡Ox_x001F_@ÿÿÿÿÿÿÿÿõ_x000F__x001E_üÔ!@ÿÿÿÿÿÿÿÿÿÿÿÿÿÿÿÿÿÿÿÿÿÿÿÿÿÿÿÿÿÿÿÿÿÿÿÿÿÿÿÿÿÿÿÿÿÿÿÿÿÿÿÿÿÿÿÿÿÿÿÿÿÿÿÿÓ¢`÷ @ÿÿÿÿÿÿÿÿØÈþuì_x001F_@ÿÿÿÿÿÿÿÿ¨	¯ú_x001F_@îlr¤ÿ_x001E_@Þ «"öi_x001E_@ÿÿÿÿÿÿÿÿÌfBG@3!@P¾ã+ª!@5V_x0001__x0003__x0002_C_x001F_@ÿÿÿÿÿÿÿÿÿÿÿÿÿÿÿÿÿÿÿÿÿÿÿÿÿ!z_x000C_ÝÙ_x001F_@ÿÿÿÿÿÿÿÿ2@vsN_x0013__x001E_@ÿÿÿÿÿÿÿÿÿÿÿÿÿÿÿÿÿÿÿÿÿÿÿÿª¤_x000E__x0001__x0002_'_x0004__x001F_@ÿÿÿÿÿÿÿÿL_x0006_æ&gt;)© @ãC_x0001_YÊ @ÿÿÿÿÿÿÿÿ/NFñ*_x001E_@_x000F_B×r_x0017__x001E_@ÿÿÿÿÿÿÿÿÿÿÿÿÿÿÿÿÿÿÿÿÿÿÿÿÿÿÿÿÿÿÿÿÔ_x0008_·´_x0010_A @ÿÿÿÿÿÿÿÿý_x000B_öäGÙ_x001E_@ÿÿÿÿÿÿÿÿÿÿÿÿÿÿÿÿÿÿÿÿÿÿÿÿÿÿÿÿÿÿÿÿi!_x000F__x0018_¦!@ÿÿÿÿÿÿÿÿbl°m¢Þ_x001F_@ÿÿÿÿÿÿÿÿÿÿÿÿÿÿÿÿÿÿÿÿÿÿÿÿJöQé @H«"åa_x001E_@ÿÿÿÿÿÿÿÿÿÿÿÿÿÿÿÿÿÿÿÿÿÿÿÿÿÿÿÿÿÿÿÿèZ_x001B_;mÁ_x001F_@t¥3q!@_x0001__x0002_º`©¾_x0008_a @ÿÿÿÿÿÿÿÿÿÿÿÿÿÿÿÿÿÿÿÿÿÿÿÿÿÿÿÿÿÿÿÿÿÿÿÿÿÿÿÿË=gàÔê_x001F_@ÿÿÿÿÿÿÿÿÿÿÿÿÿÿÿÿ)º$ÐË_x001F_@ÿÿÿÿÿÿÿÿ-_x0016_û¬ÏV_x001E_@_x0015_'g$7º!@ÿÿÿÿÿÿÿÿÿÿÿÿÿÿÿÿ_x0014__x000E_«_x0018_ @_x0001_þ«êÆ_x001E_@ÿÿÿÿÿÿÿÿÿÿÿÿÿÿÿÿ\ðld_x0010_ @ÿÿÿÿÿÿÿÿ_x000F_µ)|Q !@ÿÿÿÿÿÿÿÿÿÿÿÿÿÿÿÿÿÿÿÿÿÿÿÿ@_x000D_v_x001D_@ÿÿÿÿÿÿÿÿÿÿÿÿÿÿÿÿÿÿÿÿÿÿÿÿÿÿÿÿÿÿÿÿ_x0017__x001A_*Õ_x001F_@ÿÿÿÿ_x0001__x0002_ÿÿÿÿ×M7*ü,!@ÿÿÿÿÿÿÿÿÿÿÿÿÿÿÿÿÿÿÿÿÿÿÿÿÿÿÿÿÿÿÿÿÿÿÿÿÿÿÿÿÔ_x0012_à©(K_x001D_@ÿÿÿÿÿÿÿÿÿÿÿÿÿÿÿÿaÈggBö_x001D_@_x001F_ªbÐüT @ÿÿÿÿÿÿÿÿÿÿÿÿÿÿÿÿÿÿÿÿÿÿÿÿÿÿÿÿÿÿÿÿÿÿÿÿÿÿÿÿfUÎ @ÿÿÿÿÿÿÿÿÿÿÿÿÿÿÿÿèb_x0013_[ðò_x001E_@ÿÿÿÿÿÿÿÿÿÿÿÿÿÿÿÿÿÿÿÿÿÿÿÿÿÿÿÿÿÿÿÿXuæ@(!@cP!Îã_x000B_ @ÿÿÿÿÿÿÿÿÿÿÿÿÿÿÿÿÿÿÿÿÿÿÿÿÿÿÿÿÿÿÿÿÿÿÿÿÿÿÿÿ_x0001__x0002_ÿÿÿÿÿÿÿÿÿÿÿÿÿÿÿÿj_x0012__x000B_|îg @ÿÿÿÿÿÿÿÿÿÿÿÿÿÿÿÿÿÿÿÿÿÿÿÿÿÿÿÿÿÿÿÿÿÿÿÿÿÿÿÿÿÿÿÿÿÿÿÿ_x0016__x0002_­N_x0019__x0002_ @ÿÿÿÿÿÿÿÿ¬:*Þ_x0013_N!@ÿÿÿÿÿÿÿÿÿÿÿÿÿÿÿÿÿÿÿÿÿÿÿÿÿÿÿÿÿÿÿÿÿÿÿÿÿÿÿÿçµ_x0002_´g__x001D_@ÿÿÿÿÿÿÿÿS]B=È @ÿÿÿÿÿÿÿÿÿÿÿÿÿÿÿÿÿÿÿÿÿÿÿÿüÆ_x0017_þ¥ @ÿÿÿÿÿÿÿÿÿÿÿÿÿÿÿÿÿÿÿÿÿÿÿÿÿÿÿÿÿÿÿÿÿÿÿÿÿÿÿÿ_x001B_D¶!­Ú!@ÿÿÿÿÿÿÿÿÿÿÿÿ_x0003__x0005_ÿÿÿÿÿÿÿÿÿÿÿÿi_x0001_Õà_x001C_@ÿÿÿÿÿÿÿÿÿÿÿÿÿÿÿÿÿÿÿÿÿÿÿÿÿÿÿÿÿÿÿÿÿÿÿÿÿÿÿÿÿÿÿÿÿÿÿÿÿÿÿÿÿÿÿÿÿÿÿÿÿÿÿÿÿÿÿÿÿÿÿÿÿÿÿÿÿÿÿÿ`	wø^_x0006__x001E_@_x0002_?®ßjË_x001F_@_x0014_ÁFQæ_x001C_@A_x000F_åô(_x001F_@ÿÿÿÿÿÿÿÿÿÿÿÿÿÿÿÿÿÿÿÿÿÿÿÿÿÿÿÿÿÿÿÿÿÿÿÿÿÿÿÿø_x000E__x0013_Ù_x000F_$_x001F_@ÿÿÿÿÿÿÿÿÿÿÿÿÿÿÿÿq÷_x001D_v­_x001E_@¯IWWÀ @ÿÿÿÿÿÿÿÿÿLõ¬z_x001E_@ÿÿÿÿÿÿÿÿ&lt;èN_x0004__x001C__x001D_@ÿÿÿÿÿÿÿÿ_x0002__x0003_ÿÿÿÿÿÿÿÿÿÿÿÿÿÿÿÿÿÿÿÿÿÿÿÿÿÿÿÿÿÿÿÿÿÿÿÿÿÿÿÿÿÿÿÿÿÿÿÿÿÿÿÿÿÿÿÿÿÿÿÿÿÿÿÿÿÿÿÿÿÿÿÿÎìf_x0016_ @ÿÿÿÿÿÿÿÿÿÿÿÿÿÿÿÿÿÿÿÿÿÿÿÿÿÿÿÿÿÿÿÿÿÿÿÿÿÿÿÿÿÿÿÿÿÿÿÿÿÿÿÿÿÿÿÿÿÿÿÿÿÿÿÿç_x0014_?_x0001__x001B_F @ÿÿÿÿÿÿÿÿÿÿÿÿÿÿÿÿÿÿÿÿÿÿÿÿÿÿÿÿÿÿÿÿÿèéøºþ_x001E_@ÿÿÿÿÿÿÿÿïk6¡pW_x001E_@ÿÿÿÿÿÿÿÿÿÿÿÿÿÿÿÿÿÿÿÿÿÿÿÿc78\4 @ÿÿÿÿÿÿÿÿÿÿÿÿ_x0001__x0002_ÿÿÿÿ§À#*; @ÐGkË¥g @ÁÅH`þ @ÿÿÿÿÿÿÿÿÿÿÿÿÿÿÿÿÿÿÿÿÿÿÿÿÿÿÿÿÿÿÿÿî+¥Ú_x0013_ @g¯4¶ì_x001F_@ÿÿÿÿÿÿÿÿÿÿÿÿÿÿÿÿÿÿÿÿÿÿÿÿÿÿÿÿÿÿÿÿÿÿÿÿÿÿÿÿÿÿÿÿÿÿÿÿ]ñDü&amp;_x001C_@ÿÿÿÿÿÿÿÿrH¬§í @ÿÿÿÿÿÿÿÿÿÿÿÿÿÿÿÿÿÿÿÿÿÿÿÿÿÿÿÿÿÿÿÿóóædR @ÿÿÿÿÿÿÿÿÿÿÿÿÿÿÿÿ_x0015__x0006__x001C_A_x0001_É_x001F_@p:d76_x001F_@ÿÿÿÿÿÿÿÿÿÿÿÿÿÿÿÿÿÿÿÿÿÿÿÿÿÿÿÿÿÿÿÿ_x0001__x0003_ÿÿÿÿÿÿÿÿÿÿÿÿÿÿÿÿÿÿÿÿÿÿÿÿ_x001A_»G_x000E_¶ @ÿÿÿÿÿÿÿÿñ°0Þ5W @§q)__x001E_@ÿÿÿÿÿÿÿÿÿÿÿÿÿÿÿÿÿÿÿÿÿÿÿÿÿÿÿÿÿÿÿÿÿÿÿÿÿÿÿÿÿÿÿÿÿÿÿÿÿÿÿÿÿÿÿÿÿÿÿÿÿÿÿÿ_x000F_]K_x001B__x001F_@ÿÿÿÿÿÿÿÿÿÿÿÿÿÿÿÿÿÿÿÿÿÿÿÿz¡_x0002_Nj @â_x0006_#_x001F_@ÿÿÿÿÿÿÿÿÿÿÿÿÿÿÿÿÿÿÿÿÿÿÿÿèèáìë_x001E_@û_x000C__x001D_r_x001F__x001D_@ÿÿÿÿÿÿÿÿÈñ³H!@ÿÿÿÿÿÿÿÿÿÿÿÿÿÿÿÿÿÿÿÿÿÿÿÿÜ_x001F_S_x0001__x0002__x0018_1_x001D_@.ga¨ýµ_x001D_@_x0010_f&amp;Ök @ÿÿÿÿÿÿÿÿhtÍ_x0017_,¯!@ÿÿÿÿÿÿÿÿÿÿÿÿÿÿÿÿÿÿÿÿÿÿÿÿo_x0011_&gt;Ö_x001F_@ÿÿÿÿÿÿÿÿÿÿÿÿÿÿÿÿÛ¯IãÇ_x001E_@ÿÿÿÿÿÿÿÿÿÿÿÿÿÿÿÿÿÿÿÿÿÿÿÿÿÿÿÿÿÿÿÿÿÿÿÿÿÿÿÿÿÿÿÿÿÿÿÿÿÿÿÿÿÿÿÿÿÿÿÿÿÿÿÿÿÿÿÿÿÿÿÿÿÿÿÿÿÿÿÿÿÿÿÿÿÿÿÿÿÿÿÿÿÿÿÿ©)&lt;Ì}_x001D_@ÿÿÿÿÿÿÿÿÿÿÿÿÿÿÿÿÿÿÿÿÿÿÿÿÿÿÿÿÿÿÿÿÿÿÿÿÿÿÿÿÿÿÿÿÿÿÿÿ¬Ñ¦ÿò_x001C_@_x0001__x0002_´_x000C_c @ÿÿÿÿÿÿÿÿÿÿÿÿÿÿÿÿÿÿÿÿÿÿÿÿÿÿÿÿÿÿÿÿÿÿÿÿÿÿÿÿÿÿÿÿÿÿÿÿÿÿÿÿÿÿÿÿÿÿÿÿÿÿÿÿÿÿÿÿÿÿÿÿÿÿÿÿÿÿÿÿÿÿÿÿÿÿÿÿÿÿÿÿÿÿÿÿb¹"àU_x0011__x001D_@ÿÿÿÿÿÿÿÿÿÿÿÿÿÿÿÿ»¡^ú_x001F_@ÿÿÿÿÿÿÿÿ!(×2Sß_x001F_@ÿÿÿÿÿÿÿÿÿÿÿÿÿÿÿÿâ ¶ÁBæ_x001F_@?_x0006_ÍáÎZ_x001F_@ÿÿÿÿÿÿÿÿÿÿÿÿÿÿÿÿ_x0006_(?_x0014_3c @à±À*0_x0017_ @ÿÿÿÿÿÿÿÿJä&gt;À¼Á @¦ _x000D__x0012_¥_x0006_!@ÿÿÿÿÿÿÿÿÿÿÿÿ_x0001__x0004_ÿÿÿÿÿÿÿÿÿÿÿÿÿÿÿÿÿÿÿÿ³_:×8!@_x0002_]°ëó_x001D_@ÿÿÿÿÿÿÿÿÿÿÿÿÿÿÿÿá4ïh]_x001E_@ÿÿÿÿÿÿÿÿÿÿÿÿÿÿÿÿÿÿÿÿÿÿÿÿÿÿÿÿÿÿÿÿ+M_x0012_)My_x001C_@ÿÿÿÿÿÿÿÿ_x0003_Ø._x0012_^ @ÿÿÿÿÿÿÿÿÿÿÿÿÿÿÿÿÓt@\P_x001D_@ÿÿÿÿÿÿÿÿ£_x001E_ª Z @ÿÿÿÿÿÿÿÿÿÿÿÿÿÿÿÿ;ÝÓÖ_x001D_@ÿÿÿÿÿÿÿÿô_x001B_®û¼"_x001F_@ÿÿÿÿÿÿÿÿÿÿÿÿÿÿÿÿd_x0014_Y_ @ÿÿÿÿÿÿÿÿÿÿÿÿÿÿÿÿÿÿÿÿÿÿÿÿÿÿÿÿÿÿÿÿ_x0001__x0002_á£ËÄ_x001D_@ÿÿÿÿÿÿÿÿÿÿÿÿÿÿÿÿO0Ýû* @ÿÿÿÿÿÿÿÿÿÿÿÿÿÿÿÿÿÿÿÿÿÿÿÿÿÿÿÿÿÿÿÿÿÿÿÿÿÿÿÿùyíé7Á_x001C_@ÿÿÿÿÿÿÿÿ¯sÜ½_x001F_@ÿÿÿÿÿÿÿÿÿÿÿÿÿÿÿÿÿÿÿÿÿÿÿÿ_x000F__x0017_I)ê_x001E_@ÿÿÿÿÿÿÿÿÿÿÿÿÿÿÿÿÿÿÿÿÿÿÿÿÿÿÿÿÿÿÿÿÿÿÿÿÿÿÿÿÿÿÿÿÿÿÿÿÿÿÿÿÿÿÿÿÿÿÿÿÿÿÿÿ¤½~SÉ @$8çP?!@ÿÿÿÿÿÿÿÿÿÿÿÿÿÿÿÿ#÷Ì_x0018_E_x001E_@ÿÿÿÿÿÿÿÿÿÿÿÿÿÿÿÿÿÿÿÿ_x0001__x0002_ÿÿÿÿÿÿÿÿÿÿÿÿÿÿÿÿÿÿÿÿÕ_x0016_âÇ @ÿÿÿÿÿÿÿÿÿÿÿÿÿÿÿÿÿÿÿÿÿÿÿÿÿÿÿÿÿÿÿÿÿÿÿÿÿÿÿÿÿÿÿÿÿÿÿÿÿÿÿÿÿÿÿÿÿÿÿÿÿÿÿÿÿÿÿÿÿÿÿÿÿÿÿÿÿÿÿÿÿÿÿÿÿÿÿÿÿÿÿÿÿÿÿÿÿÿÿÿÿÿÿÿ_x000B_÷ï&amp;+_x0001_!@ÿÿÿÿÿÿÿÿÿÿÿÿÿÿÿÿÿÿÿÿÿÿÿÿÅê¦°F @ÿÿÿÿÿÿÿÿÿÿÿÿÿÿÿÿÿÿÿÿÿÿÿÿ[2_x001B_y!@ÿÿÿÿÿÿÿÿÿÿÿÿÿÿÿÿÿÿÿÿÿÿÿÿÿÿÿÿÿÿÿÿâ¾É_x000C_ï¿_x001F_@ÿÿÿÿÿÿÿÿ_x0002__x0003_ÿÿÿÿÿÿÿÿÔwùg´ì_x001E_@ÿÿÿÿÿÿÿÿI¼q_x001A__x0001_B!@ØØ_x000F_'!@ÿÿÿÿÿÿÿÿÿÿÿÿÿÿÿÿÿÿÿÿÿÿÿÿÿÿÿÿÿÿÿÿÿÿÿÿÿÿÿÿÿÿÿÿÿÿÿÿÿÿÿÿÿÿÿÿÿÿÿÿÿÿÿÿ¡*[Î§÷_x001D_@ÿÿÿÿÿÿÿÿÿÿÿÿÿÿÿÿÿÿÿÿÿÿÿÿÿÿÿÿÿÿÿÿÿÿÿÿÿÿÿÿÿÿÿÿÿÿÿÿÿÿÿÿÿÿÿÿÿÿÿÿÿÿÿÿÿÿÿÿÿÿÿÿÿÿÿÿÿÿÿÿÿÿÿÿÿÿÿÿ_x0012_òJ' @_x0013_vw_x001C_»x @ÿÿÿÿÿÿÿÿÿÿÿÿÿÿÿÿÿÿÿÿÿÿÿÿÿÿÿÿÿÿÿÿÿÿÿÿ_x0001__x0002_ÿÿÿÿÿÿÿÿÿÿÿÿo3x åm @ÿÿÿÿÿÿÿÿÿÿÿÿÿÿÿÿÿÿÿÿÿÿÿÿÿÿÿÿÿÿÿÿÿÿÿÿÿÿÿÿr	·m!_x001E_@ÿÿÿÿÿÿÿÿ]õÁî_x001D_@íÌ¿!_x0002_!@K_x000F_*öè_x001E_@ÿÿÿÿÿÿÿÿÿÿÿÿÿÿÿÿÿÿÿÿÿÿÿÿbÌ&gt;ò#o @Ñ¡_x001E_±5_x001D_@ÿÿÿÿÿÿÿÿÿÿÿÿÿÿÿÿÿÿÿÿÿÿÿÿÿÿÿÿÿÿÿÿÿÿÿÿÿÿÿÿ³_x0014_«ºA!@ÿÿÿÿÿÿÿÿÿÿÿÿÿÿÿÿ&gt;kr[_x000B_ @ç_x0019_g_x001F_J_x001F_@ÿÿÿÿÿÿÿÿÿÿÿÿÿÿÿÿ´Ä¸U« @ÿÿÿÿÿÿÿÿ_x0002__x0003_ÿÿÿÿÿÿÿÿÿÿÿÿÿÿÿÿÿÿÿÿÿÿÿÿÿÿÿÿÿÿÿÿÿÿÿÿÿÿÿÿ_x001A_÷uÀJ4_x001F_@ÿÿÿÿÿÿÿÿÿÿÿÿÿÿÿÿÿÿÿÿÿÿÿÿÿÿÿÿÿÿÿÿêF_x0001_¬zá_x001F_@ÿÿÿÿÿÿÿÿÿÿÿÿÿÿÿÿÿÿÿÿÿÿÿÿ99½¹;-_x001F_@ÿÿÿÿÿÿÿÿÍ_x0014_NÚNã_x001D_@ÿÿÿÿÿÿÿÿÿÿÿÿÿÿÿÿÿÿÿÿÿÿÿÿÿÿÿÿÿÿÿÿÿÿÿÿÿÿÿÿ´_x0008_rÅ¹_x001D_@ÿÿÿÿÿÿÿÿÿÿÿÿÿÿÿÿÿÿÿÿÿÿÿÿÿÿÿÿÿÿÿÿ7tÅÖ_x001E_@ÿÿÿÿÿÿÿÿÿÿÿÿÿÿÿÿÿÿÿÿÿÿÿÿÿÿÿÿ_x0001__x0002_ÿÿÿÿÿÿÿÿÿÿÿÿÿÿÿÿÿÿÿÿô[ÇÃ¯å_x001F_@ÿÿÿÿÿÿÿÿ_ÕS{pÞ_x001E_@ÿÿÿÿÿÿÿÿÿÿÿÿÿÿÿÿÿÿÿÿÿÿÿÿÿÿÿÿÿÿÿÿÿÿÿÿÿÿÿÿÿÿÿÿÿÿÿÿÿÿÿÿÿÿÿÿÿÿÿÿÿÿÿÿ ¥(sæ»_x001F_@º-_x0001_!:t @ÿÿÿÿÿÿÿÿ¼Ö,ÀK_x001D_@ÿÿÿÿÿÿÿÿ×S~è¾Ø_x001F_@ÿÿÿÿÿÿÿÿ£êL÷ @ÿÿÿÿÿÿÿÿe_x0007_ÁÊø_x001E_@ÿÿÿÿÿÿÿÿÿÿÿÿÿÿÿÿÿÿÿÿÿÿÿÿ_x000B_þ_x0017_¤ò_x0008_ @ÿÿÿÿÿÿÿÿÿÿÿÿÿÿÿÿu÷Öè_x000D_j @ÿÿÿÿÿÿÿÿ_x0001__x0002_ÿÿÿÿÿÿÿÿÿÿÿÿÿÿÿÿZÍÒ4­_x001E_@ò«ÔRÕ@_x001F_@~Óý%_x001F_ê @,Î*S_x000F_¦_x001D_@ÿÿÿÿÿÿÿÿÿÿÿÿÿÿÿÿÿÿÿÿÿÿÿÿêO'ßy @ÿÿÿÿÿÿÿÿÿÿÿÿÿÿÿÿÿÿÿÿÿÿÿÿÿÿÿÿÿÿÿÿ2[íî_x001E_@ÝÏ¹k%_x0015__x001F_@_x0012_¢_x000D_âï_x001C_@ÿÿÿÿÿÿÿÿÿÿÿÿÿÿÿÿÿÿÿÿÿÿÿÿÿÿÿÿÿÿÿÿÿÿÿÿÿÿÿÿÿÿÿÿÿÿÿÿÿÿÿÿÿÿÿÿÿÿÿÿÿÿÿÿÿÿÿÿÿÿÿÿÌ°MÐï_x001F_@ÿÿÿÿÿÿÿÿÿÿÿÿÿÿÿÿÿÿÿÿÿÿÿÿÿÿÿÿÿÿÿÿÿÿÿÿ_x0001__x0002_ÿÿÿÿÿÿÿÿÿÿÿÿÿÿÿÿÿÿÿÿÿÿÿÿÿÿÿÿÿÿÿÿÿÿÿÿÿÿÿÿÿÿÿÿÿÿÿÿÿÿÿÿ_x001D_Ê¹² @_x0010_ÝÓ_x000D__x001C_ @ÿÿÿÿÿÿÿÿÿÿÿÿÿÿÿÿÿÿÿÿÿÿÿÿÿÿÿÿÿÿÿÿJHâ}_x001E_@ÿÿÿÿÿÿÿÿÿÿÿÿÿÿÿÿTÆ_x0011_?` @ÿÿÿÿÿÿÿÿÿÿÿÿÿÿÿÿÿÿÿÿÿÿÿÿÿÿÿÿÿÿÿÿÿÿÿÿÿÿÿÿÿÿÿÿÿÿÿÿ5J5³[_x001C_@ÿÿÿÿÿÿÿÿÿÿÿÿÿÿÿÿÿÿÿÿÿÿÿÿÿÿÿÿÿÿÿÿÿÿÿÿÿÿÿÿ¼dl_x0006_Å_x001D_ @ÿÿÿÿÿÿÿÿÿÿÿÿÿÿÿÿ_x0001__x0002_ÿÿÿÿÿÿÿÿÿÿÿÿÿÿÿÿÿÿÿÿÿÿÿÿñ}ÒÌ @ÿÿÿÿÿÿÿÿÿÿÿÿÿÿÿÿEÅ@½_x0016_v_x001F_@ÿÿÿÿÿÿÿÿÿÿÿÿÿÿÿÿÿÿÿÿÿÿÿÿÿÿÿÿÿÿÿÿ&gt;éVôA_x001F_@ÿÿÿÿÿÿÿÿéûXEfF_x001F_@ÿÿÿÿÿÿÿÿÿÿÿÿÿÿÿÿÿÿÿÿÿÿÿÿÿÿÿÿÿÿÿÿÿÿÿÿÿÿÿÿÿÿÿÿÿÿÿÿÿÿÿÿÿÿÿÿux¬ã_x001E_@ÿÿÿÿÿÿÿÿÿÿÿÿÿÿÿÿÿÿÿÿÿÿÿÿ¿à0_x0011_y¸_x001D_@ÿÿÿÿÿÿÿÿºd_x0016__x000B_òã_x001F_@ÿÿÿÿÿÿÿÿÿÿÿÿÿÿÿÿÿÿÿÿÿÿÿÿÿÿÿÿ_x0001__x0002_ÿÿÿÿÿÿÿÿÿÿÿÿ_x0005_Þ²¯Ö @ÿÿÿÿÿÿÿÿy±_x0002_R¦í_x001F_@àÁ_x0004_q3 @ÿÿÿÿÿÿÿÿÿÿÿÿÿÿÿÿ_x0005_ÈG5£_x001E_@¹ÔJß_x001A_ @ÿÿÿÿÿÿÿÿïM¢;Ô»_x001C_@ÿÿÿÿÿÿÿÿn×_x0014_Ú¤_x001F_@ÿÿÿÿÿÿÿÿÿÿÿÿÿÿÿÿÿÿÿÿÿÿÿÿÿÿÿÿÿÿÿÿÿÿÿÿÿÿÿÿÿÿÿÿÿÿÿÿÿÿÿÿÿÿÿÿÿÿÿÿÿÿÿÿÿÿÿÿÿÿÿÿ_x0011_|})_x0001_ø_x001F_@Q¬ü]Å&lt; @ÿÿÿÿÿÿÿÿ_x0005_æE_x0006_`8_x001F_@ÿÿÿÿÿÿÿÿÿÿÿÿÿÿÿÿÿÿÿÿÿÿÿÿÿÿÿÿÿÿÿÿÿÿÿÿÿÿÿÿ_x0001__x0002_ÿÿÿÿÿÿÿÿÿÿÿÿÿÿÿÿø­+²às!@ÿÿÿÿÿÿÿÿâGW4Á @ÿÿÿÿÿÿÿÿÿÿÿÿÿÿÿÿ$Sao_x001F_@ÿÿÿÿÿÿÿÿÿÿÿÿÿÿÿÿÿÿÿÿÿÿÿÿÿÿÿÿÿÿÿÿÿÿÿÿÿÿÿÿÿÿÿÿÿÿÿÿÿÿÿÿÿÿÿÿÿÿÿÿÿÿÿÿÿÿÿÿÿÿÿÿÿÿÿÿÿÿÿÿ_x0017_3°_x001F_k÷_x001F_@ÿÿÿÿÿÿÿÿÿÿÿÿÿÿÿÿÿÿÿÿÿÿÿÿÿÿÿÿÿÿÿÿÿÿÿÿÿÿÿÿþ_x0006_@=Cµ @_x0012_Øù0!@ÿÿÿÿÿÿÿÿÿÿÿÿÿÿÿÿÿÿÿÿÿÿÿÿÿÿÿÿÿÿÿÿÿÿÿÿÿÿÿÿÿÿÿÿ_x0001__x0002_ÿÿÿÿÿÿÿÿÿÿÿÿÿÿÿÿÿÿÿÿÿÿÿÿÿÿÿÿÿÿÿÿÿÿÿÿ²_x0017_=Åtl!@Ll]i!@ÿÿÿÿÿÿÿÿÿÿÿÿÿÿÿÿÿÿÿÿÿÿÿÿÿÿÿÿÿÿÿÿÿÿÿÿÿÿÿÿÿÿÿÿÿÿÿÿÿÿÿÿÿÿÿÿÿÿÿÿÿÿÿÿÿÿÿÿÿÿÿÿÿÿÿÿÿÿÿÿÿÿÿÿÿÿÿÿÿÿÿÿÿÿÿÿÿÿÿÿÿÿÿÿ£kÛ}_x0019_!@Cþ~ÁT_x001E_@ÿÿÿÿÿÿÿÿîG£¶_x001F_@ÿÿÿÿÿÿÿÿÿÿÿÿÿÿÿÿÿÿÿÿÿÿÿÿÿÿÿÿÿÿÿÿþ_x0013_c_x0001__x0004_Ì @t(O[_x0011_!@ÿÿÿÿÿÿÿÿÿÿÿÿÿÿÿÿ_x0001__x0002_ÿÿÿÿÿÿÿÿÿÿÿÿÿÿÿÿÿÿÿÿÿÿÿÿ«C_x001B__x001E_Ù_x001F_@ÿÿÿÿÿÿÿÿÿÿÿÿÿÿÿÿÿÿÿÿÿÿÿÿÿÿÿÿÿÿÿÿÿÿÿÿÿÿÿÿÿÿÿÿÿÿÿÿÿÿÿÿÿÿÿÿÿÿÿÿÿÿÿÿ8æt_x0002_&lt;_x001D_@ÿÿÿÿÿÿÿÿyB¢u!@ÿÿÿÿÿÿÿÿÿÿÿÿÿÿÿÿÿÿÿÿÿÿÿÿ^¶äöXÝ @ÿÿÿÿÿÿÿÿÿÿÿÿÿÿÿÿÿÿÿÿÿÿÿÿÿÿÿÿÿÿÿÿr*}|@L_x001E_@çöa @ÿÿÿÿÿÿÿÿ_x0017_°Eé«U @ÿÿÿÿÿÿÿÿÿÿÿÿÿÿÿÿÿÿÿÿÿÿÿÿÿÿÿÿÿÿÿÿÿÿÿÿ_x0001__x0002_ÿÿÿÿ6¾RÒNz @ÿÿÿÿÿÿÿÿ._x0006_ëÛB_x001F_@PO^¼-* @ÿÿÿÿÿÿÿÿqÆ·\ @ù¦Z]_x001F_ @ÕÉ¦h @ÿÿÿÿÿÿÿÿÿÿÿÿÿÿÿÿÿÿÿÿÿÿÿÿÿÿÿÿÿÿÿÿ_x0005_?_x0003__x0006_C«_x001F_@ÿÿÿÿÿÿÿÿÿÿÿÿÿÿÿÿÿÿÿÿÿÿÿÿÿÿÿÿÿÿÿÿTðMî@Ó @ÿÿÿÿÿÿÿÿ¯ùÂÓÊ_x001D_@Û_x000E_3ô_x0010__x000D_!@ÿÿÿÿÿÿÿÿÿÿÿÿÿÿÿÿÿÿÿÿÿÿÿÿÿÿÿÿÿÿÿÿÿÿÿÿÿÿÿÿ_x0002__x001F_@A_x001E_@ÿÿÿÿÿÿÿÿÿÿÿÿÿÿÿÿ²_x000C_ÙªË @ÿÿÿÿÿÿÿÿ_x0001__x0002_ÿÿÿÿÿÿÿÿÿÿÿÿÿÿÿÿÿÿÿÿÿÿÿÿÿÿÿÿÿÿÿÿâåx7M_x001F_@_NÏø_x0019__x001D_@L3¿úh!@ÿÿÿÿÿÿÿÿÿÿÿÿÿÿÿÿÿÿÿÿÿÿÿÿÿÿÿÿÿÿÿÿÿÿÿÿÿÿÿÿÿÿÿÿÿÿÿÿÿÿÿÿÿÿÿÿÿÿÿÿÿÿÿÿÿÿÿÿÿÿÿÿÿÿÿÿÿÿÿÿÿÿÿÿÿÿÿÿÿÿÿÿÿÿÿÿÿÿÿÿÿÿÿÿ3àQ&lt;_x001F_@ÿÿÿÿÿÿÿÿÿÿÿÿÿÿÿÿj:¨_x0015_!@ÿÿÿÿÿÿÿÿÿÿÿÿÿÿÿÿ_x0003_"Ð!@CÄsà_x001E_@ÿÿÿÿÿÿÿÿ®fË,_x000C_ª_x001F_@ÿÿÿÿÿÿÿÿDl¶_x000B__x0001__x0002_%$ @ÿÿÿÿÿÿÿÿÿÿÿÿÿÿÿÿÿÿÿÿÿÿÿÿ:/ÈKd_x001E_@ÿÿÿÿÿÿÿÿÿÿÿÿÿÿÿÿ_x000C__x0003_)ð(_x001C_@ÿÿÿÿÿÿÿÿÿÿÿÿÿÿÿÿÿÿÿÿÿÿÿÿÿÿÿÿÿÿÿÿÿÿÿÿÿÿÿÿ¨gµk_x000C__x0012__x001F_@ÿÿÿÿÿÿÿÿý¦JÌ_x001E_@ÿÿÿÿÿÿÿÿÎn Ú_x0017__x001F_@ÿÿÿÿÿÿÿÿÿÿÿÿÿÿÿÿ_x0008_Ts@p @ÿÿÿÿÿÿÿÿÿÿÿÿÿÿÿÿÿÿÿÿÿÿÿÿÿÿÿÿÿÿÿÿÿÿÿÿÿÿÿÿÿÿÿÿÿÿÿÿÿÿÿÿÿÿÿÿÿÿÿÿÿÿÿÿPCuþ6¾ @ÿÿÿÿÿÿÿÿÿÿÿÿÿÿÿÿ_x0001__x0002_ÿÿÿÿÿÿÿÿÿÿÿÿÿÿÿÿÿÿÿÿÿÿÿÿÿÿÿÿÿÿÿÿÿÿÿÿÿÿÿÿºÓFmI!@_x0006_aÁ!_x000B_L_x001F_@ÿÿÿÿÿÿÿÿÿÿÿÿÿÿÿÿÿÿÿÿÿÿÿÿÿÿÿÿÿÿÿÿÿÿÿÿÿÿÿÿÿÿÿÿÿÿÿÿÿÿÿÿÿÿÿÿÿÿÿÿÿÿÿÿÿÿÿÿÿÿÿÿÿÿÿÿÿÿÿÿÿÿÿÿÿÿÿÿ_x0013_ØðVQ @ÿÿÿÿÿÿÿÿÿÿÿÿÿÿÿÿÿÿÿÿÿÿÿÿÿÿÿÿÿÿÿÿÿÿÿÿÿÿÿÿ_x0014_Z'c[ @ÿÿÿÿÿÿÿÿB«Ê%_x001A_Ý_x001F_@ÿÿÿÿÿÿÿÿÿÿÿÿÿÿÿÿ(&gt;µ­üØ_x001C_@ÿÿÿÿÿÿÿÿÿÿÿÿ_x0001__x0002_ÿÿÿÿÿÿÿÿÿÿÿÿ ¥Ã_x0015_§_x001C_@ÿÿÿÿÿÿÿÿÿÿÿÿÿÿÿÿÿÿÿÿÿÿÿÿÿÿÿÿÿÿÿÿ9?¦u @ÿÿÿÿÿÿÿÿ¸^äS%A_x001E_@ÿÿÿÿÿÿÿÿÿÿÿÿÿÿÿÿÆJàü;V @ÿÿÿÿÿÿÿÿÿÿÿÿÿÿÿÿÿÿÿÿÿÿÿÿÿÿÿÿÿÿÿÿ_x000F_nq_x001D_@ÿÿÿÿÿÿÿÿÿÿÿÿÿÿÿÿÿÿÿÿÿÿÿÿÿÿÿÿÿÿÿÿÿÿÿÿÿÿÿÿÿÿÿÿÿÿÿÿÿÿÿÿÿÿÿÿÿÿÿÿÿÿÿÿçì¾¬h_x001D_@ÿÿÿÿÿÿÿÿÿÿÿÿÿÿÿÿ_x0016__x0014_fÖ _x001E_@ÿÿÿÿÿÿÿÿíø_x0008_c£_x001D_@_x0001__x0002_ÿÿÿÿÿÿÿÿÿÿÿÿÿÿÿÿ¡e;"# @ÿÿÿÿÿÿÿÿBí©Pd_x001D_@ÿÿÿÿÿÿÿÿ:6sÄ_x001F_@ÿÿÿÿÿÿÿÿÿÿÿÿÿÿÿÿó´¬¿_x0008_p_x001E_@ÿÿÿÿÿÿÿÿÿÿÿÿÿÿÿÿÿÿÿÿÿÿÿÿÿÿÿÿÿÿÿÿôÙ´_x0015_s_x001D_@ÿÿÿÿÿÿÿÿÿÿÿÿÿÿÿÿÿÿÿÿÿÿÿÿõ_x000B_ú² @&lt;âºJ=_x001E_@ÿÿÿÿÿÿÿÿÿÿÿÿÿÿÿÿÿÿÿÿÿÿÿÿÿÿÿÿÿÿÿÿÿÿÿÿÿÿÿÿÿÿÿÿÿÿÿÿóÅr!@ÿÿÿÿÿÿÿÿÿÿÿÿÿÿÿÿÿÿÿÿÿÿÿÿÿÿÿÿÿÿÿÿ¼_x0001_ïa_x0001__x0002_z½ @ÿÿÿÿÿÿÿÿÿÿÿÿÿÿÿÿÿÿÿÿÿÿÿÿÿÿÿÿÿÿÿÿÿÿÿÿÿÿÿÿÿÿÿÿÿÿÿÿÿÿÿÿÿÿÿÿÿÿÿÿÿÿÿÿe|åG_x001F_@ÿÿÿÿÿÿÿÿÿÿÿÿÿÿÿÿÿÿÿÿÿÿÿÿ¡óØc£Z @ÿÿÿÿÿÿÿÿ_x001C_&gt;b @ÿÿÿÿÿÿÿÿXÇËàý @ÿÿÿÿÿÿÿÿÿÿÿÿÿÿÿÿÿÿÿÿÿÿÿÿÿÿÿÿÿÿÿÿÿÿÿÿÿÿÿÿÿÿÿÿÿÿÿÿÿÿÿÿÿÿÿÿÿÿÿÿÿÿÿÿÿÿÿÿÿÿÿÿÿÿÿÿÿÿÿÿ2^_x0014_	Ò_x0013_ @°_x0013_¦°¼_x001F_@ÿÿÿÿÿÿÿÿÿÿÿÿÿÿÿÿ_x0002__x0003_Îök-5_x001E_@ÿÿÿÿÿÿÿÿÿÿÿÿÿÿÿÿÿÿÿÿÿÿÿÿÿÿÿÿÿÿÿÿÿÿÿÿÿÿÿÿÁ´¼Ñy @ÿÿÿÿÿÿÿÿÿÿÿÿÿÿÿÿÿÿÿÿÿÿÿÿøO_x0019_A_x001F_n!@ÿÿÿÿÿÿÿÿÿÿÿÿÿÿÿÿÿÿÿÿÿÿÿÿÿÿÿÿÿÿÿÿÿÿÿÿÿÿÿÿÖ$Äë_x001E_ @ÿÿÿÿÿÿÿÿÿÿÿÿÿÿÿÿÿÿÿÿÿÿÿÿR^«Ü¸ @¸^í_x0001__x0002_1_x001E_@ÿÿÿÿÿÿÿÿÿÿÿÿÿÿÿÿÿÿÿÿÿÿÿÿÿÿÿÿÿÿÿÿÿÿÿÿÿÿÿÿY§fNÃ2!@ÿÿÿÿÿÿÿÿÿÿÿÿÿÿÿÿ¼T%V{ç_x001E_@\º_x0008_ÿ_x0002__x0003_ªf_x001F_@.Üø³ @Ø(`ä@&gt;!@ÿÿÿÿÿÿÿÿÿÿÿÿÿÿÿÿÿÿÿÿÿÿÿÿÿÿÿÿÿÿÿÿÿÿÿÿÿÿÿÿÿÿÿÿÿÿÿÿÏÖ=_x001E_nf @ÿÿÿÿÿÿÿÿ¦_x001B_Õ_x000F_¬_x0003_ @ÿÿÿÿÿÿÿÿàÒä÷KÜ @ÿÿÿÿÿÿÿÿ³Ê @ÿÿÿÿÿÿÿÿÿÿÿÿÿÿÿÿµêlÃ_x001E_@ÿÿÿÿÿÿÿÿÿÿÿÿÿÿÿÿÚ_x0001_"ÃÙH_x001F_@ÿÿÿÿÿÿÿÿÿÿÿÿÿÿÿÿÿÿÿÿÿÿÿÿ_x0019_£Ý_x001D_@ÿÿÿÿÿÿÿÿÿÿÿÿÿÿÿÿ*µ¾_x0006_É @ÿÿÿÿÿÿÿÿÿÿÿÿÿÿÿÿë£+z%_x001F_@_x0001__x0002__x0013_f¸&lt;ç @ÿÿÿÿÿÿÿÿÿÿÿÿÿÿÿÿÿÿÿÿÿÿÿÿÿÿÿÿÿÿÿÿÿÿÿÿÿÿÿÿÿÿÿÿÿÿÿÿÿÿÿÿÿÿÿÿÿÿÿÿÿÿÿÿÿÿÿÿÿÿÿÿÿÿÿÿÿÿÿÿÿÿÿÿÿÿÿÿb|U·#1 @ÿÿÿÿÿÿÿÿÿÿÿÿÿÿÿÿÿÿÿÿÿÿÿÿÿÿÿÿÿÿÿÿÿÿÿÿÿÿÿÿÿÿÿÿÿÿÿÿÿÿÿÿÿÿÿÿÿÿÿÿÿÿÿÿ_x0018__x0016__x0008_\°_x001F_@ÿÿÿÿÿÿÿÿÿÿÿÿÿÿÿÿÿÿÿÿÿÿÿÿ]½±T8 @¶Z«_x000F_È$ @ÿÿÿÿÿÿÿÿÿÿÿÿÿÿÿÿÿÿÿÿÿÿÿÿÿÿÿÿÿÿÿÿÎ9_x0001__x0002__x0012_*!@ÿÿÿÿÿÿÿÿÿÿÿÿÿÿÿÿÿÿÿÿÿÿÿÿ&amp;kRíeê_x001F_@{_x0006_é=ï{_x001F_@ÿÿÿÿÿÿÿÿW°r("!@ÿÿÿÿÿÿÿÿÿÿÿÿÿÿÿÿs²_x0001_c6_x0016__x001E_@£~	\ó_x001F_@ÿÿÿÿÿÿÿÿØÊ4_x001F_@ÿÿÿÿÿÿÿÿPð¿¶"ó @ü/_x0016_ý_x001A_q_x001E_@ÿÿÿÿÿÿÿÿÿÿÿÿÿÿÿÿÿÿÿÿÿÿÿÿÿÿÿÿÿÿÿÿÿÿÿÿÿÿÿÿÿÿÿÿÿÿÿÿ³ûsD&gt; @ÿÿÿÿÿÿÿÿ!Øx£_x0012_ @ÿÿÿÿÿÿÿÿÿÿÿÿÿÿÿÿÿÿÿÿÿÿÿÿÿÿÿÿÿÿÿÿÿÿÿÿÿÿÿÿÁ:¹R @_x0001__x0002_ÿÿÿÿÿÿÿÿÿÿÿÿÿÿÿÿÿÿÿÿÿÿÿÿÿÿÿÿÿÿÿÿÿÿÿÿÿÿÿÿÿÿÿÿÿÿÿÿÿÿÿÿÿÿÿÿ¥t7½_x001E_@ÿÿÿÿÿÿÿÿÿÿÿÿÿÿÿÿÿÿÿÿÿÿÿÿÿÿÿÿÿÿÿÿÿÿÿÿÿÿÿÿÿÿÿÿÿÿÿÿÿÿÿÿÿÿÿÿÿÿÿÿÿÿÿÿÿÿÿÿÿÿÿÿÿÿÿÿÿÿÿÿÿÿÿÿÿÿÿÿÿÿÿÿÿÿÿÿÿÿÿÿÿÿÿÿÿÿÿÿÿÿÿÿÿÿÿÿÿÿÿÿ_x0010_Þ7¿æ$!@_x0008__x0003_ØHa @ÿÿÿÿÿÿÿÿÿÿÿÿÿÿÿÿ_x001D_ßÀ)¸_x001F_@ÿÿÿÿÿÿÿÿÿÿÿÿÿÿÿÿÿÿÿÿÿÿÿÿÿÿÿÿ_x0001__x0002_ÿÿÿÿÿÿÿÿÿÿÿÿÿÿÿÿÿÿÿÿ+(~_x0017_Ü @ÿÿÿÿÿÿÿÿÿÿÿÿÿÿÿÿÿÿÿÿÿÿÿÿÿÿÿÿÿÿÿÿÿÿÿÿÿÿÿÿÿÿÿÿÿÿÿÿ_x0017_«°v\û_x001D_@ÿÿÿÿÿÿÿÿÿÿÿÿÿÿÿÿÿÿÿÿÿÿÿÿÿÿÿÿÿÿÿÿÿÿÿÿÿÿÿÿÿÿÿÿÿÿÿÿÿÿÿÿÿÿÿÿÿÿÿÿÿÿÿÿÿÿÿÿÿÿÿÿÿÿÿÿÿÿÿÿÿÿÿÿÿÿÿÿÿÿÿÿÿÿÿÿÿÿÿÿÿÿÿÿüó6_x001A_!@ÿÿÿÿÿÿÿÿÿÿÿÿÿÿÿÿT_x000F_g­R¸ @ÿÿÿÿÿÿÿÿÿÿÿÿÿÿÿÿÿÿÿÿÿÿÿÿÿÿÿÿÿÿÿÿ_x0001__x0002_ÿÿÿÿÿÿÿÿÿÿÿÿÿÿÿÿÿÿÿÿÿÿÿÿÖo§C¨_x001E_@J_x001C_Xuy_x000E_ @_x0008_Ã·£ý @ÿÿÿÿÿÿÿÿÿÿÿÿÿÿÿÿ_x0008_¼bjJ_x001E_@ÿÿÿÿÿÿÿÿÿÿÿÿÿÿÿÿÿÿÿÿÿÿÿÿÿÿÿÿÿÿÿÿÿÿÿÿÿÿÿÿÿÿÿÿÿÿÿÿÿÿÿÿÿÿÿÿÿÿÿÿÿÿÿÿÿÿÿÿÿÿÿÿÿÿÿÿÿÿÿÿÿÿÿÿÿÿÿÿ_x000F_fÄ¶_x001D_@ÿÿÿÿÿÿÿÿÐ¨¯_x0018_!@ÿÿÿÿÿÿÿÿÿÿÿÿÿÿÿÿÿÿÿÿÿÿÿÿÿÿÿÿÿÿÿÿÿÿÿÿÿÿÿÿÿÿÿÿÿÿÿÿÿÿÿÿÿÿÿÿÿÿÿÿÿÿÿÿÿÿÿÿ_x0001__x0003_ÿÿÿÿÿÿÿÿÿÿÿÿ úØäú @ÿÿÿÿÿÿÿÿÿÿÿÿÿÿÿÿ_x0012_õò¬_x0010_ @ÿÿÿÿÿÿÿÿÿÿÿÿÿÿÿÿÿÿÿÿÿÿÿÿ_x001F_®[|_x0010_!@ÿÿÿÿÿÿÿÿÿÿÿÿÿÿÿÿÿÿÿÿÿÿÿÿÿÿÿÿÿÿÿÿÿÿÿÿÿÿÿÿÿÿÿÿÿÿÿÿÿÿÿÿÿÿÿÿÿÿÿÿÿÿÿÿÿÿÿÿÿÿÿÿÿÿÿÿÿÿÿÿÓ²)"±_x0002__x001F_@ÿÿÿÿÿÿÿÿØf*[öµ_x001F_@ÿÿÿÿÿÿÿÿÿÿÿÿÿÿÿÿÿÿÿÿÿÿÿÿÿÿÿÿÿÿÿÿÿÿÿÿÿÿÿÿÿÿÿÿÿÿÿÿÿÿÿÿÿÿÿÿÿÿÿÿÿÿÿÿÿÿÿÿÿÿÿÿ_x0001__x0002_ÿÿÿÿÿÿÿÿÿÿÿÿÿÿÿÿÿÿÿÿÿÿÿÿÿÿÿÿÿÿÿÿôw#e³ @ÿÿÿÿÿÿÿÿÿÿÿÿÿÿÿÿÿÿÿÿÿÿÿÿÿÿÿÿÿÿÿÿ{fì_x0005_íÝ_x001F_@ÿÿÿÿÿÿÿÿÿÿÿÿÿÿÿÿÿÿÿÿÿÿÿÿði_x0011__x0006__x0012_!@ÿÿÿÿÿÿÿÿØû_x0017_Ì  @ÿÿÿÿÿÿÿÿÿÿÿÿÿÿÿÿÿÿÿÿÿÿÿÿÿÿÿÿÿÿÿÿÿÿÿÿÿÿÿÿÿÿÿÿÿÿÿÿÿÿÿÿÿÿÿÿÿÿÿÿÿÿÿÿÿÿÿÿÿÿÿÿÿÿÿÿÿÿÿÿÿÿÿÿÿÿÿÿÿÿÿÿÿÿÿÿÿÿÿÿÿÿÿÿÂÊ_x0006_L)Ç_x001E_@ÿÿÿÿÿÿÿÿÿÿÿÿ_x0001__x0002_ÿÿÿÿÿÿÿÿÿÿÿÿÿÿÿÿÿÿÿÿÿÿÿÿÿÿÿÿÿÿÿÿÿÿÿÿÿÿÿÿÿÿÿÿÿÿÿÿÿÿÿÿÿÿÿÿÿÿÿÿÿÿÿÿÿÿÿÿÿÿÿÿÿÿÿÿÿÿÿÿÿÿÿÿÿÿÿÿÿÿÿÿÿÿÿÿÿÿÿÿÿÿÿÿÿÿÿÿÿÿÿÿÿÿÿÿ::î_x000F_Å_x001D_@ÿÿÿÿÿÿÿÿny%ÑÌÊ_x001F_@ÿÿÿÿÿÿÿÿÿÿÿÿÿÿÿÿÿÿÿÿÿÿÿÿn¿J±b!@ÿÿÿÿÿÿÿÿÿÿÿÿÿÿÿÿÿÿÿÿÿÿÿÿÿÿÿÿÿÿÿÿÿÿÿÿÿÿÿÿÿÿÿÿÿÿÿÿÿÿÿÿÿÿÿÿÿÿÿÿÿÿÿÿÿÿÿÿÿÿÿÿ½â)Ú=) @_x0001__x0002_*=*ÛÄ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ÎOglf_x0019_ @ÿÿÿÿÿÿÿÿÿÿÿÿÿÿÿÿÿÿÿÿÿÿÿÿÿÿÿÿÿÿÿÿÿÿÿÿÿÿÿÿÿÿÿÿÿÿÿÿÿÿÿÿÿÿÿÿÿÿÿÿÿÿÿÿEAÊô_x0001__x0003_*7_x001F_@ÿÿÿÿÿÿÿÿ_x0012_}Fa @ÿÿÿÿÿÿÿÿÿÿÿÿÿÿÿÿ_x0010__x0002_ÿq @ÿÿÿÿÿÿÿÿÿÿÿÿÿÿÿÿÿÿÿÿÿÿÿÿÿÿÿÿÿÿÿÿq§_x001C_7¢²_x001D_@ÿÿÿÿÿÿÿÿ¡á·äg_x001E_@ÿÿÿÿÿÿÿÿÿÿÿÿÿÿÿÿÿÿÿÿÿÿÿÿÿÿÿÿÿÿÿÿÿÿÿÿÿÿÿÿÿÿÿÿÿÿÿÿÿÿÿÿÿÿÿÿÿÿÿÿÿÿÿÿÿÿÿÿÿÿÿÿ÷â&gt;_Ñ_x0014__x001F_@ÿÿÿÿÿÿÿÿÿÿÿÿÿÿÿÿÿÿÿÿÿÿÿÿÿÿÿÿÿÿÿÿÿÿÿÿÿÿÿÿÿÿÿÿÿÿÿÿÿÿÿÿÿÿÿÿÿÿÿÿÿÿÿÿÿÿÿÿÿÿÿÿ_x0001__x0002_ÿÿÿÿÿÿÿÿÿÿÿÿÿÿÿÿæÛ4xÌÃ_x001F_@ÿÿÿÿÿÿÿÿÃcSk @ÿÿÿÿÿÿÿÿÿÿÿÿÿÿÿÿÿÿÿÿÿÿÿÿÿÿÿÿÿÿÿÿÿÿÿÿÿÿÿÿÿÿÿÿÿÿÿÿ_x0004_¥_x000E_k×©!@ÿÿÿÿÿÿÿÿÿÿÿÿÿÿÿÿÿÿÿÿÿÿÿÿÿÿÿÿÿÿÿÿÿÿÿÿÿÿÿÿÿÿÿÿÿÿÿÿÿÿÿÿÿÿÿÿÿÿÿÿÿÿÿÿÿÿÿÿÿÿÿÿÈ%øw_x0003_ @ÿÿÿÿÿÿÿÿÿÿÿÿÿÿÿÿÙ]_x0013__x001E__x001E_@ÿÿÿÿÿÿÿÿÿÿÿÿÿÿÿÿÿÿÿÿÿÿÿÿÿÿÿÿÿÿÿÿÿÿÿÿÿÿÿÿÿÿÿÿÿÿÿÿÿÿÿÿ_x0001__x0002_ÿÿÿÿÿÿÿÿÿÿÿÿÿÿÿÿÿÿÿÿjÞjúÊÂ @ÿÿÿÿÿÿÿÿÿÿÿÿÿÿÿÿÿÿÿÿÿÿÿÿæçEö.,!@ÿÿÿÿÿÿÿÿÿÿÿÿÿÿÿÿÿÿÿÿÿÿÿÿÿÿÿÿÿÿÿÿ_x000D_Ñ_x0007_ý_"!@ÿÿÿÿÿÿÿÿÿÿÿÿÿÿÿÿÿÿÿÿÿÿÿÿÿÿÿÿÿÿÿÿÿÿÿÿÿÿÿÿ½&gt;§ûü @ÿÿÿÿÿÿÿÿÿÿÿÿÿÿÿÿÿÿÿÿÿÿÿÿÿÿÿÿÿÿÿÿÿÿÿÿÿÿÿÿÿÿÿÿÿÿÿÿÿÿÿÿÿÿÿÿ8Rä½Ø_x000D__x001D_@ÿÿÿÿÿÿÿÿÿÿÿÿÿÿÿÿÿÿÿÿÿÿÿÿÿÿÿÿÿÿÿÿÌVþ=­_x000C_ @_x0002__x0003_ÿÿÿÿÿÿÿÿÿÿÿÿÿÿÿÿÿÿÿÿÿÿÿÿÞT¯RÉ2 @ÿÿÿÿÿÿÿÿÿÿÿÿÿÿÿÿÿÿÿÿÿÿÿÿÿÿÿÿÿÿÿÿÿÿÿÿÿÿÿÿÿÿÿÿÿÿÿÿÿÿÿÿÿÿÿÿöB_x001C_×_x0007_&amp;_x001D_@ÿÿÿÿÿÿÿÿ,Í#_D_x0001_ @ÿÿÿÿÿÿÿÿÿÿÿÿÿÿÿÿd`Öè&amp;_x001F_@ÿÿÿÿÿÿÿÿÿÿÿÿÿÿÿÿÿÿÿÿÿÿÿÿÿÿÿÿÿÿÿÿ_x0018_ÍdrE_x001E_@ÿÿÿÿÿÿÿÿÿÿÿÿÿÿÿÿÿÿÿÿÿÿÿÿÿÿÿÿÿÿÿÿÿÿÿÿÿÿÿÿÿÿÿÿÿÿÿÿÿÿÿÿÿÿÿÿÿÿÿÿÿÿÿÿõ_x001E_¸åþN_x001D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u_x0010_ _x0019_có @»(rÁ©_x001F_@ÿÿÿÿÿÿÿÿÿÿÿÿÿÿÿÿÿÿÿÿÿÿÿÿÛ¤ëÃ8Â_x001F_@ÿÿÿÿÿÿÿÿÿÿÿÿÿÿÿÿÿÿÿÿÿÿÿÿ_x0001__x0002_ÿÿÿÿÿÿÿÿù©¯_x0016_÷ @ÿÿÿÿÿÿÿÿ5ÂüM^-_x001C_@ÿÿÿÿÿÿÿÿô¤×¦¼ý_x001D_@ÿÿÿÿÿÿÿÿÿÿÿÿÿÿÿÿÿÿÿÿÿÿÿÿÉæ_x0003__x001A_°A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Èµþ±_x001F_@ÿÿÿÿ_x0001__x0002_ÿÿÿÿÿÿÿÿÿÿÿÿÿÿÿÿÿÿÿÿÿÿÿÿÿÿÿÿ_x001D_;ð_x0015_7; @ÿÿÿÿÿÿÿÿÿÿÿÿÿÿÿÿÿÿÿÿÿÿÿÿÿÿÿÿÿÿÿÿÿÿÿÿÿÿÿÿ5vWqÁí_x001E_@ÿÿÿÿÿÿÿÿµÆ®_x000B_!@ÿÿÿÿÿÿÿÿÿÿÿÿÿÿÿÿÿÿÿÿÿÿÿÿÿÿÿÿÿÿÿÿÿÿÿÿÿÿÿÿV¶_x0018_ðQ|!@ÿÿÿÿÿÿÿÿdÒOÆ³*_x001F_@NBÕM_x001F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lt;£ü#J¥_x001E_@ÿÿÿÿÿÿÿÿÿÿÿÿÿÿÿÿÿÿÿÿÿÿÿÿçzÅ¤_x0008_ @ÿÿÿÿÿÿÿÿÿÿÿÿÿÿÿÿÿÿÿÿÿÿÿÿÿÿÿÿÿÿÿÿÿÿÿÿÿÿÿÿÿÿÿÿÿÿÿÿd_x000B_òu' @ÿÿÿÿÿÿÿÿÿÿÿÿÿÿÿÿÿÿÿÿÿÿÿÿÿÿÿÿÿÿÿÿÿÿÿÿÿÿÿÿH#Î_x0003_Î_x0012_ @ÿÿÿÿÿÿÿÿÿÿÿÿÿÿÿÿÿÿÿÿÿÿÿÿÿÿÿÿÿÿÿÿÿÿÿÿ_x0001__x0002_ÿÿÿÿÿÿÿÿÿÿÿÿÿÿÿÿÿÿÿÿÿÿÿÿÿÿÿÿÿÿÿÿÿÿÿÿÿÿÿÿÿÿÿÿÿÿÿÿÿÿÿÿü·0+Ý_x001F_@ÿÿÿÿÿÿÿÿÿÿÿÿÿÿÿÿÿÿÿÿÿÿÿÿÿÿÿÿÿÿÿÿÿÿÿÿÿÿÿÿÿÿÿÿÿÿÿÿÿÿÿÿÿÿÿÿÿÿÿÿÿÿÿÿ¼B_ïA}_x001E_@ÿÿÿÿÿÿÿÿY$$¹Ú @ÿÿÿÿÿÿÿÿÿÿÿÿÿÿÿÿÿÿÿÿÿÿÿÿÿÿÿÿÿÿÿÿí2_x001B_~è_x0018_ @ÿÿÿÿÿÿÿÿÿÿÿÿÿÿÿÿÿÝuwi_x001E_@ÿÿÿÿÿÿÿÿÿÿÿÿÿÿÿÿ_x0015_Ub­ø_x001E_@ÿÿÿÿÿÿÿÿÿÿÿÿÿÿÿÿ_x0001__x0002_ÿÿÿÿÿÿÿÿÿÿÿÿÿÿÿÿ:ÃÚz_x0003_ @ÿÿÿÿÿÿÿÿÿÿÿÿÿÿÿÿÿÿÿÿÿÿÿÿÿÿÿÿÿÿÿÿÿÿÿÿÿÿÿÿÿÿÿÿÿÿÿÿ5EËxö] @ÿÿÿÿÿÿÿÿÿÿÿÿÿÿÿÿÿÿÿÿÿÿÿÿÿÿÿÿÿÿÿÿÿÿÿÿÿÿÿÿðÆÐ¡¾ @Ko¡°® @ÿÿÿÿÿÿÿÿÿÿÿÿÿÿÿÿÿÿÿÿÿÿÿÿÿÿÿÿÿÿÿÿÿÿÿÿÿÿÿÿ§üï_x001E_·_x001F_@ÿÿÿÿÿÿÿÿÿÿÿÿÿÿÿÿÿÿÿÿÿÿÿÿÿÿÿÿÿÿÿÿÿÿÿÿÿÿÿÿÿÿÿÿÿÿÿÿ,uww½_x000B_ @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0007__x0004_Å£¼à_x001F_@ÿÿÿÿÿÿÿÿÿÿÿÿÿÿÿÿÿÿÿÿÿÿÿÿÿÿÿÿÿÿÿÿÿÿÿÿÿÿÿÿÿÿÿÿÿÿÿÿÿÿÿÿÿÿÿÿ÷ÌÖ§_x001E__x001F_@ÿÿÿÿÿÿÿÿÿÿÿÿÿÿÿÿ_x0001__x0002_ÿÿÿÿÿÿÿÿ½aÚåµ_x001F_@ÿÿÿÿÿÿÿÿÿÿÿÿÿÿÿÿÿÿÿÿÿÿÿÿÿÿÿÿÿÿÿÿ"9=d_x001D_@ÿÿÿÿÿÿÿÿÿÿÿÿÿÿÿÿÿÿÿÿÿÿÿÿÿÿÿÿÿÿÿÿÿÿÿÿÿÿÿÿÿÿÿÿÿÿÿÿÿÿÿÿÿÿÿÿ¼_x001E__x000C_)² @ÿÿÿÿÿÿÿÿÿÿÿÿÿÿÿÿÿÿÿÿÿÿÿÿÿÿÿÿÿÿÿÿÿÿÿÿÿÿÿÿÿÿÿÿÿÿÿÿÿÿÿÿÿÿÿÿÿÿÿÿÿÿÿÿÿÿÿÿÿÿÿÿÿÿÿÿÿÿÿÿÿÿÿÿÿÿÿÿÿÿÿÿÿÿÿÿãY5ð_x0012_Ï_x001C_@ÿÿÿÿÿÿÿÿÿÿÿÿÿÿÿÿÿÿÿÿÿÿÿÿÿÿÿÿ_x0001__x0003_ÿÿÿÿ,;2f_x0002_ @ÿÿÿÿÿÿÿÿÿÿÿÿÿÿÿÿÿÿÿÿÿÿÿÿÿÿÿÿÿÿÿÿÿÿÿÿÿÿÿÿÿÿÿÿÿÿÿÿÿÿÿÿÿÿÿÿÿÿÿÿÿÿÿÿÿÿÿÿÿÿÿÿÿÿÿÿÿÿÿÿÿÿÿÿÿÿÿÿÿÿÿÿÿÿÿÿÿÿÿÿÿÿÿÿÿÿÿÿÿÿÿÿÿÿÿÿÿÿÿÿ4TE4pÉ_x001E_@ÿÿÿÿÿÿÿÿÿÿÿÿÿÿÿÿÿÿÿÿÿÿÿÿÿÿÿÿÿÿÿÿÿÿÿÿÿÿÿÿ½H$cT8 @¦û²C6Q!@ÿÿÿÿÿÿÿÿÿÿÿÿÿÿÿÿÿÿÿÿÿÿÿÿ_áajÙg!@ÿÿÿÿÿÿÿÿÿÿÿÿÿÿÿÿÿÿÿÿÿÿÿÿ_x0001__x0002_ÿÿÿÿÿÿÿÿÿÿÿÿÿÿÿÿÿÿÿÿÿÿÿÿÿÿÿÿÿÿÿÿÿÿÿÿÿÿÿÿ_x000B_õ_x0003_§Óë_x001D_@ÿÿÿÿÿÿÿÿÿÿÿÿÿÿÿÿ¡ÉDç_x001F_@ÿÿÿÿÿÿÿÿÿÿÿÿÿÿÿÿÿÿÿÿÿÿÿÿÿÿÿÿÿÿÿÿÿÿÿÿÿÿÿÿÿÿÿÿÿÿÿÿÿÿÿÿÿÿÿÿÿÿÿÿÿÿÿÿÿÿÿÿÿÿÿÿÿÿÿÿÿÿÿÿÿÿÿÿÿÿÿÿÿÿÿÿÿÿÿÿÿÿÿÿÿÿÿÿÿÿÿÿÿÿÿÿÿÿÿÿÿÿÿÿÿÿÿÿÿÿÿÿ¬¶_x000D_$_x001C_ @ÿÿÿÿÿÿÿÿÿÿÿÿÿÿÿÿÿÿÿÿÿÿÿÿÿÿÿÿÿÿÿÿÿÿÿÿÿÿÿÿÿÿÿÿ_x0001__x0002_ÿÿÿÿ_x000D_ØJæ_x001F_@ÿÿÿÿÿÿÿÿÿÿÿÿÿÿÿÿÿÿÿÿÿÿÿÿÿÿÿÿÿÿÿÿ¿³Ü#^_x001F_@ÿÿÿÿÿÿÿÿÿÿÿÿÿÿÿÿÿÿÿÿÿÿÿÿÿÿÿÿÿÿÿÿÿÿÿÿÿÿÿÿÿÿÿÿÿÿÿÿÿÿÿÿÿÿÿÿÿÿÿÿÿÿÿÿÿÿÿÿÿÿÿÿÿÿÿÿÿÿÿÿÿÿÿÿÿÿÿÿÿÿÿÿÿÿÿÿÿÿÿÿÿÿÿÿ¯_x001C_;¬Ú°_x001E_@V÷ýyEÜ_x001E_@ÿÿÿÿÿÿÿÿÿÿÿÿÿÿÿÿÿÿÿÿÿÿÿÿÿÿÿÿÿÿÿÿÿÿÿÿÿÿÿÿÿÿÿÿÿÿÿÿÿÿÿÿÿÿÿÿÿÿÿÿÿÿÿÿÿÿÿÿÿÿÿÿÿÿÿÿÿÿÿÿ_x0001__x0002_ÿÿÿÿÿÿÿÿÿÿÿÿÿÿÿÿÿÿÿÿÿÿÿÿ&amp;¥[K\_x001F_@ÿÿÿÿÿÿÿÿ@+ê×ãâ_x001D_@ÿÿÿÿÿÿÿÿÿÿÿÿÿÿÿÿÿÿÿÿÿÿÿÿÞÂ¥;% @ÿÿÿÿÿÿÿÿÿÿÿÿÿÿÿÿÿÿÿÿÿÿÿÿ_x001A_áº_x0004_ìI_x001F_@ÿÿÿÿÿÿÿÿÿÿÿÿÿÿÿÿÿÿÿÿÿÿÿÿ}6g/A @ÿÿÿÿÿÿÿÿÿÿÿÿÿÿÿÿÿÿÿÿÿÿÿÿÿÿÿÿÿÿÿÿÿÿÿÿÿÿÿÿÿÿÿÿÿÿÿÿÿÿÿÿÿÿÿÿÿÿÿÿÿÿÿÿÿÿÿÿÿÿÿÿÿÿÿÿÿÿÿÿÿÿÿÿÿÿÿÿÿÿÿÿÿÿÿÿÿÿÿÿÿÿÿÿÿÿÿÿ_x0001__x0003_ÿÿÿÿÿÿÿÿÿÿÿÿÿÿÿÿÿÿÿÿ©}I;Ó_x001F_@ÿÿÿÿÿÿÿÿÿÿÿÿÿÿÿÿÿÿÿÿÿÿÿÿÿÿÿÿÿÿÿÿÿÿÿÿÿÿÿÿÿÿÿÿÿÿÿÿÿÿÿÿÿÿÿÿq)3úÉO_x001E_@ÿÿÿÿÿÿÿÿì_x0002_&amp;¬ÃD!@,wW_x0013_½ì @ÿÿÿÿÿÿÿÿñ_x001B_"¡Ç{_x001D_@ÿÿÿÿÿÿÿÿ_x000C_ãÿt­_x0019__x001F_@ÿÿÿÿÿÿÿÿÿÿÿÿÿÿÿÿÿÿÿÿÿÿÿÿ~SOËp @ÿÿÿÿÿÿÿÿÿÿÿÿÿÿÿÿÿÿÿÿÿÿÿÿÿÿÿÿÿÿÿÿÿÿÿÿÿÿÿÿf_ZP)Ñ @ÿÿÿÿÿÿÿÿÿÿÿÿÿÿÿÿÿÿÿÿÿÿÿÿ</t>
  </si>
  <si>
    <t>dca2a6ef2d07a1a55860b3ace463f20c_x0001__x0002_fàâ²%. @ÿÿÿÿÿÿÿÿ7Ðy!	_x001D_@ÿÿÿÿÿÿÿÿÿÿÿÿÿÿÿÿÿÿÿÿÿÿÿÿÿÿÿÿÿÿÿÿÿÿÿÿÿÿÿÿÿÿÿÿÿÿÿÿÿÿÿÿÿÿÿÿÿÿÿÿÿÿÿÿÿÿÿÿÿÿÿÿÿÿÿÿÿÿÿÿ¾[V_x0005_Ò&lt;_x001E_@ÿÿÿÿÿÿÿÿÿÿÿÿÿÿÿÿÿÿÿÿÿÿÿÿÿÿÿÿÿÿÿÿÿÿÿÿÿÿÿÿÿÿÿÿÿÿÿÿÿÿÿÿÿÿÿÿÿÿÿÿÿÿÿÿÿÿÿÿÿÿÿÿÿÿÿÿÿÿÿÿÿÿÿÿÿÿÿÿÿÿÿÿÿÿÿÿÿÿÿÿÿÿÿÿÿÿÿÿÿÿÿÿÿÿÿÿÿÿÿÿÿÿÿÿÿÿÿÿÿÿÿÿÿÿÿÿ¾ýñó_x0001__x0002_Á!@ÿÿÿÿÿÿÿÿÿÿÿÿÿÿÿÿÿÿÿÿÿÿÿÿÿÿÿÿÿÿÿÿ¿ý_x0010_fPÍ @ÿÿÿÿÿÿÿÿ&lt;&gt;q»_x001D__x001F_@ÿÿÿÿÿÿÿÿÿÿÿÿÿÿÿÿÿÿÿÿÿÿÿÿÿÿÿÿÿÿÿÿÿÿÿÿÿÿÿÿÿÿÿÿÿÿÿÿÿÿÿÿÿÿÿÿÿÿÿÿÿÿÿÿÿÿÿÿÿÿÿÿÿÿÿÿÿÿÿÿÿÿÿÿÿÿÿÿÿÿÿÿÿÿÿÿÿÿÿÿÿÿÿÿÿÿÿÿÿÿÿÿÿÿÿÿÿÿÿÿÿÿÿÿÿÿÿÿÿÿÿÿÿÿÿÿ½ù:_x000E_¦J!@ÿÿÿÿÿÿÿÿø+):2_x001F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Ìi³V_x001F_@ÿÿÿÿÿÿÿÿÿÿÿÿÿÿÿÿÿÿÿÿÿÿÿÿ_x0010_F_x0008_gj!@ÿÿÿÿÿÿÿÿÿÿÿÿÿÿÿÿÿÿÿÿÿÿÿÿÿÿÿÿÿÿÿÿh_x0012_8ú¹_x001D_@ÿÿÿÿÿÿÿÿÿÿÿÿÿÿÿÿÿÿÿÿÿÿÿÿÿÿÿÿÿÿÿÿ¡+_x001B_³­n_x001F_@ÿÿÿÿ_x0001__x0003_ÿÿÿÿÿÿÿÿÿÿÿÿÿÿÿÿÿÿÿÿÿÿÿÿÿÿÿÿÿÿÿÿÿÿÿÿÿÿÿÿÿÿÿÿÿÿÿÿÿÿÿÿÿÿÿÿÿÿÿÿÿÿÿÿÿÿÿÿÿÿÿÿÿÿÿÿÿÿÿÿÿÿÿÿÿÿÿÿÿÿÿÿÿÿÿÿÿÿÿÿ_x0003__x000D_Wq¢ @ÿÿÿÿÿÿÿÿBr|Aþ_x001D_@ÿÿÿÿÿÿÿÿ_x0002_A¡=­_x001E_@ÿÿÿÿÿÿÿÿÿÿÿÿÿÿÿÿÿÿÿÿÿÿÿÿÿÿÿÿÿÿÿÿãCf&gt;_x0016_ @DÁIU!Ë @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pYM¾_x001D_@ÿÿÿÿÿÿÿÿLîúßr @ÿÿÿÿÿÿÿÿ©!¡,_x0001__x0002__ì_x001F_@ÿÿÿÿÿÿÿÿÿÿÿÿÿÿÿÿÿÿÿÿÿÿÿÿÿÿÿÿÿÿÿÿÿÿÿÿÿÿÿÿx_x000B__x0011_b_x001D_@ÿÿÿÿÿÿÿÿÿÿÿÿÿÿÿÿÿÿÿÿÿÿÿÿÿÿÿÿÿÿÿÿÿÿÿÿÿÿÿÿäWO&amp;h_x001D_@ÿÿÿÿÿÿÿÿÿÿÿÿÿÿÿÿÿÿÿÿÿÿÿÿÿÿÿÿÿÿÿÿÿÿÿÿÿÿÿÿÿÿÿÿÿÿÿÿh+uÈâ«_x001E_@ÿÿÿÿÿÿÿÿÿÿÿÿÿÿÿÿÿÿÿÿÿÿÿÿÿÿÿÿÿÿÿÿÿÿÿÿÿÿÿÿÿÿÿÿÿÿÿÿ7[0't_x001F_@ÿÿÿÿÿÿÿÿÿÿÿÿÿÿÿÿÿÿÿÿÿÿÿÿq)´U_x0003_v @ÿÿÿÿÿÿÿÿ_x0001__x0003_ÿÿÿÿÿÿÿÿ²_x0018__x001F_@@_x001C_@.ãÃ}_x001F_@ÿÿÿÿÿÿÿÿÿÿÿÿÿÿÿÿÿÿÿÿÿÿÿÿ©QY_x0005_iZ!@V6"÷¸_x001F_@ÿÿÿÿÿÿÿÿÿÿÿÿÿÿÿÿÿÿÿÿÿÿÿÿ&gt;úÁ_x0002_*_x001E_@_x0003_¡¹C.!@ÿÿÿÿÿÿÿÿÿÿÿÿÿÿÿÿÿÿÿÿÿÿÿÿÿÿÿÿÿÿÿÿÿÿÿÿÿÿÿÿÿÿÿÿÿÿÿÿcïí:o @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P&amp;v¯_x0015__x001E_@ÿÿÿÿÿÿÿÿÿÿÿÿÿÿÿÿÿÿÿÿÿÿÿÿÿÿÿÿÿÿÿÿÿÿÿÿÿÿÿÿÿÿÿÿÿÿÿÿÿÿÿÿÿÿÿÿ_x0001__x0002_ÿÿÿÿÿÿÿÿÿÿÿÿÿÿÿÿÿÿÿÿÿÿÿÿÿÿÿÿÿÿÿÿÿÿÿÿÿÿÿÿü§_x0012_ôû_x001E_@ÿÿÿÿÿÿÿÿÿÿÿÿÿÿÿÿbñ_:ï_x001E_@ÿÿÿÿÿÿÿÿÚà_x0011_¡Ôg @ÿÿÿÿÿÿÿÿÿÿÿÿÿÿÿÿÿÿÿÿÿÿÿÿÿÿÿÿÿÿÿÿÿÿÿÿÿÿÿÿÿÿÿÿÿÿÿÿÿÿÿÿÿÿÿÿÿÿÿÿÿÿÿÿÿÿÿÿÿÿÿÿ«A_x0006_ÍVb!@ÿÿÿÿÿÿÿÿÿÿÿÿÿÿÿÿÿÿÿÿÿÿÿÿÿÿÿÿÿÿÿÿÿÿÿÿÿÿÿÿÿÿÿÿÿÿÿÿ&gt;ÐÉ% ç_x001D_@ÿÿÿÿÿÿÿÿÿÿÿÿÿÿÿÿÿÿÿÿÿÿÿÿÿÿÿÿ_x0001__x0002_ÿÿÿÿÿÿÿÿÿÿÿÿÿÿÿÿÿÿÿÿo­}\A!@ÿÿÿÿÿÿÿÿ¿_x000D_&gt;0Mo_x001F_@ÿÿÿÿÿÿÿÿÿÿÿÿÿÿÿÿÿÿÿÿÿÿÿÿÿÿÿÿÿÿÿÿÿÿÿÿÿÿÿÿÿÿÿÿÿÿÿÿÿÿÿÿÿÿÿÿÿÿÿÿÿÿÿÿÿÿÿÿÿÿÿÿÇÈSÍ!@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ÁÕ$_x0014_ @_x000F_&amp;_x001A_ò[8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å_x000E_¦c4d @ÿÿÿÿÿÿÿÿÿÿÿÿÿÿÿÿÖCJ_x0011_cq @ÿÿÿÿ_x0001__x0002_ÿÿÿÿÿÿÿÿÿÿÿÿÿÿÿÿÿÿÿÿÿÿÿÿÿÿÿÿÿÿÿÿÿÿÿÿB_x0006_	_x000F__x001E_@ÿÿÿÿÿÿÿÿÿÿÿÿÿÿÿÿÿÿÿÿÿÿÿÿÿÿÿÿÿÿÿÿÿÿÿÿÿÿÿÿÿÿÿÿÿÿÿÿÿÿÿÿÿÿÿÿÿÿÿÿÿÿÿÿÿÿÿÿÿÿÿÿÿÿÿÿÿÿÿÿÿÿÿÿÿÿÿÿéÌ?S8_x001E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XÂ_x001F_@ÿÿÿÿÿÿÿÿÿÿÿÿÿÿÿÿÿÿÿÿÿÿÿÿÿÿÿÿÿÿÿÿÿÿÿÿÿÿÿÿÿÿÿÿÿÿÿÿÿÿÿÿÿÿÿÿÿÿÿÿÿÿÿÿÿÿÿÿ_x0001__x0002_ÿÿÿÿýC_x0002__x001E_ÿO_x001D_@ÿÿÿÿÿÿÿÿÿÿÿÿÿÿÿÿÿÿÿÿÿÿÿÿÿÿÿÿÿÿÿÿÿÿÿÿÿÿÿÿÿÿÿÿÿÿÿÿÿÿÿÿÿÿÿÿÿÿÿÿÿÿÿÿÿÿÿÿÿÿÿÿÕVRÓ_x001E_@ÿÿÿÿÿÿÿÿÿÿÿÿÿÿÿÿÿÿÿÿÿÿÿÿÿÿÿÿÿÿÿÿÿÿÿÿÿÿÿÿ ?üGÒ# @ÿÿÿÿÿÿÿÿÿÿÿÿÿÿÿÿÿÿÿÿÿÿÿÿÿÿÿÿÿÿÿÿÿÿÿÿÿÿÿÿÿÿÿÿÿÿÿÿÿÿÿÿÿÿÿÿÿÿÿÿÿÿÿÿÿÿÿÿÿÿÿÿ[_x0005__x0014_}ýß @CBËµ!@ÿÿÿÿÿÿÿÿÿÿÿÿÿÿÿÿðâ(RòË @_x0001__x0002_ÿÿÿÿÿÿÿÿÿÿÿÿÿÿÿÿÿÿÿÿÿÿÿÿ1¾_x0006_fæ @Âd°º_x001F_@ÿÿÿÿÿÿÿÿÿÿÿÿÿÿÿÿÿÿÿÿÿÿÿÿÿÿÿÿÿÿÿÿÿÿÿÿÿÿÿÿÿÿÿÿÿÿÿÿa_x0018_Ój¾û @ÿÿÿÿÿÿÿÿÿÿÿÿÿÿÿÿÿÿÿÿÿÿÿÿÿÿÿÿÿÿÿÿ_x001F__x001A_9_x0013_«_x001D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A_x001C_@ÿÿÿÿÿÿÿÿÿÿÿÿÿÿÿÿÿÿÿÿÿÿÿÿÿÿÿÿÿÿÿÿÿÿÿÿÿÿÿÿÿÿÿÿÿÿÿÿm]µ_x000D_^z_x001E_@ÿÿÿÿÿÿÿÿ_x0017_#"ÞÑË_x001C_@ÿÿÿÿÿÿÿÿÿÿÿÿÿÿÿÿÿÿÿÿÿÿÿÿÿÿÿÿÿÿÿÿÿÿÿÿÿÿÿÿÿÿÿÿÿÿÿÿÿÿÿÿÿÿÿÿÿÿÿÿÿÿÿÿÿÿÿÿÿÿÿÿ_x0001__x0002_ÄÅå/Z]_x001F_@ÿÿÿÿÿÿÿÿÿÿÿÿÿÿÿÿÿÿÿÿÿÿÿÿÿÿÿÿÿÿÿÿü$Z3Õ_x001C_ @ÿÿÿÿÿÿÿÿS_x0013__x000E_NÊ_x001F_@ÿÿÿÿÿÿÿÿÿÿÿÿÿÿÿÿÿÿÿÿÿÿÿÿF9_x0004_É/V_x001E_@ÿÿÿÿÿÿÿÿÿÿÿÿÿÿÿÿÿÿÿÿÿÿÿÿÿÿÿÿÿÿÿÿÿÿÿÿÿÿÿÿÿÿÿÿÿÿÿÿÿÿÿÿÿÿÿÿÿÿÿÿÿÿÿÿÿÿÿÿÿÿÿÿÿÿÿÿÿÿÿÿÿÿÿÿÿÿÿÿÞX9W_x001F_@ä¼º_x0004_gî_x001E_@ÿÿÿÿÿÿÿÿÿÿÿÿÿÿÿÿÿÿÿÿÿÿÿÿ¾hPK_x001F_@»(T_x0013_g @ÿÿÿÿÿÿÿÿÿÿÿÿ_x0001__x0002_ÿÿÿÿÿÿÿÿÿÿÿÿÿÿÿÿÿÿÿÿÿÿÿÿÿÿÿÿÿÿÿÿÿÿÿÿÿÿÿÿÿÿÿÿ««íï«_x001E_@h*|È_x001F_@ÿÿÿÿÿÿÿÿÿÿÿÿÿÿÿÿÿÿÿÿÿÿÿÿÿÿÿÿÿÿÿÿz8v¨C2 @ÿÿÿÿÿÿÿÿÿÿÿÿÿÿÿÿÿÿÿÿÿÿÿÿÿÿÿÿÿÿÿÿÿÿÿÿÿÿÿÿÿÿÿÿÿÿÿÿÿÿÿÿÿÿÿÿÿÿÿÿÿÿÿÿÿÿÿÿÿÿÿÿÿÿÿÿÿÿÿÿÿÿÿÿÿÿÿÿy_x000D_W¼_x001F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RÓá·f @ÿÿÿÿÿÿÿÿÿÿÿÿÿÿÿÿÿÿÿÿÿÿÿÿÿÿÿÿÿÿÿÿÿÿÿÿÿÿÿÿÿÿÿÿÿÿÿÿÿÿÿÿÿÿÿÿìqRÍx_x001F_@ÿÿÿÿÿÿÿÿÿÿÿÿÿÿÿÿÿÿÿÿÿÿÿÿÿÿÿÿÿÿÿÿÿÿÿÿÿÿÿÿÿÿÿÿÿÿÿÿÿÿÿÿÿÿÿÿÿÿÿÿÿÿÿÿÿÿÿÿÿÿÿÿÿÿÿÿÿÿÿÿÿÿÿÿ_x0001__x0002_ÿÿÿÿÿÿÿÿÿÿÿÿÿÿÿÿÿÿÿÿÿÿÿÿÿÿÿÿ .¥?qØ_x001D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½D©¶ @_x0001__x0004_ÿÿÿÿÿÿÿÿÿÿÿÿÿÿÿÿÿÿÿÿÿÿÿÿÙ_x0017_¯¾â2 @±½_x0003_.-_x001E_ @!ê+®¾_x001D_@ÿÿÿÿÿÿÿÿÿÿÿÿÿÿÿÿÿÿÿÿÿÿÿÿÿÿÿÿÿÿÿÿÿÿÿÿÿÿÿÿÿÿÿÿÿÿÿÿÿÿÿÿÿÿÿÿÿÿÿÿÿÿÿÿÿÿÿÿÿÿÿÿÿÿÿÿÿÿÿÿH¸(Ì¡C @ÿÿÿÿÿÿÿÿÿÿÿÿÿÿÿÿÿÿÿÿÿÿÿÿÿÿÿÿÿÿÿÿÿÿÿÿÿÿÿÿÿÿÿÿÿÿÿÿÿÿÿÿÿÿÿÿÿÿÿÿÿÿÿÿÿÿÿÿÿÿÿÿÿÿÿÿÿÿÿÿÿÿÿÿÿÿÿÿµ_x0002_nÉù @ÿÿÿÿÿÿÿÿÿÿÿÿÿÿÿÿÿÿÿÿ_x0001__x0002_ÿÿÿÿÿÿÿÿÿÿÿÿÿÿÿÿÿÿÿÿÿÿÿÿÿÿÿÿÿÿÿÿÿÿÿÿÿÿÿÿÿÿÿÿÿÿÿÿÿÿÿÿÿÿÿÿÿÿÿÿ$m_x0015_HÜ @ÿÿÿÿÿÿÿÿÿÿÿÿÿÿÿÿÿÿÿÿÿÿÿÿÿÿÿÿÿÿÿÿÿÿÿÿÿÿÿÿÿÿÿÿÿÿÿÿÿÿÿÿÿÿÿÿÿÿÿÿÿÿÿÿÿÿÿÿÿÿÿÿÿÿÿÿÿÿÿÿÿÿÿÿÿÿÿÿÿÿÿÿÿÿÿÿÿÿÿÿÿÿÿÿÿÿÿÿÿÿÿÿÿÿÿÿÿÿÿÿX)Ù_x0019_ó_x001D_@ÿÿÿÿÿÿÿÿ7zE@Ê @ÿÿÿÿÿÿÿÿÿÿÿÿÿÿÿÿÿÿÿÿÿÿÿÿÿÿÿÿÿÿÿÿÿÿÿÿÿÿÿÿ_x0001__x0002_ÿÿÿÿÿÿÿÿÿÿÿÿÿÿÿÿü}h=!@ÿÿÿÿÿÿÿÿÿÿÿÿÿÿÿÿÿÿÿÿÿÿÿÿÿÿÿÿÿÿÿÿÿÿÿÿÿÿÿÿ©¸pCÃ_x001E_@ÿÿÿÿÿÿÿÿÿÿÿÿÿÿÿÿÿÿÿÿÿÿÿÿÿÿÿÿÿÿÿÿÿÿÿÿÿÿÿÿÿÿÿÿÿÿÿÿÿÿÿÿÿÿÿÿÿÿÿÿÿÿÿÿÿÿÿÿÿÿÿÿÿÿÿÿÿÿÿÿÿÿÿÿÿÿÿÿÿÿÿÿÿÿÿÿÿÿÿÿÿÿÿÿÿÿÿÿÿÿÿÿÿÿÿÿÿÿÿÿÿÿÿÿÿÿÿÿÿÿÿÿÿÿÿÿs_x001C_-B'` @ÿÿÿÿÿÿÿÿÿÿÿÿÿÿÿÿÿÿÿÿÿÿÿÿÿÿÿÿÿÿÿÿÿÿÿÿ_x0001__x0002_ÿÿÿÿÿÿÿÿÿÿÿÿ³_x0011__x0002__x001E_@ÿÿÿÿÿÿÿÿÿÿÿÿÿÿÿÿyó¿_x0011_c_x001D_@íl´«»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6ìëB_x0019_ý_x001F_@ÿÿÿÿÿÿÿÿÿÿÿÿÿÿÿÿÿÿÿÿÿÿÿÿÿÿÿÿÿÿÿÿÿÿÿÿÿÿÿÿÿÿÿÿÿÿÿÿ_x0001__x0002_ÿÿÿÿÿÿÿÿÿÿÿÿÿÿÿÿÿÿÿÿÿÿÿÿÿÿÿÿÿÿÿÿÿÿÿÿÿÿÿÿÿÿÿÿÿÿÿÿ3VÅ_x0017_)Á!@ÿÿÿÿÿÿÿÿÿÿÿÿÿÿÿÿÿÿÿÿÿÿÿÿÿÿÿÿÿÿÿÿÿÿÿÿÿÿÿÿ[tÀS{/ @ÿÿÿÿÿÿÿÿÿÿÿÿÿÿÿÿÿÿÿÿÿÿÿÿÿÿÿÿÿÿÿÿÿÿÿÿÿÿÿÿÿÿÿÿÿÿÿÿÿÿÿÿÿÿÿÿÿÿÿÿÿÿÿÿÿÿÿÿÿÿÿÿÿÿÿÿÿÿÿÿÿÿÿÿÿÿÿÿÿÿÿÿÿÿÿÿmýl_x000C__x001E_@ÿÿÿÿÿÿÿÿÿÿÿÿÿÿÿÿÿÿÿÿÿÿÿÿ_x000C_l0N @ÿÿÿÿÿÿÿÿÿÿÿÿ_x0002__x0003_ÿÿÿÿÿÿÿÿÿÿÿÿÿÿÿÿÿÿÿÿÿÿÿÿÿÿÿÿÿÿÿÿÿÿÿÿÿÿÿÿÿÿÿÿ8JBeô_x0001__x001F_@ÿÿÿÿÿÿÿÿÿÿÿÿÿÿÿÿÿÿÿÿÿÿÿÿÿÿÿÿÿÿÿÿM×ÿ_x0007_× @ÿÿÿÿÿÿÿÿÿÿÿÿÿÿÿÿr­Òzb_x001E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í%_x001F_ßÛ_x001E_@ÿÿÿÿÿÿÿÿÿÿÿÿÿÿÿÿÿÿÿÿÿÿÿÿo¨Fÿ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ÎÚ3| @ÿÿÿÿÿÿÿÿÿÿÿÿÿÿÿÿÿÿÿÿÿÿÿÿÿÿÿÿ_x0001__x0002_ÿÿÿÿ&lt;'ò_x0008_Ì!@ì\ð¤hk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¹[È_x001E_@ÿÿÿÿÿÿÿÿ1W1lÂs @ÿÿÿÿÿÿÿÿÿÿÿÿÿÿÿÿO\¬D÷_x001E_@ÿÿÿÿÿÿÿÿÿÿÿÿÿÿÿÿÿÿÿÿÿÿÿÿÿÿÿÿÿÿÿÿÿÿÿÿÿÿÿÿÿÿÿÿÿÿÿÿÿÿÿÿÿÿÿÿÿÿÿÿÿÿÿÿ¢¤Îé§  @ÿÿÿÿÿÿÿÿÿÿÿÿÿÿÿÿÿÿÿÿÿÿÿÿÿÿÿÿÿÿÿÿÿÿÿÿÿÿÿÿÿÿÿÿÿÿÿÿÿÿÿÿÿÿÿÿÿÿÿÿÿÿÿÿÿÿÿÿÿÿÿÿÉÙI'_x001F_@è4OÁ&gt;¹ @ÿÿÿÿÿÿÿÿÿÿÿÿÿÿÿÿÿÿÿÿÿÿÿÿÿÿÿÿÿÿÿÿÿÿÿÿ_x0001__x0002_ÿÿÿÿÿÿÿÿÿÿÿÿÿÿÿÿÿÿÿÿÿÿÿÿÿÿÿÿÿÿÿÿÿÿÿÿÿÿÿÿÿÿÿÿÿÿÿÿÿÿÿÿÿÿÿÿÿÿÿÿÿÿÿÿÿÿÿÿÿÿÿÿÿÿÿÿû_x000D__x0016_F_x001D_@ÿÿÿÿÿÿÿÿÿÿÿÿÿÿÿÿÿÿÿÿÿÿÿÿÿÿÿÿÿÿÿÿ3gÊ' @ÿÿÿÿÿÿÿÿÿÿÿÿÿÿÿÿÿÿÿÿÿÿÿÿÿÿÿÿÿÿÿÿÿÿÿÿÿÿÿÿÿÿÿÿÿÿÿÿÿÿÿÿÿÿÿÿÿÿÿÿÿÿÿÿÿÿÿÿÿÿÿÿÿÿÿÿÿÿÿÿÿÿÿÿÿÿÿÿÿÿÿÿÿÿÿÿïT&amp;æÃ @ÿÿÿÿÿÿÿÿÿÿÿÿÿÿÿÿÿÿÿÿÿÿÿÿ_x0001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Ò7]SD_x001D_@ÿÿÿÿÿÿÿÿÿÿÿÿÿÿÿÿ_x000D_.vý_x0002_ @ÿÿÿÿÿÿÿÿÿÿÿÿÿÿÿÿÿÿÿÿÿÿÿÿÿÿÿÿÿÿÿÿ±Fbql_x001E_@ÿÿÿÿÿÿÿÿÿÿÿÿ_x0001__x0002_ÿÿÿÿÿÿÿÿÿÿÿÿd_-_x0016_è_x001B__x001E_@ÿÿÿÿÿÿÿÿÿÿÿÿÿÿÿÿÿÿÿÿÿÿÿÿÿÿÿÿÿÿÿÿÿÿÿÿÿÿÿÿÿÿÿÿÿÿÿÿÿÿÿÿÿÿÿÿÿÿÿÿÿÿÿÿÿÿÿÿÿÿÿÿÿÿÿÿÿÿÿÿÿÿÿÿÿÿÿÿÿÿÿÿÿÿÿÿÿÿÿÿÿÿÿÿÿÿÿÿÿÿÿÿÿÿÿÿÿÿÿÿ_x001B__x0016_æÆ2h_x001F_@ÿÿÿÿÿÿÿÿÿÿÿÿÿÿÿÿÿÿÿÿÿÿÿÿÿÿÿÿÿÿÿÿÿÿÿÿÿÿÿÿÿÿÿÿÿÿÿÿÿÿÿÿÿÿÿÿÿÿÿÿÿÿÿÿÿÿÿÿÿÿÿÿ§eÒÜ_x001A_ @ÿÿÿÿÿÿÿÿÿÿÿÿÿÿÿÿÿÿÿÿÿÿÿÿ_x0001__x0002_ÿÿÿÿÿÿÿÿÿÿÿÿÿÿÿÿÿÿÿÿÿÿÿÿÿÿÿÿÿÿÿÿÿÿÿÿÿÿÿÿÿÿÿÿÿÿÿÿÿÿÿÿÿÿÿÿ¢_x001A_Y2_x001F_À @ÿÿÿÿÿÿÿÿÿÿÿÿÿÿÿÿÿÿÿÿÿÿÿÿ²2Ât @ÿÿÿÿÿÿÿÿÿÿÿÿÿÿÿÿÿÿÿÿÿÿÿÿÿÿÿÿÿÿÿÿÿÿÿÿÿÿÿÿÿÿÿÿÿÿÿÿÿÿÿÿÿÿÿÿØ_x0002_R!@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ÂÈ-!@ÿÿÿÿÿÿÿÿÿÿÿÿÿÿÿÿÿÿÿÿÿÿÿÿÿÿÿÿÿÿÿÿÿÿÿÿÿÿÿÿÿÿÿÿÿÿÿÿÿÿÿÿÿÿÿÿÿÿÿÿÿÿÿÿÿÿÿÿÿÿÿÿÿÿÿÿÿÿÿÿÿÿÿÿÿÿÿÿÿÿÿÿÿÿÿÿÿÿÿÿÿÿÿÿ_x0005_+Dso_x001D_@ÿÿÿÿÿÿÿÿÿÿÿÿÿÿÿÿÿÿÿÿÿÿÿÿÿÿÿÿÿÿÿÿÿÿÿÿÿÿÿÿÿÿÿÿÿÿÿÿÿÿÿÿÿÿÿÿÿÿÿÿÿÿÿÿÿÿÿÿÿÿÿÿÿÿÿÿÿÿÿÿ_x0001__x0002_	;è_x000C_{ @ÙæR}_x0008__x0001_ @ÿÿÿÿÿÿÿÿÿÿÿÿÿÿÿÿÇ4Í]oï_x001F_@ÿÿÿÿÿÿÿÿÿÿÿÿÿÿÿÿÿÿÿÿÿÿÿÿÿÿÿÿÿÿÿÿo_x0004_Îå\_x001F__x001F_@ÿÿÿÿÿÿÿÿÿÿÿÿÿÿÿÿÿÿÿÿÿÿÿÿþ	0­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Ð²tÉn³_x001F_@ÿÿÿÿÿÿÿÿÿÿÿÿÿÿÿÿÿÿÿÿÿÿÿÿÿÿÿÿÿÿÿÿÿÿÿÿÿÿÿÿ£PÚ_x0001_UÖ_x001D_@«¶uöô @ÿÿÿÿÿÿÿÿ]@ @ÿÿÿÿÿÿÿÿÿÿÿÿÿÿÿÿÿÿÿÿÿÿÿÿÿÿÿÿÿÿÿÿÿÿÿÿÿÿÿÿÿÿÿÿÿÿÿÿÿÿÿÿÿÿÿÿÿÿÿÿÿÿÿÿÿÿÿÿÿÿÿÿ_x0011_°ìsõ@ @ÿÿÿÿÿÿÿÿ_x0001__x0002_ÿÿÿÿÿÿÿÿÿÿÿÿÿÿÿÿKÊÉËv^!@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X×¯a*Ï_x001D_@ÿÿÿÿÿÿÿÿÿÿÿÿÿÿÿÿX¼_x0012_ZË5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E__x0019_`e¦E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OhH' @ÿÿÿÿÿÿÿÿÿÿÿÿÿÿÿÿÿÿÿÿÿÿÿÿÿÿÿÿÿÿÿÿÿÿÿÿÿÿÿÿ-ë_x0010_­_x000C__x001F_@ÿÿÿÿÿÿÿÿÿÿÿÿ_x0001__x0002_ÿÿÿÿÿÿÿÿÿÿÿÿÿÿÿÿÿÿÿÿîa_x0006_ÕSâ_x001E_@\Xô	&gt;_x001D_@ÿÿÿÿÿÿÿÿý-_x0014_Òº_x0001_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Zn²N @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j_x000E_PT_x000B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²_x000B_G¨û @ÿÿÿÿÿÿÿÿÿÿÿÿÿÿÿÿÿÿÿÿÿÿÿÿÿÿÿÿÿÿÿÿ®,BK¡³ @ÿÿÿÿÿÿÿÿÿÿÿÿÿÿÿÿÿÿÿÿÿÿÿÿÿÿÿÿÿÿÿÿÿÿÿÿÿÿÿÿÿÿÿÿÿÿÿÿÿÿÿÿÿÿÿÿÿÿÿÿ_x0001__x0002_ÿÿÿÿ _x000E__x0016__x0001_w¶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iþs~ÿ_x001D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²%ü½_x0016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ÉKÒ3g @ÿÿÿÿÿÿÿÿÿÿÿÿÿÿÿÿÿÿÿÿÿÿÿÿÿÿÿÿÿÿÿÿÿÿÿÿÿÿÿÿÿÿÿÿÿÿÿÿÿÿÿÿÿÿÿÿÿÿÿÿÿÿÿÿ ÷¹à5_x001E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½£Ý @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å_x001F__x0007_K_x0011__x001E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	_x001C__x0008_Å_x0011_ @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¾_x0006_×{S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C_(Sºõ @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Ù2s]¼«_x001F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gt;fB_x0001__x0002_Õ_x001E__x001C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1_x0016_LÝZ_x001F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Stao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²ý÷_x001A_¤_x001F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7j_x001E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mwzèÝ_x001C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ûAC_x0001__x001F_@ÿÿÿÿÿÿÿÿÿÿÿÿÿÿÿÿÿÿÿÿÿÿÿÿÿÿÿÿÿÿÿÿÿÿÿÿÿÿÿÿÿÿÿÿÿÿÿÿÿÿÿÿÿÿÿÿÿÿÿÿÿÿÿÿ_x0001__x0003_8ê¤Ë]_x0002_ @ÿÿÿÿÿÿÿÿÿÿÿÿÿÿÿÿÿÿÿÿÿÿÿÿÿÿÿÿÿÿÿÿÿÿÿÿÿÿÿÿÿÿÿÿÿÿÿÿÿÿÿÿÿÿÿÿÿÿÿÿÿÿÿÿÿÿÿÿÿÿÿÿÿÿÿÿÿÿÿÿÿÿÿÿÿÿÿÿÿÿÿÿÿÿÿÿÿÿÿÿÿÿÿÿ¦mp/â=_x001F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DI_x0005_tY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îô_x001E_ @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0005__x0006_;-ý_x001F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MÐ_x0003_9 @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0010__x000E_X 	!@ÿÿÿÿÿÿÿÿÿÿÿÿÿÿÿÿÿÿÿÿÿÿÿÿÿÿÿÿÿÿÿÿÿÿÿÿÿÿÿÿÿÿÿÿÿÿÿÿÿÿÿÿÿÿÿÿ_µmQ @ÿÿÿÿÿÿÿÿÿÿÿÿÿÿÿÿÿÿÿÿÿÿÿÿÿÿÿÿÿÿÿÿÿÿÿÿÿÿÿÿÿÿÿÿÿÿÿÿÿÿÿÿÿÿÿÿÿÿÿÿÿÿÿÿÿÿÿÿÿÿÿÿÿÿÿÿÿÿÿÿÿÿÿÿÿÿÿÿ_x0001__x0002_Qk/ßæ_x001C_@ÿÿÿÿÿÿÿÿÿÿÿÿÿÿÿÿÿÿÿÿÿÿÿÿÿÿÿÿÿÿÿÿò#_x0002_ícÈ_x001F_@ÿÿÿÿÿÿÿÿÿÿÿÿÿÿÿÿÿÿÿÿÿÿÿÿÿÿÿÿÿÿÿÿÿÿÿÿÿÿÿÿÿÿÿÿÿÿÿÿÿÿÿÿÿÿÿÿÿÿÿÿÿÿÿÿ¿_x0012__x001E__x0005_°ë_x001C_@3ÚÞ'_x001D_@ÿÿÿÿÿÿÿÿÿÿÿÿÿÿÿÿÿÿÿÿÿÿÿÿÿÿÿÿÿÿÿÿ¬]Aði½!@ÿÿÿÿÿÿÿÿÿÿÿÿÿÿÿÿÿÿÿÿÿÿÿÿÿÿÿÿÿÿÿÿÿÿÿÿÿÿÿÿÿÿÿÿÿÿÿÿÿÿÿÿÿÿÿÿÿÿÿÿÿÿÿÿÿÿÿÿÿÿÿÿÿÿÿÿÿÿÿÿF3ìË_x0001__x0002_¬-!@ÿÿÿÿÿÿÿÿ´97®_x0001_0!@ÿÿÿÿÿÿÿÿÿÿÿÿÿÿÿÿÿÿÿÿÿÿÿÿÿÿÿÿÿÿÿÿÿÿÿÿÿÿÿÿÿÿÿÿÿÿÿÿµzAì½_x001F_@ÿÿÿÿÿÿÿÿÿÿÿÿÿÿÿÿÿÿÿÿÿÿÿÿÿÿÿÿÿÿÿÿÿÿÿÿÿÿÿÿÿÿÿÿÿÿÿÿë ¾éx_x001F_@ÿÿÿÿÿÿÿÿÿÿÿÿÿÿÿÿÿÿÿÿÿÿÿÿÿÿÿÿÿÿÿÿÿÿÿÿÿÿÿÿÿÿÿÿÿÿÿÿÿÿÿÿÿÿÿÿÿÿÿÿÿÿÿÿÿÿÿÿÿÿÿÿÿÿÿÿÿÿÿÿÿÿÿÿÿÿÿÿÿÿÿÿÿÿÿÿÿÿÿÿÿÿÿÿÿÿÿÿÿÿÿÿÚPA @_x0001__x0002_ÿÿÿÿÿÿÿÿÿÿÿÿÿÿÿÿÿÿÿÿÿÿÿÿÿÿÿÿÿÿÿÿÿÿÿÿÿÿÿÿ_x0006_F_x0011_úSv!@ÿÿÿÿÿÿÿÿÿÿÿÿÿÿÿÿÿÿÿÿÿÿÿÿÿÿÿÿÿÿÿÿ·¼m´÷^ @ÿÿÿÿÿÿÿÿÿÿÿÿÿÿÿÿÿÿÿÿÿÿÿÿÿÿÿÿÿÿÿÿN_x0006__x0014_l À_x001D_@ÿÿÿÿÿÿÿÿÿÿÿÿÿÿÿÿÿÿÿÿÿÿÿÿÿÿÿÿÿÿÿÿÿÿÿÿÿÿÿÿÿÿÿÿÿÿÿÿÿÿÿÿÿÿÿÿÿÿÿÿÿÿÿÿÿÿÿÿÿÿÿÿÿÿÿÿÿÿÿÿ`_x0006__x0008_µ%h @ÿÿÿÿÿÿÿÿÿÿÿÿÿÿÿÿ:e©LH @ÿÿÿÿÿÿÿÿÿÿÿÿ_x0002__x0003_ÿÿÿÿÿÿÿÿÿÿÿÿÿÿÿÿÿÿÿÿÿÿÿÿÿÿÿÿÿÿÿÿÿÿÿÿÿÿÿÿÿÿÿÿÿÿÿÿÿÿÿÿÿÿÿÿÿÿÿÿÿÿÿÿÿÿÿÿÿÿÿÿÿÿÿÿ÷_x001F_¨ÞÊ_x001F_@ÿÿÿÿÿÿÿÿÿÿÿÿÿÿÿÿÿÿÿÿÿÿÿÿÿÿÿÿÿÿÿÿÿÿÿÿÿÿÿÿÿÿÿÿÿÿÿÿÿÿÿÿÿÿÿÿÿÿÿÿÿÿÿÿÿÿÿÿÿÿÿÿÿÿÿÿÿÿÿÿèøp[ô_x0001__x001F_@ÿÿÿÿÿÿÿÿÿÿÿÿÿÿÿÿÿÿÿÿÿÿÿÿÿÿÿÿÿÿÿÿÿÿÿÿÿÿÿÿþt&gt;_x001F_ÀÂ_x001F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UÌ_x001B_'F_x001E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lÕµí³å @ÿÿÿÿÿÿÿÿÿÿÿÿÿÿÿÿÿÿÿÿÿÿÿÿÿÿÿÿÿÿÿÿ%~á @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ñgg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Em%_x0019__x001F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ovVâ°, @ÿÿÿÿÿÿÿÿÿÿÿÿ_x0001__x0002_ÿÿÿÿÿÿÿÿÿÿÿÿÿÿÿÿÿÿÿÿÿÿÿÿÿÿÿÿÿÿÿÿÿÿÿÿÿÿÿÿÿÿÿÿÿÿÿÿÿÿÿÿÿÿÿÿÿÿÿÿÿÿÿÿÿÿÿÿÞ!Ì¨i¾_x001F_@ÿÿÿÿÿÿÿÿÿÿÿÿÿÿÿÿÿÿÿÿÿÿÿÿÿÿÿÿÿÿÿÿÿÿÿÿÿÿÿÿÿÿÿÿÿÿÿÿÿÿÿÿÿÿÿÿÿÿÿÿÿÿÿÿÿÿÿÿÿÿÿÿÿÿÿÿÿÿÿÿÿÿÿÿÿÿÿÿÿÿÿÿÿÿÿÿÿÿÿÿÿÿÿÿÿÿÿÿÿÿÿÿÿÿÿÿÿÿÿÿm_x0019_ è @+?.ñS%!@ÿÿÿÿÿÿÿÿÿÿÿÿÿÿÿÿÿÿÿÿÿÿÿÿÿÿÿÿÿÿÿÿÿÿÿÿÿÿÿÿ_x0001__x0002_ºº]b!@ÿÿÿÿÿÿÿÿ­ÍÄ4!@ÿÿÿÿÿÿÿÿÿÿÿÿÿÿÿÿÿÿÿÿÿÿÿÿÿÿÿÿÿÿÿÿÿÿÿÿÿÿÿÿÿÿÿÿÿÿÿÿÕì_x001F_{G_x001F_@ÿÿÿÿÿÿÿÿÿÿÿÿÿÿÿÿ;÷_x0003_hÅ_x001E_@ÿÿÿÿÿÿÿÿÊ_x0018_x_x001F_@ÿÿÿÿÿÿÿÿ@U_x0012_^;_x001E_@ÿÿÿÿÿÿÿÿÿÿÿÿÿÿÿÿÿÿÿÿÿÿÿÿÿÿÿÿÿÿÿÿÿÿÿÿÿÿÿÿÿÿÿÿÿÿÿÿÿÿÿÿÿÿÿÿSGgú_x0005_² @_x001A_NÐ?cº @ÿÿÿÿÿÿÿÿÿÿÿÿÿÿÿÿÿÿÿÿÿÿÿÿÿÿÿÿÿÿÿÿÿÿÿÿÿÿÿÿôÜ¥_x0001__x0002_! @ÿÿÿÿÿÿÿÿÿÿÿÿÿÿÿÿÿÿÿÿÿÿÿÿÐ #ÑÜj!@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ª`úWG\!@ÿÿÿÿÿÿÿÿÿÿÿÿÿÿÿÿÿÿÿÿÿÿÿÿÿÿÿÿÿÿÿÿÿÿÿÿÿÿÿÿÿÿÿÿÿÿÿÿÿÿÿÿÿÿÿÿÿÿÿÿÿÿÿÿÿÿÿÿÿÿÿÿËô_x0017_s@J!@ÿÿÿÿÿÿÿÿÿÿÿÿÿÿÿÿÿÿÿÿÿÿÿÿÿÿÿÿÿÿÿÿÿÿÿÿÿÿÿÿÿÿÿÿÿÿÿÿ_x0002_sô_x0014__x001E_@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yó_x000B_f @ÿÿÿÿÿÿÿÿÿÿÿÿÿÿÿÿ(Ó¬0~n_x001E_@ÿÿÿÿÿÿÿÿÿÿÿÿÿÿÿÿÿÿÿÿÿÿÿÿí:èJ,l @ÄÒqjõ_x001E_@ÿÿÿÿÿÿÿÿÿÿÿÿÿÿÿÿÿÿÿÿÿÿÿÿÿÿÿÿÿÿÿÿÿÿÿÿÿÿÿÿÿÿÿÿÿÿÿÿÿÿÿÿÿÿÿÿÿÿÿÿÿÿÿÿ{_x001D_Ã3)ª_x001E_@ÿÿÿÿÿÿÿÿ0_x0001_kô @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ÓC) @ÿÿÿÿÿÿÿÿÿÿÿÿÿÿÿÿÿÿÿÿÿÿÿÿÿÿÿÿÿÿÿÿÿÿÿÿÿÿÿÿÀã_x0017_Fÿ. @ÿÿÿÿÿÿÿÿÿÿÿÿÿÿÿÿÿÿÿÿÿÿÿÿÿÿÿÿ_x0001__x0002_ÿÿÿÿÿÿÿÿÿÿÿÿÿÿÿÿÿÿÿÿÿÿÿÿÿÿÿÿ_x0006_´ºvÔ_x001D_@ÿÿÿÿÿÿÿÿÿÿÿÿÿÿÿÿÿÿÿÿÿÿÿÿÿÿÿÿÿÿÿÿÿÿÿÿÿÿÿÿEY6!@ÿÿÿÿÿÿÿÿÿÿÿÿÿÿÿÿÿÿÿÿÿÿÿÿÿÿÿÿÿÿÿÿÿÿÿÿÿÿÿÿÿÿÿÿÿÿÿÿÿÿÿÿÿÿÿÿÿÿÿÿÿÿÿÿÿÿÿÿÿÿÿÿÿÿÿÿÿÿÿÿ8vgS @ÿÿÿÿÿÿÿÿ\S^_x001E_!@ÿÿÿÿÿÿÿÿ_x0019_Ý_x0012__x0011_°_x001F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8¢eüf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ÊWg|º{_x001D_@ÿÿÿÿÿÿÿÿÿÿÿÿÿÿÿÿ_x0016_û«)³ @ÿÿÿÿÿÿÿÿígZùZ @ÿÿÿÿÿÿÿÿÿÿÿÿÿÿÿÿ%_x0010_îqÃi_x001C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¼yvr1_x001E_@ÿÿÿÿÿÿÿÿÿÿÿÿÿÿÿÿÿÿÿÿÿÿÿÿÿÿÿÿÿÿÿÿÿÿÿÿÿÿÿÿÿÿÿÿÿÿÿÿÿÿÿÿÿÿÿÿÿÿÿÿÿÿÿÿÿÿÿÿÿÿÿÿÿÿÿÿÿÿÿÿÿÿÿÿÿÿÿÿÿÿÿÿÿÿÿÿÿÿÿÿÿÿÿÿÿÿÿÿÿÿÿÿ_x001E_\ÔÌ_x001F_@ÿÿÿÿÿÿÿÿÿÿÿÿÿÿÿÿÿÿÿÿÿÿÿÿÿÿÿÿÿÿÿÿÿÿÿÿÿÿÿÿÿÿÿÿÿÿÿÿÿÿÿÿÿÿÿÿÿÿÿÿÿÿÿÿÿÿÿÿÿÿÿÿÿÿÿÿÿÿÿÿÿÿÿÿÿÿÿÿÿÿÿÿ_x0001__x0002_ÿÿÿÿÿÿÿÿÿÿÿÿÿÿÿÿÿÿÿÿÿÿÿÿÿÿÿÿ½¿ú_x000F_S&gt;!@ÿÿÿÿÿÿÿÿÿÿÿÿÿÿÿÿÿÿÿÿÿÿÿÿÿÿÿÿÿÿÿÿÿÿÿÿÿÿÿÿÿÿÿÿÿÿÿÿÿÿÿÿÿÿÿÿÿÿÿÿÿÿÿÿÿÿÿÿÿÿÿÿÿÿÿÿÿÿÿÿÿÿÿÿÿÿÿÿÿÿÿÿÿÿÿÿÿÿÿÿÿÿÿÿÿÿÿÿÿÿÿÿÿÿÿÿÿÿÿÿÎ²Sxè_x001D_@ÿÿÿÿÿÿÿÿÿÿÿÿÿÿÿÿÿÿÿÿÿÿÿÿÿÿÿÿÿÿÿÿÿÿÿÿÿÿÿÿ!¤W_x0005_ @ÿÿÿÿÿÿÿÿÿÿÿÿÿÿÿÿ^Ù´õÃ_x001F_@ÿÿÿÿÿÿÿÿÿÿÿÿÿÿÿÿ_x0001__x0002_ÿÿÿÿÿÿÿÿÿÿÿÿÿÿÿÿÿÿÿÿÿÿÿÿÿÿÿÿÿÿÿÿÿÿÿÿÿÿÿÿÿÿÿÿÿÿÿÿÿÿÿÿÿÿÿÿÿÿÿÿÿÿÿÿÿÿÿÿÿÿÿÿÿÿÿÿÿÿÿÿÿÿÿÿÿÿÿÿµ_x0015_ñ9_x001D_è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á_x0001_z @ÿÿÿÿÿÿÿÿÿÿÿÿÿÿÿÿ_x001A__x0014_KU±!@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0Ãüó_x0006_ @ÿÿÿÿÿÿÿÿÿÿÿÿÿÿÿÿÿÿÿÿÿÿÿÿ'#èÓ_x0018_ @ÿÿÿÿÿÿÿÿÿÿÿÿÿÿÿÿÿÿÿÿÿÿÿÿÿÿÿÿÿÿÿÿÿÿÿÿÿÿÿÿz°_x0008_í/  @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MFØEJ @ÿÿÿÿÿÿÿÿÿÿÿÿÿÿÿÿÿÿÿÿÿÿÿÿÿÿÿÿÿÿÿÿÿÿÿÿÿÿÿÿÿÿÿÿÿÿÿÿ»&gt;oR_x001B__x001F_@Zè êÐ_x0001_!@ÿÿÿÿÿÿÿÿ</t>
  </si>
  <si>
    <t>75f27e994ddcec0e40fa56b4313b3da1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æ_x0007_6m{q!@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0016_s«ÓZ0 @ÿÿÿÿÿÿÿÿÿÿÿÿÿÿÿÿÿÿÿÿÿÿÿÿÞñõ¾_x000C__x001E_@ÿÿÿÿÿÿÿÿÿÿÿÿÿÿÿÿÿÿÿÿÿÿÿÿy¨Êý_x001F_@ÿÿÿÿÿÿÿÿÿÿÿÿÿÿÿÿÿÿÿÿÿÿÿÿÿÿÿÿÿÿÿÿÿÿÿÿÿÿÿÿ_x000D_ëË_x0008_gê_x001F_@ÿÿÿÿÿÿÿÿÿÿÿÿÿÿÿÿÿÿÿÿÿÿÿÿÿÿÿÿÿÿÿÿì±°_x001F_@ÿÿÿÿÿÿÿÿ_x0005_øhò¥Ð @_x0001__x0004_ÿÿÿÿÿÿÿÿ¢ÏXX.í @ÿÿÿÿÿÿÿÿÿÿÿÿÿÿÿÿÿÿÿÿÿÿÿÿÿÿÿÿÿÿÿÿÿÿÿÿÿÿÿÿÿÿÿÿÿÿÿÿþôÄ @dp_x0003_-_x0004_ @ÿÿÿÿÿÿÿÿï¸7Ñ7£!@ÿÿÿÿÿÿÿÿÿÿÿÿÿÿÿÿÿÿÿÿÿÿÿÿÿÿÿÿÿÿÿÿÿÿÿÿÿÿÿÿÿÿÿÿÿÿÿÿÿÿÿÿÿÿÿÿÌU_x0002_¢K_x001F_@ÿÿÿÿÿÿÿÿÿÿÿÿÿÿÿÿÿÿÿÿÿÿÿÿÿÿÿÿÿÿÿÿÿÿÿÿÿÿÿÿÿÿÿÿÿÿÿÿÿÿÿÿÿÿÿÿÿÿÿÿÿÿÿÿÿÿÿÿÿÿÿÿÿÿÿÿÿÿÿÿÿÿÿÿÿÿÿÿÿÿÿÿ_x0001__x0002_ÿÿÿÿÿÿÿÿÿÿÿÿÿÿÿÿÿÿÿÿÿÿÿÿÿÿÿÿÿÿÿÿÿÿÿÿddL¶³C @ÿÿÿÿÿÿÿÿÿÿÿÿÿÿÿÿÿÿÿÿÿÿÿÿÿÿÿÿÿÿÿÿÿÿÿÿÿÿÿÿÛTHÔ"_x001F_@¶iç«¨_x001F_@ÿÿÿÿÿÿÿÿÿÿÿÿÿÿÿÿÿÿÿÿÿÿÿÿÿÿÿÿÿÿÿÿÿÿÿÿÿÿÿÿÿÿÿÿÿÿÿÿÿÿÿÿÿÿÿÿÿÿÿÿÿÿÿÿÿÿÿÿÿÿÿÿÿÿÿÿÿÿÿÿÿÿÿÿÿÿÿÿÿÿÿÿÿÿÿÿ³;D?Üé @ÿÿÿÿÿÿÿÿÿÿÿÿÿÿÿÿÿÿÿÿÿÿÿÿÿÿÿÿÿÿÿÿÿÿÿÿÿÿÿÿÿÿÿÿÿÿÿÿ_x0001__x0002_ÿÿÿÿÿÿÿÿÿÿÿÿÿÿÿÿÿÿÿÿÿÿÿÿÿÿÿÿÿÿÿÿÿÿÿÿÿÿÿÿÿÿÿÿÿÿÿÿ_x001E_:B!©? @ÿÿÿÿÿÿÿÿÿÿÿÿÿÿÿÿÿÿÿÿÿÿÿÿÿÿÿÿÿÿÿÿÿÿÿÿÿÿÿÿÿÿÿÿÿÿÿÿÿÿÿÿÿÿÿÿ_x0019_éÁæLÑ!@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Ýh!ç!@ÿÿÿÿÿÿÿÿÿÿÿÿÿÿÿÿÿÿÿÿÿÿÿÿÿÿÿÿÿÿÿÿÿÿÿÿÿÿÿÿÿÿÿÿÿÿÿÿÿÿÿÿÿÿÿÿÿÿÿÿÿÿÿÿÿÿÿÿÿÿÿÿÿÿÿÿÿÿÿÿÿÿÿÿÿÿÿÿÿÿÿÿÿÿÿÿÿÿÿÿÿÿÿÿFÿË²_x001E_@ÿÿÿÿÿÿÿÿ·K_x0008_ùö_x001F_@ÿÿÿÿÿÿÿÿÿÿÿÿÿÿÿÿÿÿÿÿÿÿÿÿÿÿÿÿÿÿÿÿÿÿÿÿÿÿÿÿÿÿÿÿÿÿÿÿÿÿÿÿÿÿÿÿìâ_x0014_¾f!@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F_¡G²Õ_x001D_@ÿÿÿÿÿÿÿÿÿÿÿÿÿÿÿÿÿÿÿÿÿÿÿÿÿÿÿÿÿÿÿÿí_x0010_ñòee_x001F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gt;^rPQ_x001D_@ÿÿÿÿÿÿÿÿÿÿÿÿÿÿÿÿÿÿÿÿÿÿÿÿÿÿÿÿÿÿÿÿÓ½j"_x0011_ @ÿÿÿÿÿÿÿÿÿÿÿÿÿÿÿÿÿÿÿÿÿÿÿÿÿÿÿÿÿÿÿÿcs@À_x001D_@ÿÿÿÿÿÿÿÿÿÿÿÿÿÿÿÿÿÿÿÿÿÿÿÿÿÿÿÿÿÿÿÿÿÿÿÿÿÿÿÿÿÿÿÿÿÿÿÿâ¦´ÑqÆ @ÿÿÿÿÿÿÿÿÿÿÿÿÿÿÿÿÿÿÿÿÿÿÿÿÿÿÿÿÿÿÿÿ89ÿÿÿÿÿÿÿÿ³Þ63`_x0001_ @ÔÍkøö__x001E_@ÿÿÿÿÿÿÿÿ_x0001__x0002_88_x0002__x0002_88_x0003__x0002_88_x0004__x0002_88_x0005__x0002_88_x0006__x0002_88_x0007__x0002_88_x0008__x0002_88	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_x0002_88"_x0002_88#_x0002_88$_x0002_88%_x0002_88&amp;_x0002_88'_x0002_88(_x0002_88)_x0002_88*_x0002_88+_x0002_88,_x0002_88-_x0002_88._x0002_88/_x0002_880_x0002_881_x0002_882_x0002_883_x0002_884_x0002_885_x0002_886_x0002_887_x0002_88_x0001__x0003_8_x0002__x0001__x0001_9_x0002__x0001__x0001_:_x0002__x0001__x0001_;_x0002__x0001__x0001_&lt;_x0002__x0001__x0001_=_x0002__x0001__x0001_&gt;_x0002__x0001__x0001_?_x0002__x0001__x0001_@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_x0002__x0001__x0001_\_x0002__x0001__x0001_]_x0002__x0001__x0001_^_x0002__x0001__x0001___x0002__x0001__x0001_`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0004_w_x0002__x0001__x0001_x_x0002__x0001__x0001_z_x0002__x0001__x0001_ýÿÿÿ{_x0002__x0001__x0001_|_x0002__x0001__x0001_}_x0002__x0001__x0001_~_x0002__x0001__x0001__x0002__x0001__x0001__x0002__x0001__x0001_ÿÿÿÿÿÿÿÿ¥$nf¯. @ÿÿÿÿÿÿÿÿÿÿÿÿÿÿÿÿÿÿÿÿÿÿÿÿÿÿÿÿÿÿÿÿÿÿÿÿÿÿÿÿÿÿÿÿÿÿÿÿÿÿÿÿÿÿÿÿÿÿÿÿÿÿÿÿÿÿÿÿÿÿÿÿÿÿÿÿÿÿÿÿÿÿÿÿÿÿÿÿÿÿÿÿÿÿÿÿ}¬ß_x000B_ê_x001C_@ÿÿÿÿÿÿÿÿÿÿÿÿÿÿÿÿÿÿÿÿÿÿÿÿÿÿÿÿÿÿÿÿÿÿÿÿÿÿÿÿÿÿÿÿÿÿÿÿÿÿÿÿÿÿÿÿHÞ¶­o,_x001E_@ÿÿÿÿÿÿÿÿ_x0003_þÃ|+P @ÿÿÿÿÿÿÿÿÿÿÿÿ_x0001__x0002_ÿÿÿÿ`_x0008_jÍ3!@ÿÿÿÿÿÿÿÿÿÿÿÿÿÿÿÿÿÿÿÿÿÿÿÿÿÿÿÿÿÿÿÿÿÿÿÿÿÿÿÿÿÿÿÿÿÿÿÿ_x0019_,nfÍF_x001F_@ÿÿÿÿÿÿÿÿÿÿÿÿÿÿÿÿÿÿÿÿÿÿÿÿc Þw_x001D_@å?yôB_x001F_@ÿÿÿÿÿÿÿÿÿÿÿÿÿÿÿÿÿÿÿÿÿÿÿÿÿÿÿÿÿÿÿÿ_x0001_£56v_x001F_@ÿÿÿÿÿÿÿÿÿÿÿÿÿÿÿÿÿÿÿÿÿÿÿÿÿÿÿÿÿÿÿÿÿÿÿÿÿÿÿÿÿÿÿÿÿÿÿÿÿÿÿÿÿÿÿÿÿÿÿÿÿÿÿÿÿÿÿÿÿÿÿÿõE¬NÁ!@ÿÿÿÿÿÿÿÿÿÿÿÿÿÿÿÿÿÿÿÿÿÿÿÿ_x0001__x0002_ÿÿÿÿÿÿÿÿ&lt;	Îò_x001D_@ÿÿÿÿÿÿÿÿÿÿÿÿÿÿÿÿÿÿÿÿÿÿÿÿÿÿÿÿÿÿÿÿÿÿÿÿÿÿÿÿÿÿÿÿÿÿÿÿÿÿÿÿÿÿÿÿö;Ô_x0010_&gt;._x001F_@ÿÿÿÿÿÿÿÿÿÿÿÿÿÿÿÿÿÿÿÿÿÿÿÿÿÿÿÿÿÿÿÿÿÿÿÿÿÿÿÿÿÿÿÿÿÿÿÿÿÿÿÿÿÿÿÿÿÿÿÿÿÿÿÿÿÿÿÿÿÿÿÿÿÿÿÿÿÿÿÿÿÿÿÿÿÿÿÿÿÿÿÿÿÿÿÿÿÿÿÿÿÿÿÿ1%S @ÿÿÿÿÿÿÿÿÿÿÿÿÿÿÿÿÿÿÿÿÿÿÿÿÿÿÿÿÿÿÿÿ.\_x0005_æ_x0013_w!@8Ýã³£!@ÿÿÿÿÿÿÿÿÜ_x0012_H_x0019__x0001__x0002_\* @ÿÿÿÿÿÿÿÿÿÿÿÿÿÿÿÿÿÿÿÿÿÿÿÿÿÿÿÿÿÿÿÿ_x0018__x001C_9ë¡ë_x001E_@ÿÿÿÿÿÿÿÿÿÿÿÿÿÿÿÿ¼]óãr°_x001E_@ÿÿÿÿÿÿÿÿÿÿÿÿÿÿÿÿÿÿÿÿÿÿÿÿÿÿÿÿÿÿÿÿÿÿÿÿÿÿÿÿÿÿÿÿÿÿÿÿÿÿÿÿÿÿÿÿoý£¿®_x001D_@ÿÿÿÿÿÿÿÿ¼£¸_x000F__x001F_@ÿÿÿÿÿÿÿÿÿÿÿÿÿÿÿÿÿÿÿÿÿÿÿÿ4´ºy_x000D_!@n_x0010_FÃc÷_x001C_@ÿÿÿÿÿÿÿÿÿÿÿÿÿÿÿÿÿÿÿÿÿÿÿÿ_x0004_á¶ML_x000E__x001E_@ÿÿÿÿÿÿÿÿÿÿÿÿÿÿÿÿÿÿÿÿÿÿÿÿìÔ_x001E_@_x0001__x0002_ÿÿÿÿÿÿÿÿ&amp;[C[( @ÿÿÿÿÿÿÿÿÿÿÿÿÿÿÿÿÿÿÿÿÿÿÿÿ6°É+À~ @ÿÿÿÿÿÿÿÿÿÿÿÿÿÿÿÿÿÿÿÿÿÿÿÿÿÿÿÿÿÿÿÿÿÿÿÿÿÿÿÿÿÿÿÿÿÿÿÿÿÿÿÿÿÿÿÿÿÿÿÿÿÿÿÿÿÿÿÿÿÿÿÿo_x0003__x001F_d_x001F_@ÿÿÿÿÿÿÿÿ_x0016_ýðì_x001D_@ÿÿÿÿÿÿÿÿÿÿÿÿÿÿÿÿÿÿÿÿÿÿÿÿÿÿÿÿÿÿÿÿÿÿÿÿÿÿÿÿ_x000B_á¨R1 @ÿÿÿÿÿÿÿÿÿÿÿÿÿÿÿÿÿÿÿÿÿÿÿÿÿÿÿÿÿÿÿÿÿÿÿÿÿÿÿÿøî_x0010_Â] @ÿÿÿÿÿÿÿÿ:±\O_x0001__x0002_	!@ÿÿÿÿÿÿÿÿÿÿÿÿÿÿÿÿÿÿÿÿÿÿÿÿcÜ¸t_x0005__x001D_@ÿÿÿÿÿÿÿÿÿÿÿÿÿÿÿÿÿÿÿÿÿÿÿÿÿÿÿÿÿÿÿÿÿÿÿÿÿÿÿÿgÆ_x0001_ÄòÒ @ÿÿÿÿÿÿÿÿOD«w¾_x001F_@RãtÕ @I¹ø??Ò_x001F_@4c_x0015_÷-L!@ÿÿÿÿÿÿÿÿÿÿÿÿÿÿÿÿÿÿÿÿÿÿÿÿf³v.f{ @ºcÚÌV!@ÿÿÿÿÿÿÿÿÿÿÿÿÿÿÿÿÿÿÿÿÿÿÿÿÿÿÿÿÿÿÿÿÿÿÿÿÿÿÿÿ_x0002_%ÇÇé_x001E_@ÿÿÿÿÿÿÿÿÿÿÿÿÿÿÿÿÿÿÿÿÿÿÿÿÿÿÿÿÿÿÿÿÿÿÿÿÿÿÿÿ_x0001__x0002_ÿÿÿÿÿÿÿÿÿÿÿÿÿÿÿÿä;Ñ_x0007_ @ÿÿÿÿÿÿÿÿÿÿÿÿÿÿÿÿ»ÑD_x0015_°!@ÿÿÿÿÿÿÿÿÿÿÿÿÿÿÿÿR@Þ_x000D_#_x001D_@ÿÿÿÿÿÿÿÿÿÿÿÿÿÿÿÿÿÿÿÿÿÿÿÿÿÿÿÿÿÿÿÿÿÿÿÿÿÿÿÿÿÿÿÿÿÿÿÿÿÿÿÿÿÿÿÿÿÿÿÿÿÿÿÿÿÿÿÿÿÿÿÿÿÿÿÿÿÿÿÿÿÿÿÿÿÿÿÿÝ#_x0015__x001D_@ÿÿÿÿÿÿÿÿÿÿÿÿÿÿÿÿÿÿÿÿÿÿÿÿÿÿÿÿÿÿÿÿÿÿÿÿÿÿÿÿkÄÉ_x0014__x001D_@ÿÿÿÿÿÿÿÿÿÿÿÿÿÿÿÿÿÿÿÿÿÿÿÿÿÿÿÿÿÿÿÿÿÿÿÿ_x0001__x0004_ÿÿÿÿÿÿÿÿÿÿÿÿÿÿÿÿÿÿÿÿÿÿÿÿÿÿÿÿÿÿÿÿÿÿÿÿÿÿÿÿÿÿÿÿRðÃ'ÿ!@ÿÿÿÿÿÿÿÿÿÿÿÿÿÿÿÿÿÿÿÿÿÿÿÿÿÿÿÿÿÿÿÿÿÿÿÿÿÿÿÿÿÿÿÿÿÿÿÿÿÿÿÿÿÿÿÿ_x0018_üJè°!@ÿÿÿÿÿÿÿÿ¬Çß8ü_x001F_@í"}_x001F_ @ÿÿÿÿÿÿÿÿÿÿÿÿÿÿÿÿÿÿÿÿÿÿÿÿÿÿÿÿÿÿÿÿÿÿÿÿÿÿÿÿÿÿÿÿÿÿÿÿð%þ%_x0003_0 @ÿÿÿÿÿÿÿÿÿÿÿÿÿÿÿÿDºò_x0002_Ã_x001F_@ÿÿÿÿÿÿÿÿÿÿÿÿÿÿÿÿÿÿÿÿÿÿÿÿ¶­R¼m_x001C_@_x0001__x0002_ÿÿÿÿÿÿÿÿÿÿÿÿÿÿÿÿÿÿÿÿÿÿÿÿÿÿÿÿÿÿÿÿ_x001D_®"_x0015_¡R_x001F_@_x001E__x0019_]c_x000C_ø_x001D_@é_x0008_fX¼q!@_x0005_5ßÁ_x0018_¤_x001D_@ÿÿÿÿÿÿÿÿÿÿÿÿÿÿÿÿÿÿÿÿÿÿÿÿÿÿÿÿÿÿÿÿÿÿÿÿÿÿÿÿÿÿÿÿÿÿÿÿÿÿÿÿÿÿÿÿÿÿÿÿÿÿÿÿÿÿÿÿÿÿÿÿ-çqïx @¼_x0001__x0016_® @ÿÿÿÿÿÿÿÿÿÿÿÿÿÿÿÿÿÿÿÿÿÿÿÿÿÿÿÿÿÿÿÿù¼_x0013_T_x0013_ @XEy¦b_x001F_@ÿÿÿÿÿÿÿÿÿÿÿÿÿÿÿÿùi_x001F__x0001_Ô_x001F_@ÿÿÿÿÿÿÿÿ·På¨_x001C__x001F_@ÿÿÿÿÿÿÿÿÿÿÿÿ_x0001__x0002_ÿÿÿÿÿÿÿÿÿÿÿÿÿÿÿÿÿÿÿÿÿÿÿÿÿÿÿÿÐ_x0005_Â_ËW @ÿÿÿÿÿÿÿÿÿÿÿÿÿÿÿÿÿÿÿÿÿÿÿÿÿÿÿÿÿÿÿÿÿÿÿÿÿÿÿÿN_x001E_U_x001F_L @pð_x0019_$_x0012_B_x001F_@ÿÿÿÿÿÿÿÿÿÿÿÿÿÿÿÿXÛä®5!@ÿÿÿÿÿÿÿÿÿÿÿÿÿÿÿÿÿÿÿÿÿÿÿÿÿÿÿÿÿÿÿÿÿÿÿÿÿÿÿÿÿÿÿÿÿÿÿÿÈ×$» @ÿÿÿÿÿÿÿÿÿÿÿÿÿÿÿÿÿÿÿÿÿÿÿÿÿÿÿÿÿÿÿÿÿÿÿÿÿÿÿÿÿÿÿÿÿÿÿÿÿÿÿÿÿÿÿÿÿÿÿÿÿÿÿÿÿÿÿÿÿÿÿÿÿÿÿÿÿÿÿÿ_x0001__x0002_ÿÿÿÿÿÿÿÿÿÿÿÿÿÿÿÿÿÿÿÿÿÿÿÿÿÿÿÿÿÿÿÿ3_x001C_ð_x000F_Å @ÿÿÿÿÿÿÿÿÿÿÿÿÿÿÿÿÿÿÿÿÿÿÿÿÿÿÿÿÿÿÿÿÿÿÿÿÿÿÿÿÿÿÿÿÿÿÿÿÿÿÿÿÿÿÿÿÿÿÿÿÿÿÿÿÿÿÿÿÿÿÿÿÿÿÿÿÿÿÿÿÁ[_x001B__x000D_´_x001F_@ÿÿÿÿÿÿÿÿÿÿÿÿÿÿÿÿÿÿÿÿÿÿÿÿHH·ôÇ? @ÿÿÿÿÿÿÿÿ­N¡Ñá @ÿÿÿÿÿÿÿÿÿÿÿÿÿÿÿÿÿÿÿÿÿÿÿÿ_x001D_ÙÉ;º_x0014__x001E_@ÿÿÿÿÿÿÿÿÿÿÿÿÿÿÿÿÿÿÿÿÿÿÿÿÿÿÿÿÿÿÿÿ®W·»6_x001F_@_x0018_}&lt;T_x0001__x0002_öê @ÿÿÿÿÿÿÿÿÿÿÿÿÿÿÿÿÿÿÿÿÿÿÿÿÿÿÿÿÿÿÿÿDô[_x001A_=4 @N¸ëÛ @ÿÿÿÿÿÿÿÿÿÿÿÿÿÿÿÿÿÿÿÿÿÿÿÿÿÿÿÿÿÿÿÿÿÿÿÿÿÿÿÿ³òó= @_x001F_½Ðì @ÿÿÿÿÿÿÿÿÿÿÿÿÿÿÿÿÿÿÿÿÿÿÿÿÊë²éI3 @obÁ\(¢ @_x0011_zÙ~_x001C__x001E_@ÿÿÿÿÿÿÿÿÿÿÿÿÿÿÿÿÿÿÿÿÿÿÿÿÿÿÿÿÿÿÿÿÿÿÿÿÿÿÿÿÿÿÿÿÿÿÿÿÿÿÿÿÿÿÿÿÿÿÿÿÿÿÿÿÿÿÿÿÿÿÿÿÿÿÿÿÿÿÿÿÿÿÿÿÿÿÿÿÿÿÿÿÿÿÿÿ_x0001__x0002_ÿÿÿÿÿÿÿÿ_x001E_{x_x001F_@ö]åk_x0011__x001F_@ÿÿÿÿÿÿÿÿ_x0002_ÅÁå£. @ÿÿÿÿÿÿÿÿÿÿÿÿÿÿÿÿÿÿÿÿÿÿÿÿÿÿÿÿÿÿÿÿÿÿÿÿÿÿÿÿåv(Bh´_x001F_@ÿÿÿÿÿÿÿÿEÝþE­_x001D_@è_x0006_MÑY @É_x0015_±ø_x001F_@ÿÿÿÿÿÿÿÿÿÿÿÿÿÿÿÿÿÿÿÿÿÿÿÿÿÿÿÿÿÿÿÿÿÿÿÿÿÿÿÿ( «÷ñ+ @ _x0014_Ï_x001E_@ÿÿÿÿÿÿÿÿÿÿÿÿÿÿÿÿcNÉãá_x001C_@{¼±"_x001F_!@ÿÿÿÿÿÿÿÿÿÿÿÿÿÿÿÿÿÿÿÿÿÿÿÿÿÿÿÿÿÿÿÿÿÿÿÿÿÿÿÿÿÿÿÿ_x0001__x0002_ÿÿÿÿÿÿÿÿÿÿÿÿÃp¥¿_x001D_!@_x000B_yÛ÷_Ì_x001D_@ÿÿÿÿÿÿÿÿÿÿÿÿÿÿÿÿ$zó¸Ô)!@ÿÿÿÿÿÿÿÿéeÁ_x0016_ñî_x001F_@ÿÿÿÿÿÿÿÿÿÿÿÿÿÿÿÿÿÿÿÿÿÿÿÿÿÿÿÿÿÿÿÿZèÅ\¾_x001E_@ÿÿÿÿÿÿÿÿÿÿÿÿÿÿÿÿÿÿÿÿÿÿÿÿÿÿÿÿÿÿÿÿÿÿÿÿÿÿÿÿÿÿÿÿÿÿÿÿÿÿÿÿÿÿÿÿÿÿÿÿÿÿÿÿÿÿÿÿÿÿÿÿÿÿÿÿÿÿÿÿÿÿÿÿÿÿÿÿÿÿÿÿÿÿÿÿÿÿÿÿÿÿÿÿÿÿÿÿÿÿÿÿÿÿÿÿÿÿÿÿÿÿÿÿÿÿÿÿ\iæ¯_x000E_¾_x001F_@ÿÿÿÿÿÿÿÿ_x0001__x0002_ÿÿÿÿÿÿÿÿÿÿÿÿÿÿÿÿÊñyÙmR_x001C_@ÿÿÿÿÿÿÿÿÿÿÿÿÿÿÿÿÿÿÿÿÿÿÿÿÿÿÿÿÿÿÿÿÿÿÿÿÿÿÿÿüx6fÊß @ÿÿÿÿÿÿÿÿ_x0019_&gt;l!¬: @ÿÿÿÿÿÿÿÿÿÿÿÿÿÿÿÿ&lt;_x0012_A¸dt_x001F_@ÿÿÿÿÿÿÿÿÿÿÿÿÿÿÿÿÿÿÿÿÿÿÿÿÿÿÿÿÿÿÿÿ¯Ø_r7ø_x001E_@ÜLN¯1!@ÿÿÿÿÿÿÿÿ[JU.* @ÿÿÿÿÿÿÿÿÿÿÿÿÿÿÿÿÿÿÿÿÿÿÿÿ_x000D__x001B__x000F_þîµ_x001D_@ÿÿÿÿÿÿÿÿ¶1_x0011_?_x000E__x001D_@ÿÿÿÿÿÿÿÿÿÿÿÿÿÿÿÿÿÿÿÿÿÿÿÿÿÿÿÿ_x0001__x0004_ÿÿÿÿÿÿÿÿÿÿÿÿÿÿÿÿÿÿÿÿÿÿÿÿÿÿÿÿÿÿÿÿÿÿÿÿÿÿÿÿÿÿÿÿÿÿÿÿÿÿÿÿÿÿÿÿÿÿÿÿýê²] @ÿÿÿÿÿÿÿÿÿÿÿÿÿÿÿÿÿÿÿÿÿÿÿÿÿÿÿÿÿÿÿÿà²\·ö_x001E_@ÿÿÿÿÿÿÿÿþò_x0003_¥Å_x001E_@ÿÿÿÿÿÿÿÿÿÿÿÿÿÿÿÿÿÿÿÿÿÿÿÿ|XÅ' @"ï(á_x000C_  @ÿÿÿÿÿÿÿÿ*¡*õp!@ÿÿÿÿÿÿÿÿ)²TMk_x001D_@çyÇXM @ÿÿÿÿÿÿÿÿÿÿÿÿÿÿÿÿÿÿÿÿÿÿÿÿÿÿÿÿÿÿÿÿ_x0002_+cÛ®_x001F_@ÿÿÿÿÿÿÿÿ_x0002__x0004_ÿÿÿÿÿÿÿÿÿÿÿÿÿÿÿÿÿÿÿÿÿÿÿÿÿÿÿÿÿÿÿÿÿÿÿÿÿÿÿÿÿÿÿÿÿÿÿÿÿÿÿÿÿÿÿÿÿÿÿÿÿÿÿÿÓgÛE_x0003_ @ÿÿÿÿÿÿÿÿÿÿÿÿÿÿÿÿÿÿÿÿÿÿÿÿÿÿÿÿÿÿÿÿxkR* @ÿÿÿÿÿÿÿÿÿÿÿÿÿÿÿÿÿÿÿÿÿÿÿÿÿÿÿÿÿÿÿÿÓR_x0002_Ø_x0001__x001E_@ÿÿÿÿÿÿÿÿÿÿÿÿÿÿÿÿõ¼ï_x0018_B @ÿÿÿÿÿÿÿÿÿÿÿÿÿÿÿÿÿÿÿÿÿÿÿÿÿÿÿÿÿÿÿÿÿÿÿÿÿÿÿÿÿÿÿÿÿÿÿÿÿÿÿÿÿÿÿÿÿÿÿÿÿÿÿÿ_x0005_kj@r_x001D_@ÿÿÿÿ_x0001__x0002_ÿÿÿÿÿÿÿÿÿÿÿÿÿÿÿÿÿÿÿÿÿÿÿÿÿÿÿÿ}_x0007_&amp;'	Y_x001F_@6_x000D_}_x0013_á @ÿÿÿÿÿÿÿÿ_x0019_o_x0008__x000E_ÎÍ @þë8e_x0013_ó_x001F_@ÇÃÊ¤U @ÿÿÿÿÿÿÿÿÿÿÿÿÿÿÿÿÿÿÿÿÿÿÿÿÿÿÿÿÿÿÿÿÿÿÿÿÿÿÿÿÿÿÿÿÿÿÿÿÿÿÿÿÿÿÿÿÿÿÿÿÿÿÿÿÿÿÿÿÿÿÿÿÿÿÿÿÿÿÿÿÿÿÿÿÿÿÿÿÿÿÿÿÿÿÿÿÿÿÿÿÿÿÿÿÿÿÿÿÿÿÿÿÿÿÿÿÿÿÿÿT	éVÉY @ÿÿÿÿÿÿÿÿÿÿÿÿÿÿÿÿÿÿÿÿÿÿÿÿÿÿÿÿÿÿÿÿÿÿÿÿÿÿÿÿÿÿÿÿÿÿÿÿ_x0001__x0002_ÿÿÿÿÿÿÿÿK_x0006_DüQ¾ @ÿÿÿÿÿÿÿÿÿÿÿÿÿÿÿÿÿÿÿÿÿÿÿÿKtÕ[ù_x001F_@ÿÿÿÿÿÿÿÿö#5Ô_x001C_@ÿÿÿÿÿÿÿÿÿÿÿÿÿÿÿÿÿÿÿÿÿÿÿÿÿÿÿÿÿÿÿÿÿÿÿÿÿÿÿÿÆ¶_O(é_x001F_@kð_x001C_j&gt;ª_x001E_@ÿÿÿÿÿÿÿÿÿÿÿÿÿÿÿÿÿÿÿÿÿÿÿÿÿÿÿÿÿÿÿÿÿÿÿÿÿÿÿÿÓKy1Ó!@*¤qÙ#_x001F_@ÿÿÿÿÿÿÿÿÿÿÿÿÿÿÿÿÿÿÿÿÿÿÿÿÿÿÿÿÿÿÿÿÿÿÿÿÿÿÿÿÿÿÿÿÿÿÿÿÿÿÿÿÿÿÿÿÿÿÿÿÿÿÿÿÿÿÿÿÿÿÿÿÿÿÿÿ_x0001__x0002_ÿÿÿÿváX¨_x001F_@_x001D_p»e(~_x001E_@ÛdQ_x0005_ß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Þd2 @:_x0005_½ÓxI @8Õ4àl¸ @ÿÿÿÿÿÿÿÿÿÿÿÿÿÿÿÿ_x001E_Ò«t_x0010_Ý_x001D_@ÿÿÿÿÿÿÿÿÿÿÿÿÿÿÿÿ_x0001__x0002_rsh&gt;_x001F_@ÿÿÿÿÿÿÿÿÿÿÿÿÿÿÿÿÿÿÿÿÿÿÿÿÿÿÿÿÿÿÿÿþk§Z_x001F_@ÿÿÿÿÿÿÿÿÿÿÿÿÿÿÿÿÿÿÿÿÿÿÿÿÿÿÿÿÿÿÿÿÿÿÿÿÿÿÿÿÿÿÿÿÿÿÿÿÿÿÿÿÿÿÿÿÿÿÿÿÿÿÿÿÿÿÿÿÿÿÿÿÿÿÿÿÿÿÿÿÿÿÿÿÿÿÿÿÿÿÿÿÿÿÿÿÿÿÿÿÿÿÿÿÿÿÿÿÿÿÿÿkí×Ð][_x001F_@ÿÿÿÿÿÿÿÿ_x001D__x000D_ éU_x001F_@ÿÿÿÿÿÿÿÿÿÿÿÿÿÿÿÿÿÿÿÿÿÿÿÿÿÿÿÿÿÿÿÿmpwê6ý @ÿÿÿÿÿÿÿÿZ_x0016_-¹_x001E_@ÿÿÿÿÿÿÿÿÿÿÿÿ_x0001__x0002_ÿÿÿÿÿÿÿÿÿÿÿÿÿÿÿÿÿÿÿÿÿÿÿÿÿÿÿÿ_x0005_Ú±h¦_x001B_ @ÿÿÿÿÿÿÿÿ]â_x001A__x0018_]c @ÿÿÿÿÿÿÿÿÿÿÿÿÿÿÿÿÿÿÿÿÿÿÿÿÿÿÿÿÿÿÿÿÿÿÿÿÿÿÿÿÿÿÿÿÿÿÿÿÿÿÿÿÿÿÿÿÿÿÿÿÿÿÿÿÿÿÿÿÿÿÿÿÿÿÿÿÿÿÿÿÿÿÿÿÿÿÿÿÿÿÿÿÿÿÿÿÿÿÿÿÿÿÿÿf,5±Ç7 @ÿÿÿÿÿÿÿÿÿÿÿÿÿÿÿÿÿÿÿÿÿÿÿÿÿÿÿÿÿÿÿÿÿÿÿÿÿÿÿÿ¸_x000F__x0017_ ð_x0017__x001F_@ÜäuM¢$_x001F_@ÿÿÿÿÿÿÿÿÃÒ!Íó_x001E_@ÿÿÿÿÿÿÿÿÿÿÿÿÿÿÿÿ_x0002__x0003_ÿÿÿÿÿÿÿÿÿÿÿÿÿÿÿÿÿÿÿÿÿÿÿÿÿÿÿÿÿÿÿÿÿÿÿÿÿÿÿÿÿÿÿÿÿÿÿÿ§ñÄÎõ_x001E_ @ÿÿÿÿÿÿÿÿÿÿÿÿÿÿÿÿÿÿÿÿÿÿÿÿ_x000E_n_x001C_º¹_x0003_!@ÿÿÿÿÿÿÿÿÿÿÿÿÿÿÿÿÿÿÿÿÿÿÿÿ_x0001_W3L_x001F_å_x001F_@ÿÿÿÿÿÿÿÿÿÿÿÿÿÿÿÿ_x0011_&lt;ÍnH!@LVÞy_x0003_ @ÿÿÿÿÿÿÿÿgÉ2«_x001E_q_x001E_@ÿÿÿÿÿÿÿÿÿÿÿÿÿÿÿÿÿÿÿÿÿÿÿÿÿÿÿÿÿÿÿÿÿÿÿÿÿÿÿÿ_x001B_Sçåï2_x001D_@}U_x0003__x0019_(!@!¬_x0001__x001B_É @ÿÿÿÿÿÿÿÿÿÿÿÿÿÿÿÿÿÿÿÿ_x0001__x0002_ÿÿÿÿÿÿÿÿÿÿÿÿÿÿÿÿÿÿÿÿÿÿÿÿÿÿÿÿÿÿÿÿÿÿÿÿÿÿÿÿÿÿÿÿ_¯â°3õ_x001C_@ÿÿÿÿÿÿÿÿRÕß!_x000B_m_x001E_@¸+Z7ø9_x001F_@|Ì{Fò @ÿÿÿÿÿÿÿÿÿÿÿÿÿÿÿÿÿÿÿÿÿÿÿÿÿÿÿÿÿÿÿÿÿÿÿÿÿÿÿÿÿÿÿÿÿÿÿÿÿÿÿÿÿÿÿÿÿÿÿÿÿÿÿÿÿÿÿÿÿÿÿÿeîÂ{7f @ÿÿÿÿÿÿÿÿÿÿÿÿÿÿÿÿÿÿÿÿÿÿÿÿÿÿÿÿÿÿÿÿÿÿÿÿÿÿÿÿÿÿÿÿÿÿÿÿÿÿÿÿÿÿÿÿêÂÃW_x0015_Ì_x001F_@çñ{_x0001_ @ÿÿÿÿÿÿÿÿÿÿÿÿÿÿÿÿ_x0001__x0002_ÿÿÿÿÿÿÿÿ©æK^_ð @ÿÿÿÿÿÿÿÿÁ$À_x0011__x0011__x001F_@Lã_x0013__x000F__x0014_!@ÿÿÿÿÿÿÿÿÿÿÿÿÿÿÿÿÿÿÿÿÿÿÿÿÿÿÿÿÿÿÿÿÿÿÿÿÿÿÿÿÿÿÿÿÿÿÿÿÿÿÿÿÿÿÿÿÿÿÿÿÿÿÿÿÿÿÿÿÿÿÿÿÿÿÿÿÿÿÿÿÿÿÿÿÿÿÿÿÿÿÿÿÿÿÿÿÿÿÿÿÿÿÿÿÿÿÿÿÿÿÿÿfJ÷3¥_x001E_@_x001B_e_x0001_Wm` @ÿÿÿÿÿÿÿÿÿÿÿÿÿÿÿÿÿÿÿÿÿÿÿÿÿÿÿÿÿÿÿÿÿÿÿÿÿÿÿÿÿÿÿÿÿÿÿÿÿÿÿÿÿÿÿÿÿÿÿÿÿÿÿÿÿÿÿÿÿÿÿÿV?i¤Dv_x001D_@ÿÿÿÿ_x0001__x0002_ÿÿÿÿLAG©=« @IJIÏ8X_x001F_@ÿÿÿÿÿÿÿÿÿÿÿÿÿÿÿÿ_x0019_tU_x0019_!@ÿÿÿÿÿÿÿÿÿÿÿÿÿÿÿÿÿÿÿÿÿÿÿÿäÝ~+7â @_x0010_¾ÿiV @ÿÿÿÿÿÿÿÿÿÿÿÿÿÿÿÿÓDËµyÅ!@ÿÿÿÿÿÿÿÿÿÿÿÿÿÿÿÿV8_x000E_æ_x000F_k!@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0Ú\nU @ÿÿÿÿÿÿÿÿ`o_x000D_ñü_x001E_@ÿÿÿÿÿÿÿÿx%lW°ú @ÿÿÿÿÿÿÿÿÿÿÿÿÿÿÿÿÿÿÿÿÿÿÿÿÿÿÿÿÿÿÿÿÿÿÿÿÿÿÿÿýZÁ¨ó` @`_x0004_#_x0019__x0016_!@ÿÿÿÿÿÿÿÿj!Á"G}_x001F_@ÿÿÿÿÿÿÿÿÿÿÿÿÿÿÿÿÿÿÿÿÿÿÿÿÿÿÿÿÿÿÿÿÿÿÿÿÿÿÿÿÿÿÿÿÿÿÿÿÿÿÿÿÿÿÿÿÿÿÿÿÿÿÿÿêJhÛk_x001F_@ÿÿÿÿÿÿÿÿÿÿÿÿÿÿÿÿÿÿÿÿÿÿÿÿÿÿÿÿ_x0001__x0002_ÿÿÿÿÿÿÿÿÿÿÿÿÿÿÿÿÿÿÿÿÿÿÿÿÿÿÿÿÿÿÿÿÿÿÿÿÿÿÿÿÿÿÿÿÿÿÿÿÿÿÿÿÿÿÿÿÿÿÿÿÿÿÿÿÿÿÿÿÿÿÿÿÿÿÿÿÿÿÿÿÿÿÿÿÿÿÿÿÿÿÿÿ 9_x001B_íBà_x001E_@ÿÿÿÿÿÿÿÿÿÿÿÿÿÿÿÿÿÿÿÿÿÿÿÿÿÿÿÿÿÿÿÿÃT¼øÑ_x001F_@ÿÿÿÿÿÿÿÿÿÿÿÿÿÿÿÿÿÿÿÿÿÿÿÿÿÿÿÿÿÿÿÿÿÿÿÿÿÿÿÿÿÿÿÿÿÿÿÿ_x001A_¾_x0003_ÚÅ @ÿÿÿÿÿÿÿÿÿÿÿÿÿÿÿÿÿÿÿÿÿÿÿÿÿÿÿÿÿÿÿÿ÷Qï7_x001E_@EçS°è @ÿÿÿÿÿÿÿÿ_x0001__x0002_ÿÿÿÿÿÿÿÿÿÿÿÿÿÿÿÿÿÿÿÿÿÿÿÿÿÿÿÿÿÿÿÿ &lt;|'ë _x001D_@ÿÿÿÿÿÿÿÿÿÿÿÿÿÿÿÿÿÿÿÿÿÿÿÿÿÿÿÿÿÿÿÿÿÿÿÿÿÿÿÿÿÿÿÿÿÿÿÿø4=9D @ÿÿÿÿÿÿÿÿÿÿÿÿÿÿÿÿÿÿÿÿÿÿÿÿÿÿÿÿÿÿÿÿÿÿÿÿÿÿÿÿÿÿÿÿÿÿÿÿ²6JäL_x001D_@ÿÿÿÿÿÿÿÿÿÿÿÿÿÿÿÿÿÿÿÿÿÿÿÿÿÿÿÿÿÿÿÿÿÿÿÿÿÿÿÿÿÿÿÿÿÿÿÿi^J¼ð±_x001F_@ÿÿÿÿÿÿÿÿÿÿÿÿÿÿÿÿÿÿÿÿÿÿÿÿÿÿÿÿÿÿÿÿC_x0007_¼_x001E_@2Í¼_x0001__x0002_ÚÖ @ÿÿÿÿÿÿÿÿÿÿÿÿÿÿÿÿÿÿÿÿÿÿÿÿ_x0010_,9_x0001_t¶ @_x001D_¡_x0007__x000F__ @ÿÿÿÿÿÿÿÿÿÿÿÿÿÿÿÿÿÿÿÿÿÿÿÿÿÿÿÿÿÿÿÿÿÿÿÿÿÿÿÿÿÿÿÿÿÿÿÿ4ÐM_x000E_s# @ÿÿÿÿÿÿÿÿÿÿÿÿÿÿÿÿÿÿÿÿÿÿÿÿÿÿÿÿÿÿÿÿÿÿÿÿÿÿÿÿÿÿÿÿÿÿÿÿÿÿÿÿÿÿÿÿÿÿÿÿÿÿÿÿÿÿÿÿÿÿÿÿLp=¾k_x0019__x001E_@~:gê/3_x001F_@ÿÿÿÿÿÿÿÿÿÿÿÿÿÿÿÿÿÿÿÿÿÿÿÿÿÿÿÿÿÿÿÿÿÿÿÿÿÿÿÿÿÿÿÿÿÿÿÿI&amp;_x0004_ðõÐ @ÿÿÿÿÿÿÿÿ_x0001__x0004_ÿÿÿÿÿÿÿÿÿÿÿÿÿÿÿÿÿÿÿÿÿÿÿÿ_x0004__x0003_½_x0002_Ý- @ÿÿÿÿÿÿÿÿÿÿÿÿÿÿÿÿ\ÓÏ1ÕÅ_x001D_@ÿÿÿÿÿÿÿÿÿÿÿÿÿÿÿÿÌÙU¥Ü· @ÿÿÿÿÿÿÿÿÿÿÿÿÿÿÿÿÿÿÿÿÿÿÿÿÿÿÿÿÿÿÿÿÈå8Ul¹ @ÿÿÿÿÿÿÿÿt×4JÐu_x001F_@ÿÿÿÿÿÿÿÿNÎA¡0_x001F_@ÿÿÿÿÿÿÿÿÿÿÿÿÿÿÿÿÿÿÿÿÿÿÿÿÿÿÿÿÿÿÿÿÿÿÿÿÿÿÿÿÿÿÿÿÿÿÿÿÿÿÿÿÿÿÿÿ&amp;G_x001A_Þf @ÿÿÿÿÿÿÿÿÿÿÿÿÿÿÿÿÁ±_x000C_&amp;µ _x001F_@ÿÿÿÿÿÿÿÿÿÿÿÿ_x0002__x0003_ÿÿÿÿjà$ËF @ÿÿÿÿÿÿÿÿÿÿÿÿÿÿÿÿ_x0012_$_x000D_2_x0001_o_x001E_@ÿÿÿÿÿÿÿÿÿÿÿÿÿÿÿÿÿÿÿÿÿÿÿÿÿÿÿÿÿÿÿÿÿÿÿÿÿÿÿÿÿÿÿÿÿÿÿÿÿÿÿÿÿÿÿÿÿÿÿÿÿÿÿÿÿÿÿÿÿÿÿÿÿÿÿÿÿÿÿÿýP^#ë_x001D_@)vÀÎ @ÿÿÿÿÿÿÿÿ_x0005_»_x001E_Ìe×_x001F_@ÿÿÿÿÿÿÿÿÿÿÿÿÿÿÿÿÿÿÿÿÿÿÿÿÿÿÿÿÿÿÿÿÿÿÿÿÿÿÿÿÿÿÿÿÿÿÿÿÝH!V_x001D_@ÿÿÿÿÿÿÿÿÿÿÿÿÿÿÿÿÿÿÿÿÿÿÿÿ_x000F__x001C_ÝÌ_x001D_@ÿÿÿÿÿÿÿÿÿÿÿÿÿÿÿÿ_x0001__x0002_ÿÿÿÿÿÿÿÿÿÿÿÿÿÿÿÿÿÿÿÿÿÿÿÿÓ_x001B_í¾O9_x001F_@ÿÿÿÿÿÿÿÿÿÿÿÿÿÿÿÿÿÿÿÿÿÿÿÿÿÿÿÿÿÿÿÿÿÿÿÿÿÿÿÿ¤H{)'©_x001F_@ÿÿÿÿÿÿÿÿÿÿÿÿÿÿÿÿ _x000B__x0003_¥ý_x001D_@ÿÿÿÿÿÿÿÿÿÿÿÿÿÿÿÿÿÿÿÿÿÿÿÿÿÿÿÿÿÿÿÿÿÿÿÿÿÿÿÿÿÿÿÿÿÿÿÿÿÿÿÿÿÿÿÿÿÿÿÿÿÿÿÿÿÿÿÿÿÿÿÿ^þ'A}_x001F_@~Áª_x0007_+_x0008__x001D_@ÿÿÿÿÿÿÿÿÿÿÿÿÿÿÿÿÿÿÿÿÿÿÿÿ_x001D_,Ì¨­ü_x001F_@ÿÿÿÿÿÿÿÿÿÿÿÿÿÿÿÿÿÿÿÿÿÿÿÿÿÿÿÿ_x0001__x0002_ÿÿÿÿÿÿÿÿÿÿÿÿÿÿÿÿÿÿÿÿÿÿÿÿÿÿÿÿÿÿÿÿÿÿÿÿÿÿÿÿÿÿÿÿÿÿÿÿÿÿÿÿÿÿÿÿÿÿÿÿÿÿÿÿÿÿÿÿÿÿÿÿÿÿÿÿÿÿÿÿÿÿÿÿÿÿÿÿÿÿÿÿ&amp;__x000C_D¬¬ @&lt;{_x000F_1 @ÿÿÿÿÿÿÿÿÿÿÿÿÿÿÿÿÿÿÿÿÿÿÿÿÿÿÿÿÿÿÿÿÀo ÆZ @ÿÿÿÿÿÿÿÿÿÿÿÿÿÿÿÿÿÿÿÿÿÿÿÿÿÿÿÿÿÿÿÿ_x0006_Eû­÷ @ÿÿÿÿÿÿÿÿÿÿÿÿÿÿÿÿÿÿÿÿÿÿÿÿÿÿÿÿÿÿÿÿÿÿÿÿÿÿÿÿDûEä_x001C_@ÿÿÿÿÿÿÿÿÿÿÿÿÿÿÿÿ_x0001__x0002_ÿÿÿÿÿÿÿÿÿÿÿÿÿÿÿÿÿÿÿÿÿÿÿÿÿÿÿÿÿÿÿÿÿÿÿÿÿÿÿÿÿÿÿÿÿÿÿÿÿÿÿÿÿÿÿÿÿÿÿÿÿÿÿÿ"Ï	§_x0017_ @ÿÿÿÿÿÿÿÿ»f¯;_x0003_l @ÿÿÿÿÿÿÿÿÿÿÿÿÿÿÿÿÿÿÿÿÿÿÿÿÿÿÿÿÿÿÿÿÿÿÿÿÿÿÿÿ®êñ_x0003_³¿_x001E_@ÿÿÿÿÿÿÿÿÿÿÿÿÿÿÿÿæ'J¾_x001F_ @ÿÿÿÿÿÿÿÿÿÿÿÿÿÿÿÿÿÿÿÿÿÿÿÿÿÿÿÿÿÿÿÿÿÿÿÿÿÿÿÿ¦É_x0015__2_x001D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HHû_x000F_´_x001C_@ÿÿÿÿÿÿÿÿÿÿÿÿÿÿÿÿÿÿÿÿÿÿÿÿÿÿÿÿÿÿÿÿÿÿÿÿÿÿÿÿÿÿÿÿÿÿÿÿÙÇG¸Ä @ÿÿÿÿÿÿÿÿÿÿÿÿÿÿÿÿÿÿÿÿÿÿÿÿäÔP`Éó_x001F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ËA_x000E__x001A_¦_x001E_@ÿÿÿÿÿÿÿÿÿÿÿÿÿÿÿÿÿÿÿÿÿÿÿÿÿÿÿÿÿÿÿÿÿÿÿÿÿÿÿÿ¦_x0001_h_x0005_#_x001E_@ÿÿÿÿÿÿÿÿÿÿÿÿÿÿÿÿÿÿÿÿÿÿÿÿÿÿÿÿÿÿÿÿÿÿÿÿÿÿÿÿÿÿÿÿÿÿÿÿÿÿÿÿÿÿÿÿ_x0007_Òä)ï_x001F_@ÿÿÿÿÿÿÿÿÿÿÿÿÿÿÿÿð i_x0001__x0002_Î_x0003_!@t+Ïi_x0013__x0017_ @ÿÿÿÿÿÿÿÿÿÿÿÿÿÿÿÿÿÿÿÿÿÿÿÿÿÿÿÿÿÿÿÿÿÿÿÿÿÿÿÿÿÿÿÿÿÿÿÿÿÿÿÿÿÿÿÿá¨Ø_x001F_e @kR&lt;a=³_x001E_@ÿÿÿÿÿÿÿÿÿÿÿÿÿÿÿÿÿÿÿÿÿÿÿÿ0bè|m' @ÿÿÿÿÿÿÿÿÿÿÿÿÿÿÿÿÿÿÿÿÿÿÿÿÿÿÿÿÿÿÿÿÿÿÿÿÿÿÿÿÿÿÿÿÿÿÿÿÿÿÿÿÿÿÿÿÿÿÿÿÿÿÿÿ_x0010_ÇC _x0008__x0015_!@Û8Z|_x001D_@ÿÿÿÿÿÿÿÿÿÿÿÿÿÿÿÿÿÿÿÿÿÿÿÿÿÿÿÿÿÿÿÿÿÿÿÿÿÿÿÿÿÿÿÿÿÿÿÿÿÿÿÿÿÿÿÿ_x0001__x0002_ÿÿÿÿÿÿÿÿðõ,Eû!@·_x0016_¾þeæ_x001F_@ÿÿÿÿÿÿÿÿg,Aød @I ìî_x0014_4_x001D_@ÿÿÿÿÿÿÿÿÿÿÿÿÿÿÿÿÿÿÿÿÿÿÿÿÿÿÿÿÿÿÿÿ@_x0019_jv}È_x001F_@ÿÿÿÿÿÿÿÿÿÿÿÿÿÿÿÿÿÿÿÿÿÿÿÿh}M+ô£ @ÿÿÿÿÿÿÿÿÿÿÿÿÿÿÿÿÿÿÿÿÿÿÿÿÿÿÿÿÿÿÿÿÿÿÿÿÿÿÿÿÿÿÿÿÿÿÿÿåø1¥_x001C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QùÃ_x0006__x0019_ @ÿÿÿÿÿÿÿÿÿÿÿÿÿÿÿÿ ²/¿_x0007__x0019_ @ÿÿÿÿÿÿÿÿ=pÄá_x0019__x001F_@ÿÿÿÿÿÿÿÿRµ_x0012_Ä[_x0004_ @ÿÿÿÿÿÿÿÿÿÿÿÿÿÿÿÿÿÿÿÿÿÿÿÿ_x0002_ÉK_x0016__x0014_!@¬»ñï_x001D__x001D_@ÿÿÿÿÿÿÿÿÿÿÿÿÿÿÿÿÿÿÿÿÿÿÿÿ2I+Ûä_x001E_@Ò5`3,_x001F_@ÿÿÿÿÿÿÿÿÿÿÿÿÿÿÿÿÿÿÿÿÿÿÿÿÿÿÿÿÿÿÿÿ_x0002__x0005__x0004_AeH$ @ÿÿÿÿÿÿÿÿÿÿÿÿÿÿÿÿÿÿÿÿÿÿÿÿßk!&gt;_x001F_@ºf	Á%d_x001D_@ÿÿÿÿÿÿÿÿÿÿÿÿÿÿÿÿÿÿÿÿÿÿÿÿÿÿÿÿÿÿÿÿÿÿÿÿÿÿÿÿÿÿÿÿÿÿÿÿÿÿÿÿÿÿÿÿÿÿÿÿÿÿÿÿÿÿÿÿÿÿÿÿÿÿÿÿÿÿÿÿÿÿÿÿÿÿÿÿºØ=_x0003_A_x001C_@ÿÿÿÿÿÿÿÿÿÿÿÿÿÿÿÿÆÖ`;m!@ÿÿÿÿÿÿÿÿ4R|â_x0001_à_x001C_@ÿÿÿÿÿÿÿÿbd³Q(â_x001E_@ÿÿÿÿÿÿÿÿÿÿÿÿÿÿÿÿÿÿÿÿÿÿÿÿ4q_x0005_¥_x001F_@ÿÿÿÿÿÿÿÿÿÿÿÿÿÿÿÿ'`_x0016__x0001__x0002_r×_x001D_@ÿÿÿÿÿÿÿÿÿÿÿÿÿÿÿÿÿÿÿÿÿÿÿÿÿÿÿÿÿÿÿÿÿÿÿÿÿÿÿÿÿÿÿÿÿÿÿÿÿÿÿÿÿÿÿÿÿÿÿÿÿÿÿÿ._x0002_E.QX_x001E_@ÿÿÿÿÿÿÿÿÿÿÿÿÿÿÿÿÿÿÿÿÿÿÿÿÿÿÿÿÿÿÿÿÿÿÿÿÿÿÿÿÿÿÿÿÿÿÿÿÿÿÿÿÿÿÿÿÿÿÿÿÿÿÿÿÿÿÿÿÿÿÿÿÿÿÿÿÿÿÿÿÿÿÿÿÿÿÿÿr:eB§_x001F_@këå_x0014_M @ÿÿÿÿÿÿÿÿÿÿÿÿÿÿÿÿÿÿÿÿÿÿÿÿÿÿÿÿÿÿÿÿÿÿÿÿÿÿÿÿÿÿÿÿÿÿÿÿÿÿÿÿÿÿÿÿU¢_ü_x001F_@ÿÿÿÿÿÿÿÿ_x0001__x0002_ÿÿÿÿÿÿÿÿÿÿÿÿÿÿÿÿÿÿÿÿÿÿÿÿÿÿÿÿÿÿÿÿÿÿÿÿÿÿÿÿ±\Ýzä_x001F_@ÿÿÿÿÿÿÿÿÿÿÿÿÿÿÿÿÿÿÿÿÿÿÿÿÿÿÿÿÿÿÿÿÿÿÿÿÿÿÿÿÿÿÿÿÿÿÿÿÿÿÿÿÿÿÿÿÿÿÿÿÿÿÿÿÿÿÿÿÿÿÿÿz_x0010_Z"î_x001C_@ÿÿÿÿÿÿÿÿÿÿÿÿÿÿÿÿÿÿÿÿÿÿÿÿÿÿÿÿÿÿÿÿÿÿÿÿÿÿÿÿÿÿÿÿÿÿÿÿÿÿÿÿÿÿÿÿÿÿÿÿÿÿÿÿÿÿÿÿÿÿÿÿÿÿÿÿÿÿÿÿÿÿÿÿÿÿÿÿTHqoûr_x001F_@ÿÿÿÿÿÿÿÿÿÿÿÿÿÿÿÿÿÿÿÿÿÿÿÿÿÿÿÿ_x0001__x0002_ÿÿÿÿÿÿÿÿÿÿÿÿêVÃ[h_x001D_@ÿÿÿÿÿÿÿÿÿÿÿÿÿÿÿÿÿÿÿÿÿÿÿÿÿÿÿÿÿÿÿÿÿÿÿÿÿÿÿÿÿÿÿÿÿÿÿÿÿÿÿÿÿÿÿÿÿÿÿÿÿÿÿÿÿÿÿÿÿÿÿÿÿÿÿÿÿÿÿÿÿÿÿÿÿÿÿÿ_x0018_­ÑSÍ_x001C_@ÿÿÿÿÿÿÿÿ&lt;rn²_x0017__x001E_@ÿÿÿÿÿÿÿÿÿÿÿÿÿÿÿÿÿÿÿÿÿÿÿÿÿÿÿÿÿÿÿÿàk°¤²ø @ÿÿÿÿÿÿÿÿÿÿÿÿÿÿÿÿÿÿÿÿÿÿÿÿÿÿÿÿÿÿÿÿÿÿÿÿÿÿÿÿÿÿÿÿÿÿÿÿÿÿÿÿÿÿÿÿÿÿÿÿÿÿÿÿÿÿÿÿÿÿÿÿÿÿÿÿÿÿÿÿ_x0001__x0002_4ç_x000B_¨_x001E_@ÿÿÿÿÿÿÿÿÿÿÿÿÿÿÿÿÿÿÿÿÿÿÿÿÿÿÿÿÿÿÿÿÿÿÿÿÿÿÿÿÿÿÿÿÿÿÿÿÿÿÿÿÿÿÿÿÿÿÿÿÿÿÿÿÿÿÿÿÿÿÿÿÿÿÿÿÿÿÿÿÿÿÿÿÿÿÿÿÿÿÿÿÿÿÿÿÿÿÿÿÿÿÿÿÿÿÿÿÿÿÿÿ_x0017__x0001_'Õ_x001E_@ÿÿÿÿÿÿÿÿÿÿÿÿÿÿÿÿ*ÚÎ_x0004_2!@½¸â9Ö @ÿÿÿÿÿÿÿÿÿÿÿÿÿÿÿÿÿÿÿÿÿÿÿÿÿÿÿÿÿÿÿÿÿÿÿÿÿÿÿÿÿÿÿÿÿÿÿÿÿÿÿÿÿÿÿÿÿÿÿÿÿÿÿÿÿÿÿÿÿÿÿÿÿÿÿÿÿÿÿÿÿÿÿÿÿÿÿÿÿÿÿÿ_x0001__x0002_ÿÿÿÿ¦Ê¢ð!@ÿÿÿÿÿÿÿÿÿÿÿÿÿÿÿÿÿÿÿÿÿÿÿÿÿÿÿÿÿÿÿÿÿÿÿÿÿÿÿÿ_x0017_½.w @Ò_x0007_©åê_x001E_@ÿÿÿÿÿÿÿÿÿÿÿÿÿÿÿÿÿÿÿÿÿÿÿÿÿÿÿÿÿÿÿÿÿÿÿÿÿÿÿÿÿÿÿÿÿÿÿÿÿÿÿÿÿÿÿÿÿÿÿÿÿÿÿÿÿÿÿÿÿÿÿÿÿÿÿÿÿÿÿÿ_x000C_£_x001F_B¯§_x001D_@ÿÿÿÿÿÿÿÿÿÿÿÿÿÿÿÿÿÿÿÿÿÿÿÿÿÿÿÿÿÿÿÿÿÿÿÿÿÿÿÿcÏà®t @ÿÿÿÿÿÿÿÿÿÿÿÿÿÿÿÿÿÿÿÿÿÿÿÿL&amp;ªÇdW_x001F_@ÿÿÿÿÿÿÿÿÿÿÿÿÿÿÿÿ_x0001__x0002_ÿÿÿÿÿÿÿÿÿÿÿÿÿÿÿÿÿÿÿÿÿÿÿÿÿÿÿÿÿÿÿÿÿÿÿÿÿÿÿÿÿÿÿÿÿÿÿÿÿÿÿÿÿÿÿÿÿÿÿÿÿÿÿÿí¥±e_x0017_Ë!@ÿÿÿÿÿÿÿÿÿÿÿÿÿÿÿÿÿÿÿÿÿÿÿÿÿÿÿÿÿÿÿÿÿÿÿÿÿÿÿÿÿÿÿÿÿÿÿÿXg¼/rÿ @WÚfµþ_x000F_ @ÿÿÿÿÿÿÿÿÿÿÿÿÿÿÿÿÿÿÿÿÿÿÿÿÿÿÿÿÿÿÿÿÿÿÿÿÿÿÿÿÿÿÿÿÿÿÿÿÿÿÿÿÿÿÿÿÿÿÿÿÿÿÿÿÿÿÿÿÿÿÿÿÿÿÿÿÿÿÿÿ ¾h&lt;!@ÿÿÿÿÿÿÿÿÿÿÿÿÿÿÿÿH_x001C_8Q³!@ÿÿÿÿ_x0001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0019__x0019_·_öú_x001E_@ÿÿÿÿÿÿÿÿGÓ_!@ÿÿÿÿÿÿÿÿÿÿÿÿÿÿÿÿÿÿÿÿÿÿÿÿÿÿÿÿÿÿÿÿÿÿÿÿÿÿÿÿÿÿÿÿÿÿÿÿÿÿÿÿÿÿÿÿÿÿÿÿÿÿÿÿÿÿÿÿÿÿÿÿW_x0002_ï¾å_x0019__x001F_@ÿÿÿÿÿÿÿÿ_x0001__x0002_ÿÿÿÿÿÿÿÿC_x0006__x0007_.Ë @ÿÿÿÿÿÿÿÿÿÿÿÿÿÿÿÿcP?_x0007_ _x001E_@ÿÿÿÿÿÿÿÿ=_x0004__x001D_Ì,!@ÿÿÿÿÿÿÿÿÿÿÿÿÿÿÿÿÿÿÿÿÿÿÿÿÿÿÿÿÿÿÿÿÛpÙ_x0005_R!@ÿÿÿÿÿÿÿÿÿÿÿÿÿÿÿÿ·Îmr, @ÿÿÿÿÿÿÿÿÿÿÿÿÿÿÿÿÿÿÿÿÿÿÿÿÅ_x001D_ª&amp;_x001E_@Ç_x0015_b3P_x000F_ @ÿÿÿÿÿÿÿÿÿÿÿÿÿÿÿÿÿÿÿÿÿÿÿÿÿÿÿÿÿÿÿÿÿÿÿÿÿÿÿÿ[íi*@I!@ÿÿÿÿÿÿÿÿÿÿÿÿÿÿÿÿÿÿÿÿÿÿÿÿÿÿÿÿÿÿÿÿÿÿÿÿÿÿÿÿÿÿÿÿ_x0001__x0002_ÿÿÿÿÿÿÿÿÿÿÿÿÿÿÿÿÿÿÿÿÈJ_x001E_Þ´u @ÿÿÿÿÿÿÿÿÿÿÿÿÿÿÿÿeÜ\Ä¤!@ÿÿÿÿÿÿÿÿùÂñx9Ñ_x001F_@ÿÿÿÿÿÿÿÿÿÿÿÿÿÿÿÿÿÿÿÿÿÿÿÿ`_x0019_n_i @ÿÿÿÿÿÿÿÿÿÿÿÿÿÿÿÿÿÿÿÿÿÿÿÿXÄ¶ÿ. @ÿÿÿÿÿÿÿÿÿÿÿÿÿÿÿÿüx9_x001D_@ÿÿÿÿÿÿÿÿÿÿÿÿÿÿÿÿÿÿÿÿÿÿÿÿÿÿÿÿÿÿÿÿÿÿÿÿÿÿÿÿÿÿÿÿÿÿÿÿÿÿÿÿÿÿÿÿ_x0007_1±©_x0005_Ì_x001E_@ÿÿÿÿÿÿÿÿÿÿÿÿÿÿÿÿ0×¾À @ÿÿÿÿÿÿÿÿ_x0001__x0002_ª8%Ü´6 @ÿÿÿÿÿÿÿÿÿÿÿÿÿÿÿÿÿÿÿÿÿÿÿÿÿÿÿÿÿÿÿÿÿÿÿÿÿÿÿÿÿÿÿÿÿÿÿÿÿÿÿÿÿÿÿÿ_x0013_~úAÅ_x0001__x001F_@ÿÿÿÿÿÿÿÿÿÿÿÿÿÿÿÿÿÿÿÿÿÿÿÿÿÿÿÿÿÿÿÿÿÿÿÿÿÿÿÿÿÿÿÿÿÿÿÿÿÿÿÿÿÿÿÿÊ¹ÔÊðF_x001F_@ÿÿÿÿÿÿÿÿ_x000E__x0014_A3µ_x001E_@ÿÿÿÿÿÿÿÿÿÿÿÿÿÿÿÿÿÿÿÿÿÿÿÿÿÿÿÿÿÿÿÿÿÿÿÿÿÿÿÿÿÿÿÿÿÿÿÿÿÿÿÿÿÿÿÿÿÿÿÿÿÿÿÿ_x0016_KYèÿ_x0005__x001F_@#AM÷l!@f_x001C_^_x0001_(_x001D_ @ÿÿÿÿÿÿÿÿÿÿÿÿ_x0002__x0003_ÿÿÿÿÿÿÿÿÿÿÿÿÿÿÿÿÿÿÿÿÿÿÿÿÿÿÿÿÿÿÿÿÿÿÿÿÿÿÿÿÿÿÿÿÿÿÿÿÿÿÿÿÿÿÿÿÿÿÿÿ²_x0007__x0019_U¬ñ @ÿÿÿÿÿÿÿÿÿÿÿÿÿÿÿÿÿÿÿÿÿÿÿÿÿÿÿÿÿÿÿÿñëØ_x0003_ÿ_x0001_ @ÿÿÿÿÿÿÿÿÿÿÿÿÿÿÿÿÿÿÿÿÿÿÿÿÿÿÿÿÿÿÿÿÿÿÿÿÿÿÿÿ^Ýì 5+ @\§ÊØC @ÿÿÿÿÿÿÿÿÿÿÿÿÿÿÿÿÿÿÿÿÿÿÿÿÿÿÿÿÿÿÿÿÿÿÿÿÿÿÿÿÿÿÿÿÿÿÿÿÿÿÿÿÿÿÿÿÿÿÿÿÿÿÿÿÿÿÿÿÿÿÿÿÿÿÿÿÿÿÿÿÿÿÿÿÿÿÿÿ_x0001__x0003_J+M_H_x0003_ @ÿÿÿÿÿÿÿÿí&amp;ëÀ_x0002_ @ÿÿÿÿÿÿÿÿÿÿÿÿÿÿÿÿÿÿÿÿÿÿÿÿÿÿÿÿÿÿÿÿÿÿÿÿÿÿÿÿÿÿÿÿÿÿÿÿÿÿÿÿÿÿÿÿåE$î- @ÿÿÿÿÿÿÿÿÿÿÿÿÿÿÿÿÿÿÿÿÿÿÿÿÿÿÿÿÿÿÿÿÿÿÿÿÿÿÿÿÿÿÿÿÿÿÿÿô^O_x0006__x001D_@ÿÿÿÿÿÿÿÿÿÿÿÿÿÿÿÿÿÿÿÿÿÿÿÿÿÿÿÿÿÿÿÿL.×Y©È @ÿÿÿÿÿÿÿÿÿÿÿÿÿÿÿÿÿÿÿÿÿÿÿÿ_x0018_9ºmO!@ÿÿÿÿÿÿÿÿÿÿÿÿÿÿÿÿÿÿÿÿÿÿÿÿgu´_x0019_ËÄ_x001F_@ÿÿÿÿ_x0001__x0003_ÿÿÿÿÿÿÿÿÿÿÿÿÿÿÿÿÿÿÿÿÿÿÿÿÿÿÿÿÿÿÿÿÿÿÿÿÿÿÿÿÿÿÿÿÿÿÿÿÿÿÿÿ_x001D_ä_x0002__x0017__x0018__x001E_@ÿÿÿÿÿÿÿÿÿÿÿÿÿÿÿÿÿÿÿÿÿÿÿÿÿÿÿÿÿÿÿÿÿÿÿÿÿÿÿÿÿÿÿÿÿÿÿÿfEÀ_x0014_Å_x001E_@ÿÿÿÿÿÿÿÿÿÿÿÿÿÿÿÿ÷O_x001F_B6_x001B__x001F_@ÿÿÿÿÿÿÿÿÿÿÿÿÿÿÿÿÿÿÿÿÿÿÿÿÿÿÿÿÿÿÿÿÜ£E¿Ô!@ÿÿÿÿÿÿÿÿøWqûp) @ÿÿÿÿÿÿÿÿÿÿÿÿÿÿÿÿyÞò¿ @ÿÿÿÿÿÿÿÿÿÿÿÿÿÿÿÿÿÿÿÿÿÿÿÿÿÿÿÿÿÿÿÿ_x0001__x0002_g_x0002_¡TF_x0015__x001F_@ÿÿÿÿÿÿÿÿÿÿÿÿÿÿÿÿÿÿÿÿÿÿÿÿÿÿÿÿÿÿÿÿÿÿÿÿÿÿÿÿÿÿÿÿÿÿÿÿÿÿÿÿÿÿÿÿ_x000B_ð£[_x001B_¾_x001F_@ÿÿÿÿÿÿÿÿÿÿÿÿÿÿÿÿÿÿÿÿÿÿÿÿÿÿÿÿÿÿÿÿÿÿÿÿÿÿÿÿÿÿÿÿÿÿÿÿÿÿÿÿÿÿÿÿA{_x000B_L£Ö @ÿÿÿÿÿÿÿÿÿÿÿÿÿÿÿÿÿÿÿÿÿÿÿÿÿÿÿÿÿÿÿÿÿÿÿÿÿÿÿÿhÖÕ_x001C__x0010_p @ÿÿÿÿÿÿÿÿÿÿÿÿÿÿÿÿÿÿÿÿÿÿÿÿÿÿÿÿÿÿÿÿÿÿÿÿÿÿÿÿÿÿÿÿÿÿÿÿÿÿÿÿÿÿÿÿoÆý_x001B_ @ÿÿÿÿ_x0001__x0002_ÿÿÿÿÿÿÿÿÿÿÿÿÿÿÿÿÿÿÿÿÿÿÿÿÿÿÿÿÿÿÿÿÿÿÿÿÍz_x001D_2_x000E_ @ÿÿÿÿÿÿÿÿÿÿÿÿÿÿÿÿm#« @ÿÿÿÿÿÿÿÿÿÿÿÿÿÿÿÿÿÿÿÿÿÿÿÿÿÿÿÿÿÿÿÿÿÿÿÿÿÿÿÿÿÿÿÿÿÿÿÿÿÿÿÿÿÿÿÿÿÿÿÿÿÿÿÿÿÿÿÿÿÿÿÿÿÿÿÿÿÿÿÿÿÿÿÿÿÿÿÿÿÿÿÿÿÿÿÿÿÿÿÿÿÿÿÿÿÿÿÿÿÿÿÿÿÿÿÿÿÿÿÿ_x0006_Ð¶è­!@ÿÿÿÿÿÿÿÿÿÿÿÿÿÿÿÿÿÿÿÿÿÿÿÿÿÿÿÿÿÿÿÿÿÿÿÿÿÿÿÿ_x001B_\ôbm_x001D_@_x000B_ÖRÖã_x001D__x001E_@_x0001__x0002_ÿÿÿÿÿÿÿÿt~¹°H¨ @ÿÿÿÿÿÿÿÿo³è_x0016_IÄ_x001D_@ÿÿÿÿÿÿÿÿÿÿÿÿÿÿÿÿÿÿÿÿÿÿÿÿÿÿÿÿÿÿÿÿÿÿÿÿÿÿÿÿÿÿÿÿÿÿÿÿÿÿÿÿÿÿÿÿÿÿÿÿÿÿÿÿÿÿÿÿÿÿÿÿÈåS_x0001_÷¨ @ÿÿÿÿÿÿÿÿãh^ê @ÿÿÿÿÿÿÿÿÿÿÿÿÿÿÿÿÿÿÿÿÿÿÿÿÿÿÿÿÿÿÿÿÿÿÿÿÿÿÿÿÿÿÿÿÿÿÿÿÿÿÿÿÿÿÿÿÿÿÿÿÿÿÿÿÿÿÿÿÿÿÿÿÿÿÿÿÿÿÿÿÿÿÿÿÿÿÿÿÿÿÿÿÿÿÿÿÿÿÿÿÿÿÿÿôV¼A²N_x001F_@ÿÿÿÿÿÿÿÿÿÿÿÿ_x0001__x0002_ÿÿÿÿÿÿÿÿÿÿÿÿÿÿÿÿÿÿÿÿÿÿÿÿÿÿÿÿÿÿÿÿÿÿÿÿÿÿÿÿÿÿÿÿödr_x000D_©Ð @ÿÿÿÿÿÿÿÿÿÿÿÿÿÿÿÿÿÿÿÿÿÿÿÿÿÿÿÿÿÿÿÿÿÿÿÿÿÿÿÿÿÿÿÿÿÿÿÿÿÿÿÿÿÿÿÿÿÿÿÿÿÿÿÿÿÿÿÿÿÿÿÿÿÿÿÿÿÿÿÿÿÿÿÿÿÿÿÿÿÿÿÿÿÿÿÿÿÿÿÿÿÿÿÿÿÿÿÿÿÿÿÿÿÿÿÿÿÿÿÿÿÿÿÿÿÿÿÿÿÿÿÿÿÿÿÿh_x0008_$ s¼_x001F_@ÿÿÿÿÿÿÿÿÿÿÿÿÿÿÿÿÿÿÿÿÿÿÿÿÿÿÿÿÿÿÿÿÿÿÿÿÿÿÿÿ®Kõ$õ_x001E_@ÿÿÿÿÿÿÿÿ_x0001__x0002_ÿÿÿÿÿÿÿÿÿÿÿÿÿÿÿÿÿÿÿÿÿÿÿÿÿÿÿÿÿÿÿÿÿÿÿÿÿÿÿÿÿÿÿÿÿÿÿÿ&gt;~¼Ì¢e_x001F_@ÿÿÿÿÿÿÿÿÿÿÿÿÿÿÿÿçîÔP_x001D_Æ_x001F_@ÿÿÿÿÿÿÿÿÿÿÿÿÿÿÿÿ¸Íz¿"]!@ÿÿÿÿÿÿÿÿÿÿÿÿÿÿÿÿÿÿÿÿÿÿÿÿÿÿÿÿÿÿÿÿÿÿÿÿÿÿÿÿÿÿÿÿÿÿÿÿÿÿÿÿÿÿÿÿÿÿÿÿÿÿÿÿÿÿÿÿÿÿÿÿ&gt;(9Ì_x0006_I @ÿÿÿÿÿÿÿÿÿÿÿÿÿÿÿÿÿÿÿÿÿÿÿÿÿÿÿÿÿÿÿÿÿÿÿÿÿÿÿÿÿÿÿÿÿÿÿÿÿÿÿÿÿÿÿÿÿÿÿÿÿÿÿÿÿÿÿÿ_x0001__x0002_ÿÿÿÿ0^FÌ"W!@ÿÿÿÿÿÿÿÿÿÿÿÿÿÿÿÿÿÿÿÿÿÿÿÿÿÿÿÿÿÿÿÿÿÿÿÿÿÿÿÿÿÿÿÿÿÿÿÿÿÿÿÿÿÿÿÿÿÿÿÿÿÿÿÿÿÿÿÿÿÿÿÿÿÿÿÿÿÿÿÿÿÿÿÿÿÿÿÿÿÿÿÿÿÿÿÿÿÿÿÿÿÿÿÿ_x0007__x000E_d¦3Í_x001E_@ÿÿÿÿÿÿÿÿÿÿÿÿÿÿÿÿÿÿÿÿÿÿÿÿÿÿÿÿÿÿÿÿÿÿÿÿÿÿÿÿÿÿÿÿÿÿÿÿÿÿÿÿÿÿÿÿÿÿÿÿÿÿÿÿÿÿÿÿÿÿÿÿÿÿÿÿÿÿÿÿÿÿÿÿÿÿÿÿÄ¬ Qe!!@ÿÿÿÿÿÿÿÿÿÿÿÿÿÿÿÿÿÿÿÿÿÿÿÿÿÿÿÿÿÿÿÿ_x0002__x0003_ÿÿÿÿÿÿÿÿÿÿÿÿÿÿÿÿ/ª¢æ&gt;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³õ)ÌN0 @x¶5_x0001_bö_x001F_@ºä_x000D_ñç_x001E_@ÿÿÿÿÿÿÿÿÿÿÿÿÿÿÿÿÿÿÿÿÿÿÿÿÿÿÿÿÿÿÿÿÿÿÿÿ_x0003__x0004_ÿÿÿÿÿÿÿÿÿÿÿÿÿÿÿÿÿÿÿÿÿÿÿÿÿÿÿÿÿÿÿÿÿÿÿÿEqÆôË @üsUbÏq @¯_x0005_Õ_x0001_,h!@ÿÿÿÿÿÿÿÿHc_x0015_]p_x001E_@Ì¨ÐÂ®U!@ÿÿÿÿÿÿÿÿÿÿÿÿÿÿÿÿÿÿÿÿÿÿÿÿÿÿÿÿÿÿÿÿÿÿÿÿÿÿÿÿi_x0002_WÜ%k @ÿÿÿÿÿÿÿÿÿÿÿÿÿÿÿÿÿÿÿÿÿÿÿÿÿÿÿÿÿÿÿÿÿÿÿÿÿÿÿÿÿÿÿÿÿÿÿÿÿÿÿÿÿÿÿÿÿÿÿÿÿÿÿÿÿÿÿÿÿÿÿÿÿÿÿÿÿÿÿÿÿÿÿÿÿÿÿÿÝ aËbÓ_x001F_@¡\aèg @ÿÿÿÿÿÿÿÿÿÿÿÿÿÿÿÿ_x0001__x0002_«tð7m=_x001E_@ÿÿÿÿÿÿÿÿÿÿÿÿÿÿÿÿF=n9p @ÏÉhã_x0003_!@ûbÊ:_x000D__x001E_@ÿÿÿÿÿÿÿÿÿÿÿÿÿÿÿÿÿÿÿÿÿÿÿÿÿÿÿÿÿÿÿÿÿÿÿÿÿÿÿÿÿÿÿÿÿÿÿÿ°³LÀÒ£_x001F_@.m_x000B_½R!@7°¬£ÇÈ_x001F_@ÿÿÿÿÿÿÿÿndßaçÒ_x001F_@ü¬_x0001_­_x000E_ @ÿÿÿÿÿÿÿÿÿÿÿÿÿÿÿÿÿÿÿÿÿÿÿÿÿÿÿÿÿÿÿÿá´9#_x001D__x001E_@ÿÿÿÿÿÿÿÿÿÿÿÿÿÿÿÿ_x0003_®¦ÿüq_x001E_@ÿÿÿÿÿÿÿÿÿÿÿÿÿÿÿÿÿÿÿÿÿÿÿÿÿÿÿÿÿÿÿÿ¢ò_x0012_@±_x001E_@ÿÿÿÿ_x0001__x0002_ÿÿÿÿÿÿÿÿÿÿÿÿ}'Ð»D @JÞBc÷' @ÿÿÿÿÿÿÿÿÿÿÿÿÿÿÿÿBuûb¹_x000C__x001F_@ÿÿÿÿÿÿÿÿÿÿÿÿÿÿÿÿÿÿÿÿÿÿÿÿÿÿÿÿÿÿÿÿÿÿÿÿÿÿÿÿÿÿÿÿÿÿÿÿÿÿÿÿÿÿÿÿÿÿÿÿÿÿÿÿä_x000D_-µT_x0008__x001F_@ÿÿÿÿÿÿÿÿÿÿÿÿÿÿÿÿÿÿÿÿÿÿÿÿÿÿÿÿÿÿÿÿ_x0004__bñ @ÿÿÿÿÿÿÿÿÿÿÿÿÿÿÿÿ_x001E__x001A_f_x0002_? @ÿÿÿÿÿÿÿÿÿÿÿÿÿÿÿÿÿÿÿÿÿÿÿÿÿÿÿÿÿÿÿÿÿÿÿÿÿÿÿÿÿÿÿÿÿÿÿÿ¦_x0006_¬ÓÔk_x001E_@ÿÿÿÿÿÿÿÿ_x0002__x0003_ÿÿÿÿÿÿÿÿÿÿÿÿÿÿÿÿò{^×_x001D_@ÿÿÿÿÿÿÿÿÿÿÿÿÿÿÿÿÇ_x000F_fê'_x001C_@ÿÿÿÿÿÿÿÿh_x001D_$æö_x001F_@ÿÿÿÿÿÿÿÿÿÿÿÿÿÿÿÿÿÿÿÿÿÿÿÿÿÿÿÿÿÿÿÿÿÿÿÿÿÿÿÿÿÿÿÿÿÿÿÿÿÿÿÿÿÿÿÿÿÿÿÿÿÿÿÿÿÿÿÿÿÿÿÿOvHùþ @ÿÿÿÿÿÿÿÿÿÿÿÿÿÿÿÿÿÿÿÿÿÿÿÿÿÿÿÿÿÿÿÿã¶è_x0001_!@ÿÿÿÿÿÿÿÿÿÿÿÿÿÿÿÿÿÿÿÿÿÿÿÿM_x001D_i;' @ÿÿÿÿÿÿÿÿÿÿÿÿÿÿÿÿÿÿÿÿÿÿÿÿÿÿÿÿÿÿÿÿÃ¸_x000E_Y_x0001__x0002_/_x0013_!@ÿÿÿÿÿÿÿÿÿÿÿÿÿÿÿÿÿÿÿÿÿÿÿÿÿÿÿÿÿÿÿÿÿÿÿÿÿÿÿÿÎ#å$_x0005_!@_x000C_é_x0015_e @ÿÿÿÿÿÿÿÿÿÿÿÿÿÿÿÿÿÿÿÿÿÿÿÿ&amp;_x000D_^[tð_x001C_@ÿÿÿÿÿÿÿÿÿÿÿÿÿÿÿÿÿÿÿÿÿÿÿÿÿÿÿÿÿÿÿÿÆ`¬-²+_x001F_@ÿÿÿÿÿÿÿÿÿÿÿÿÿÿÿÿÿÿÿÿÿÿÿÿ¼ÓSîv_x001F_@ÿÿÿÿÿÿÿÿÿÿÿÿÿÿÿÿÿÿÿÿÿÿÿÿÿÿÿÿÿÿÿÿÿÿÿÿÿÿÿÿÿÿÿÿÿÿÿÿÿÿÿÿÿÿÿÿÿÿÿÿÿÿÿÿo¤dyÛ_x001F_@ÿÿÿÿÿÿÿÿîl!_x0008__x0011_!@_x0001__x0002_ÿÿÿÿÿÿÿÿÿÿÿÿÿÿÿÿÿÿÿÿÿÿÿÿÿÿÿÿÿÿÿÿ[Ô¼ó)_x001D_@ÿÿÿÿÿÿÿÿÿÿÿÿÿÿÿÿÿÿÿÿÿÿÿÿÿÿÿÿÿÿÿÿ Ñ_x0001_x_x001E_@ôîõ_x0014_gó @ÿÿÿÿÿÿÿÿÿÿÿÿÿÿÿÿÿÿÿÿÿÿÿÿ7G_x001F_J6_x001D_ @ÿÿÿÿÿÿÿÿÌÓsØ_x001E_@ÿÿÿÿÿÿÿÿÿÿÿÿÿÿÿÿÿÿÿÿÿÿÿÿÿÿÿÿÿÿÿÿÿÿÿÿÿÿÿÿýTwÍ_x0003_½!@ÿÿÿÿÿÿÿÿÿÿÿÿÿÿÿÿ%a¹_x000C_£ @æ±&amp;ÅV @ÿÿÿÿÿÿÿÿÿÿÿÿÿÿÿÿÿÿÿÿÿÿÿÿ~XÝêF_x001C_@ÿÿÿÿ_x0001__x0004_ÿÿÿÿùR¨Ílø_x001E_@ÿÿÿÿÿÿÿÿÈ(ø_x0015_@þ_x001E_@ÿÿÿÿÿÿÿÿ·ËÎ] @ÿÿÿÿÿÿÿÿÿÿÿÿÿÿÿÿÿÿÿÿÿÿÿÿÿÿÿÿÿÿÿÿ°Áä§\_x0013__x001F_@ÿÿÿÿÿÿÿÿÿÿÿÿÿÿÿÿîMH!_x0003__x0002__x001D_@®¦ý_x000C_XC_x001D_@ÿÿÿÿÿÿÿÿÿÿÿÿÿÿÿÿÿÿÿÿÿÿÿÿ_x000D_Ò_x0008_I[_x001F_@¶_x0003_õÔ;_x001E_@ÿÿÿÿÿÿÿÿÿÿÿÿÿÿÿÿ°qVk!¤_x001E_@ÿÿÿÿÿÿÿÿÿÿÿÿÿÿÿÿÿÿÿÿÿÿÿÿÿÿÿÿÿÿÿÿÿÿÿÿÿÿÿÿ¢³.Ýo$ @ÿÿÿÿÿÿÿÿ¦ì¢~¼À_x001F_@ÿÿÿÿÿÿÿÿ_x0001__x0002_ÿÿÿÿÿÿÿÿÿÿÿÿÿÿÿÿî_x0013__x0012_&lt;×_x001F__x001E_@à)Üï_x001E_@.!Ý @Hö´p_x000E_ @ÿÿÿÿÿÿÿÿÿÿÿÿÿÿÿÿÿÿÿÿÿÿÿÿ×-í:`_x000E_ @_x001A_ÄÞVê @ÿÿÿÿÿÿÿÿÿÿÿÿÿÿÿÿÿÿÿÿÿÿÿÿ8õn#× @ÿÿÿÿÿÿÿÿÿÿÿÿÿÿÿÿ­ ;s @ÿÿÿÿÿÿÿÿÿÿÿÿÿÿÿÿÿÿÿÿÿÿÿÿÿÿÿÿÿÿÿÿÿÿÿÿÿÿÿÿÿÿÿÿÿÿÿÿÿÿÿÿÿÿÿÿÿÿÿÿÿÿÿÿÿÿÿÿÿÿÿÿÿÿÿÿÿÿÿÿÿÿÿÿÿÿÿÿÿÿÿÿÿÿÿÿÿÿÿÿÿÿÿÿ0º_x0004_W_x0001__x0002_B}!@ÿÿÿÿÿÿÿÿÿÿÿÿÿÿÿÿÿÿÿÿÿÿÿÿÿÿÿÿÿÿÿÿÿÿÿÿÿÿÿÿÿÿÿÿÿÿÿÿÿÿÿÿÿÿÿÿÿÿÿÿÿÿÿÿ¦7©ö_x000E_ @ÿÿÿÿÿÿÿÿÿÿÿÿÿÿÿÿ_x0010__x000C_!|_x001D_@ÿÿÿÿÿÿÿÿÿÿÿÿÿÿÿÿÿÿÿÿÿÿÿÿÿÿÿÿÿÿÿÿÿÿÿÿÿÿÿÿÿÿÿÿÿÿÿÿÿÿÿÿÿÿÿÿÿÿÿÿÿÿÿÿÿÿÿÿÿÿÿÿv^5.1U!@òH7ðyZ @ÿÿÿÿÿÿÿÿÿÿÿÿÿÿÿÿÿÿÿÿÿÿÿÿÿÿÿÿÿÿÿÿÿÿÿÿÿÿÿÿÿÿÿÿÿÿÿÿÿÿÿÿÿÿÿÿÒDv_x0012_1X!@_x0001__x0002_&gt;c¬¥_x001E_@¢NHC!@ÿÿÿÿÿÿÿÿÿÿÿÿÿÿÿÿÿÿÿÿÿÿÿÿÿÿÿÿÿÿÿÿÿÿÿÿÿÿÿÿ]·Rý!@t_x0019_¹s_x000D_H_x001E_@!©þ7_x001F_@ÿÿÿÿÿÿÿÿÿÿÿÿÿÿÿÿÿÿÿÿÿÿÿÿÿÿÿÿÿÿÿÿÍovÏÙ @ÿÿÿÿÿÿÿÿÿÿÿÿÿÿÿÿp_x0012_¤_x000D__x001C_@ÿÿÿÿÿÿÿÿÿÿÿÿÿÿÿÿ_x0018_&amp;¾!@ÿÿÿÿÿÿÿÿÿÿÿÿÿÿÿÿÿÿÿÿÿÿÿÿÿÿÿÿÿÿÿÿÿÿÿÿÿÿÿÿ¾k_x0003_.`Ê @ÿÿÿÿÿÿÿÿÿÿÿÿÿÿÿÿÿÿÿÿÿÿÿÿoG_x0004_³°" @ÿÿÿÿ_x0001__x0002_ÿÿÿÿÿÿÿÿÿÿÿÿÿÿÿÿÿÿÿÿÿÿÿÿÿÿÿÿÿÿÿÿÿÿÿÿÿÿÿÿÿÿÿÿZ_x001B_6!@ÿÿÿÿÿÿÿÿÿÿÿÿÿÿÿÿÿÿÿÿÿÿÿÿ9õ~NÖW @ÿÿÿÿÿÿÿÿf&amp;ÊÒ¬ @ÿÿÿÿÿÿÿÿÿÿÿÿÿÿÿÿÿÿÿÿÿÿÿÿ&lt;_x0018_¥0!@ÿÿÿÿÿÿÿÿÿÿÿÿÿÿÿÿÿÿÿÿÿÿÿÿÿÿÿÿÿÿÿÿÿÿÿÿÿÿÿÿÿÿÿÿÿÿÿÿÿÿÿÿÿÿÿÿÿÿÿÿÿÿÿÿÿÿÿÿÿÿÿÿÿÿÿÿÿÿÿÿÿÿÿÿÿÿÿÿÿÿÿÿÿÿÿÿÿÿÿÿÿÿÿÿÿÿÿÿÿÿÿÿd£ñv @_x0001__x0002_ÊÛt¨ú_x001D_@ÿÿÿÿÿÿÿÿÿÿÿÿÿÿÿÿÿÿÿÿÿÿÿÿÿÿÿÿÿÿÿÿÿÿÿÿÿÿÿÿÿÿÿÿÿÿÿÿÿÿÿÿÿÿÿÿÿÿÿÿÿÿÿÿÿÿÿÿÿÿÿÿå_x001C_¡6_x0019_ @ÿÿÿÿÿÿÿÿÿÿÿÿÿÿÿÿÿÿÿÿÿÿÿÿÿÿÿÿÿÿÿÿÿÿÿÿÿÿÿÿÿÿÿÿÿÿÿÿaO0!E @_x000F_fý{²4_x001D_@ÿÿÿÿÿÿÿÿÿÿÿÿÿÿÿÿÿÿÿÿÿÿÿÿ1û"&lt;2&amp;_x001F_@ÿÿÿÿÿÿÿÿÿÿÿÿÿÿÿÿÿÿÿÿÿÿÿÿÿÿÿÿÿÿÿÿª¾Tóg_x001E_@ÿÿÿÿÿÿÿÿÿÿÿÿÿÿÿÿõ:cût @_x001E_5v¬_x0001__x0002_°ø_x001F_@ÿÿÿÿÿÿÿÿÿÿÿÿÿÿÿÿÿÿÿÿÿÿÿÿý;ükç_x001D_@ÿÿÿÿÿÿÿÿ¨kçÓ_x001C__x0006_!@ÿÿÿÿÿÿÿÿÿÿÿÿÿÿÿÿÿÿÿÿÿÿÿÿ!Èû±z_x001F_@ÿÿÿÿÿÿÿÿÿÿÿÿÿÿÿÿÿÿÿÿÿÿÿÿÿÿÿÿÿÿÿÿ¹Sf,_x0006_ @ÿÿÿÿÿÿÿÿ-ú*ßË_x001E_@ÿÿÿÿÿÿÿÿÿÿÿÿÿÿÿÿÿÿÿÿÿÿÿÿÿÿÿÿÿÿÿÿÿÿÿÿÿÿÿÿÿÿÿÿÿÿÿÿÏ_x000B_õG°_x001C_ @ÿÿÿÿÿÿÿÿÿÿÿÿÿÿÿÿÿÿÿÿÿÿÿÿXÙR9 @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õn£_x0008_ @ÿÿÿÿÿÿÿÿ«ëµ´_x0017__x001E_@ÿÿÿÿÿÿÿÿÿÿÿÿÿÿÿÿÿÿÿÿÿÿÿÿþ¾AÌ×C @_x0014_ØÔh @¿å&gt;z¿ @ÿÿÿÿÿÿÿÿyW£2_x001A_ã_x001F_@ÿÿÿÿÿÿÿÿÿÿÿÿÿÿÿÿqkÙË&lt;_x001F_@I=ïr!@Lâ×_x0001__x0002_ÔÖ @ÿÿÿÿÿÿÿÿÿÿÿÿÿÿÿÿÿÿÿÿÿÿÿÿÿÿÿÿÿÿÿÿÿÿÿÿÿÿÿÿÿÿÿÿÿÿÿÿÿÿÿÿÿÿÿÿÿÿÿÿÿÿÿÿÿÿÿÿÿÿÿÿÌhÆÊßÚ @ÿÿÿÿÿÿÿÿÿÿÿÿÿÿÿÿÿÿÿÿÿÿÿÿÿÿÿÿÿÿÿÿÿÿÿÿÿÿÿÿP¡á_x001F_@ÿÿÿÿÿÿÿÿÿÿÿÿÿÿÿÿÿÿÿÿÿÿÿÿÿÿÿÿÿÿÿÿÿÿÿÿÿÿÿÿÿÿÿÿÿÿÿÿÿÿÿÿÿÿÿÿÿÿÿÿÿÿÿÿÿÿÿÿÿÿÿÿÿÿÿÿÿÿÿÿÿÿÿÿÿÿÿÿÿÿÿÿÿÿÿÿÿÿÿÿÿÿÿÿÿÿÿÿÿÿÿÿ4~m­¯¡_x001F_@_x0001__x0003_ÿÿÿÿÿÿÿÿO&amp;Ö¨² @ÿÿÿÿÿÿÿÿÿÿÿÿÿÿÿÿÿÿÿÿÿÿÿÿÿÿÿÿÿÿÿÿNã?l: @ÿÿÿÿÿÿÿÿÿÿÿÿÿÿÿÿÿÿÿÿÿÿÿÿÿÿÿÿÿÿÿÿÿÿÿÿÿÿÿÿêño_x0002_ @¶LY»îþ_x001F_@ÿÿÿÿÿÿÿÿÿÿÿÿÿÿÿÿÈ²»«Ôý @ÿÿÿÿÿÿÿÿÿÿÿÿÿÿÿÿÿÿÿÿÿÿÿÿÿÿÿÿÿÿÿÿÿÿÿÿÿÿÿÿÿÿÿÿÿÿÿÿÿÿÿÿÿÿÿÿÿÿÿÿÿÿÿÿÿÿÿÿÿÿÿÿÿÿÿÿÿÿÿÿÿÿÿÿÿÿÿÿÿÿÿÿÿÿÿÿðr_^ @ÿÿÿÿÿÿÿÿÿÿÿÿ_x0001__x0003_ÿÿÿÿ_x0002_8×_x000B_!@_x000B_×2j!@ÿÿÿÿÿÿÿÿÿÿÿÿÿÿÿÿÿÿÿÿÿÿÿÿ®º_x001B_Î´ @ÿÿÿÿÿÿÿÿÿÿÿÿÿÿÿÿeRëÅ¨É_x001D_@ÝûÒëð_x001E_@ÿÿÿÿÿÿÿÿ.]]¾9* @ÿÿÿÿÿÿÿÿÿÿÿÿÿÿÿÿÿÿÿÿÿÿÿÿÿÿÿÿÿÿÿÿÿÿÿÿÿÿÿÿÿÿÿÿÿÿÿÿÿÿÿÿÿÿÿÿ¦oòÐs_x000F__x001D_@ÿÿÿÿÿÿÿÿÿÿÿÿÿÿÿÿêG/@r&gt;_x001D_@ÿÿÿÿÿÿÿÿ_x001D_±¼Ûµx_x001E_@ÿÿÿÿÿÿÿÿÿÿÿÿÿÿÿÿÚîÉ»_x001F_!@ÿÿÿÿÿÿÿÿÿÿÿÿÿÿÿÿÿÿÿÿÿÿÿÿ_x0001__x0002_ÿÿÿÿÿÿÿÿ¶_x0010_ü½ @ÿÿÿÿÿÿÿÿÿÿÿÿÿÿÿÿÿÿÿÿÿÿÿÿÿÿÿÿÿÿÿÿÿÿÿÿÿÿÿÿÿÿÿÿÿÿÿÿÿÿÿÿÿÿÿÿÿÿÿÿÿÿÿÿÿÿÿÿÿÿÿÿÿÿÿÿÿÿÿÿÿÿÿÿÿÿÿÿÿÿÿÿÿÿÿÿÿÿÿÿÿÿÿÿþý/GÜ_x001E_@_x0012__x0014_¼_x000D_ÿ @ÿÿÿÿÿÿÿÿÿÿÿÿÿÿÿÿÿÿÿÿÿÿÿÿd^~!´¿!@ÿÿÿÿÿÿÿÿÿÿÿÿÿÿÿÿÿÿÿÿÿÿÿÿÿÿÿÿÿÿÿÿ¤á!¡Áù @ÿÿÿÿÿÿÿÿÿÿÿÿÿÿÿÿÿÿÿÿÿÿÿÿÿÿÿÿÿÿÿÿÿÿÿÿÿÿÿÿÿÿÿÿ_x0001__x0003_ÿÿÿÿ$ÑÒ_x0005_ @ÿÿÿÿÿÿÿÿÿÿÿÿÿÿÿÿÿÿÿÿÿÿÿÿÿÿÿÿÿÿÿÿÿÿÿÿÿÿÿÿÆxH_x0014_«^_x001F_@ÿÿÿÿÿÿÿÿÿÿÿÿÿÿÿÿÿÿÿÿÿÿÿÿN_x0017_7?_x0002__x001E_!@ÿÿÿÿÿÿÿÿÿÿÿÿÿÿÿÿÿÿÿÿÿÿÿÿ_x0011_áçï_x001E_@~ò°ø&amp;_x001D_@ð_x001D_=vKü_x001E_@n^ä®!@ÿÿÿÿÿÿÿÿÿÿÿÿÿÿÿÿÛßáf_x000D_!@ÿÿÿÿÿÿÿÿÿÿÿÿÿÿÿÿÿÿÿÿÿÿÿÿÿÿÿÿÿÿÿÿÿÿÿÿÿÿÿÿÿÿÿÿÿÿÿÿÿÿÿÿÿÿÿÿÿÿÿÿÿÿÿÿÿÿÿÿÿÿÿÿÝ(¤ye_x001B__x001D_@_x0002__x0004_wÎ·_x001C_¡__x001F_@0µp8/T @ÿÿÿÿÿÿÿÿÿÿÿÿÿÿÿÿÿÿÿÿÿÿÿÿÿÿÿÿÿÿÿÿÿÿÿÿÿÿÿÿÿÿÿÿÿÿÿÿµñN¢=!@ÿÿÿÿÿÿÿÿÿÿÿÿÿÿÿÿÿÿÿÿÿÿÿÿ_x001D_v®z«_x0003_ @ÿÿÿÿÿÿÿÿÿÿÿÿÿÿÿÿåa_x001E_ª_x0008__x0019__x001F_@ÿÿÿÿÿÿÿÿÿÿÿÿÿÿÿÿÿÿÿÿÿÿÿÿÿÿÿÿÿÿÿÿÿÿÿÿÿÿÿÿÿÿÿÿÿÿÿÿÿÿÿÿÿÿÿÿÿÿÿÿÿÿÿÿÿÿÿÿÿÿÿÿÿÿÿÿÿÿÿÿÿÿÿÿÿÿÿÿ7&gt;_x001D_,¦_x001E_@@T³GÏ_x0001_ @ÿÿÿÿÿÿÿÿ¯9+÷Ø_x001B_!@ÿÿÿÿ_x0001__x0002_ÿÿÿÿ_x000D_ýûs»_x001F_@0d§}à_x0017_ @t­KÈ_x001E_@ÿÿÿÿÿÿÿÿÿÿÿÿÿÿÿÿÿÿÿÿÿÿÿÿÿÿÿÿÿÿÿÿÿÿÿÿÿÿÿÿÿÿÿÿÿÿÿÿ_x0016_"AÉ @ÿÿÿÿÿÿÿÿÿÿÿÿÿÿÿÿÿÿÿÿÿÿÿÿLIlÊã @qpÌÅí_x000F_!@5t_x0016_I_x0012__x000B_!@ÿÿÿÿÿÿÿÿÿÿÿÿÿÿÿÿÿÿÿÿÿÿÿÿÿÿÿÿÿÿÿÿÿÿÿÿÿÿÿÿÿÿÿÿÿÿÿÿÿÿÿÿÿÿÿÿÿÿÿÿÿÿÿÿÿÿÿÿÿÿÿÿ_x000F__x001D_YËt @]_x001B__x001F_vXî @ÿÿÿÿÿÿÿÿÿÿÿÿÿÿÿÿÿÿÿÿÿÿÿÿÿÿÿÿÿÿÿÿ_x0001__x0002_ÿÿÿÿÿÿÿÿ_x0018_?_x0004_ @_x0019__x000B_dX+_x0016_!@ÿÿÿÿÿÿÿÿÿÿÿÿÿÿÿÿÿÿÿÿÿÿÿÿºéNkù_x001E_@ÿÿÿÿÿÿÿÿÿÿÿÿÿÿÿÿPNujÎ_x0007_ @ÿÿÿÿÿÿÿÿzýrÒ @ÿÿÿÿÿÿÿÿÿÿÿÿÿÿÿÿÿÿÿÿÿÿÿÿ¬òÔ*û_x000F__x001F_@ÿÿÿÿÿÿÿÿÿÿÿÿÿÿÿÿÿÿÿÿÿÿÿÿÿÿÿÿÿÿÿÿÿÿÿÿÿÿÿÿÿÿÿÿÿÿÿÿÿÿÿÿÿÿÿÿÿÿÿÿÿÿÿÿÿÿÿÿÿÿÿÿjM;Á_x001D_@ÿÿÿÿÿÿÿÿv#aô1_x0015__x001F_@ÿÿÿÿÿÿÿÿÿÿÿÿÿÿÿÿJð]ÁñÀ_x001D_@ÿÿÿÿ_x0001__x0002_ÿÿÿÿÿÿÿÿÿÿÿÿÿÿÿÿÿÿÿÿÿÿÿÿÿÿÿÿÿÿÿÿÿÿÿÿÿÿÿÿÿÿÿÿÿÿÿÿÿÿÿÿÿÿÿÿÿÿÿÿÿÿÿÿÿÿÿÿÿÿÿÿÿÿÿÿÿÿÿÿÿÿÿÿÿÿÿÿÿÿÿÿÿÿÿÿÿÿÿÿÿÿÿÿÿÿÿÿÿÿÿÿÿÿÿÿÂ_x0012_wa_x001E_@ÿÿÿÿÿÿÿÿÿÿÿÿÿÿÿÿÿÿÿÿÿÿÿÿ{L]ÐT_x001F_@ÿÿÿÿÿÿÿÿÿÿÿÿÿÿÿÿ'Ð2Ê_x001E_@ÿÿÿÿÿÿÿÿÿÿÿÿÿÿÿÿ%_x0016_È_x0014_"J @ÿÿÿÿÿÿÿÿÿÿÿÿÿÿÿÿÿÿÿÿÿÿÿÿÿÿÿÿÿÿÿÿÿÿÿÿÿÿÿÿÿÿÿÿÿÿÿÿ_x0001__x0002_@/ëØ_W_x001F_@Ý_x000E_[_x001A_Òù_x001F_@ÿÿÿÿÿÿÿÿÿÿÿÿÿÿÿÿÿÿÿÿÿÿÿÿ+dPÁó_x001F_@ÿÿÿÿÿÿÿÿ"9ÄGN_x001F_@Æ%Gvq @ÿÿÿÿÿÿÿÿâ·I¡ª_x001F_@ÿÿÿÿÿÿÿÿÿÿÿÿÿÿÿÿÿÿÿÿÿÿÿÿÿÿÿÿÿÿÿÿU·8Û]!@±n_x0007_#º @ÿÿÿÿÿÿÿÿÿÿÿÿÿÿÿÿÿÿÿÿÿÿÿÿÿÿÿÿÿÿÿÿÿÿÿÿÿÿÿÿÿÿÿÿÿÿÿÿÿÿÿÿÿÿÿÿùw´v{_x0013__x001E_@ÿÿÿÿÿÿÿÿÿÿÿÿÿÿÿÿÿÿÿÿÿÿÿÿä] Á_x001E_@ÿÿÿÿÿÿÿÿÿÿÿÿÿÿÿÿÿÿÿÿ_x0001__x0002_ÿÿÿÿ1_x001E_XÛ  @ÿÿÿÿÿÿÿÿÁ0¶__x001D_@ÿÿÿÿÿÿÿÿÿÿÿÿÿÿÿÿÿÿÿÿÿÿÿÿ_x0017_óuÐé} @ê¸_x0004_ø%!@ÿÿÿÿÿÿÿÿÿÿÿÿÿÿÿÿÿÿÿÿÿÿÿÿeÜ`H¹E_x001D_@ÿÿÿÿÿÿÿÿÿÿÿÿÿÿÿÿÿÿÿÿÿÿÿÿÿÿÿÿÿÿÿÿÿÿÿÿÿÿÿÿÿÿÿÿÿÿÿÿÿÿÿÿÿÿÿÿÿÿÿÿÿÿÿÿÿÿÿÿÿÿÿÿÿÿÿÿÿÿÿÿN)__x0010_ @ÿÿÿÿÿÿÿÿÿÿÿÿÿÿÿÿÿÿÿÿÿÿÿÿÿÿÿÿÿÿÿÿ¨÷¡.mÁ @ÿÿÿÿÿÿÿÿÿÿÿÿÿÿÿÿ@_x0017_9_x000E_&gt;!@_x0001__x0002_ÿÿÿÿÿÿÿÿÿÿÿÿÿÿÿÿÿÿÿÿÿÿÿÿÿÿÿÿÿÿÿÿÿÿÿÿÿÿÿÿÿÿÿÿÿÿÿÿÿÿÿÿÿÿÿÿ!_x000B_J @ÿÿÿÿÿÿÿÿV_x001C__x0018_ OË_x001D_@ÿÿÿÿÿÿÿÿÿÿÿÿÿÿÿÿÿÿÿÿÿÿÿÿ¯½&lt;ÐE @ÿÿÿÿÿÿÿÿVtvº®_x001F_@á_x0004__x000C_¼± @Úä&amp;­ð @ÿÿÿÿÿÿÿÿÿÿÿÿÿÿÿÿ¸m?_x0017__x001F_@ÿÿÿÿÿÿÿÿÿÿÿÿÿÿÿÿÿÿÿÿÿÿÿÿÿÿÿÿÿÿÿÿÿÿÿÿÿÿÿÿÿÿÿÿÿÿÿÿÿÿÿÿÿÿÿÿÿÿÿÿÿÿÿÿ Óëôw @ÿÿÿÿÿÿÿÿÿÿÿÿ_x0001__x0002_ÿÿÿÿð¾¸g_x001F_@N!²ì±_x0014_!@ß'¹³; @ÿÿÿÿÿÿÿÿ°Wâ_x001F__x0016_µ_x001F_@ÿÿÿÿÿÿÿÿÿÿÿÿÿÿÿÿÿÿÿÿÿÿÿÿÿÿÿÿÿÿÿÿ_x0011_×}Ê®g_x001F_@8uæÛ&amp;G @ÿÿÿÿÿÿÿÿÿÿÿÿÿÿÿÿîÎ[ª6Â_x001F_@ÿÿÿÿÿÿÿÿÿÿÿÿÿÿÿÿÿÿÿÿÿÿÿÿ_x0004__x0007_»&gt;i!@ÿÿÿÿÿÿÿÿÿÿÿÿÿÿÿÿk_x0018_ÿ:® @ÿÿÿÿÿÿÿÿÿÿÿÿÿÿÿÿÛù_x0007_ Ty_x001D_@ÿÿÿÿÿÿÿÿ_x0019__x0013_°_x0007_` @ÿÿÿÿÿÿÿÿ_x0018_ØÝ­G_x001D_@ÿÿÿÿÿÿÿÿÿÿÿÿÿÿÿÿÁTì @_x0001__x0002__x0004_(Æ @ÿÿÿÿÿÿÿÿÿÿÿÿÿÿÿÿÿÿÿÿÿÿÿÿÿÿÿÿÿÿÿÿÿÿÿÿÿÿÿÿÿÿÿÿÿÿÿÿÿÿÿÿÿÿÿÿ¨09ã3 @ÿÿÿÿÿÿÿÿÿÿÿÿÿÿÿÿL_x001E_Ò)_x0004_Z @ÿÿÿÿÿÿÿÿýc}hY!@ÿÿÿÿÿÿÿÿ-PEÎ¤_x001E_@ÿÿÿÿÿÿÿÿÿÿÿÿÿÿÿÿÿÿÿÿÿÿÿÿÿÿÿÿÿÿÿÿÿÿÿÿÿÿÿÿÿÿÿÿÿÿÿÿÿÿÿÿÿÿÿÿàÄ­P_x001C_@ÿÿÿÿÿÿÿÿÿÿÿÿÿÿÿÿÿÿÿÿÿÿÿÿÿÿÿÿÿÿÿÿÿÿÿÿÿÿÿÿÿÿÿÿÿÿÿÿéÏ³CIn @ÿÿÿÿ_x0001__x0002_ÿÿÿÿ"_x0004_úªf!@ÿÿÿÿÿÿÿÿ²¹R©³_x001F_@H°Ámè_x001E_@SP_x0008__x0010_!_x001D_@ÿÿÿÿÿÿÿÿÿÿÿÿÿÿÿÿÿÿÿÿÿÿÿÿÿÿÿÿÿÿÿÿÿÿÿÿÿÿÿÿòãi-_x0012__x001F_@ÿÿÿÿÿÿÿÿÿÿÿÿÿÿÿÿf+K_x000B_q_x001B__x001F_@ÿÿÿÿÿÿÿÿÿÿÿÿÿÿÿÿÿÿÿÿÿÿÿÿÿÿÿÿÿÿÿÿÿÿÿÿÿÿÿÿÿÿÿÿÿÿÿÿÿÿÿÿÿÿÿÿÿÿÿÿÿÿÿÿÿÿÿÿÿÿÿÿ¤_x0012_a¯+_x001E_@ÿÿÿÿÿÿÿÿÿÿÿÿÿÿÿÿÿÿÿÿÿÿÿÿÿÿÿÿÿÿÿÿÿÿÿÿÿÿÿÿÿÿÿÿÿÿÿÿÿÿÿÿÿÿÿÿ_x0001__x0002_ÿÿÿÿÿÿÿÿÿÿÿÿÿÿÿÿÿÿÿÿÿÿÿÿ^»#	°_x001F_@ÿÿÿÿÿÿÿÿ:_x000D_lª_x001D_ç_x001F_@ÿÿÿÿÿÿÿÿ¶&lt;»bÎ_x001C_@Ù(3±ã¸_x001F_@_x0014_yub_x000F_ @ÿÿÿÿÿÿÿÿÿÿÿÿÿÿÿÿÿÿÿÿÿÿÿÿÿÿÿÿÿÿÿÿÿÿÿÿÿÿÿÿÿÿÿÿÿÿÿÿÿÿÿÿÿÿÿÿ`*_x001E_lõZ!@ÿÿÿÿÿÿÿÿÿÿÿÿÿÿÿÿÿÿÿÿÿÿÿÿÿÿÿÿÿÿÿÿÿÿÿÿÿÿÿÿxî^_x0013_r¡_x001F_@ÿÿÿÿÿÿÿÿ½²~De_x001D_@&amp;/_x0003_LÃ,!@ÿÿÿÿÿÿÿÿ$u¬PÞ¤ @|_x0001__x001C_F×_x001F_@ÿÿÿÿÿÿÿÿÿÿÿÿ_x0001__x0002_ÿÿÿÿÿÿÿÿÿÿÿÿÿÿÿÿÿÿÿÿçt;_x000F_'_x001E_@ÿÿÿÿÿÿÿÿB¶M¡Å @ÿÿÿÿÿÿÿÿÿÿÿÿÿÿÿÿÿÿÿÿÿÿÿÿÿÿÿÿÿÿÿÿÿÿÿÿÿÿÿÿÿÿÿÿÿÿÿÿÃÒÙ_x0013_; @ÿÿÿÿÿÿÿÿÿÿÿÿÿÿÿÿÿÿÿÿÿÿÿÿZ@_x001E_ür, @à_x0006_"5ë` @ÿÿÿÿÿÿÿÿÿÿÿÿÿÿÿÿÿÿÿÿÿÿÿÿÿÿÿÿÿÿÿÿ_x0014_'Ò6í_x001E_@ÿÿÿÿÿÿÿÿwM;c|_x001F_@ûðµ._x000D_®_x001E_@ÿÿÿÿÿÿÿÿÿÿÿÿÿÿÿÿÿÿÿÿÿÿÿÿÿÿÿÿÿÿÿÿ$½Ayê_x001F_@ÿÿÿÿÿÿÿÿ_x0002__x0003_ÿÿÿÿÿÿÿÿ4î1È$9 @ÿÿÿÿÿÿÿÿù¶,_x0002__x001F_@ÿÿÿÿÿÿÿÿ8_x0001_6EÛ2!@ÿÿÿÿÿÿÿÿ_x0019_ÞôéÕ8!@ÁFc.Nj_x001F_@ÿÿÿÿÿÿÿÿÿÿÿÿÿÿÿÿ_x000F_è+á_x001D_@ÿÿÿÿÿÿÿÿÿÿÿÿÿÿÿÿÿÿÿÿÿÿÿÿÿÿÿÿÿÿÿÿÿÿÿÿÿÿÿÿÿÿÿÿÿÿÿÿÿÿÿÿÿÿÿÿÿÿÿÿÿÿÿÿÿÿÿÿÿÿÿÿÿÿÿÿÿÿÿÿ?x"¿F @Õ_x001A_û! @ÿÿÿÿÿÿÿÿÿÿÿÿÿÿÿÿÿÿÿÿÿÿÿÿÿÿÿÿÿÿÿÿÿÿÿÿÿÿÿÿÿÿÿÿÿÿÿÿÿÿÿÿÿÿÿÿÿÿÿÿ_x0001__x0002_ÿÿÿÿÿÿÿÿÿÿÿÿÿÿÿÿÿÿÿÿÿÿÿÿÿÿÿÿÿÿÿÿÿÿÿÿÿÿÿÿÿÿÿÿÿÿÿÿÿÿÿÿÿÿÿÿÿÿÿÿÿÿÿÿÿÿÿÿ°ãß¸"_x001D_@ÿÿÿÿÿÿÿÿÿÿÿÿÿÿÿÿð+*k¨_x0011_ @ÿÿÿÿÿÿÿÿÿÿÿÿÿÿÿÿÿÿÿÿÿÿÿÿÿÿÿÿÿÿÿÿÿÿÿÿÿÿÿÿ»×÷ëÿå_x001F_@ÿÿÿÿÿÿÿÿÿÿÿÿÿÿÿÿÿÿÿÿÿÿÿÿÿÿÿÿÿÿÿÿÿÿÿÿÿÿÿÿÿÿÿÿÿÿÿÿÿÿÿÿÿÿÿÿÿÿÿÿÿÿÿÿÿÿÿÿÿÿÿÿÿÿÿÿÿÿÿÿÿÿÿÿÿÿÿÿÿÿÿÿÿÿÿÿÿÿÿÿÿÿÿÿ_x0002__x0003_ÿÿÿÿÿÿÿÿ+Ûì_x001B_ëû @ÿÿÿÿÿÿÿÿÿÿÿÿÿÿÿÿÿÿÿÿÿÿÿÿÿÿÿÿÿÿÿÿÿÿÿÿÿÿÿÿÿÿÿÿÿÿÿÿÿÿÿÿÿÿÿÿÿÿÿÿÿÿÿÿÿÿÿÿÿÿÿÿ*_x0001_ãAª$ @^xéå_x0004_U @ÿÿÿÿÿÿÿÿÿÿÿÿÿÿÿÿþ9A-ÝA_x001E_@ÿÿÿÿÿÿÿÿÿÿÿÿÿÿÿÿÿÿÿÿÿÿÿÿÿÿÿÿÿÿÿÿu×ÌÙ_x001A__x001E_@ÿÿÿÿÿÿÿÿÿÿÿÿÿÿÿÿÿÿÿÿÿÿÿÿÿÿÿÿÿÿÿÿÿÿÿÿÿÿÿÿÿÿÿÿÿÿÿÿÿÿÿÿÿÿÿÿÿÿÿÿÿÿÿÿÿÿÿÿÿÿÿÿÿÿÿÿÿÿÿÿÿÿÿÿ_x0001__x0002_ÿÿÿÿtQ_x0004_L @ÿÿÿÿÿÿÿÿÿÿÿÿÿÿÿÿÿÿÿÿÿÿÿÿ±_x001D_äO @ÿÿÿÿÿÿÿÿÿÿÿÿÿÿÿÿÅÄ§å^_x001D_@ÿÿÿÿÿÿÿÿÿÿÿÿÿÿÿÿÿÿÿÿÿÿÿÿÿÿÿÿÿÿÿÿÿÿÿÿÿÿÿÿÿÿÿÿÿÿÿÿÿÿÿÿÿÿÿÿmçd_x0006_s @§å9:Ð_x001F_@¨_x000E_~ÒÉ_x0001_ @ÿÿÿÿÿÿÿÿ_x001E_õ±A @ÿÿÿÿÿÿÿÿÿÿÿÿÿÿÿÿÿÿÿÿÿÿÿÿÿÿÿÿÿÿÿÿÿÿÿÿÿÿÿÿÿÿÿÿÿÿÿÿÿÿÿÿÿÿÿÿÿÿÿÿÿÿÿÿÿÿÿÿÿÿÿÿU3_x0005_&amp;­4!@ÿÿÿÿÿÿÿÿ_x0002__x0003_ÝÁZïÞ_x001E_@üÏÎ]_x0001_,_x001E_@_x000B_WWëÔ	 @ÿÿÿÿÿÿÿÿÿÿÿÿÿÿÿÿÿÿÿÿÿÿÿÿÿÿÿÿÿÿÿÿÿÿÿÿÿÿÿÿÿÿÿÿÿÿÿÿÿÿÿÿÿÿÿÿ"BÖµ!@ÿÿÿÿÿÿÿÿÿÿÿÿÿÿÿÿÿÿÿÿÿÿÿÿÿÿÿÿÿÿÿÿÿÿÿÿÿÿÿÿ×Æ¿Â_x001F_@t¬ó_x000D_Þ= @ÿÿÿÿÿÿÿÿéz¿_x001F_2 @ÿÿÿÿÿÿÿÿs²_x0010_BÆ_x0008__x001F_@ÿÿÿÿÿÿÿÿÿÿÿÿÿÿÿÿÇÀ»'\Ý_x001D_@ÿÿÿÿÿÿÿÿ8_x000B_1kM!@ÿÿÿÿÿÿÿÿÿÿÿÿÿÿÿÿÿÿÿÿÿÿÿÿÿÿÿÿÿÿÿÿÿÿÿÿ_x0002__x0004_ÿÿÿÿ¯xÃup_x001E_@ÿÿÿÿÿÿÿÿÿÿÿÿÿÿÿÿÿÿÿÿÿÿÿÿÿÿÿÿÿÿÿÿ.pP_x000C_ËÄ_x001F_@ÿÿÿÿÿÿÿÿÿÿÿÿÿÿÿÿÿÿÿÿÿÿÿÿ_x0011__x0003_Q('É_x001F_@XùBáþ¦!@ÿÿÿÿÿÿÿÿÿÿÿÿÿÿÿÿm¿¢_x001F_@7ÜdS5_x001D_@B_x0013_L$_x0001_£ @ÿÿÿÿÿÿÿÿÓdUç(ø_x001E_@L¤]£1_x001E_@ÿÿÿÿÿÿÿÿÿÿÿÿÿÿÿÿÿÿÿÿÿÿÿÿÿÿÿÿÿÿÿÿÿÿÿÿÿÿÿÿÿÿÿÿÿÿÿÿÿÿÿÿÿÿÿÿ:qò¬_x0014_ @ÿÿÿÿÿÿÿÿ ístI!@ÿÿÿÿÿÿÿÿÿÿÿÿÿÿÿÿ_x0001__x0002_ÿÿÿÿÿÿÿÿÿÿÿÿÿÿÿÿÿÿÿÿÿÿÿÿÿÿÿÿÿÿÿÿÿÿÿÿÿÿÿÿÎ8_¼{_x001D_@ÿÿÿÿÿÿÿÿÏáãÝ_x0014__x001F_@ÿÿÿÿÿÿÿÿÿÿÿÿÿÿÿÿÃ|²m @~_x000C_^jv: @ÿÿÿÿÿÿÿÿÿÿÿÿÿÿÿÿÿÿÿÿÿÿÿÿÿÿÿÿÿÿÿÿ¦ÈVå_x001F_@ÿÿÿÿÿÿÿÿÿÿÿÿÿÿÿÿÿÿÿÿÿÿÿÿM_x001F_²_x000E_~Ü @7`äd_x0006_Í_x001E_@ÿÿÿÿÿÿÿÿXO3_x0016_ßß @ÿÿÿÿÿÿÿÿÿÿÿÿÿÿÿÿÿÿÿÿÿÿÿÿÿÿÿÿÿÿÿÿÿÿÿÿÿÿÿÿÿÿÿÿÿÿÿÿÿÿÿÿÿÿÿÿs¬_x0001__x0002_ @ÿÿÿÿÿÿÿÿÿÿÿÿÿÿÿÿÿÿÿÿÿÿÿÿ¥çæ_x000F_în_x001D_@ÿÿÿÿÿÿÿÿÿÿÿÿÿÿÿÿÿÿÿÿÿÿÿÿÿÿÿÿÿÿÿÿÿÿÿÿÿÿÿÿÿÿÿÿÿÿÿÿÿÿÿÿÿÿÿÿÿÿÿÿÿÿÿÿÿÿÿÿÿÿÿÿÿÿÿÿÿÿÿÿ]×_x0003_#_x001F_@ªRÚÖ_x0017_5 @ÿÿÿÿÿÿÿÿÈóþô) @ÿÿÿÿÿÿÿÿÿÿÿÿÿÿÿÿÿÿÿÿÿÿÿÿÿÿÿÿÿÿÿÿ¬Í_x000F_û_x0012__x001F_@S¤/ù_x000B_ @ÿÿÿÿÿÿÿÿÿÿÿÿÿÿÿÿÿÿÿÿÿÿÿÿÿÿÿÿÿÿÿÿÿÿÿÿÿÿÿÿÿÿÿÿÿÿÿÿÿÿÿÿÿÿÿÿ_x0001__x0003_ÿÿÿÿÿÿÿÿÿÿÿÿÿÿÿÿÿÿÿÿÿÿÿÿÿÿÿÿÿÿÿÿÿÿÿÿÿÿÿÿ?X_x0017_¨u @ÿÿÿÿÿÿÿÿÿÿÿÿÿÿÿÿÂ-wY_x000F_ @ÿÿÿÿÿÿÿÿPÂösv @ÿÿÿÿÿÿÿÿÿÿÿÿÿÿÿÿÿÿÿÿÿÿÿÿ%Þ¬ÝJ_x001F_@ÿÿÿÿÿÿÿÿÿÿÿÿÿÿÿÿÿÿÿÿÿÿÿÿò8u_x001E__x0018__x0010_!@ÿÿÿÿÿÿÿÿÿÿÿÿÿÿÿÿÿÿÿÿÿÿÿÿÿÿÿÿÿÿÿÿÿÿÿÿÿÿÿÿÿÿÿÿÿÿÿÿÿÿÿÿÿÿÿÿÿÿÿÿÿÿÿÿîÌ·o}&lt;!@_x0002_çE@o`!@ÿÿÿÿÿÿÿÿu[3_x000B_Ö_x001E_@ÿÿÿÿ_x0001__x0002_ÿÿÿÿÿÿÿÿÿÿÿÿÿÿÿÿÿÿÿÿÿÿÿÿÿÿÿÿÿÿÿÿÿÿÿÿÿÿÿÿÿÿÿÿ,®×ÃÎ_x001E_@ÿÿÿÿÿÿÿÿÿÿÿÿÿÿÿÿkûÑ_x001D_@ÿÿÿÿÿÿÿÿöñüÒö®!@ÿÿÿÿÿÿÿÿïÕj, @ÿÿÿÿÿÿÿÿÿÿÿÿÿÿÿÿ¬yÁó @ÿÿÿÿÿÿÿÿÿÿÿÿÿÿÿÿ4Þn3ÈG_x001C_@ÿÿÿÿÿÿÿÿÿÿÿÿÿÿÿÿÿÿÿÿÿÿÿÿÿÿÿÿÿÿÿÿÿÿÿÿÿÿÿÿÿÿÿÿÿÿÿÿÿÿÿÿÿÿÿÿ_x000D_G·_x0018_xN @ÿÿÿÿÿÿÿÿ1_x0008_T_x0004_tS @ÿÿÿÿÿÿÿÿÿÿÿÿÿÿÿÿ_x0001__x0002_ÿÿÿÿÿÿÿÿÿÿÿÿÿÿÿÿÿÿÿÿÿÿÿÿÎIK« @ÿÿÿÿÿÿÿÿÿÿÿÿÿÿÿÿÿÿÿÿÿÿÿÿ&lt;!_x000F__x0007_§ @ÿÿÿÿÿÿÿÿÿÿÿÿÿÿÿÿV"Pî¾Ï_x001F_@ÿÿÿÿÿÿÿÿÿÿÿÿÿÿÿÿÿÿÿÿÿÿÿÿéQ_x0015_?_x0010__x0015__x001D_@ÿÿÿÿÿÿÿÿÆÇÂ&amp;Ô @ÿÿÿÿÿÿÿÿÿÿÿÿÿÿÿÿÿÿÿÿÿÿÿÿLey&lt;H_x0011__x001F_@ÿÿÿÿÿÿÿÿÿÿÿÿÿÿÿÿÿÿÿÿÿÿÿÿÿÿÿÿÿÿÿÿÿÿÿÿÿÿÿÿÙHli Ä @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h(àH_x001F_@ÿÿÿÿÿÿÿÿÿÿÿÿÿÿÿÿ¬Ó¸ær¢ @ÿÿÿÿÿÿÿÿÿÿÿÿÿÿÿÿÿÿÿÿÿÿÿÿÙ[@Äï´_x001D_@ÿÿÿÿÿÿÿÿÿÿÿÿÿÿÿÿ_x0015_hê@ét @Öª5b/ @ÿÿÿÿÿÿÿÿ_x0001__x0002_ÿÿÿÿÿÿÿÿÿÿÿÿÿÿÿÿÿÿÿÿÿÿÿÿÿÿÿÿÿÿÿÿÿÿÿÿÿÿÿÿÿÿÿÿÿÿÿÿÿÿÿÿÿÿÿÿ+DØ×¯_x001C_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E_ _x0005_#O @ÿÿÿÿÿÿÿÿÿÿÿÿÿÿÿÿÿÿÿÿÿÿÿÿ£_Wà@é @òj_x0017_û_x0001__x0002__x000C_!_x001F_@ÿÿÿÿÿÿÿÿÿÿÿÿÿÿÿÿÿÿÿÿÿÿÿÿ13×µ=!@ÿÿÿÿÿÿÿÿÿÿÿÿÿÿÿÿÿÿÿÿÿÿÿÿDUÜ¯*Z @ÿÿÿÿÿÿÿÿ^!×Ø_x001D_@ÿÿÿÿÿÿÿÿÿÿÿÿÿÿÿÿ¨_x0010_Ð¾}!@ÿÿÿÿÿÿÿÿÿÿÿÿÿÿÿÿÿÿÿÿÿÿÿÿKøëû_x001E_@Ò_x0008_ä£¶_x001E_@åÃ_x000E_¢D_x001E_@ÿÿÿÿÿÿÿÿÿÿÿÿÿÿÿÿc_x0012_ÇÅ1_x001F_@ÿÿÿÿÿÿÿÿÿÿÿÿÿÿÿÿê3_x0018_ß*ð_x001F_@æ&gt;¥n_x0001__x001E_@ÿÿÿÿÿÿÿÿÿÿÿÿÿÿÿÿÿÿÿÿÿÿÿÿÿÿÿÿÿÿÿÿÿÿÿÿÿÿÿÿ_x0001__x0004_ÿÿÿÿÿÿÿÿÿÿÿÿÿÿÿÿÌ`Î_x0019_ø_ @Ñ_x0002__x0016_i @_x001E_æAõ/© @~åÁ]_x0003_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Y;ÏY~´_x001F_@pô0µ @ÿÿÿÿÿÿÿÿÿÿÿÿÿÿÿÿÿÿÿÿ_x0001__x0003_ÿÿÿÿ®^À_x0002_5¡_x001E_@ÿÿÿÿÿÿÿÿv_x0001_'Ý¸!@ÿÿÿÿÿÿÿÿÿÿÿÿÿÿÿÿú^ÜêÁ&lt;_x001F_@Å{q]!@ÿÿÿÿÿÿÿÿbÿQªÄ{_x001E_@ÿÿÿÿÿÿÿÿßÖ~TýÑ_x001E_@ÿÿÿÿÿÿÿÿVu;d @ÿÿÿÿÿÿÿÿü¯yuÒP @ÿÿÿÿÿÿÿÿ'ªÒÙ @ÿÿÿÿÿÿÿÿrãìf_x0014__x001E_@ÿÿÿÿÿÿÿÿÿÿÿÿÿÿÿÿÿÿÿÿÿÿÿÿÿÿÿÿÿÿÿÿÀ`}°§Z!@ÿÿÿÿÿÿÿÿ¸Ð]_x0013__x0005_!@_x0014_è}Ø @ÿÿÿÿÿÿÿÿüUë[4	 @ÿÿÿÿÿÿÿÿÿÿÿÿÿÿÿÿ_x0002__x0003_ÿÿÿÿÿÿÿÿÿÿÿÿÿÿÿÿÿÿÿÿÿÿÿÿÿÿÿÿÿÿÿÿÿÿÿÿÿÿÿÿÿÿÿÿÿÿÿÿÎO|jö @|_x0007_A_x0015__x000C_ @ÿÿÿÿÿÿÿÿÿÿÿÿÿÿÿÿÿÿÿÿÿÿÿÿÂãÅF¨E @÷©K_½_x001E_@ÿÿÿÿÿÿÿÿËeÎÅÈ_x001E_@ÿÿÿÿÿÿÿÿÿÿÿÿÿÿÿÿ_x0001_ïby @¥KoP @ÿÿÿÿÿÿÿÿÿÿÿÿÿÿÿÿÿÿÿÿÿÿÿÿÿÿÿÿÿÿÿÿÿÿÿÿÿÿÿÿÿÿÿÿÿÿÿÿÿÿÿÿÿÿÿÿÿÿÿÿÿÿÿÿöétèS´ @_x0018_ê_x0001__x0001_Åf_x001D_@ÿÿÿÿÿÿÿÿÿÿÿÿÿÿÿÿ1c_x0001__x0002_^_x0008_!@ÿÿÿÿÿÿÿÿÿÿÿÿÿÿÿÿÿÿÿÿÿÿÿÿÿÿÿÿÿÿÿÿ÷9Db0 @í~_x0012_Øà_x001E_@ÿÿÿÿÿÿÿÿË@æ®Þ @ÿÿÿÿÿÿÿÿÿÿÿÿÿÿÿÿÿÿÿÿÿÿÿÿÿÿÿÿÿÿÿÿÿÿÿÿÿÿÿÿÿÿÿÿÿÿÿÿÿÿÿÿÿÿÿÿÿÿÿÿÿÿÿÿÿÿÿÿÿÿÿÿÿÿÿÿÿÿÿÿ_x0008_Ø_x0012_©¾&amp; @ÿÿÿÿÿÿÿÿ}ºòÓÀI @hsµ«' @ÿÿÿÿÿÿÿÿÿÿÿÿÿÿÿÿÿÿÿÿÿÿÿÿÿÿÿÿÿÿÿÿÿÿÿÿÿÿÿÿÅÖI;þ_x001E_@ÿÿÿÿÿÿÿÿÄT­&gt;§ @ÿÿÿÿÿÿÿÿ_x0001__x0003_ÿÿÿÿÿÿÿÿÿÿÿÿÿÿÿÿÿÿÿÿÿÿÿÿh~D_x0003_¶ø @_x0016_mQªß_x0007__x001E_@Xn¸_x0005_¹µ_x001E_@	·_x000F_ýkÀ @ÿÿÿÿÿÿÿÿÿÿÿÿÿÿÿÿÿÿÿÿÿÿÿÿQ³Æ	_x001D_@ÿÿÿÿÿÿÿÿÿÿÿÿÿÿÿÿH?ëÚx @ÿÿÿÿÿÿÿÿÿÿÿÿÿÿÿÿÿÿÿÿÿÿÿÿÿÿÿÿÿÿÿÿÿÿÿÿÿÿÿÿB_x0001_}í_x001F_@ÿÿÿÿÿÿÿÿFæö/!@ÿÿÿÿÿÿÿÿ$Ó¯M_x001D_@ÿÿÿÿÿÿÿÿ_x0002_~A_x000E_Pæ @ÿÿÿÿÿÿÿÿµy=ó	 @ÈfÈ_x001A_»À!@ÿÿÿÿÿÿÿÿÿÿÿÿÿÿÿÿbÞ®_x0001__x0002_9_x0015__x001F_@ÿÿÿÿÿÿÿÿÿÿÿÿÿÿÿÿÿÿÿÿÿÿÿÿÿÿÿÿÿÿÿÿ"Ñ©2_x0002__x001F_@ÿÿÿÿÿÿÿÿÿÿÿÿÿÿÿÿÿÿÿÿÿÿÿÿÿÿÿÿÿÿÿÿÿÿÿÿÿÿÿÿÿÿÿÿÿÿÿÿÿÿÿÿÿÿÿÿÿÿÿÿÿÿÿÿÿÿÿÿÿÿÿÿµïöÂ_x001E_@ÿÿÿÿÿÿÿÿÿÿÿÿÿÿÿÿP´âÁä_x001E_@ÿÿÿÿÿÿÿÿÿÿÿÿÿÿÿÿÿÿÿÿÿÿÿÿÿÿÿÿÿÿÿÿÿÿÿÿÿÿÿÿÿÿÿÿÿÿÿÿÿÿÿÿÿÿÿÿÿÿÿÿÿÿÿÿÿÿÿÿÿÿÿÿ_x000C_ÏjRü @ÿÿÿÿÿÿÿÿÿÿÿÿÿÿÿÿR3ùëA8 @_x0001__x0002_ÿÿÿÿÿÿÿÿÿÿÿÿÿÿÿÿÿÿÿÿÿÿÿÿÿÿÿÿÿÿÿÿÿÿÿÿÿÿÿÿ:®Ü_x000D__x001E_@ÿÿÿÿÿÿÿÿÿÿÿÿÿÿÿÿÊ"íjz¨ @ÿÿÿÿÿÿÿÿÿÿÿÿÿÿÿÿÿÿÿÿÿÿÿÿÿÿÿÿÿÿÿÿ_x001C__x001A_Jx_x0019__x001C_@ÿÿÿÿÿÿÿÿÿÿÿÿÿÿÿÿÿÿÿÿÿÿÿÿÿÿÿÿÿÿÿÿÿÿÿÿÿÿÿÿÿÿÿÿÿÿÿÿÿÿÿÿÿÿÿÿÿÿÿÿÿÿÿÿÿÿÿÿÿÿÿÿÿÿÿÿÿÿÿÿÿÿÿÿÿÿÿÿÿÿÿÿÿÿÿÿÿÿÿÿÿÿÿÿÿÿÿÿÿÿÿÿÿÿÿÿÿÿÿÿÿÿÿÿÿÿÿÿ@´_x0019_¦Ô/_x001F_@ÿÿÿÿ_x0001__x0002_ÿÿÿÿÿÿÿÿÿÿÿÿÿÿÿÿÿÿÿÿÿÿÿÿÿÿÿÿÿÿÿÿÿÿÿÿ_x001B_FÒûe&lt;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ióö³ @ÿÿÿÿÿÿÿÿÿÿÿÿÿÿÿÿÿÿÿÿÿÿÿÿÁ_x000E_öu_x001F_@_x0001__x0002_ÿÿÿÿÿÿÿÿÿÿÿÿÿÿÿÿÿÿÿÿÿÿÿÿÿÿÿÿÿÿÿÿÿÿÿÿÿÿÿÿû_x0004_ºi_x001E_@ÿÿÿÿÿÿÿÿÿÿÿÿÿÿÿÿÿÿÿÿÿÿÿÿÿÿÿÿÿÿÿÿÿÿÿÿÿÿÿÿÿÿÿÿÿÿÿÿÿÿÿÿÿÿÿÿÿÿÿÿÿÿÿÿÿÿÿÿÿÿÿÿ)7`m©_x001F_@X¤îÂ_x001E_$_x001F_@ÿÿÿÿÿÿÿÿÛ&gt;ðÁ| @ÿÿÿÿÿÿÿÿ~-Y$_x001B_P!@î_x0015_ô³_x001E_@ÿÿÿÿÿÿÿÿÿÿÿÿÿÿÿÿÌ{û~_x0019_6 @ÿÿÿÿÿÿÿÿmßÅªíp @go¥_x000F_!@ÿÿÿÿÿÿÿÿã©ºÄCÁ_x001F_@_x0004__x000F_ß¼_x001D_@ÿÿÿÿ_x0001__x0002_ÿÿÿÿÿÿÿÿÿÿÿÿÿÿÿÿÿÿÿÿÿÿÿÿÿÿÿÿÿÿÿÿÿÿÿÿÿÿÿÿÿÿÿÿÿÿÿÿÿÿÿÿÿÿÿÿÿÿÿÿ«dL_x0015_qÈ_x001E_@ó cÐ×Ù_x001F_@ðÿõ"Ño @ÿÿÿÿÿÿÿÿÃð&lt;3¤ @ÿÿÿÿÿÿÿÿÿÿÿÿÿÿÿÿ$ÏçáÃ_x001F_@ÿÿÿÿÿÿÿÿÿÿÿÿÿÿÿÿÿÿÿÿÿÿÿÿ_x0002_ò§hÂ @ÿÿÿÿÿÿÿÿÿÿÿÿÿÿÿÿkkSÁ_x001D_ê_x001F_@ÿÿÿÿÿÿÿÿÿÿÿÿÿÿÿÿÿÿÿÿÿÿÿÿÿÿÿÿÿÿÿÿPÀ_x0007_Ñ_x001E_@ÿÿÿÿÿÿÿÿÿÿÿÿÿÿÿÿÿÿÿÿÿÿÿÿÿÿÿÿÿÿÿÿ_x0001__x0002_ÿÿÿÿÿÿÿÿÿÿÿÿÿÿÿÿÿÿÿÿÿÿÿÿÿÿÿÿÿÿÿÿÿÿÿÿÿÿÿÿÿÿÿÿÿÿÿÿÿÿÿÿÿÿÿÿÿÿÿÿÿÿÿÿÿÿÿÿÿÿÿÿÿÿÿÿÿÿÿÿÿÿÿÿÿÿÿÿÿÿÿÿÿÿÿÿ_x0006_úgfÝF @ÿÿÿÿÿÿÿÿÿÿÿÿÿÿÿÿÿÿÿÿÿÿÿÿÿÿÿÿÿÿÿÿÿÿÿÿÿÿÿÿÿÿÿÿÿÿÿÿ_x0015_4ËIm_x000F__x001D_@ÿÿÿÿÿÿÿÿ¤¸_x001D__x0001_Ò_x0018_ @ÿÿÿÿÿÿÿÿ_x001F_ç_x0007_»¤l_x001E_@ÿÿÿÿÿÿÿÿó§	!@ÿÿÿÿÿÿÿÿÿÿÿÿÿÿÿÿnpd2 @ÿÿÿÿÿÿÿÿÿÿÿÿÿÿÿÿÿÿÿÿ_x0001__x0002_ÿÿÿÿÿÿÿÿÿÿÿÿ½ß:\~_x001F_@ÿÿÿÿÿÿÿÿÿÿÿÿÿÿÿÿÿÿÿÿÿÿÿÿÿÿÿÿÿÿÿÿÍ¨Ôö_x0018_4 @ÿÿÿÿÿÿÿÿÂb½¢ @ÿÿÿÿÿÿÿÿÿÿÿÿÿÿÿÿÃØÞ_x000E__x0012_ @ÿÿÿÿÿÿÿÿÿÿÿÿÿÿÿÿÿÿÿÿÿÿÿÿÿÿÿÿÿÿÿÿÝ72v_x001F_@ÿÿÿÿÿÿÿÿÿÿÿÿÿÿÿÿÿÿÿÿÿÿÿÿÿÿÿÿÿÿÿÿÿÿÿÿÿÿÿÿÿÿÿÿÿÿÿÿÿÿÿÿÿÿÿÿq&amp;çñ£_x001D_ @ÿÿÿÿÿÿÿÿ_x0010_0P0ê @ÿÿÿÿÿÿÿÿÿÿÿÿÿÿÿÿÀf= Ï_x001F_@ÿÿÿÿÿÿÿÿ</t>
  </si>
  <si>
    <t>9e38bf421449becaf509b4c25bb8606a_x0001__x0002_ÿÿÿÿÿÿÿÿÿÿÿÿÿÿÿÿÿÿÿÿÿÿÿÿÿÿÿÿÿÿÿÿÿÿÿÿÿÿÿÿÿÿÿÿÿÿÿÿÿÿÿÿÿÿÿÿÿÿÿÿÿÿÿÿÿÿÿÿÿÿÿÿÿÿÿÿÿÿÿÿêQúÝ£B_x001D_@éN¡$+ @ÿÿÿÿÿÿÿÿÿÿÿÿÿÿÿÿÿÿÿÿÿÿÿÿÿÿÿÿÿÿÿÿÿÿÿÿÿÿÿÿÿÿÿÿÿÿÿÿ^]¯Ù4®_x001F_@ÿÿÿÿÿÿÿÿÿÿÿÿÿÿÿÿÿÿÿÿÿÿÿÿml9 @ÿÿÿÿÿÿÿÿÿÿÿÿÿÿÿÿÿÿÿÿÿÿÿÿÿÿÿÿÿÿÿÿÿÿÿÿÿÿÿÿÿÿÿÿÿÿÿÿìÑ#n_x0019_ @ÿÿÿÿÿÿÿÿÿÿÿÿ_x0001__x0002_ÿÿÿÿ£ÅÕj$Â_x001E_@ÿÿÿÿÿÿÿÿÿÿÿÿÿÿÿÿÿÿÿÿÿÿÿÿÿÿÿÿÿÿÿÿÿÿÿÿÿÿÿÿÿÿÿÿÿÿÿÿÿÿÿÿÿÿÿÿC_x0014_é«Â_x001F_@ÿÿÿÿÿÿÿÿ_x001E_cál_x001A_ @ÿÿÿÿÿÿÿÿÿÿÿÿÿÿÿÿÿÿÿÿÿÿÿÿÿÿÿÿÿÿÿÿÿÿÿÿÿÿÿÿÿÿÿÿÿÿÿÿÿÿÿÿÿÿÿÿÿÿÿÿÿÿÿÿÿÿÿÿÿÿÿÿúEo.9!@öÆ_x0011_0_x000C_Ä_x001D_@ÿÿÿÿÿÿÿÿÿÿÿÿÿÿÿÿÿÿÿÿÿÿÿÿ®Z_x0017_}ag_x001E_@ÿÿÿÿÿÿÿÿ´L,1 @ÿÿÿÿÿÿÿÿÍW_x0014_jû_x0013_ @ÿÿÿÿÿÿÿÿ_x0002__x0003_ÿÿÿÿÿÿÿÿ_x0008__x001C_4\²_x001E__x001F_@ÿÿÿÿÿÿÿÿÿÿÿÿÿÿÿÿëÇàÍù @ÿÿÿÿÿÿÿÿt¾_x0013_Q;&amp; @ÿÿÿÿÿÿÿÿÿÿÿÿÿÿÿÿÿÿÿÿÿÿÿÿÞ%ÙK_x001F_@_x0001_ûü@	Ä_x001E_@ÿÿÿÿÿÿÿÿÿÿÿÿÿÿÿÿ[ÑG%_x0010__x001F_@ÿÿÿÿÿÿÿÿÿÿÿÿÿÿÿÿÿÿÿÿÿÿÿÿÿÿÿÿÿÿÿÿÆ[^&gt;G @ÿÿÿÿÿÿÿÿÿÿÿÿÿÿÿÿÿÿÿÿÿÿÿÿÿÿÿÿÿÿÿÿÿÿÿÿÿÿÿÿ¦ m_x0007_û} @ÿÿÿÿÿÿÿÿÿÿÿÿÿÿÿÿÿÿÿÿÿÿÿÿ{ÉjDö7_x001F_@ÿÿÿÿÿÿÿÿY_x0016_oÕ_x0001__x0002_Ú_x001C_@W0_x0019_RQ_x001E_@u;_x0006_&amp;ó_x001B_ @ÿÿÿÿÿÿÿÿÅY¤EX_x001F_@òä8Y @ÿÿÿÿÿÿÿÿø¼Ó-Ð6 @ÿÿÿÿÿÿÿÿÿÿÿÿÿÿÿÿ8ò_x001D_NÌÿ @×÷ÀG!@ÿÿÿÿÿÿÿÿÿÿÿÿÿÿÿÿÿÿÿÿÿÿÿÿ^ë FÍ_x001C_@ÿÿÿÿÿÿÿÿÿÿÿÿÿÿÿÿ¦_x0005_:Å+Ó @ÿÿÿÿÿÿÿÿ_x0015_3+~ì\ @Ü_x000C_YÛa_x001E_@ÿÿÿÿÿÿÿÿÿÿÿÿÿÿÿÿnúrè-r_x001F_@ÿÿÿÿÿÿÿÿÿÿÿÿÿÿÿÿÿÿÿÿÿÿÿÿÿÿÿÿÿÿÿÿÿÿÿÿÿÿÿÿE6¬ú[1 @ÿÿÿÿÿÿÿÿ_x0001__x0002_ÿÿÿÿÿÿÿÿÿÿÿÿÿÿÿÿÿÿÿÿÿÿÿÿÿÿÿÿÿÿÿÿÇ^ß._x001D__x001D_@?zÄÝU_x001D_@ÿÿÿÿÿÿÿÿÿÿÿÿÿÿÿÿw'×_x0006__x0006_!@ÿÿÿÿÿÿÿÿÿÿÿÿÿÿÿÿÁ]9s @ÿÿÿÿÿÿÿÿØßï Ã£_x001C_@ÿÿÿÿÿÿÿÿÿÿÿÿÿÿÿÿÿÿÿÿÿÿÿÿÿÿÿÿÿÿÿÿÿÿÿÿÿÿÿÿÿÿÿÿÿÿÿÿÿÿÿÿÿÿÿÿÿÿÿÿÿÿÿÿÊwgä_x001F_@ïÃº_x001B_ @ÿÿÿÿÿÿÿÿÿÿÿÿÿÿÿÿÿÿÿÿÿÿÿÿ#0tþFÍ @ÿÿÿÿÿÿÿÿÿÿÿÿÿÿÿÿÿÿÿÿÿÿÿÿÿÿÿÿ_x0001__x0004_ÿÿÿÿ«yIlE_x001E_@[_x001E__x0016_&gt;^F @°d_x001F_X½_x001C_@ÿÿÿÿÿÿÿÿÃÞ_x0001_È«_x001E_@ÿÿÿÿÿÿÿÿÿÿÿÿÿÿÿÿÿÿÿÿÿÿÿÿÿÿÿÿÿÿÿÿ)N)FEI_x001E_@ÿÿÿÿÿÿÿÿÿÿÿÿÿÿÿÿ_x0003_·Òí @ÿÿÿÿÿÿÿÿwc2_x0006_ @ÿÿÿÿÿÿÿÿÿÿÿÿÿÿÿÿÿÿÿÿÿÿÿÿÿÿÿÿÿÿÿÿÆõÏ¬U_x001C_!@ÿÿÿÿÿÿÿÿÿÿÿÿÿÿÿÿ(È¹Øy_x001F_@8àÞ_x0002__x001D_@ÿÿÿÿÿÿÿÿÿÿÿÿÿÿÿÿÿÿÿÿÿÿÿÿ Ëå_x000E_}{!@ÿÿÿÿÿÿÿÿÿÿÿÿÿÿÿÿÿÿÿÿÿÿÿÿ_x0001__x0003_ÿÿÿÿÿÿÿÿÿÿÿÿÿÿÿÿÿÿÿÿÿÿÿÿÿÿÿÿÿÿÿÿÔw_x0011__x000B_E`_x001F_@_x0010_{_x001F_+!@ÿÿÿÿÿÿÿÿÿÿÿÿÿÿÿÿÿÿÿÿÿÿÿÿÿÿÿÿÿÿÿÿÿÿÿÿÿÿÿÿÿÿÿÿÿÿÿÿÿÿÿÿÿÿÿÿ¨Ï_x0002_#a_x001F_@ÿÿÿÿÿÿÿÿÿÿÿÿÿÿÿÿÆD¯M¨_x001F_@rô;_x0016_ @ÿÿÿÿÿÿÿÿÿÿÿÿÿÿÿÿÿÿÿÿÿÿÿÿÿÿÿÿÿÿÿÿÿÿÿÿÿÿÿÿÿÿÿÿÿÿÿÿÿÿÿÿÿÿÿÿÿÿÿÿÿÿÿÿZ³WA @×Ä0±© @l_x001B_Cñpe_x001F_@ÿÿÿÿÿÿÿÿÿÿÿÿÿÿÿÿÿÿÿÿ_x0001__x0002_ÿÿÿÿÿÿÿÿÿÿÿÿ_x0008_Å|dø}_x001D_@¦îÐ×{_x001F_@ÿÿÿÿÿÿÿÿx_x000F__x0010_d)-_x001F_@ÿÿÿÿÿÿÿÿ) K¯F_x001E_@\D)Õ_x001E_@T_x0006__x0012_ó^ @ÿÿÿÿÿÿÿÿÿÿÿÿÿÿÿÿÿÿÿÿÿÿÿÿÿÿÿÿÿÿÿÿÿÿÿÿÿÿÿÿØwk @Ã^lUÜ_x001F_@ÿÿÿÿÿÿÿÿ_x0002_=#H»¯_x001C_@ÿÿÿÿÿÿÿÿÿÿÿÿÿÿÿÿÿÿÿÿÿÿÿÿ½{î!@8ò_x0017_NÃ!@ÿÿÿÿÿÿÿÿÿÿÿÿÿÿÿÿ3'¡N_x001E_ @¸¢ð$5{ @ÿÿÿÿÿÿÿÿÿÿÿÿÿÿÿÿ	v¼-_x001F_@$eÈÛ¦ÿ @_x0001__x0002_ÿÿÿÿÿÿÿÿÿÿÿÿÿÿÿÿÿÿÿÿÿÿÿÿÿÿÿÿÿÿÿÿÿÿÿÿÿÿÿÿÿÿÿÿÿÿÿÿÿÿÿÿÿÿÿÿÿÿÿÿÿÿÿÿÿÿÿÿÿÿÿÿnÚÑ!°7_x001C_@ÿÿÿÿÿÿÿÿ_x0017_Þïl;/ @ÿÿÿÿÿÿÿÿX«­¼øÚ_x001F_@Ú3ëÔí_x0013_!@ÿÿÿÿÿÿÿÿ j9_x001F_ëÁ_x001F_@ÿÿÿÿÿÿÿÿÿÿÿÿÿÿÿÿ£_x0007_ÚùT!@ÿÿÿÿÿÿÿÿÿÿÿÿÿÿÿÿù¼xÑ_x001E_@ÿÿÿÿÿÿÿÿÿÿÿÿÿÿÿÿÜ_x0015_v?yÏ_x001F_@Ë_x0011_æX_x0011_1!@=öïÀÏ_x001C_@ÿÿÿÿÿÿÿÿ².ÕG£¢_x001F_@ÿÿÿÿÿÿÿÿÿÿÿÿ_x0001__x0002_ÿÿÿÿÿÿÿÿÿÿÿÿ_x0014_èU_x0014_W_x001E_@ÿÿÿÿÿÿÿÿÿÿÿÿÿÿÿÿÿÿÿÿÿÿÿÿI³`wY!@ÿÿÿÿÿÿÿÿÿÿÿÿÿÿÿÿÿÿÿÿÿÿÿÿÿÿÿÿÿÿÿÿ´UÄø_x0004_E @ÿÿÿÿÿÿÿÿé"¼!ó_x001D_@ÿÿÿÿÿÿÿÿÿÿÿÿÿÿÿÿÿÿÿÿÿÿÿÿ_x0006_=¶Fó_x001E_@ÿÿÿÿÿÿÿÿÿÿÿÿÿÿÿÿÿÿÿÿÿÿÿÿÿÿÿÿÿÿÿÿÿÿÿÿÿÿÿÿÿÿÿÿÿÿÿÿÿÿÿÿÿÿÿÿÿÿÿÿÿÿÿÿÿÿÿÿÿÿÿÿ_x001B_Y_x001B_ø_x001F_@«{_x0002_z @&lt;_x0004_61[ @x_x001E_±)¥!@ Çþç×_x001D_@_x0002__x0003_ÿÿÿÿÿÿÿÿÿÿÿÿÿÿÿÿÿÿÿÿÿÿÿÿÿÿÿÿÿÿÿÿÿÿÿÿÿÿÿÿÿÿÿÿÿÿÿÿÿÿÿÿÿÿÿÿil7_x0001_J!@ÿÿÿÿÿÿÿÿÿÿÿÿÿÿÿÿÿÿÿÿÿÿÿÿÿÿÿÿÿÿÿÿá_x0002_¾åðÔ_x001C_@ÿÿÿÿÿÿÿÿÿÿÿÿÿÿÿÿÿÿÿÿÿÿÿÿÿÿÿÿÿÿÿÿé©°m÷¹ @ÿÿÿÿÿÿÿÿ®þbØ0ú @q_x001B_³.v @ÿÿÿÿÿÿÿÿÿÿÿÿÿÿÿÿ_x001D_z_x001C_R_x000D_Ì_x001E_@ÿÿÿÿÿÿÿÿÿÿÿÿÿÿÿÿÿÿÿÿÿÿÿÿÿÿÿÿÿÿÿÿz7jN¬&gt;_x001E_@ÿÿÿÿÿÿÿÿÿÿÿÿÿÿÿÿÿÿÿÿ_x0002__x0003_ÿÿÿÿÿÿÿÿÿÿÿÿÿÿÿÿÿÿÿÿÿÿÿÿÿÿÿÿÿÿÿÿÿÿÿÿÿÿÿÿÿÿÿÿÿÿÿÿÿÿÿÿÿÿÿÿÿÿÿÿÿÿÿÿÿÿÿÿVÏâª_x0011__x001E_@ÿÿÿÿÿÿÿÿÿÿÿÿÿÿÿÿi_x0013_²ÑJ  @ÿÿÿÿÿÿÿÿ(ÙZu8_x001D_@ÿÿÿÿÿÿÿÿÿÿÿÿÿÿÿÿÿÿÿÿÿÿÿÿ$w_7_x001F_o_x001E_@ÿÿÿÿÿÿÿÿÿÿÿÿÿÿÿÿÿÿÿÿÿÿÿÿý6_x0003_ÀF_x0018__x001F_@9_x0003_SÀ_x0012__x001F_@ÿÿÿÿÿÿÿÿÿÿÿÿÿÿÿÿÿÿÿÿÿÿÿÿ*å£_x0001_è²_x001C_@ÿÿÿÿÿÿÿÿÿÿÿÿÿÿÿÿÿÿÿÿÿÿÿÿÿÿÿÿÿÿÿÿ_x0001__x0002_ÿÿÿÿÿÿÿÿÿÿÿÿÿÿÿÿÿÿÿÿÿÿÿÿÿÿÿÿÿÿÿÿ7È_x0001_CÕ_x001D_@ÿÿÿÿÿÿÿÿÿÿÿÿÿÿÿÿ©®÷ú=Ô_x001E_@ÿÿÿÿÿÿÿÿÿÿÿÿÿÿÿÿÿÿÿÿÿÿÿÿpªH!@ÿÿÿÿÿÿÿÿÿÿÿÿÿÿÿÿÿÿÿÿÿÿÿÿÿÿÿÿÿÿÿÿÿÿÿÿÿÿÿÿ9j¦_x001E_ß @ÿÿÿÿÿÿÿÿ°å¼=Y @ÿÿÿÿÿÿÿÿ©/ÌÏue @ÿÿÿÿÿÿÿÿÿÿÿÿÿÿÿÿAÄìJä`_x001E_@ÿÿÿÿÿÿÿÿ¬_x0012__x0011__x0016_ÇÚ @ÿÿÿÿÿÿÿÿÿÿÿÿÿÿÿÿÿÿÿÿÿÿÿÿtäîfDÆ_x001E_@Ú¸ÇL_x0001__x0002_d_x0003_ @ÿÿÿÿÿÿÿÿÿÿÿÿÿÿÿÿÿÿÿÿÿÿÿÿ1YÄ*¶_x001D_@_x0003_7sô%_x001C_@ÿÿÿÿÿÿÿÿÿÿÿÿÿÿÿÿÿÿÿÿÿÿÿÿÞp]©a_ @ÿÿÿÿÿÿÿÿÿÿÿÿÿÿÿÿÿÿÿÿÿÿÿÿÿÿÿÿÿÿÿÿÿÿÿÿÿÿÿÿÿÿÿÿÿÿÿÿÿÿÿÿÿÿÿÿÿÿÿÿÿÿÿÿÿÿÿÿÿÿÿÿÿÿÿÿÿÿÿÿÿÿÿÿÿÿÿÿÿÿÿÿÿÿÿÿÿÿÿÿÿÿÿÿ½å/H_x000F_C_x001C_@_x0007_Ð«çu @ÿÿÿÿÿÿÿÿÿÿÿÿÿÿÿÿÿÿÿÿÿÿÿÿÿÿÿÿÿÿÿÿÿÿÿÿÿÿÿÿÿÿÿÿÿÿÿÿÿÿÿÿÿÿÿÿ_x0001__x0002_ÿÿÿÿÿÿÿÿ½Nh¾Æ_x0018_ @ÿÿÿÿÿÿÿÿÿÿÿÿÿÿÿÿÿÿÿÿÿÿÿÿ$J.Ìz @ÿÿÿÿÿÿÿÿ|¡6/Iv_x001E_@ÿÿÿÿÿÿÿÿ_x0012_-B_x001F_@ÿÿÿÿÿÿÿÿÿÿÿÿÿÿÿÿ"ý&amp;ì_x0019_ @hL ¯L @ÿÿÿÿÿÿÿÿÿÿÿÿÿÿÿÿÿÿÿÿÿÿÿÿøï]vzc @÷L=\¦_x001F_@ÿÿÿÿÿÿÿÿÿÿÿÿÿÿÿÿÿÿÿÿÿÿÿÿÿÿÿÿÿÿÿÿ Òß_x0012_ê @ÿÿÿÿÿÿÿÿÿÿÿÿÿÿÿÿÿÿÿÿÿÿÿÿÿÿÿÿÿÿÿÿß"_x0004__x0003__x0001__x001F_@ÿÿÿÿÿÿÿÿæÆ^ K+!@ÿÿÿÿ_x0001__x0002_ÿÿÿÿÿÿÿÿÿÿÿÿG»Ù_x0001_3_x0005_ @ÿÿÿÿÿÿÿÿË{°Ú÷ @ÿÿÿÿÿÿÿÿÿÿÿÿÿÿÿÿ&amp;Ù_x001E_n_x000B_ù_x001F_@ÿÿÿÿÿÿÿÿÿÿÿÿÿÿÿÿÿÿÿÿÿÿÿÿÿÿÿÿÿÿÿÿÿÿÿÿÿÿÿÿÿÿÿÿÿÿÿÿSø+Íñ @ÿÿÿÿÿÿÿÿÿÿÿÿÿÿÿÿÿÿÿÿÿÿÿÿÿÿÿÿÿÿÿÿÿÿÿÿÿÿÿÿÿÿÿÿÿÿÿÿÿÿÿÿÿÿÿÿó_x0013__x000F_GõR_x001E_@ÿÿÿÿÿÿÿÿÿÿÿÿÿÿÿÿÿÿÿÿÿÿÿÿÿÿÿÿÿÿÿÿÿÿÿÿÿÿÿÿ_x0011_/_x000E_¬En_x001F_@ÿÿÿÿÿÿÿÿ_x001F_b|S!@ÿÿÿÿÿÿÿÿ_x0001__x0002_ÿÿÿÿÿÿÿÿÿÿÿÿÿÿÿÿÿÿÿÿÿÿÿÿÿÿÿÿÿÿÿÿÿÿÿÿÿÿÿÿÿÿÿÿÿÿÿÿÿÿÿÿÿÿÿÿÿÿÿÿÿÿÿÿÿÿÿÿÿÿÿÿÒ¿Ø__x001F_@p_x001B_¸ã÷_x0006_ @ÿÿÿÿÿÿÿÿÿÿÿÿÿÿÿÿqV»Ëê¨_x001F_@ÿÿÿÿÿÿÿÿ_x000E__x0001__x0018_[" @_x0014_Í°{_x001D_E_x001D_@_x0010_Ò å_x000F_Û_x001E_@ÿÿÿÿÿÿÿÿÿÿÿÿÿÿÿÿ í_x0016_þ` @ÿÿÿÿÿÿÿÿ_x0006_;}Èùc!@ÿÿÿÿÿÿÿÿÿÿÿÿÿÿÿÿÿÿÿÿÿÿÿÿ÷?&gt;Æ²_x0001_!@ÿÿÿÿÿÿÿÿÿÿÿÿÿÿÿÿÿÿÿÿÿÿÿÿÿÿÿÿÿÿÿÿÿÿÿÿ_x0001__x0002_ÿÿÿÿ·_x0019_òºÓS @7ð¶_x001B_ôÄ_x001F_@êvêá_x000E_l_x001E_@ÿÿÿÿÿÿÿÿ5ý_x0011_ê_x0013_@ @ÿÿÿÿÿÿÿÿÿÿÿÿÿÿÿÿ[bæ®_x001F_@ k_x001E_6Á¢ @@ð_x000B_(_x001F_@ÿÿÿÿÿÿÿÿÿÿÿÿÿÿÿÿÿÿÿÿÿÿÿÿÿÿÿÿÿÿÿÿ_x0014_8qº,Q!@ÿÿÿÿÿÿÿÿÀHÈí·æ_x001F_@ÿÿÿÿÿÿÿÿùbn_x000B_s¥ @b9hüK @ÿÿÿÿÿÿÿÿÿÿÿÿÿÿÿÿ=Õµsc_x000B_ @ÿÿÿÿÿÿÿÿ_x0015_%_x001D_7$C @ÿÿÿÿÿÿÿÿÿÿÿÿÿÿÿÿª&amp;vÝ_x001F_@(Òøý9\ @îT¸&amp;û¾_x001E_@ÿÿÿÿÿÿÿÿ_x0001__x0003_ÿÿÿÿÿÿÿÿJôeÍe&gt;!@ÿÿÿÿÿÿÿÿ+©³rh @ÿÿÿÿÿÿÿÿOúò2¼_x001F_@ÿÿÿÿÿÿÿÿ_x001F__x0018_Jgt @E¸_x0014_ëý_x001F_@6\_x001B_Ön&gt; @^_x0002_ò-¯Ê_x001F_@ÿÿÿÿÿÿÿÿÿÿÿÿÿÿÿÿðLóÓ @u?úã_x001F_@}cyÁ @ÈÎ!2À_x001F_@GýÕÚ_x000D__x001E_ @ÿÿÿÿÿÿÿÿÿÿÿÿÿÿÿÿÿÿÿÿÿÿÿÿÿÿÿÿÿÿÿÿÿÿÿÿÿÿÿÿÿÿÿÿÿÿÿÿRëÑÿ=n @ÿÿÿÿÿÿÿÿa_x0012__x0002_3àS_x001E_@ÿÿÿÿÿÿÿÿ*¯_x0018_1 @6Åma_x0012__x001D_@ÿÿÿÿÿÿÿÿÿÿÿÿ_x0001__x0002_ÿÿÿÿÿÿÿÿÿÿÿÿÿÿÿÿÿÿÿÿÿÿÿÿÿÿÿÿ_x0001_Â_x000D_t_x000E_æ @ÿÿÿÿÿÿÿÿÒ_x001F_ê«2_x001F_@«_x0015_æü_x001F_@ÿÿÿÿÿÿÿÿÿÿÿÿÿÿÿÿÿÿÿÿÿÿÿÿÿÿÿÿÿÿÿÿÿÿÿÿÿÿÿÿÿÿÿÿÿÿÿÿÿÿÿÿÿÿÿÿÿÿÿÿÿÿÿÿ_x0003_uâ ²_x001F_@ÿÿÿÿÿÿÿÿÿÿÿÿÿÿÿÿ_x001A_lÓº&amp;, @`»°&amp;8 @è2ï_x0001_ª @ÿÿÿÿÿÿÿÿ*eûÍ¹_x001E_@_x000E_h)ý½« @ÿÿÿÿÿÿÿÿÿÿÿÿÿÿÿÿÿÿÿÿÿÿÿÿÿÿÿÿÿÿÿÿÿÿÿÿÿÿÿÿDÔ?¬ú_x001F_@ÿÿÿÿÿÿÿÿ_x0001__x0002_ÿÿÿÿÿÿÿÿ_x0011_$_x000D_â ' @ô.0 @ÿÿÿÿÿÿÿÿÿÿÿÿÿÿÿÿÿÿÿÿÿÿÿÿÿÿÿÿÿÿÿÿÿÿÿÿÿÿÿÿÿÿÿÿÿÿÿÿ¨¢Ië_x001A__x001D__x001F_@ÿÿÿÿÿÿÿÿÙß¡ïâ_x001F_@ÿÿÿÿÿÿÿÿÿÿÿÿÿÿÿÿÿÿÿÿÿÿÿÿÿÿÿÿÿÿÿÿÿÿÿÿÿÿÿÿNFéI_x0006_F @Hð_x0005_*q&gt;_x001F_@ÿÿÿÿÿÿÿÿÿÿÿÿÿÿÿÿÿÿÿÿÿÿÿÿ__x0004_öà_x001F_@£V£_x000C_C_x001D_@ÿÿÿÿÿÿÿÿÿÿÿÿÿÿÿÿÿÿÿÿÿÿÿÿu.A¤èç_x001D_@ÿÿÿÿÿÿÿÿÿÿÿÿÿÿÿÿÿÿÿÿÿÿÿÿ¹#_x0013__x0001__x0002_¯H!@ÿÿÿÿÿÿÿÿð«\ @ÿÿÿÿÿÿÿÿÿÿÿÿÿÿÿÿÿÿÿÿÿÿÿÿÿÿÿÿÿÿÿÿÿÿÿÿÿÿÿÿÿÿÿÿÿÿÿÿÿÿÿÿÿÿÿÿÿÿÿÿÿÿÿÿÿÿÿÿÿÿÿÿ¡´§fõ @ve\¦_¹_x001E_@ _x0008_þP_x001F_@ÿÿÿÿÿÿÿÿÿÿÿÿÿÿÿÿÿÿÿÿÿÿÿÿPë§_x001C_d. @ÿÿÿÿÿÿÿÿ¸úõi @ÿÿÿÿÿÿÿÿÿÿÿÿÿÿÿÿÿÿÿÿÿÿÿÿa£ÖøÉ_x001F_@.Î°UYf!@ÿÿÿÿÿÿÿÿÿÿÿÿÿÿÿÿ_x0005_ÓÚ&amp; @ÿÿÿÿÿÿÿÿÿÿÿÿÿÿÿÿÿÿÿÿÿÿÿÿ_x0001__x0002_ÿÿÿÿÿÿÿÿ._x001A_åÜ¤© @ÿÿÿÿÿÿÿÿÿÿÿÿÿÿÿÿÿÿÿÿÿÿÿÿÿÿÿÿÿÿÿÿÿÿÿÿÿÿÿÿ{¹kw[ç @ÿÿÿÿÿÿÿÿÿÿÿÿÿÿÿÿÿÿÿÿÿÿÿÿæ3Úþ¦ @ÿÿÿÿÿÿÿÿÿÿÿÿÿÿÿÿÿÿÿÿÿÿÿÿÿÿÿÿÿÿÿÿ_x001F_ty¯÷®_x001E_@ÿÿÿÿÿÿÿÿ¶êby¹L_x001D_@ÿÿÿÿÿÿÿÿÿÿÿÿÿÿÿÿÿÿÿÿÿÿÿÿµ_x0015__x0019_1_x001D_© @ÿÿÿÿÿÿÿÿÿÿÿÿÿÿÿÿÿÿÿÿÿÿÿÿÿÿÿÿÿÿÿÿÿÿÿÿÿÿÿÿÿÿÿÿÿÿÿÿÿÿÿÿÿÿÿÿÙFT~4å_x001D_@ÿÿÿÿ_x0001__x0003_ÿÿÿÿà&lt;±ºL\ @ÿÿÿÿÿÿÿÿÿÿÿÿÿÿÿÿÿÿÿÿÿÿÿÿÿÿÿÿÿÿÿÿÿÿÿÿÿÿÿÿÿÿÿÿÿÿÿÿÿÿÿÿÿÿÿÿÿÿÿÿÿÿÿÿÒhW0ðá @ÿÿÿÿÿÿÿÿÿÿÿÿÿÿÿÿÿÿÿÿÿÿÿÿÿÿÿÿÿÿÿÿT\ü_x001F_k @Ùö¹CÞ_x001E_@ÿÿÿÿÿÿÿÿ_x0010_)ÑÚW_x001F_@ÅVN_x000B_*_x001D_@ÿÿÿÿÿÿÿÿÿÿÿÿÿÿÿÿÿÿÿÿÿÿÿÿ_x0002_A_x0015_á!@ÿÿÿÿÿÿÿÿÿÿÿÿÿÿÿÿ¹Ú¨þí_x001D_@ÿÿÿÿÿÿÿÿÿÿÿÿÿÿÿÿÿÿÿÿÿÿÿÿÿÿÿÿÿÿÿÿÿÿÿÿÿÿÿÿ_x0001__x0003_æ¸Ð'._x001F_@ËÒcI° @ÿÿÿÿÿÿÿÿõ¨%_x000B_4- @ÿÿÿÿÿÿÿÿÿÿÿÿÿÿÿÿÿÿÿÿÿÿÿÿâ_x001E_»_x0017_!@Mw_x0002_k_x001D_@ÿÿÿÿÿÿÿÿÿÿÿÿÿÿÿÿÿÿÿÿÿÿÿÿÿÿÿÿÿÿÿÿÿÿÿÿÿÿÿÿÿÿÿÿÿÿÿÿÿÿÿÿÿÿÿÿ_x0016__x001E_ÂïC @ÿÿÿÿÿÿÿÿByhoÐÝ_x001E_@ÿÿÿÿÿÿÿÿÿÿÿÿÿÿÿÿÿÿÿÿÿÿÿÿÿÿÿÿÿÿÿÿÿÿÿÿÿÿÿÿ*9!D _x001D_@ÿÿÿÿÿÿÿÿÿÿÿÿÿÿÿÿ_x0001__x0011_sê,r_x001E_@ÿÿÿÿÿÿÿÿÿÿÿÿÿÿÿÿÿÿÿÿÿÿÿÿåÊ_x0001__x0002__x0001__x0002__x001D_@Ç _x0004_õô\_x001F_@ÿÿÿÿÿÿÿÿÿÿÿÿÿÿÿÿÿÿÿÿÿÿÿÿPA®_x0004_/!@ÿÿÿÿÿÿÿÿÿÿÿÿÿÿÿÿ_x001E_o_x0016_e¡_x001D_@Ï¥¡V8] @ÿÿÿÿÿÿÿÿÿÿÿÿÿÿÿÿ_x001A__x001D_7³2 @ÿÿÿÿÿÿÿÿÿÿÿÿÿÿÿÿÿÿÿÿÿÿÿÿÿÿÿÿÿÿÿÿÿÿÿÿÿÿÿÿ¿T¶.c @ä_x0017_	e_x001F_@ÿÿÿÿÿÿÿÿÿÿÿÿÿÿÿÿÿÿÿÿÿÿÿÿÿÿÿÿÿÿÿÿ°_x0003_êÓ$ @ò_x0016_uß´ @ÿÿÿÿÿÿÿÿÿÿÿÿÿÿÿÿÿÿÿÿÿÿÿÿÿÿÿÿÿÿÿÿ_x0001_á&lt;_x0011_©+ @ÿÿÿÿÿÿÿÿ_x0002__x0004_ÿÿÿÿÿÿÿÿÿÿÿÿÿÿÿÿÜ_x0001__x0015__x0010_s$ @ÿÿÿÿÿÿÿÿÊÕævå¼!@ÿÿÿÿÿÿÿÿÿÿÿÿÿÿÿÿÿÿÿÿÿÿÿÿ_x0018_sÃ­_x0004__x001F_@_x001C_àÔ_x001D_0!@+B_x0003_.£T @ÿÿÿÿÿÿÿÿäoªë_x001D_@aªfÀò @ÿÿÿÿÿÿÿÿB~_®m_x001D_@ÿÿÿÿÿÿÿÿÿÿÿÿÿÿÿÿÿÿÿÿÿÿÿÿøfÛ_x0001_¼8 @ü¥®m @'_x000E_Á@1Æ_x001F_@ÿÿÿÿÿÿÿÿÿÿÿÿÿÿÿÿ»[ÜÜô_x001E_@ÿÿÿÿÿÿÿÿ&amp;é³ã @ÿÿÿÿÿÿÿÿÿÿÿÿÿÿÿÿÿÿÿÿÿÿÿÿ_x0010__x0006_Í¿øX_x001E_@ÿÿÿÿ_x0001__x0002_ÿÿÿÿÿÿÿÿÿÿÿÿÿÿÿÿÿÿÿÿÚÍ2ùd_x001E_@_x0016_Ðoz-B @L½$Âê_x001D_@ÿÿÿÿÿÿÿÿ$I[dg_x0015_!@ÿÿÿÿÿÿÿÿ§_x001D_°_x0016_ @Û\g_x0004_Ç!@ÿÿÿÿÿÿÿÿé7:¾gz_x001E_@qÅºÒr_x001F_@ÿÿÿÿÿÿÿÿÐoÞÕ_x001D_@ÿÿÿÿÿÿÿÿÿÿÿÿÿÿÿÿÿÿÿÿÿÿÿÿÿÿÿÿÿÿÿÿÿÿÿÿÿÿÿÿc_x0004_-P$!@_x0012_r&lt;p_x0008_N @ÿÿÿÿÿÿÿÿÿÿÿÿÿÿÿÿÿÿÿÿÿÿÿÿÿÿÿÿÿÿÿÿÿÿÿÿÿÿÿÿÿ/ç @ÿÿÿÿÿÿÿÿÑe ã_x000E_!@ÿÿÿÿÿÿÿÿ_x0001__x0002_ÿÿÿÿÿÿÿÿÿÿÿÿÿÿÿÿ_x0005_æÇ¤_x001F_@ÿÿÿÿÿÿÿÿôª`ö® @þSñ&gt;«_x000D_ @ÿÿÿÿÿÿÿÿÿÿÿÿÿÿÿÿÿÿÿÿÿÿÿÿÿÿÿÿÿÿÿÿÿÿÿÿÿÿÿÿÿÿÿÿÿÿÿÿÿÿÿÿÿÿÿÿÿÿÿÿÿÿÿÿÿÿÿÿÿÿÿÿÿÿÿÿÿÿÿÿÿÿÿÿÿÿÿÿ¡E¾UÄ¿_x001F_@ÿÿÿÿÿÿÿÿÿÿÿÿÿÿÿÿØ½yÛ_x001E_@ÿÿÿÿÿÿÿÿÿÿÿÿÿÿÿÿAÿ3~´a_x001F_@_x0017_P) ø!@ÿÿÿÿÿÿÿÿÿÿÿÿÿÿÿÿÿÿÿÿÿÿÿÿ3op´nê_x001C_@j_x0011_×NÑ÷_x001E_@Ã¿½_x0008__x0018_g_x001F_@ÿÿÿÿ_x0001__x0002_ÿÿÿÿÿÿÿÿÿÿÿÿÿÿÿÿÿÿÿÿÿÿÿÿÿÿÿÿÿÿÿÿÿÿÿÿÿÿÿÿÿÿÿÿÿÿÿÿÿÿÿÿÿÿÿÿÿÿÿÿÆìI/2_x001D_@ÿÿÿÿÿÿÿÿÿÿÿÿÿÿÿÿÿÿÿÿÿÿÿÿèp_x0002_Ì|ª_x001F_@¶édón @ÿÿÿÿÿÿÿÿÿÿÿÿÿÿÿÿÿÿÿÿÿÿÿÿÿÿÿÿÿÿÿÿ_x0014_M²È?· @ÿÿÿÿÿÿÿÿ_x0014_ºã_x001A_H_x001E_@ÿÿÿÿÿÿÿÿ@î@¨_x0005_!@_x0018_¨9àá£ @ÿÿÿÿÿÿÿÿÿÿÿÿÿÿÿÿÿÿÿÿÿÿÿÿÿÿÿÿÿÿÿÿÿÿÿÿÿÿÿÿ	Ü_x001A_D#_x001E_@ÿÿÿÿÿÿÿÿÿÿÿÿÿÿÿÿ_x0003__x0004_p2¼_x0001_h_x001F_@_x0002_Ky_x0006_5ï_x001E_@ÛýÿN¸'!@Ýë9	LÔ_x001F_@ÿÿÿÿÿÿÿÿÿÿÿÿÿÿÿÿ|l×G @¶ç!£@Ò @ÿÿÿÿÿÿÿÿ_x0008_ÍÖ7­a!@j3f_x0003_@ @ÿÿÿÿÿÿÿÿÿÿÿÿÿÿÿÿÿÿÿÿÿÿÿÿöò/ó8à_x001E_@ÿÿÿÿÿÿÿÿÿÿÿÿÿÿÿÿÿÿÿÿÿÿÿÿÿÿÿÿÿÿÿÿ5W½_x0015_é_x001F_@ÿÿÿÿÿÿÿÿÿÿÿÿÿÿÿÿÿÿÿÿÿÿÿÿ]éN_x0016_&gt;q!@ÿÿÿÿÿÿÿÿÿÿÿÿÿÿÿÿRÏËðØÍ_x001D_@ÿÿÿÿÿÿÿÿ´_x001F__x000B_ ºÉ @ÿÿÿÿÿÿÿÿÿÿÿÿÿÿÿÿ_x0012_2h_x0001__x0002_àl_x001C_@ÿÿÿÿÿÿÿÿÿÿÿÿÿÿÿÿÿÿÿÿÿÿÿÿÿÿÿÿÿÿÿÿÿÿÿÿÿÿÿÿ|¹ÉÚà_x0011__x001F_@ÿÿÿÿÿÿÿÿr¯@_x0011_Ä!@ÿÿÿÿÿÿÿÿ;5'¤ @ÿÿÿÿÿÿÿÿ_x0016_Ñû¯Z_x001F_@Í~ÄD' @PO5Ëê_x001E_@ÿÿÿÿÿÿÿÿÿÿÿÿÿÿÿÿÿÿÿÿÿÿÿÿÿÿÿÿÿÿÿÿÿÿÿÿÿÿÿÿÿÿÿÿÿÿÿÿ¢._x001F_@ÿÿÿÿÿÿÿÿÿÿÿÿÿÿÿÿÿÿÿÿÿÿÿÿÿÿÿÿÿÿÿÿH_x001E_òËÊ²_x001E_@ Ö^4/¸ @ÿÿÿÿÿÿÿÿÿÿÿÿÿÿÿÿÿÿÿÿÿÿÿÿÿÿÿÿÿÿÿÿ_x0002__x0003_ü³_x000D_öE6 @ÿÿÿÿÿÿÿÿÿÿÿÿÿÿÿÿÿÿÿÿÿÿÿÿ_x0001_¡³S_x001A__x001F_@_x0011__x0018_/ïèÖ_x001F_@ÿÿÿÿÿÿÿÿÿÿÿÿÿÿÿÿ_x0014_¹¸aÎ._x001E_@5Ðz­ @ÿÿÿÿÿÿÿÿÿÿÿÿÿÿÿÿÿÿÿÿÿÿÿÿÿÿÿÿÿÿÿÿÿÿÿÿÿÿÿÿè~Ã%_x000C_&amp; @ÿÿÿÿÿÿÿÿÿÿÿÿÿÿÿÿÿÿÿÿÿÿÿÿÿÿÿÿÿÿÿÿÿÿÿÿÿÿÿÿÿÿÿÿÿÿÿÿB_x0011_Äß®(_x001F_@ÿÿÿÿÿÿÿÿÿÿÿÿÿÿÿÿÿÿÿÿÿÿÿÿÿÿÿÿÿÿÿÿjQ_x0015__x0010__x0014_ @ÿÿÿÿÿÿÿÿÿÿÿÿÿÿÿÿñ(»êN=_x001E_@ýÛU¤_x0002__x0005__x0001__x001D_@ÿÿÿÿÿÿÿÿáyH*w_x001E_@ÿÿÿÿÿÿÿÿ_x001A_}ÿo_x0013_ÿ_x001D_@ÿÿÿÿÿÿÿÿÿÿÿÿÿÿÿÿÿÿÿÿÿÿÿÿÿÿÿÿÿÿÿÿñeF¯_x0004__x001F_@Y_x000E_ìÕ @¡Qâ @ÿÿÿÿÿÿÿÿÿÿÿÿÿÿÿÿÿÿÿÿÿÿÿÿÿÿÿÿÿÿÿÿ«´#ã_x001C_@ÿÿÿÿÿÿÿÿÿÿÿÿÿÿÿÿÿÿÿÿÿÿÿÿÿÿÿÿÿÿÿÿÿÿÿÿÿÿÿÿÿÿÿÿÿÿÿÿ_x0003_³_x0018_ª_x0006__x001D_@ÿÿÿÿÿÿÿÿÿÿÿÿÿÿÿÿÿÿÿÿÿÿÿÿÿÿÿÿÿÿÿÿÿÿÿÿÿÿÿÿÿÿÿÿÿÿÿÿÿÿÿÿÿÿÿÿÿÿÿÿÿÿÿÿ_x0001__x0002_ÿÿÿÿÿÿÿÿÿÿÿÿÿÿÿÿÿÿÿÿÿÿÿÿÿÿÿÿÿÿÿÿÿÿÿÿÿÿÿÿ8_x0008_­Ð_x0017_é_x001E_@ÿÿÿÿÿÿÿÿOÔ á7!@ÿÿÿÿÿÿÿÿÿÿÿÿÿÿÿÿÿÿÿÿÿÿÿÿÿÿÿÿÿÿÿÿÿÿÿÿÿÿÿÿÿÿÿÿÿÿÿÿÿÿÿÿÿÿÿÿ1Q4¬¢!@ÿÿÿÿÿÿÿÿÿÿÿÿÿÿÿÿ»(çø_x0014__x0002_ @ÿÿÿÿÿÿÿÿÿÿÿÿÿÿÿÿÿÿÿÿÿÿÿÿIB0Õ-Þ_x001F_@ÿÿÿÿÿÿÿÿÿÿÿÿÿÿÿÿÿÿÿÿÿÿÿÿÿÿÿÿÿÿÿÿÿÿÿÿÿÿÿÿÿÿÿÿÿÿÿÿ`$¤_x001F_@ÿÿÿÿÿÿÿÿÔß·_x0001__x0002_C!@_x000F_¨_x0011_]Ö @ÿÿÿÿÿÿÿÿÿÿÿÿÿÿÿÿëo_x0003__x0010_Â_x001D_@_x0007__x0008_çÁ&lt;Ð_x001D_@oS_x001E_û7ó_x001F_@ÿÿÿÿÿÿÿÿÿÿÿÿÿÿÿÿ_x0002_æ_x0007_È_x0008_ @ÿÿÿÿÿÿÿÿÿÿÿÿÿÿÿÿÿÿÿÿÿÿÿÿÿÿÿÿÿÿÿÿÿÿÿÿÿÿÿÿÿÿÿÿÿÿÿÿÿÿÿÿÿÿÿÿ_x0016_ðó_x0002_Ä @ÿÿÿÿÿÿÿÿÿÿÿÿÿÿÿÿÿÿÿÿÿÿÿÿÿÿÿÿÿÿÿÿÿÿÿÿÿÿÿÿÿÿÿÿÿÿÿÿÿÿÿÿÿÿÿÿÿÿÿÿÿÿÿÿ`¸Rß0_x0001__x001E_@}÷_x0001_s_x0010_ @ÿÿÿÿÿÿÿÿÿÿÿÿÿÿÿÿÿÿÿÿÿÿÿÿÿÿÿÿÿÿÿÿ_x0001__x0003_ÿÿÿÿÿÿÿÿÿÿÿÿÿÿÿÿÿÿÿÿÿÿÿÿÿÿÿÿÿÿÿÿ_x000F_Zß__x001F_@ÿÿÿÿÿÿÿÿÿÿÿÿÿÿÿÿÿÿÿÿÿÿÿÿÿÿÿÿÿÿÿÿÿÿÿÿÿÿÿÿÿÿÿÿÿÿÿÿî4_x001B_XP_x0004_ @ÿÿÿÿÿÿÿÿ]OÝ  É_x001D_@ÿÿÿÿÿÿÿÿÿÿÿÿÿÿÿÿ_x0015_êìK8_x001F_@âCÜ_x0007___x001E_@ÿÿÿÿÿÿÿÿÿÿÿÿÿÿÿÿÇáG_x0012__x0011_ì @®Ë_x0002__x0004_Þ_x001D_@ÿÿÿÿÿÿÿÿà)IÌà_x001D_@ÿÿÿÿÿÿÿÿÿÿÿÿÿÿÿÿÿÿÿÿÿÿÿÿÿÿÿÿÿÿÿÿÿÿÿÿÿÿÿÿôfèÈ` @t¡vÉ)ÿ_x001F_@ÊëÞ;_x0001__x0002_¾&gt;_x001F_@ÿÿÿÿÿÿÿÿÿÿÿÿÿÿÿÿÎ_x0012_QKõ_x001F_@[dn{¹_x001D_@ÿÿÿÿÿÿÿÿì:ó_x0016_ @ÿÿÿÿÿÿÿÿàvcþ @ÿÿÿÿÿÿÿÿÿÿÿÿÿÿÿÿþ­Ç·_x001E_@ÿÿÿÿÿÿÿÿÿÿÿÿÿÿÿÿÿÿÿÿÿÿÿÿÿÿÿÿÿÿÿÿÿÿÿÿÿÿÿÿÿÿÿÿÿÿÿÿAlfZO¨ @ÿÿÿÿÿÿÿÿÿÿÿÿÿÿÿÿÿÿÿÿÿÿÿÿÉh_x0002__x001E_@ÿÿÿÿÿÿÿÿÿÿÿÿÿÿÿÿW÷ÊÆI!@²MTZÇô @ÿÿÿÿÿÿÿÿÿÿÿÿÿÿÿÿÿÿÿÿÿÿÿÿÿÿÿÿÿÿÿÿb4_x001B__x001F_@_x0001__x0002_ÿÿÿÿÿÿÿÿG_x0007_z®²³_x001F_@BNã)¶æ_x001E_@ò¤ê!@ÿÿÿÿÿÿÿÿÿÿÿÿÿÿÿÿlº&gt;É_x001F_@jö¼î5 @ÿÿÿÿÿÿÿÿÿÿÿÿÿÿÿÿÍºn_x001E__x0006_e_x001F_@4S6UzÐ_x001E_@7å­E_x001F_@ÿÿÿÿÿÿÿÿÿü¢Þ_x001D__x001D_@§þ áÏ @ÿÿÿÿÿÿÿÿº_x000F_ß_x0010_¹V_x001E_@ÿÿÿÿÿÿÿÿÿÿÿÿÿÿÿÿÿÿÿÿÿÿÿÿÑqàl @ì_x000F_HÀ¬ @ÿÿÿÿÿÿÿÿÿÿÿÿÿÿÿÿÿÿÿÿÿÿÿÿÿÿÿÿÿÿÿÿÿÿÿÿÿÿÿÿÿÿÿÿÿÿÿÿÿÿÿÿÿÿÿÿÿÿÿÿÿÿÿÿÿÿÿÿ_x0001__x0002_ÿÿÿÿÿÿÿÿÿÿÿÿÿÿÿÿÿÿÿÿÿÿÿÿÿÿÿÿi_x000E_$nF @ÿÿÿÿÿÿÿÿÿÿÿÿÿÿÿÿÿÿÿÿÿÿÿÿÿÿÿÿÿÿÿÿ»Í¦ @ÿÿÿÿÿÿÿÿzæCH_x001F_@_x001A_%4ó@_x001F_@ZP×ØÁH_x001D_@ÿÿÿÿÿÿÿÿÿÿÿÿÿÿÿÿº¼8pT_x001D_@áÑ$\ @ÿÿÿÿÿÿÿÿÿÿÿÿÿÿÿÿÿÿÿÿÿÿÿÿùbn}Åî_x001D_@ÿÿÿÿÿÿÿÿÿÿÿÿÿÿÿÿÕ~h_x0018_!@±õ£!7ì_x001F_@Û|F_x001D_@âk_x001A_ù&amp; @ÿÿÿÿÿÿÿÿ#6$ø© @Bµx$Ø_x001C_@oVCÂ¸_x001F_@_x0001__x0002_æ­Æ/A @ÿÿÿÿÿÿÿÿÅwÿ§c @ÿÿÿÿÿÿÿÿÿÿÿÿÿÿÿÿ|_x000C_ºØÔ÷_x001F_@ÿÿÿÿÿÿÿÿw_x0007_×¿M_x001E_@ÿÿÿÿÿÿÿÿÛ®Â_x001D_@áß{X @ÿÿÿÿÿÿÿÿÿÿÿÿÿÿÿÿÖÖªW½h!@ÿÿÿÿÿÿÿÿÿÿÿÿÿÿÿÿÿÿÿÿÿÿÿÿÿÿÿÿÿÿÿÿÿÿÿÿÿÿÿÿÿÿÿÿÿÿÿÿÎ~MË«ô_x001E_@ÿÿÿÿÿÿÿÿÎ5TÖþ_x001F_@ÿÿÿÿÿÿÿÿÿÿÿÿÿÿÿÿÿÿÿÿÿÿÿÿÿÿÿÿÿÿÿÿr/&amp;Þ ¹ @«í&lt;Ç&lt; @ÿÿÿÿÿÿÿÿÿÿÿÿÿÿÿÿÿÿÿÿ_x0001__x0002_ÿÿÿÿÂÅ'¿m_x0010_!@ÈÖì¦_x001F_@ÿÿÿÿÿÿÿÿÍÓ¢Ý_x001A_ @ÿÿÿÿÿÿÿÿÍûç$_x0004__x001F_@ÿÿÿÿÿÿÿÿxçþ_#F @ÿÿÿÿÿÿÿÿÿÿÿÿÿÿÿÿõ{º5!!@ÿÿÿÿÿÿÿÿ_x0016__x0008_AvW_x001F_@üÝøò* @"~Åe @ÿÿÿÿÿÿÿÿºÎÜtR¨_x001E_@ÿÿÿÿÿÿÿÿÿÿÿÿÿÿÿÿÿÿÿÿÿÿÿÿÿÿÿÿÿÿÿÿÿÿÿÿÿÿÿÿÿÿÿÿÿÿÿÿ	ªà_x001C_@ÿÿÿÿÿÿÿÿÞiþY_x001E_@¶Óü_x0015__x0008__x001F_@}_x0014_»KÙ_x001F_@__x000E_88_x0014_!@÷,x_x001E_Ò_x001C_@ÿÿÿÿÿÿÿÿ_x0002__x0005_ÿÿÿÿÿÿÿÿ;Ð¼ÃÖY!@iuµ¦mà @ÿÿÿÿÿÿÿÿÿÿÿÿÿÿÿÿÿÿÿÿÿÿÿÿv	M&amp;'_x001D_@aÄ@W¾_x001F_@ðå_x001C_Zd_x001F_@ÿÿÿÿÿÿÿÿ½f2Phï_x001F_@ÿÿÿÿÿÿÿÿÿÿÿÿÿÿÿÿ,ò+â @_x001D_ÿ¡ØG_x001C_@ÿÿÿÿÿÿÿÿ?_x0015_ÊÎÙÕ!@JîE%eá_x001E_@*ÍÐ_x0004_\_x001C_@Gã%ãY_x001F_@ÿÿÿÿÿÿÿÿÿÿÿÿÿÿÿÿâÛTh_x001E_@xÁR_x0002__x001F_@@t³W @âf_x0001__x001F_@)_hN9_x001F_@&amp;7øÅ¿ @¶ý?æ_x000D__x0003_ @ÿÿÿÿÿÿÿÿ_x001F__x001E_jyeN_x001D_@ÿÿÿÿ_x0005__x0007_ÿÿÿÿÿÿÿÿÿÿÿÿ¾lÀ @nK_x000B__x0017_\_x001C_@ÿÿÿÿÿÿÿÿHn_x001C_´ô @ÿÿÿÿÿÿÿÿ³ÿf¼n_x001D_@_x001A_ý9pB_x001F_@°Æ_x000C_{_x001E_@ÿÿÿÿÿÿÿÿ¦D&gt;hïb_x001E_@g~_x001F__x0010_&gt;£_x001E_@×-Ôò_x001F_@ÿÿÿÿÿÿÿÿÿÿÿÿÿÿÿÿõ1í¦_x001D_@¿Ö45_x0001_!@_x0003_Ö^wª2 @ÿÿÿÿÿÿÿÿ|ökíy_x001D__x001F_@ÿÿÿÿÿÿÿÿ%õ~_x0002_g @_x001A_üÞ¸_x0006__x001F_@®g#Ý-V @_x000C_ËÃ,_x001F_@ÿÿÿÿÿÿÿÿ§bÂ_x0004_y_x001E_@ÿÿÿÿÿÿÿÿ_x001B_Cì¤ÖØ @Üe_x001E_@Å @ÿÿÿÿÿÿÿÿ_x0003__x0005_ÿÿÿÿÿÿÿÿ+vR¨_x0018_^_x001F_@º_x0004_	k£ @ÿÿÿÿÿÿÿÿ_x0013_okhN!@ÿÿÿÿÿÿÿÿ0å¾ÎH @ÿÿÿÿÿÿÿÿª_x0003_Ç_x0004_²7_x001F_@ÿÿÿÿÿÿÿÿÒtðD¤ @ÿÿÿÿÿÿÿÿ_x000F__x0001_U\Ï_x0015_ @ÿÿÿÿÿÿÿÿ_x0011_F"úUu @i¾xtÈú_x001F_@ÿÿÿÿÿÿÿÿÁt~3_x001E_@ÿÿÿÿÿÿÿÿR_x0017_Ì_x0002_J/_x001E_@_x0002_ÒN2!	 @{_x0003_ ± @ÿÿÿÿÿÿÿÿÿÿÿÿÿÿÿÿ%Ï¸Ã®} @_x0008_L(Â_x000D_!@¸¯²*_x000C_ @ÿÿÿÿÿÿÿÿÿÿÿÿÿÿÿÿÓæ!Vi @ÿÿÿÿÿÿÿÿÿÿÿÿ_x0001__x0003_ÿÿÿÿÿÿÿÿÿÿÿÿÎÞ_x0011_´Ø_x001E_@#C¨~Z_x001F_@&lt;_x0002_&gt;¾{À!@àÉp\_x0005__x001F_@XÁ4_x0008_a @ÿÿÿÿÿÿÿÿ27×_x001A_ª @"H-r\ @«WZR4 @aÔ¸¶ôê_x001D_@p#ey¤® @éäWS]_x0016__x001F_@¸Ðp×_x0013_ _x001D_@ÿÿÿÿÿÿÿÿ(¤;c¹_x001F_@8;$óåÍ @;¶}_x000E_Ë8 @ÇØ¦úXÝ_x001D_@ÿÿÿÿÿÿÿÿÿÿÿÿÿÿÿÿK_x001E__x000B_¾$!@s_x001D_àBbº @_x001A__x0002___x0002_jR @ÿÿÿÿÿÿÿÿ&gt;w_x0011_åAM @­Ï)ÊL @¦ø&gt;Ìó @ÿÿÿÿÿÿÿÿÁÎü"b @ÿÿÿÿÿÿÿÿ_x0002__x0003_½!EÀ_x0001_ï_x001E_@ÿÿÿÿÿÿÿÿÇ_x001A_Ç6O @¬Kyò_x0003_!@ÿÿÿÿÿÿÿÿÿÿÿÿÿÿÿÿ6YázÈ_x001D_@fPÜ&gt;_x0005_ @«y2v @ÿÿÿÿÿÿÿÿÿÿÿÿÿÿÿÿÿÿÿÿÿÿÿÿÿÿÿÿÿÿÿÿ]Î:]®=!@ÿÿÿÿÿÿÿÿÿÿÿÿÿÿÿÿ_x0011_LêÖºÜ_x001F_@7_x001A_ÖÀ&lt;- @ÿÿÿÿÿÿÿÿ½_x0010_¸s_x000E_ @ÿÿÿÿÿÿÿÿÍì_x001A_7þÔ_x001E_@ÿÿÿÿÿÿÿÿÿÿÿÿÿÿÿÿÿÿÿÿÿÿÿÿÿÿÿÿÿÿÿÿ±ªÏ &gt;É_x001F_@ÿÿÿÿÿÿÿÿÿÿÿÿÿÿÿÿâ)«en¼ @ÿÿÿÿÿÿÿÿÛ¹óâ_x0005__x0006_DÍ_x001F_@ÿÿÿÿÿÿÿÿÌ"_x0001_ @*_x0005_ìm2 @Íä_x0015_U @øO.Q_x0014_Û_x001E_@ÿÿÿÿÿÿÿÿø_x0002_¡s_x001E_@ò_x001E_håp!@5©=WT_x001E_@f²0fù_x001C_@4Ìã_x001A_¿3 @_x001A__x000D_D_x0003_ @Â;Df_x001B_ý_x001F_@ÿÿÿÿÿÿÿÿTÇNe{²_x001F_@íÆòÔ(Ù @B;Ëùé_x001F_@Ü-{w:S_x001D_@©æD±í]_x001D_@ü%hæd!@£mS¿_x001E_@ÿÿÿÿÿÿÿÿNN8ÈJ_x001E_@_x0019_aý#f*_x001E_@_x000C_å_x0008_åp«_x001E_@ü"ïU @®_x0016__x0019__x001B_ùn_x001F_@×ª/À_x0004_È_x001F_@k"ÉéJ_x001F_@ÿÿÿÿÿÿÿÿrïTAS @_x0001__x0002_ÿÿÿÿÿÿÿÿÿÿÿÿÿÿÿÿÿÿÿÿÿÿÿÿäúû2Íè_x001F_@(ûê£) @ÿÿÿÿÿÿÿÿ_x0015__x0002_)%pu_x001E_@ÿÿÿÿÿÿÿÿÿÿÿÿÿÿÿÿÿÿÿÿÿÿÿÿÿÿÿÿÿÿÿÿ_x0015_j}ø« @ÿÿÿÿÿÿÿÿÿÂ_x001B_åáµ_x001E_@ÿÿÿÿÿÿÿÿzð.Ùö @e®_x0017_ç2£_x001F_@P¹öFp_x001E_@ÿÿÿÿÿÿÿÿfk½fj_x001D_@äÕlÍ6Ç_x001C_@_x0014__x0019_á]d^ @cTã+j!@×YÚlµ_x001C_@ÿÿÿÿÿÿÿÿÿÿÿÿÿÿÿÿÿÿÿÿÿÿÿÿuÏ(º_x001E_9 @ÿÿÿÿÿÿÿÿ_x001B_e"ìÍ£_x001F_@ê¥?_x0007_äÊ_x001F_@ÿÿÿÿ_x0001__x0003_ÿÿÿÿÿÿÿÿÿÿÿÿÿÿÿÿÿÿÿÿ_x000C_À¿k!@,_x000E_ _x0016__¡_x001F_@ÿÿÿÿÿÿÿÿ?éýë_x0004_O_x001F_@ÿÿÿÿÿÿÿÿù#F_x0003__x000F_¿ @ÿÿÿÿÿÿÿÿ»ã(©m!@ÿÿÿÿÿÿÿÿ U_x0018_¿_x0017_ @e©êTl_x0007__x001F_@ÿÿÿÿÿÿÿÿÿÿÿÿÿÿÿÿfVç_x0002__x001F_!@ÿÿÿÿÿÿÿÿÿÿÿÿÿÿÿÿ.Í×A` @ÿÿÿÿÿÿÿÿÿÿÿÿÿÿÿÿÿÿÿÿÿÿÿÿÿÿÿÿÿÿÿÿÿÿÿÿÿÿÿÿÿÿÿÿÿÿÿÿ,×Hs¢ @ÿÿÿÿÿÿÿÿÔrâS# @ÿÿÿÿÿÿÿÿoÌðòì_x000D__x001F_@ÿÿÿÿÿÿÿÿ_x0001__x0002_ÿÿÿÿÿÿÿÿÿÿÿÿÿÿÿÿÿÿÿÿÿÿÿÿLp×Xñ_x001E_@Ùc¤½H5 @ÿÿÿÿÿÿÿÿÿÿÿÿÿÿÿÿÿÿÿÿÿÿÿÿÿÿÿÿÿÿÿÿÿÿÿÿÿÿÿÿÿÿÿÿÿÿÿÿði#´¤_x001D_@E6Ú¹¡_x001E_@k¿qý)_x001F_@ÿÿÿÿÿÿÿÿÈ÷§ß}_x001E_@ÿÿÿÿÿÿÿÿpp_x001C_p± @ÿÿÿÿÿÿÿÿX?Æp_x001E_@ÿÿÿÿÿÿÿÿÿÿÿÿÿÿÿÿÆÆ_x0004_ª~._x001F_@ÿÿÿÿÿÿÿÿZÂî#²_x001E_@ÿÿÿÿÿÿÿÿÿÿÿÿÿÿÿÿÿÿÿÿÿÿÿÿÿÿÿÿÿÿÿÿÿÿÿÿÿÿÿÿøÑ{Ö_x001F_@fÊMg_x0004__x0005_F:_x001F_@ÿÿÿÿÿÿÿÿýba_x001A_æ§_x001D_@éØ	è_x0004_ @_x001B_¥^n_x001E_@ÿÿÿÿÿÿÿÿÚ¡$U @Õïñáºj @ÿÿÿÿÿÿÿÿÿÿÿÿÿÿÿÿÿÿÿÿÿÿÿÿÿÿÿÿÿÿÿÿÿÿÿÿÿÿÿÿÿÿÿÿÿÿÿÿÿÿÿÿÿÿÿÿÿÿÿÿÿÿÿÿÿÿÿÿÿÿÿÿÀP0§v_x0003_!@£ÙÃ©_x001F_@Zo®C_x001F__x0010__x001E_@ÿÿÿÿÿÿÿÿÿÿÿÿÿÿÿÿÿÿÿÿÿÿÿÿ_x0001__x001B_m)Cë_x001E_@j Oøº_x001F_@ÿÿÿÿÿÿÿÿÿÿÿÿÿÿÿÿf_x0002_ÖÛ!@ M_x001C_Gæ_x001F_@¨Í½_x000F__x001F_@ÊBIâ_x0002__x001E_@újè ·_x001F_@_x0001__x0002_ð_x0018_Þ¢_x0016_ @ÿÿÿÿÿÿÿÿ0_x0005_¿_x0005__x001E_@ÿÿÿÿÿÿÿÿÿÿÿÿÿÿÿÿðOËã:¸_x001D_@TòÐ1 @®äÃØ/ @ÞDÕ_x0013_Ñ_x0013_ @ÿÿÿÿÿÿÿÿÿÿÿÿÿÿÿÿå_x0002_Èæ¦!@§ÆX_x001A_Í_x001E_@E_x000D__x0012_®cß @ÿÿÿÿÿÿÿÿÿÿÿÿÿÿÿÿÿÿÿÿÿÿÿÿ|°bÒI_x0002_ @LKóc_x0019__x001F_@ÿÿÿÿÿÿÿÿºf'_x000C__x001D_@_x0018_V§UÖ_x0011__x001D_@ÿÿÿÿÿÿÿÿÿÿÿÿÿÿÿÿÿÿÿÿÿÿÿÿÿÿÿÿÿÿÿÿðÉÅé_x0010_Ó @¸r««e_x001E_@ÿÿÿÿÿÿÿÿÿÿÿÿÿÿÿÿ¬|ó*° @ºäÃ_x0001__x0002__x0016_4 @ÿÿÿÿÿÿÿÿVEÓim_x0010_ @ZÇ_x001E_°_x001C_@ÿÿÿÿÿÿÿÿÿÿÿÿÿÿÿÿÿÿÿÿÿÿÿÿµó¤Öq_x0002__x001F_@_x001B_Y¢c¤C @¥Øk5¡_x001C_@Ü//G @Ôèr!@ÿÿÿÿÿÿÿÿÿÿÿÿÿÿÿÿA_x000F_·z/_x001D_@àjÍ&lt;_x001E_@ÿÿÿÿÿÿÿÿÿÿÿÿÿÿÿÿÅ_x001F_:û¡!@~ÿD¢V_x0016_!@ÿÿÿÿÿÿÿÿóUë @&gt;º5]. @Z!*_x0008_!@ÆÛ!â´ @ÿÿÿÿÿÿÿÿÿÿÿÿÿÿÿÿÿÿÿÿÿÿÿÿ_x0003_Yx*T @æ5¢\Óä @ÿÿÿÿÿÿÿÿÿÿÿÿÿÿÿÿ_x0001__x0003_ü_x001F_¢_x001F_@_x0014_bb½a @ÿÿÿÿÿÿÿÿÿÿÿÿÿÿÿÿ&gt;l_x0002_5_x001E_@èúè_x000B_ý= @û3_x001F_Al_x001E_@³ÝÄå0_x001F_@ÿÿÿÿÿÿÿÿ_x0018_:ð¡ëd_x001E_@ÿÿÿÿÿÿÿÿ·bÏãvà_x001E_@ÿÿÿÿÿÿÿÿ_x0005_Ø¯ày@ @ÿÿÿÿÿÿÿÿ®_x001E_æwÞ_x001F_@:_x0019_åë_x001D_@øÉ"Ñ_x000E_ @_x0011_³txF_x0004_ @°Ù_x0011_4µ°_x001F_@ÿÿÿÿÿÿÿÿÿÿÿÿÿÿÿÿÿÿÿÿÿÿÿÿô¸ý7§_x001E_@ÿÿÿÿÿÿÿÿ_x0005_-:c_x0012_ @ÿÿÿÿÿÿÿÿý_x0011_ yî¨_x001F_@&amp;|àÓ{?_x001E_@_x0018_äÂÀ_x001F_@¹	{íhD_x001E_@·ìt|_x0001__x0002_ÑÐ @N.Eÿå_x001E_@ÿÿÿÿÿÿÿÿÿÿÿÿÿÿÿÿþ¯¢E#_x001F_@	DJó_x001F__x001F_@ÿÿÿÿÿÿÿÿÿÿÿÿÿÿÿÿÿÿÿÿÿÿÿÿPiª_x0003_ @ÿÿÿÿÿÿÿÿÿÿÿÿÿÿÿÿÿÿÿÿÿÿÿÿ.èÜC_x0005__x001F_@ÕCëD_x000E_× @ÿÿÿÿÿÿÿÿÿÿÿÿÿÿÿÿâÃUz^_x001E_@ÿÿÿÿÿÿÿÿÜK$Ú©û_x001F_@_x000C_È__x0007_ @²_x000E_e_x001F_ @_x0001_Ô¼0&lt;E_x001E_@ôGµ'_x001F_@ÿÿÿÿÿÿÿÿÿÿÿÿÿÿÿÿ¢ÂÇ1_x001A__x0012_ @ÿÿÿÿÿÿÿÿpmBàAE!@6ð,_x0007_© @ÿÿÿÿÿÿÿÿÿÿÿÿÿÿÿÿ_x0001__x0003_ÿÿÿÿÿÿÿÿê*Ù+6W_x001E_@ÿÿÿÿÿÿÿÿ_x0004_Óê¾_x0017_è_x001C_@«×åg_x0008__x0016__x001E_@ÿÿÿÿÿÿÿÿsÒwÔZ @ÿÿÿÿÿÿÿÿÿÿÿÿÿÿÿÿÿÿÿÿÿÿÿÿÿÿÿÿÿÿÿÿwc÷K_x001F_@P_x001C_2YI_x001E_@îw­¶Ø_x001E_@ïPÌ_x0002_ì!@7u_x0017_Ï´ä @ÿÿÿÿÿÿÿÿ|f·¥6!@}c_ò_x0019_Ò!@ÿÿÿÿÿÿÿÿ1	_x0010_s{F @LÞê_x0014_V¨_x001C_@|v±X@è_x001E_@ÿÿÿÿÿÿÿÿÿÿÿÿÿÿÿÿ/Ó7ï?_x001D_@ÿÿÿÿÿÿÿÿÿÿÿÿÿÿÿÿÿÿÿÿÿÿÿÿT×_x000E_¡!@£_x000F_~`»_x001D_@ÿÿÿÿ_x0001__x0002_ÿÿÿÿÿÿÿÿÿÿÿÿe_8_x001A_Î @×Óh_x001E_@ÿÿÿÿÿÿÿÿ`|_x0011_ê_x001E_@È¿Þ@_x001F__x001E_@³é_x0008_&amp;ò_x001C_@©&gt;¥ëÛ_x0007_ @¶ÐC_x0007_í_x001F_@ÿÿÿÿÿÿÿÿÿÿÿÿÿÿÿÿÞKÂï% @Å¿ç_x0018_b¡ @/!Þ_x001D_@H;|_x001B__x001C_ @ÿÿÿÿÿÿÿÿÿÿÿÿÿÿÿÿñe­* @ÿÿÿÿÿÿÿÿ[=T_x0008_± @ÿÿÿÿÿÿÿÿÿÿÿÿÿÿÿÿ¢«7_x001E_@XoØ: @±©_x0010_í_x0014__x001F_@ÿÿÿÿÿÿÿÿ_x0007_&gt;ï£Ýi_x001F_@ÿÿÿÿÿÿÿÿÿÿÿÿÿÿÿÿ_x000B_E4ÃÙ_x0017_!@Sð*Ù®_x001E_@_x0002__x0004_ÿÿÿÿÿÿÿÿÿÿÿÿÿÿÿÿÿÿÿÿÿÿÿÿÂ:(£Ð_x001F_@ÿÿÿÿÿÿÿÿÿÿÿÿÿÿÿÿí*ï_x0019_¬9 @ÿÿÿÿÿÿÿÿÑ1%D]_x001F_@_6&gt;5_x0001_ @ôÜ,ÐÁ @ÿÿÿÿÿÿÿÿÿÿÿÿÿÿÿÿÿÿÿÿÿÿÿÿ»*{'!@=c_x0013_w÷+ @ÿÿÿÿÿÿÿÿ,uL_x001D_@ÿÿÿÿÿÿÿÿ'sp"Jf @ÿÿÿÿÿÿÿÿ²2vÒQ_x0012_ @ÿÿÿÿÿÿÿÿ½è8¨ !@ÿÿÿÿÿÿÿÿ_x0003__x0018_Ñá]o_x001D_@ÿÿÿÿÿÿÿÿ;-A*o_x001E_ @ÿÿÿÿÿÿÿÿzÄ9ö	_x001F_ @ÿÿÿÿÿÿÿÿ¨_x0002__x0003_ÊÅ_x001D_@ÿÿÿÿÿÿÿÿÿÿÿÿÿÿÿÿÞ_x0012_Ó_x0004__x0001_Ý_x001E_@ÿÿÿÿÿÿÿÿÿÿÿÿÿÿÿÿÿÿÿÿÿÿÿÿÿÿÿÿÿÿÿÿÿÿÿÿÿÿÿÿYåm @_x0015_ÚÜsì{ @»ÀU²¬­_x001C_@Û¿9_x0019_ý @ÿÿÿÿÿÿÿÿÿÿÿÿÿÿÿÿz7«º:!_x001F_@¶´_x000E_×5_x001D_@50n&gt;îd_x001F_@B_x001E_ÍÐÎ-!@g_x0002__x0015_)T_x001F_@ÿÿÿÿÿÿÿÿÿÿÿÿÿÿÿÿ_x0011_)!vÝ @Ë_x001A_5_x0017_®" @M£Tâ¥ @üðï_x0019_$ @ÿÿÿÿÿÿÿÿ ­6!J @ÿÿÿÿÿÿÿÿÿÿÿÿÿÿÿÿ #µ½Ä¾_x001D_@ÿÿÿÿÿÿÿÿ_x0001__x0002_aË¥_x001F__x001E_ @´z\¿ü_x001E_@ÿÿÿÿÿÿÿÿt«_x001B_î_x0006__x001D_@ÿÿÿÿÿÿÿÿ4_x000D_ëØ· @	ª~¦Ô_x001F_@¹KÏ_x000F_ @|"U _x001D_Z @ÿÿÿÿÿÿÿÿ_x000D_NøRY_x0002_!@ÿÿÿÿÿÿÿÿÿÿÿÿÿÿÿÿÿÿÿÿÿÿÿÿÿÿÿÿÿÿÿÿÿÿÿÿÿÿÿÿÿÿÿÿÿÿÿÿÒ&amp;µÒu_x001E_@/Å_x0011_,`r_x001E_@ÿÿÿÿÿÿÿÿÿÿÿÿÿÿÿÿÿÿÿÿÿÿÿÿÿÿÿÿÿÿÿÿÿÿÿÿÿÿÿÿ1ïKó_x0012_!@®©$3ó_x001E_@TáEK&amp; @ÿÿÿÿÿÿÿÿc_x0011_Â&amp; @1_û#» @_x0007_ðÎùÛ_x001B_!@ÿÿÿÿ_x0001__x0002_ÿÿÿÿµxC_x001F_­ @¾'^_x0016_ @_x0004_µÕ_x0017_Ñ_x001E_@ÿÿÿÿÿÿÿÿÿÿÿÿÿÿÿÿJ3F_x000D_e/ @ßÙ$P!@_x001B_ÏS]» @PLdùûb @ÿÿÿÿÿÿÿÿÈ*\9!@ÿÿÿÿÿÿÿÿ/dñyæ}_x001C_@ÿÿÿÿÿÿÿÿÿÿÿÿÿÿÿÿ½DPWõ @¶ fé&gt;ö_x001E_@¢Uë»` @â	j-·!@¤µWTüì_x001E_@ÿÿÿÿÿÿÿÿ_x001E_¬08&amp;_x001D_@$/vlò_x001E_@ÿÿÿÿÿÿÿÿ_x0005_Wõ¯ß @ÿÿÿÿÿÿÿÿÿÿÿÿÿÿÿÿ¹_x001F_I=ãL!@=5_x0011_S÷_x001D_@ÿÿÿÿÿÿÿÿÿÿÿÿÿÿÿÿ_x0002__x0003_V&gt;òT½'_x001E_@ÿÿÿÿÿÿÿÿÿÿÿÿÿÿÿÿ_x0007_î»¥Ã @pfzFBü_x001F_@Ü«YB_x0019_ @ÿÿÿÿÿÿÿÿR3õ_x001B__x0016__x001E_@m_x000B_N'PE_x001F_@ÿÿÿÿÿÿÿÿF¸§_x001F_@ÿÿÿÿÿÿÿÿv÷íJ¾ @_x001B_ÅsÄ_x001F_@Së½ÉÃ¸ @ÿÿÿÿÿÿÿÿZH±¶¦F!@ÿÿÿÿÿÿÿÿÿÿÿÿÿÿÿÿ}F)6©_x001F_@ÿÿÿÿÿÿÿÿ¶þÜ_x0007_:	_x001E_@¿·+´_x001F_@ÿÿÿÿÿÿÿÿÿÿÿÿÿÿÿÿ»j_x0001_2µH!@ük/ÓÊ @ÐýÏE_x0010_Ô @1þ_x0016_+_x001F_@ÿÿÿÿÿÿÿÿÙóf*Ê_x0018_ @ÿÿÿÿ_x0001__x0005_ÿÿÿÿáf_x0001_å_x000E_S_x001E_@ÿÿÿÿÿÿÿÿÿÿÿÿÿÿÿÿÿÿÿÿÿÿÿÿÿÿÿÿÿÿÿÿÿÿÿÿÿÿÿÿõóÈË @ÿÿÿÿÿÿÿÿÿÿÿÿÿÿÿÿRxþtõg @ÿÿÿÿÿÿÿÿ÷Ñïp_x001E_p_x001E_@ÿÿÿÿÿÿÿÿ(_x000C_Ì²ñ @Ä$_x0004_ç¾C!@òû§µÙ&gt; @äY+V_x000B_y_x001F_@ÿÿÿÿÿÿÿÿÿÿÿÿÿÿÿÿWS_x001C_ü° @~_x0016_Ýòw4!@dØAo_x001B__x001F_@÷&lt;ÓJ( @ÿÿÿÿÿÿÿÿ~Þû_x000B_Ú @êÝéXR$_x001F_@Ý¦#"Á_x001E_@?-+&gt;Îæ_x001E_@ÿÿÿÿÿÿÿÿÿÿÿÿÿÿÿÿ_x0002__x0003_ÿÌ%_x001E_@_x0001__x0002_ÿÿÿÿÿÿÿÿÿÿÿÿÿÿÿÿÿÿÿÿÿÿÿÿ_x001E__x001E__x001C_!bC @aKñÃp @;~ßy0_x001F_@ÿÿÿÿÿÿÿÿÿÿÿÿÿÿÿÿÇU_x0017_}Õa_x001F_@_x0007_ ï_x0011__x001F_@lÂªðÅÍ_x001F_@ÿÿÿÿÿÿÿÿu¯_x0015_óÇ_x001D_@ÿÿÿÿÿÿÿÿÿÿÿÿÿÿÿÿFv""~p_x001C_@_x001B__x0013_tHy @_x0013_¨_x001F_a _x001D_@3L²O1 @ÿÿÿÿÿÿÿÿZh_x0018_»g~ @ÿÿÿÿÿÿÿÿÿÿÿÿÿÿÿÿÿÿÿÿÿÿÿÿÿÿÿÿÿÿÿÿÿÿÿÿÿÿÿÿÿÿÿÿÿÿÿÿÿÿÿÿÿÿÿÿ_x0004_ä_x0015_Û2®_x001D_@ÿÿÿÿÿÿÿÿÿÿÿÿÿÿÿÿÿÿÿÿ_x0001__x0005_ÿÿÿÿÿÿÿÿÿÿÿÿÿÿÿÿÿÿÿÿÿÿÿÿÿÿÿÿ_x0013_©ýðz_x001E_@GÐfö_x0011_= @ÿÿÿÿÿÿÿÿvÔkè£7!@ÿÿÿÿÿÿÿÿ°Q_x0006_Æ_x000B__x001F_@áÈë_x0010_¹_x001E_@ç&amp;Ú"" @ÿÿÿÿÿÿÿÿ_x000F_¢ýl_x001C__x001E_@ÿÿÿÿÿÿÿÿÿÿÿÿÿÿÿÿ_x0003_¿®"_x001E_@ì±]¥0Ù_x001D_@£1_x0006_º_x001F_@vê¨©ÞP @SÎZ]!@K	¤¨R_x001F_@ÿÿÿÿÿÿÿÿ£;ë¯_x0013_Ö_x001E_@×&gt;_x001B_.  @â9øí0_x000D_!@ÿÿÿÿÿÿÿÿ_x0004_2L;l( @_!°_x0002_R @ÿÿÿÿÿÿÿÿÿÿÿÿÿÿÿÿÿÿÿÿÿÿÿÿ_x0001__x0002_~}©¡ý_x001D_@N;wa·_x001D_ @©·±%_x0016__x001D_@ÿÿÿÿÿÿÿÿ)|5ù¤_x001E_@.ôÄÞ³ @õRê_x000B_dk_x001E_@ÿÿÿÿÿÿÿÿéóÏ @_x0001_w_±[ @ÿÿÿÿÿÿÿÿ_x001D_a_x0002_ð_x001D_@ºvO.ò_x001D_@ÿÿÿÿÿÿÿÿÿÿÿÿÿÿÿÿÿÿÿÿÿÿÿÿlR©¸Ò9!@ÿÿÿÿÿÿÿÿYø!×e_x0001__x001D_@_x000D_a½+½_x0017__x001F_@ÿÿÿÿÿÿÿÿÿÿÿÿÿÿÿÿOý¡2û @ÿÿÿÿÿÿÿÿÿÿÿÿÿÿÿÿÿÿÿÿÿÿÿÿ0(QeV!@ÿÿÿÿÿÿÿÿÿÿÿÿÿÿÿÿÿÿÿÿÿÿÿÿõ=²g[d!@k^[G_x0001__x0002_Û_x0006_!@ÿÿÿÿÿÿÿÿ_x001F_G¼% @¬Îë? @ÿÿÿÿÿÿÿÿ_x000D_`ÉÀÄ_x001F_@à¥_x0006__x0012_% @ÍÚÇ_x000B_}_x001E_@PDèË»L_x001F_@ÿÿÿÿÿÿÿÿrÖgZáp_x001F_@QA¹*¯-_x001F_@Gtf_x001F_@ì_x0004_@öÕ&gt;!@ÕÀ30_x001F_@ø_x0018_á@_x0002_Ã @ú0_x000E_ZËS!@bÚ&gt;O¦*!@ÿÿÿÿÿÿÿÿÿÿÿÿÿÿÿÿU`ô_x0004__x0016_ @ÿÿÿÿÿÿÿÿªIW_x0010_ÂÞ_x001E_@ÿÿÿÿÿÿÿÿ_x0014_c_x0001_ãÑv_x001F_@TÐÚP¯! @ÿÿÿÿÿÿÿÿÿÿÿÿÿÿÿÿÿÿÿÿÿÿÿÿN½0eiv!@ÿÿÿÿÿÿÿÿå"R¿Æ;_x001F_@_x0003__x0004_ÿÿÿÿÿÿÿÿr+_x0015_,å @%Ýkyð_x001F_@ÿÿÿÿÿÿÿÿgäz_x0002_w7 @ÿÿÿÿÿÿÿÿQº9·lI @&gt;{Cã @ÿÿÿÿÿÿÿÿÿÿÿÿÿÿÿÿt5byp_x001F_@ü_x000F_5oôº @ÿÿÿÿÿÿÿÿÿÿÿÿÿÿÿÿÿÿÿÿÿÿÿÿÿÿÿÿÿÿÿÿþé1t_x001F_@ÅêO=z @:_x000E_()"Ò_x001F_@vO}_x0001_2Ò_x001E_@Óm·é @ÿÿÿÿÿÿÿÿÿÿÿÿÿÿÿÿÿÿÿÿÿÿÿÿØ³÷t_x0011__x001C_@_x000F_'Ï_x000D_d§!@ÿÿÿÿÿÿÿÿÿÿÿÿÿÿÿÿge_x0007_=ú @ÿÿÿÿÿÿÿÿ_x0018_¢"Ö´5 @ÿÿÿÿ_x0001__x0003_ÿÿÿÿá`Uù# @P	_x0002_{X_x001F_@ÿÿÿÿÿÿÿÿ_x001A__x001F_1èiB!@4g!Íú_x001D_@~[eöÔ_x001D_@(_x0014_öf_x001C_±_x001D_@_x0006_Íá9_x0001_ÿ_x001D_@ÔmzL @ÿÿÿÿÿÿÿÿlÎ_x0005_D\_x001D_@ûhkÄ_ @Ö_x000E_Å1_x0014_ @ÿÿÿÿÿÿÿÿ_x0003_Uò²ï @XæÚ³/ @ÿÿÿÿÿÿÿÿÿÿÿÿÿÿÿÿèÕkÉh_x001F_@Ò'¤ s_x001D_@_x0011_ûéæll @_x0008_V£[ê_x001C_@ÿÿÿÿÿÿÿÿLê2_x0011_ @ÿÿÿÿÿÿÿÿÿÿÿÿÿÿÿÿÿÿÿÿÿÿÿÿ~ïB×½_x001D_@à¯ÕH»Î_x001D_@ÿÿÿÿÿÿÿÿÿÿÿÿÿÿÿÿ_x0001__x0002_ÿÿÿÿÿÿÿÿ"¸^"Ì @ÿÿÿÿÿÿÿÿÿÿÿÿÿÿÿÿÿÿÿÿÿÿÿÿJOË3_x001F_@ÿÿÿÿÿÿÿÿÿÿÿÿÿÿÿÿuóÖ_x0003_î#_x001D_@ÿÿÿÿÿÿÿÿÿÿÿÿÿÿÿÿ&lt;±$ÐÃÃ_x001F_@_x001A_$$_x0019_²!@ÿÿÿÿÿÿÿÿÿÿÿÿÿÿÿÿÏ%Ö!W_x0006_ @&gt;¥³Þ´_x001F_@¤_x0002_Mb_x0015__x001E_@Ç`sï^¥_x001F_@Üð±x_x001E_@ÿÿÿÿÿÿÿÿ¥¿_x0017_8O| @]lm_x000E_µ_x001F_@óZF»°_x001F_@EÌ_x0005_oYÏ_x001E_@o_x000D_f+/ @[¢@ZÝ @ÿÿÿÿÿÿÿÿÿÿÿÿÿÿÿÿtÕÜ_x001D_@½ë_x0004_µù_x001C_@ÿÿÿÿ_x0001__x0002_ÿÿÿÿÿÿÿÿÿÿÿÿÿÿÿÿÿÿÿÿÿÿÿÿÿÿÿÿÿÿÿÿÿÿÿÿÿÿÿÿÿÿÿÿÿÿÿÿÿÿÿÿ­êÓðR3 @ÿÿÿÿÿÿÿÿÿÿÿÿÿÿÿÿÿÿÿÿÿÿÿÿ³2*J_x0013__x0001__x001F_@/(õuË7 @ÿÿÿÿÿÿÿÿÿÿÿÿÿÿÿÿ6;i_x001C_jã @ÿÿÿÿÿÿÿÿÿÿÿÿÿÿÿÿÿÿÿÿÿÿÿÿÿÿÿÿÿÿÿÿÿÿÿÿÿÿÿÿWÇKã÷_x001F_@ÿÿÿÿÿÿÿÿÿÿÿÿÿÿÿÿÿÿÿÿÿÿÿÿÿÿÿÿÿÿÿÿÿÿÿÿÿÿÿÿÿÿÿÿÿÿÿÿÿÿÿÿÿÿÿÿ&lt;j_x001C__ß_x001E_!@ÿÿÿÿÿÿÿÿÿÿÿÿÿÿÿÿ_x0001__x0002__x0014_kò8Å_x001E_@ÿÿÿÿÿÿÿÿÿÿÿÿÿÿÿÿæÇ¹\mN_x001F_@V8~äI @ÿÿÿÿÿÿÿÿÿÿÿÿÿÿÿÿÿÿÿÿÿÿÿÿÿÿÿÿÿÿÿÿÿÿÿÿÿÿÿÿ_x001E__x0018_ÿXh_x0018_ @|»_x000F__ !@ÿÿÿÿÿÿÿÿÿÿÿÿÿÿÿÿÿÿÿÿÿÿÿÿËRen= @À¯ï_x0012__x0011_!@ÿÿÿÿÿÿÿÿ,¦tæ_x001D_@ÿÿÿÿÿÿÿÿÿÿÿÿÿÿÿÿÿÿÿÿÿÿÿÿÿÿÿÿÿÿÿÿÿÿÿÿÿÿÿÿÿÿÿÿÿÿÿÿÿÿÿÿÿÿÿÿÿÿÿÿÿÿÿÿÿÿÿÿÿÿÿÿÿÿÿÿÿÿÿÿÿÿÿÿÿÿÿÿÈøMôH @ð9_x0003__x0001__x0002_G @ÿÿÿÿÿÿÿÿÿÿÿÿÿÿÿÿÿÿÿÿÿÿÿÿ{ ìAx @ÿÿÿÿÿÿÿÿÿÿÿÿÿÿÿÿÿÿÿÿÿÿÿÿÿÿÿÿÿÿÿÿÿÿÿÿÿÿÿÿÿÿÿÿÿÿÿÿvµb9Þ_x0006__x001E_@¨ª&amp;m_x001B_Ý!@r­_x0013_çy @ÿÿÿÿÿÿÿÿÿÿÿÿÿÿÿÿÿÿÿÿÿÿÿÿÿÿÿÿÿÿÿÿÿÿÿÿÿÿÿÿÿÿÿÿÿÿÿÿÿÿÿÿÿÿÿÿ_x001D_Uo_x000D_õ_x001E_@ÿÿÿÿÿÿÿÿÿÿÿÿÿÿÿÿÿÿÿÿÿÿÿÿÿÿÿÿÿÿÿÿÿÿÿÿÿÿÿÿÿÿÿÿÿÿÿÿÿÿÿÿÿÿÿÿÞ°÷s6_x0001__x001D_@¬©Ub!@ÿÿÿÿÿÿÿÿ_x0001__x0002_ÿÿÿÿÿÿÿÿÿÿÿÿÿÿÿÿÿÿÿÿÿÿÿÿÿÿÿÿÿÿÿÿÿÿÿÿÿÿÿÿÿÿÿÿÿÿÿÿÿÿÿÿÿÿÿÿÿÿÿÿÿÿÿÿÿÿÿÿÿÿÿÿÿÿÿÿÿÿÿÿÿÿÿÿÿÿÿÿÿÿÿÿÿÿÿÿôYæ·º_x001E_@ÿÿÿÿÿÿÿÿÿÿÿÿÿÿÿÿÿÿÿÿÿÿÿÿÿÿÿÿÿÿÿÿÿÿÿÿÿÿÿÿÿÿÿÿÿÿÿÿÿÿÿÿÿÿÿÿÿÿÿÿÿÿÿÿ ÀýÑæò_x001F_@ÿÿÿÿÿÿÿÿÿÿÿÿÿÿÿÿÿÿÿÿÿÿÿÿÿÿÿÿÿÿÿÿÿÿÿÿÿÿÿÿÿÿÿÿÿÿÿÿÿÿÿÿÿÿÿÿ_x0014_KÑ×¢;_x001F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0012_|[ @ÿÿÿÿÿÿÿÿ*&amp;=i @íu±ºÌú @ÿÿÿÿÿÿÿÿÿÿÿÿÿÿÿÿãã_x000F__x000C_ @ÿÿÿÿÿÿÿÿÿÿÿÿÿÿÿÿÿÿÿÿÿÿÿÿ8 %Å¯_x001F_@_x0001__x0002_ÿÿÿÿÿÿÿÿÿÿÿÿÿÿÿÿÿÿÿÿÿÿÿÿÿÿÿÿÿÿÿÿÿÿÿÿÿÿÿÿS2\Ê_x001F_@ÿÿÿÿÿÿÿÿÿÿÿÿÿÿÿÿÿÿÿÿÿÿÿÿÿÿÿÿÿÿÿÿÿÿÿÿÿÿÿÿÿÿÿÿÿÿÿÿÿÿÿÿÿÿÿÿÿÿÿÿÿÿÿÿÿÿÿÿÿÿÿÿÿÿÿÿÿÿÿÿÿÿÿÿÿÿÿÿÿÿÿÿÿÿÿÿÿÿÿÿÿÿÿÿÿÿÿÿÿÿÿÿÿÿÿÿÿÿÿÿÿÿÿÿÿÿÿÿ¹J©à_x0010_O_x001E_@ÿÿÿÿÿÿÿÿßä!é_x001F_@ÿÿÿÿÿÿÿÿº·¬i¯_x001E_@ÿÿÿÿÿÿÿÿî¾v_x0006_6__x001E_@ÿÿÿÿÿÿÿÿÿÿÿÿÿÿÿÿÿÿÿÿ_x0003__x0004_ÿÿÿÿÿÿÿÿÿÿÿÿÿÿÿÿÿÿÿÿÿÿÿÿÿÿÿÿÿÿÿÿÿÿÿÿÿÿÿÿÿÿÿÿÿÿÿÿÿÿÿÿ	{Smc @	s­Òp @ÿÿÿÿÿÿÿÿÿÿÿÿÿÿÿÿÿÿÿÿÿÿÿÿÖ7&gt;_x0010_ @ÿÿÿÿÿÿÿÿÿÿÿÿÿÿÿÿÿÿÿÿÿÿÿÿÿÿÿÿÿÿÿÿ_x001B_Þ[_x0001_ÿ2_x001E_@ÿÿÿÿÿÿÿÿÿÿÿÿÿÿÿÿÿÿÿÿÿÿÿÿÿÿÿÿÿÿÿÿÿÿÿÿÿÿÿÿÿÿÿÿÿÿÿÿÿÿÿÿÿÿÿÿÿÿÿÿÿÿÿÿÿÿÿÿÿÿÿÿÿÿÿÿÿÿÿÿÿÿÿÿÿÿÿÿ_x0002_E}_x0018_Q_x001F_@ÿÿÿÿÿÿÿÿÿÿÿÿÿÿÿÿ_x0001__x0002_ÿÿÿÿÿÿÿÿÿÿÿÿÿÿÿÿ¸òmK!@ÿÿÿÿÿÿÿÿ_x001A_F±_x0002__x0005_Ò_x001E_@ÿÿÿÿÿÿÿÿ®pV¸_x001F_@~_x0016_^_x001F_ô_x0019_ @ÿÿÿÿÿÿÿÿÿÿÿÿÿÿÿÿÒ¡XB @ÿÿÿÿÿÿÿÿ_x001A_Ã_x0008__x001F_@ÿÿÿÿÿÿÿÿÿÿÿÿÿÿÿÿ&gt;ð&amp;ë©_x001F_@ÿÿÿÿÿÿÿÿÿÿÿÿÿÿÿÿÿÿÿÿÿÿÿÿFñ_x0011_0&lt;T @ÿÿÿÿÿÿÿÿÿÿÿÿÿÿÿÿÿÿÿÿÿÿÿÿÿÿÿÿÿÿÿÿm&gt;_x000C_Ïñ @ÿÿÿÿÿÿÿÿÿÿÿÿÿÿÿÿÿÿÿÿÿÿÿÿÿÿÿÿÿÿÿÿì_x0015_Zý_x001A_ @ÿÿÿÿÿÿÿÿÿÿÿÿ_x0001__x0002_ÿÿÿÿÿÿÿÿÿÿÿÿÿÿÿÿÿÿÿÿÿÿÿÿÿÿÿÿÿÿÿÿÿÿÿÿÿÿÿÿÿÿÿÿ2;Kù( @ÿÿÿÿÿÿÿÿÿÿÿÿÿÿÿÿÿÿÿÿÿÿÿÿÿÿÿÿÿÿÿÿÿÿÿÿÿÿÿÿµ3ëj_x0019_Ñ_x001E_@ÿÿÿÿÿÿÿÿÿÿÿÿÿÿÿÿÿÿÿÿÿÿÿÿÿÿÿÿÿÿÿÿÿÿÿÿÿÿÿÿÿÿÿÿÿÿÿÿ[ãGÜ`_x001F_@ÿÿÿÿÿÿÿÿÿÿÿÿÿÿÿÿÿÿÿÿÿÿÿÿb(îÑ_x0002__x0010_ @ºü_x0005_~m´ @©°Í_x0004_P_x001F_@ÿÿÿÿÿÿÿÿÿÿÿÿÿÿÿÿÿÿÿÿÿÿÿÿrv{&lt;«÷_x001F_@ÿÿÿÿÿÿÿÿÿÿÿÿÿÿÿÿ_x0001__x0002_è_x000B__x0014_&gt;°_x001F_@ÿÿÿÿÿÿÿÿJéÆ_x0015_g_x001F_@ÿÿÿÿÿÿÿÿÿÿÿÿÿÿÿÿÿÿÿÿÿÿÿÿÿÿÿÿÿÿÿÿÿÿÿÿÿÿÿÿÿÿÿÿÿÿÿÿÿÿÿÿÿÿÿÿnîâPrö @ÿÿÿÿÿÿÿÿÿÿÿÿÿÿÿÿÿÿÿÿÿÿÿÿÿÿÿÿÿÿÿÿÿÿÿÿÿÿÿÿÈ_x0007_Ï¡ @ÿÿÿÿÿÿÿÿÿÿÿÿÿÿÿÿÿÿÿÿÿÿÿÿÿÿÿÿÿÿÿÿÿÿÿÿÿÿÿÿÿÿÿÿÿÿÿÿÿÿÿÿÿÿÿÿ_x001B_e¯_x001B_®®_x001F_@F)àj_x001C_@ÿÿÿÿÿÿÿÿÿÿÿÿÿÿÿÿºµOÃÛ±_x001E_@ÿÿÿÿÿÿÿÿÿÿÿÿÿÿÿÿÿÿÿÿ_x0001__x0003_ÿÿÿÿÿÿÿÿÿÿÿÿÿÿÿÿÿÿÿÿ_x0007__x001D_ëFT_x001E_@_x0002_ìE_x001E_@ÿÿÿÿÿÿÿÿÿÿÿÿÿÿÿÿÿÿÿÿÿÿÿÿÿÿÿÿÿÿÿÿÿÿÿÿÿÿÿÿr-_x000C__8_x001E_@ÿÿÿÿÿÿÿÿÿÿÿÿÿÿÿÿÿÿÿÿÿÿÿÿÿÿÿÿÿÿÿÿE©Æ®e_x001F_@ÿÿÿÿÿÿÿÿÿÿÿÿÿÿÿÿÿÿÿÿÿÿÿÿÿÿÿÿÿÿÿÿÿÿÿÿÿÿÿÿªóØ~× @ÿÿÿÿÿÿÿÿÿÿÿÿÿÿÿÿu=PJ_x0003_ @ÿÿÿÿÿÿÿÿÿÿÿÿÿÿÿÿÿÿÿÿÿÿÿÿ ß_x0010_ñ__x000C_ @ÿÿÿÿÿÿÿÿÿÿÿÿÿÿÿÿÿÿÿÿÿÿÿÿ_x0001__x0002_ÿÿÿÿÿÿÿÿÿÿÿÿÿÿÿÿÿÿÿÿÿÿÿÿÿÿÿÿÿÿÿÿÿÿÿÿÿÿÿÿÿÿÿÿÿÿÿÿ_x0016_FA @ÿÿÿÿÿÿÿÿÿÿÿÿÿÿÿÿÿÿÿÿÿÿÿÿÿÿÿÿÿÿÿÿÿÿÿÿÿÿÿÿÿÿÿÿÿÿÿÿÿÿÿÿÿÿÿÿÿÿÿÿÿÿÿÿ)Ç³/_x001D_@ÿÿÿÿÿÿÿÿÿÿÿÿÿÿÿÿÿÿÿÿÿÿÿÿÔ¾1Á? @ÿÿÿÿÿÿÿÿÿÿÿÿÿÿÿÿÿÿÿÿÿÿÿÿÿÿÿÿÿÿÿÿÿÿÿÿÿÿÿÿÿÿÿÿÿÿÿÿÿÿÿÿÿÿÿÿÿÿÿÿÿÿÿÿ~l¡_x0006_.ö_x001C_@ÿÿÿÿÿÿÿÿÿÿÿÿÿÿÿÿMÝVP_x0001__x0003_oõ @ÿÿÿÿÿÿÿÿÿÿÿÿÿÿÿÿÿÿÿÿÿÿÿÿO_x0002__x0010_Æµ4!@ÿÿÿÿÿÿÿÿÃ×_x0005_- @ÿÿÿÿÿÿÿÿÿÿÿÿÿÿÿÿÿÿÿÿÿÿÿÿÿÿÿÿÿÿÿÿÿÿÿÿÿÿÿÿÿÿÿÿÿÿÿÿY©-«ó @ÿÿÿÿÿÿÿÿÿÿÿÿÿÿÿÿÿÿÿÿÿÿÿÿ=ÝM²m7_x001E_@ÿÿÿÿÿÿÿÿÿÿÿÿÿÿÿÿÿÿÿÿÿÿÿÿÿÿÿÿÿÿÿÿÿÿÿÿÿÿÿÿÿÿÿÿÿÿÿÿÿÿÿÿÿÿÿÿÿÿÿÿÿÿÿÿÿÿÿÿÿÿÿÿÿÿÿÿÿÿÿÿÿÿÿÿÿÿÿÿÿÿÿÿÿÿÿÿÿÿÿÿÿÿÿÿÿÿÿÿÿÿÿÿ_x0001__x0002_æÌ¨ô± @ÿÿÿÿÿÿÿÿÿÿÿÿÿÿÿÿÿÿÿÿÿÿÿÿÿÿÿÿÿÿÿÿÿÿÿÿÿÿÿÿè/æ_x0011_ @ÿÿÿÿÿÿÿÿ³¯ß¸Ï_x0002__x001E_@ÿÿÿÿÿÿÿÿÿÿÿÿÿÿÿÿÿÿÿÿÿÿÿÿÿÿÿÿÿÿÿÿÿÿÿÿÿÿÿÿÿÿÿÿÿÿÿÿÿÿÿÿÿÿÿÿÿÿÿÿÿÿÿÿÿÿÿÿÿÿÿÿÿÿÿÿÿÿÿÿÿÿÿÿÿÿÿÿ_x0014_u|u* @ËÏ7_x001F_@ÿÿÿÿÿÿÿÿÿÿÿÿÿÿÿÿÿÿÿÿÿÿÿÿÿÿÿÿÿÿÿÿÿÿÿÿÿÿÿÿÿÿÿÿÿÿÿÿ_x001C_1-{ej @ÿÿÿÿÿÿÿÿÿÿÿÿÿÿÿÿÿÿÿÿ_x0001__x0002_ÿÿÿÿÿÿÿÿÿÿÿÿÿÿÿÿÿÿÿÿÿÿÿÿÿÿÿÿKÝ3þ_x001E_@ÿÿÿÿÿÿÿÿÿÿÿÿÿÿÿÿÿÿÿÿÿÿÿÿÿÿÿÿÿÿÿÿ®È,_x0007_Ó_x0001_ @ÿÿÿÿÿÿÿÿÿÿÿÿÿÿÿÿÿÿÿÿÿÿÿÿÿÿÿÿÿÿÿÿÿÿÿÿÿÿÿÿÿÿÿÿÿÿÿÿÿÿÿÿÿÿÿÿÿÿÿÿÿÿÿÿn[Ë_x001F_@ÿÿÿÿÿÿÿÿÿÿÿÿÿÿÿÿÿÿÿÿÿÿÿÿÿÿÿÿÿÿÿÿí¤¬¯ç&amp; @O_x0005_]w f!@ÿÿÿÿÿÿÿÿÿÿÿÿÿÿÿÿÿÿÿÿÿÿÿÿÿÿÿÿÿÿÿÿÿÿÿÿÿÿÿÿÿÿÿÿÿÿÿÿÿÿÿÿÿÿÿÿ_x0003__x0005_ÿÿÿÿÿÿÿÿÿÿÿÿÿÿÿÿ_x001D_U_x0014_	à_x001A__x001F_@ÿÿÿÿÿÿÿÿÿÿÿÿÿÿÿÿÿÿÿÿÿÿÿÿÿÿÿÿÿÿÿÿÿÿÿÿÿÿÿÿÿÿÿÿÿÿÿÿÿÿÿÿÿÿÿÿÿÿÿÿÿÿÿÿÿÿÿÿÿÿÿÿ_x0018_ÁÝ|_x000F_ @ÿÿÿÿÿÿÿÿcèy @ÿÿÿÿÿÿÿÿÿÿÿÿÿÿÿÿ¯y¶à_x0002_Ô_x001E_@w÷_x0004_åÞ= @ÿÿÿÿÿÿÿÿÿÿÿÿÿÿÿÿï_x001D__x001C_B`£ @ÿÿÿÿÿÿÿÿÿÿÿÿÿÿÿÿÿÿÿÿÿÿÿÿ±Fö_x0001_}n @V_x0008_MÈ7_x001C_ @ÿÿÿÿÿÿÿÿÿÿÿÿÿÿÿÿÿÿÿÿÿÿÿÿ!]öA_x0002_ @ÿÿÿÿ_x0001__x0002_ÿÿÿÿÿÿÿÿÿÿÿÿÿÿÿÿÿÿÿÿÿÿÿÿÿÿÿÿÿÿÿÿÿÿÿÿÿÿÿÿÿÿÿÿÿÿÿÿÿÿÿÿÿÿÿÿÿÿÿÿ¨_x0008_s_x0019_8I @ô?&amp;)I!@_x001D_ò_x001F_"Ä_x001F_@ÿÿÿÿÿÿÿÿÿÿÿÿÿÿÿÿÿÿÿÿÿÿÿÿÿÿÿÿÿÿÿÿÿÿÿÿÿÿÿÿÿÿÿÿÿÿÿÿãé¢µj @ÿÿÿÿÿÿÿÿÿÿÿÿÿÿÿÿÿÿÿÿÿÿÿÿÿÿÿÿÿÿÿÿú ¯áÑ  @_x001A__x0013_F|H_x001F_@hZÒE¹À_x001D_@ÿÿÿÿÿÿÿÿ}Ù²_x001F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QLaÛM @ÿÿÿÿÿÿÿÿÿÿÿÿÿÿÿÿÿÿÿÿÿÿÿÿÿÿÿÿÿÿÿÿÿÿÿÿÿÿÿÿÿÿÿÿÿÿÿÿÿÿÿÿÿÿÿÿåP&amp;È7Ç_x001E_@ÿÿÿÿÿÿÿÿÿÿÿÿÿÿÿÿÿÿÿÿÿÿÿÿÿÿÿÿÿÿÿÿÿÿÿÿ_x0001__x0002_ÿÿÿÿÿÿÿÿÿÿÿÿÿÿÿÿÿÿÿÿÿÿÿÿÿÿÿÿÿÿÿÿÿÿÿÿÿÿÿÿÿÿÿÿÿÿÿÿÿÿÿÿÿÿÿÿÿÿÿÿÿÿÿÿÿÿÿÿõSI=_x001D_@ÿÿÿÿÿÿÿÿÎ6|Ç_x000E_ @ÿÿÿÿÿÿÿÿÿÿÿÿÿÿÿÿÿÿÿÿÿÿÿÿÿÿÿÿÿÿÿÿÿÿÿÿÿÿÿÿÿÿÿÿÿÿÿÿÿÿÿÿÿÿÿÿÿÿÿÿÿÿÿÿÿÿÿÿÿÿÿÿÿÿÿÿÿÿÿÿÿÿÿÿÿÿÿÿÿÿÿÿÿÿÿÿÿÿÿÿÿÿÿÿÞÚ÷´v!@ÿÿÿÿÿÿÿÿÿÿÿÿÿÿÿÿÿÿÿÿÿÿÿÿÿÿÿÿÿÿÿÿÿÿÿÿÿÿÿÿÿÿÿÿÿÿÿÿ_x0001__x0003_ÿÿÿÿÿÿÿÿÿÿÿÿÿÿÿÿÿÿÿÿÿÿÿÿÿÿÿÿÿÿÿÿS~fÓ_x001D_@R_x0002_Z-:_x001C_!@ÿÿÿÿÿÿÿÿÿÿÿÿÿÿÿÿîqÐ° @ÿÿÿÿÿÿÿÿÿÿÿÿÿÿÿÿÅÊAÿ_x001F_@ÿÿÿÿÿÿÿÿÿÿÿÿÿÿÿÿÿÿÿÿÿÿÿÿÿÿÿÿÿÿÿÿà_x000C_ùêÿ_x001F_@ÿÿÿÿÿÿÿÿÿÿÿÿÿÿÿÿj»éæ_x0013__x0014_ @ÿÿÿÿÿÿÿÿÿÿÿÿÿÿÿÿÿÿÿÿÿÿÿÿÿÿÿÿÿÿÿÿÍûfÇÔâ_x001C_@ÿÿÿÿÿÿÿÿÿÿÿÿÿÿÿÿÿÿÿÿÿÿÿÿp_x000D__x000D_üC¸_x001E_@ÿÿÿÿÿÿÿÿpVEÅÎ_x001E_@$_x0002_Ù_x0003__x0004_!@ÿÿÿÿÿÿÿÿÿÿÿÿÿÿÿÿÿÿÿÿÿÿÿÿÿÿÿÿÿÿÿÿÿÿÿÿÿÿÿÿÎ_x000E_Z_x001F_@ÿÿÿÿÿÿÿÿÿÿÿÿÿÿÿÿÿÿÿÿÿÿÿÿÿÿÿÿÿÿÿÿÿÿÿÿÿÿÿÿÿÿÿÿÿÿÿÿ_x0002_2·6?À_x001F_@L5ÒG @ÿÿÿÿÿÿÿÿÿÿÿÿÿÿÿÿÿÿÿÿÿÿÿÿÿÿÿÿÿÿÿÿÿÿÿÿÿÿÿÿÿÿÿÿÿÿÿÿÿÿÿÿÿÿÿÿw_x0004_é_x001E_@_x0008_R_x0001_ _x000E__x001F_@ÿÿÿÿÿÿÿÿÿÿÿÿÿÿÿÿ¢ý6§?_x001E_@ÿÿÿÿÿÿÿÿÿÿÿÿÿÿÿÿÿÿÿÿÿÿÿÿÿÿÿÿÿÿÿÿÿÿÿÿÿÿÿÿ_x0003__x0004_ÿÿÿÿÿÿÿÿGYý¡_x0002_\_x001F_@ÿÿÿÿÿÿÿÿÝ_x001A__x0002_I_x0019_ @ÿÿÿÿÿÿÿÿÿÿÿÿÿÿÿÿÄUÙÁÆ @ÿÿÿÿÿÿÿÿÅ¼Ôçv¤ @1ÄP¢W©_x001E_@ÿÿÿÿÿÿÿÿÒVË´_¬ @ÿÿÿÿÿÿÿÿ|è_x0013_]!@ÿÿÿÿÿÿÿÿÿÿÿÿÿÿÿÿÿÿÿÿÿÿÿÿÿÿÿÿÿÿÿÿÿÿÿÿÿÿÿÿÿÿÿÿÿÿÿÿÿÿÿÿÿÿÿÿÿÿÿÿÿÿÿÿÿÿÿÿÿÿÿÿÿÿÿÿÿÿÿÿÿÿÿÿÿÿÿÿÿÿÿÿÿÿÿÿÿÿÿÿÿÿÿÿÏ&amp;¬a_x0001_ @!q_x001C__x000C_Å_x001F_@ÿÿÿÿÿÿÿÿÿÿÿÿÿÿÿÿÿÿÿÿ_x0001__x0002_ÿÿÿÿÿÿÿÿÿÿÿÿÿÿÿÿÿÿÿÿÿÿÿÿÿÿÿÿÿÿÿÿÿÿÿÿÿÿÿÿÿÿÿÿOCyc!@ÿÿÿÿÿÿÿÿÿÿÿÿÿÿÿÿÿÿÿÿÿÿÿÿÿÿÿÿÿÿÿÿÿÿÿÿÿÿÿÿÿÿÿÿÿÿÿÿÿÿÿÿÿÿÿÿÿÿÿÿÿÿÿÿÿÿÿÿÿÿÿÿÿÿÿÿÿÿÿÿ_x0004_ÅKÊcr_x001D_@ÿÿÿÿÿÿÿÿÿÿÿÿÿÿÿÿÿÿÿÿÿÿÿÿÿÿÿÿÿÿÿÿÿÿÿÿÿÿÿÿ¹7ÕØ_x000C_!@ÿÿÿÿÿÿÿÿ·zC#!Þ_x001F_@}fp&amp;î_x0006_ @ÿÿÿÿÿÿÿÿÿÿÿÿÿÿÿÿÿÿÿÿÿÿÿÿÿÿÿÿÿÿÿÿÿÿÿÿÿÿÿÿ_x0002__x0003_ÿÿÿÿÿÿÿÿÿÿÿÿÿÿÿÿÿÿÿÿÿÿÿÿÿÿÿÿÿÿÿÿÿÿÿÿÿÿÿÿÿÿÿÿÿÿÿÿÿÿÿÿÿÿÿÿÁk®ÊT©_x001F_@ÿÿÿÿÿÿÿÿÿÿÿÿÿÿÿÿ_x0007_áøD_x000C_c_x001D_@ÿÿÿÿÿÿÿÿ&gt;º1ò4ç_x001D_@ÿÿÿÿÿÿÿÿÿÿÿÿÿÿÿÿÿÿÿÿÿÿÿÿ_x0016_EJõ! @ÿ%_x0017_w @ÿÿÿÿÿÿÿÿÿÿÿÿÿÿÿÿ9_x000D_ÞK @ýDº_x000F_I¦ @ÿÿÿÿÿÿÿÿÿÿÿÿÿÿÿÿÿÿÿÿÿÿÿÿYó[ìRÁ @ý_x0001_¾_x0011_ª!@ÿÿÿÿÿÿÿÿÿÿÿÿÿÿÿÿÿÿÿÿÿÿÿÿÿÿÿÿÿÿÿÿÿÿÿÿ_x0001__x0002_ÿÿÿÿÿÿÿÿÿÿÿÿÿÿÿÿÿÿÿÿÿÿÿÿÿÿÿÿÿÿÿÿÿÿÿÿÉBù_x0007_QI_x001E_@ÿÿÿÿÿÿÿÿÿÿÿÿÿÿÿÿÿÿÿÿÿÿÿÿÿÿÿÿÿÿÿÿÿÿÿÿÿÿÿÿÿÿÿÿÿÿÿÿÿÿÿÿÿÿÿÿÿÿÿÿÿÿÿÿÿÿÿÿÿÿÿÿÿÿÿÿÿÿÿÿÿÿÿÿÿÿÿÿÿÿÿÿÿÿÿÿÿÿÿÿÿÿÿÿÿÿÿÿÿÿÿÿÿÿÿÿÿÿÿÿ_x0004__x0011_Øò© @_x000B_t7VU @ÿÿÿÿÿÿÿÿÿÿÿÿÿÿÿÿÿÿÿÿÿÿÿÿ¶_x0004_1?Ï! @_x0015_h_x0011_$ @ÿÿÿÿÿÿÿÿÿÿÿÿÿÿÿÿÿÿÿÿÿÿÿÿÿÿÿÿÿÿÿÿ_x0001__x0002_ÿÿÿÿÿÿÿÿÿÿÿÿÿÿÿÿÿÿÿÿÿÿÿÿkXõÏ5 @ÿÿÿÿÿÿÿÿÿÿÿÿÿÿÿÿÿÿÿÿÿÿÿÿ_x001E_³þ¥$Ý_x001F_@ÿÿÿÿÿÿÿÿÿÿÿÿÿÿÿÿÿÿÿÿÿÿÿÿÿÿÿÿÿÿÿÿÿÿÿÿÿÿÿÿjÁê_x001F_"!@åb¶_x001E_Ú_x0016__x001E_@ÿÿÿÿÿÿÿÿÿÿÿÿÿÿÿÿÿÿÿÿÿÿÿÿÿÿÿÿÿÿÿÿN_x0006_uFa_x001E_@ÿÿÿÿÿÿÿÿØ¶ÈÖA @nþ_x0008_¼N( @ðqÍÆC_x001D_@ÿÿÿÿÿÿÿÿÿÿÿÿÿÿÿÿÿÿÿÿÿÿÿÿÿÿÿÿÿÿÿÿÿÿÿÿÿÿÿÿÿÿÿÿÿÿÿÿÿÿÿÿÿÿÿÿÿÿÿÿ_x0001__x0002_ÿÿÿÿ´Ü(A_x001F_@ÿÿÿÿÿÿÿÿÿÿÿÿÿÿÿÿÿÿÿÿÿÿÿÿÿÿÿÿÿÿÿÿÌ_x000E_¯Pü_x001D_@ÿÿÿÿÿÿÿÿÿÿÿÿÿÿÿÿÿÿÿÿÿÿÿÿ_x001A_cûî×_x001F_@ÿÿÿÿÿÿÿÿÿÿÿÿÿÿÿÿÿÿÿÿÿÿÿÿÿÿÿÿÿÿÿÿÿÿÿÿÿÿÿÿÿÿÿÿÿÿÿÿÿÿÿÿÿÿÿÿÿÿÿÿÿÿÿÿÿÿÿÿÿÿÿÿÿÿÿÿÿÿÿÿÿÿÿÿÿÿÿÿÿÿÿÿÿÿÿÿÿÿÿÿÿÿÿÿÿÿÿÿÿÿÿÿÿÿÿÿÿÿÿÿÿÿÿÿÿÿÿÿì/þ¨¯  @8SìH¬!@ÿÿÿÿÿÿÿÿÿÿÿÿÿÿÿÿÿÿÿÿÿÿÿÿ_x0001__x0002_ÿÿÿÿÿÿÿÿÿÿÿÿÿÿÿÿÿÿÿÿÿÿÿÿÿÿÿÿÿÿÿÿÿÿÿÿÿÿÿÿÿÿÿÿÿÿÿÿèñô_x0003_ß3!@ÿÿÿÿÿÿÿÿÿÿÿÿÿÿÿÿÿÿÿÿÿÿÿÿÿÿÿÿÿÿÿÿÿÿÿÿÿÿÿÿÚÁr_x0003_Dv @ÿÿÿÿÿÿÿÿÿÿÿÿÿÿÿÿÿÿÿÿÿÿÿÿÿÿÿÿÿÿÿÿÿÿÿÿÿÿÿÿÿÿÿÿÿÿÿÿÿÿÿÿÿÿÿÿbdHÓh @ÿÿÿÿÿÿÿÿÿÿÿÿÿÿÿÿÿÿÿÿÿÿÿÿÿÿÿÿÿÿÿÿÿÿÿÿÿÿÿÿ*¹òLÚ_x001F_@ÿÿÿÿÿÿÿÿÿÿÿÿÿÿÿÿÿÿÿÿÿÿÿÿÿÿÿÿÿÿÿÿÿÿÿÿ_x0002__x0003_ÿÿÿÿ7_x0007_]_x0001__x0007__x001C__x001E_@ÿÿÿÿÿÿÿÿÿÿÿÿÿÿÿÿÿÿÿÿÿÿÿÿÿÿÿÿÿÿÿÿE_x0014_·ô5_x001F_@ÿÿÿÿÿÿÿÿÿÿÿÿÿÿÿÿÿÿÿÿÿÿÿÿQZKdÉ @ÿÿÿÿÿÿÿÿÿÿÿÿÿÿÿÿÿÿÿÿÿÿÿÿÿÿÿÿÿÿÿÿ&gt;©_x0001_ð'Ä @ÿÿÿÿÿÿÿÿÿÿÿÿÿÿÿÿ_x0013_T_x0019_!@ÿÿÿÿÿÿÿÿÿÿÿÿÿÿÿÿÿÿÿÿÿÿÿÿÿÿÿÿÿÿÿÿÿÿÿÿÿÿÿÿð¡_x001C_ÊÇÿ @ÿÿÿÿÿÿÿÿÿÿÿÿÿÿÿÿ½9¸_x0008_ñr_x001E_@ÿÿÿÿÿÿÿÿÿÿÿÿÿÿÿÿÿÿÿÿÿÿÿÿÿÿÿÿÿÿÿÿ_x0001__x0003_ÿÿÿÿÿÿÿÿÿÿÿÿÿÿÿÿÿÿÿÿÿÿÿÿÿÿÿÿÿÿÿÿÿÿÿÿÿÿÿÿHKh_x0005_ @¦õ0©ã_x001E_@PêcA-_x0019_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C_a_x0002_/~B @ÿÿÿÿÿÿÿÿÿÿÿÿÿÿÿÿÿÿÿÿÿÿÿÿÿÿÿÿÿÿÿÿÿÿÿÿ_x0001__x0002_ÿÿÿÿÿÿÿÿÿÿÿÿÿÿÿÿÿÿÿÿÿÿÿÿÿÿÿÿÿÿÿÿÿÿÿÿÿÿÿÿÿÿÿÿ_x001F_®_z¾Ë_x001F_@ÿÿÿÿÿÿÿÿÿÿÿÿÿÿÿÿÿÿÿÿÿÿÿÿÿÿÿÿÿÿÿÿÿÿÿÿÿÿÿÿÿÿÿÿÿÿÿÿÿÿÿÿÿÿÿÿä_x000D_Hú_x0006_À!@;´÷Øòï_x001E_@ÿÿÿÿÿÿÿÿÿÿÿÿÿÿÿÿÿÿÿÿÿÿÿÿÿÿÿÿÿÿÿÿÿÿÿÿÿÿÿÿÿÿÿÿÿÿÿÿÿÿÿÿÿÿÿÿ_x0017_ì_x0012__x0007_®ô_x001F_@ÿÿÿÿÿÿÿÿÿÿÿÿÿÿÿÿÿÿÿÿÿÿÿÿÿÿÿÿÿÿÿÿÿÿÿÿÿÿÿÿÿÿÿÿÿÿÿÿÿÿÿÿÿÿÿÿ_x001D_l_x0008_Xzè @_x0003__x0004_ÿÿÿÿÿÿÿÿÿÿÿÿÿÿÿÿÿÿÿÿÿÿÿÿÿÿÿÿÿÿÿÿÿÿÿÿÿÿÿÿÿÿÿÿÿÿÿÿÿÿÿÿÿÿÿÿÿÿÿÿÿÿÿÿÿÿÿÿÿÿÿÿÿÿÿÿÿÿÿÿÿÿÿÿÿÿÿÿÿÿÿÿÿÿÿÿæ¬_x000F_Ð_x0018_Y @ÿÿÿÿÿÿÿÿÿÿÿÿÿÿÿÿÿÿÿÿÿÿÿÿÿÿÿÿÿÿÿÿÿÿÿÿÿÿÿÿÿÿÿÿÿÿÿÿX_x0002_0¹Ã[ @ÿÿÿÿÿÿÿÿ_x001D__x0018_-_x0001__x001F_@ÿÿÿÿÿÿÿÿÿÿÿÿÿÿÿÿÿÿÿÿÿÿÿÿiL \f_x001E_@ÿÿÿÿÿÿÿÿÿÿÿÿÿÿÿÿÿÿÿÿÿÿÿÿÿÿÿÿÿÿÿÿÿÿÿÿÿÿÿÿÿÿÿÿ_x0001__x0002_ÿÿÿÿÿÿÿÿÿÿÿÿÿÿÿÿÿÿÿÿÿÿÿÿÿÿÿÿÿÿÿÿÿÿÿÿÿÿÿÿÿÿÿÿÿÿÿÿÿÿÿÿ_x0016__x0016_v_x000E_ô @ÿÿÿÿÿÿÿÿÿÿÿÿÿÿÿÿÿÿÿÿÿÿÿÿÿÿÿÿÿÿÿÿÿÿÿÿÿÿÿÿÿÿÿÿÿÿÿÿÿÿÿÿÿÿÿÿÿÿÿÿÿÿÿÿÅ_x001F_·ñË\_x001F_@ÿÿÿÿÿÿÿÿÿÿÿÿÿÿÿÿÿÿÿÿÿÿÿÿÿÿÿÿÿÿÿÿÿÿÿÿÿÿÿÿÿÿÿÿÿÿÿÿÿÿÿÿÿÿÿÿÿÿÿÿÿÿÿÿÿÿÿÿÿÿÿÿÿÿÿÿÿÿÿÿÿÿÿÿÿÿÿÿ´f×9-_x001D_@ÿÿÿÿÿÿÿÿÿÿÿÿÿÿÿÿÿÿÿÿÿÿÿÿ_x0002__x0003__x000C__x0010__x0018_ÇP_x001F_@ÿÿÿÿÿÿÿÿÿÿÿÿÿÿÿÿÿÿÿÿÿÿÿÿÿÿÿÿÿÿÿÿÞ·ÖüHØ_x001F_@ÿÿÿÿÿÿÿÿÿÿÿÿÿÿÿÿð_x000C_4PÓ!@ÿÿÿÿÿÿÿÿàHð½ÁÏ_x001F_@ÿÿÿÿÿÿÿÿ_KÆ_x000D_Î_x001D_@ÿÿÿÿÿÿÿÿ f¢_x000C_zç_x001E_@aÉk_x0001_ki_x001F_@ÿÿÿÿÿÿÿÿÿÿÿÿÿÿÿÿÿÿÿÿÿÿÿÿÿÿÿÿÿÿÿÿÿÿÿÿÿÿÿÿÿÿÿÿÿÿÿÿ-w¨ÖP² @É@¨Ã_x001F_@ÿÿÿÿÿÿÿÿÍ	:Î½µ @ÿÿÿÿÿÿÿÿ_x0004_}$_x000F_j_x001F_@ÿÿÿÿÿÿÿÿÿÿÿÿÿÿÿÿÿÿÿÿÿÿÿÿÿÿÿÿ_x0001__x0002_ÿÿÿÿÿÿÿÿÿÿÿÿÿÿÿÿÿÿÿÿÿÿÿÿÿÿÿÿíj8û @ÿÿÿÿÿÿÿÿÿÿÿÿÿÿÿÿÿÿÿÿÿÿÿÿÿÿÿÿÿÿÿÿÿÿÿÿÿÿÿÿXp²µ%!@ÿÿÿÿÿÿÿÿÙQ¹¶pë_x001C_@Ø\ jïÿ @ÿÿÿÿÿÿÿÿÿÿÿÿÿÿÿÿÿÿÿÿÿÿÿÿÿÿÿÿÿÿÿÿÿÿÿÿÿÿÿÿÿÿÿÿÿÿÿÿÿÿÿÿÿÿÿÿÿÿÿÿÿÿÿÿ95P_x000D_# @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ÿÇ²!@ÿÿÿÿÿÿÿÿÿÿÿÿÿÿÿÿÿÿÿÿÿÿÿÿ ìAà× @ÿÿÿÿÿÿÿÿÿÿÿÿÿÿÿÿý=þ»J @ÿÿÿÿÿÿÿÿpVÌx!@ÿÿÿÿÿÿÿÿ´NþTªã_x001E_@ÿÿÿÿÿÿÿÿÿÿÿÿÿÿÿÿÿÿÿÿÿÿÿÿÿÿÿÿÿÿÿÿãA=Z	k @ÿÿÿÿÿÿÿÿ{?hNR)!@ÿÿÿÿÿÿÿÿÿÿÿÿÿÿÿÿ5jlÒ_x001F_@ÿÿÿÿÿÿÿÿÿÿÿÿ_x0001__x0002_ÿÿÿÿÿÿÿÿÿÿÿÿÿÿÿÿÿÿÿÿÿÿÿÿÿÿÿÿÿÿÿÿÿÿÿÿÿÿÿÿÿÿÿÿÿÿÿÿÿÿÿÿÿÿÿÿÿÿÿÿÿÿÿÿÿÿÿÿÿÿÿÿÿÿÿÿÿÿÿÿÿÿÿÿÿÿÿÿÿÿÿÿÿÿÿÿÿÿÿÿT	;æl!@ÿÿÿÿÿÿÿÿÿÿÿÿÿÿÿÿÿÿÿÿÿÿÿÿÿÿÿÿÿÿÿÿÿÿÿÿÿÿÿÿÜ~/_x001A_¬!@ÿÿÿÿÿÿÿÿÿÿÿÿÿÿÿÿÿÿÿÿÿÿÿÿÿÿÿÿÿÿÿÿÿÿÿÿÿÿÿÿÿÿÿÿÿÿÿÿÿÿÿÿÿÿÿÿGÿ_x000F_s'_x001F_@ÿÿÿÿÿÿÿÿÿÿÿÿÿÿÿÿæ(_x0014_÷$¢ @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ÒFç4 @ÿÿÿÿÿÿÿÿeâ_x0005_I_x0001_ @ÿÿÿÿÿÿÿÿÿÿÿÿÿÿÿÿÿÿÿÿÿÿÿÿñ;d_x001D_@ÿÿÿÿÿÿÿÿÿÿÿÿÿÿÿÿÿÿÿÿÿÿÿÿÿÿÿÿÿÿÿÿÿÿÿÿÿÿÿÿÿÿÿÿÿÿÿÿÿÿÿÿ_x0001__x0003_ÿÿÿÿÿÿÿÿÿÿÿÿÿÿÿÿÿÿÿÿUr&lt;x¥U @ÿÿÿÿÿÿÿÿÿÿÿÿÿÿÿÿÿÿÿÿÿÿÿÿÿÿÿÿÿÿÿÿÿÿÿÿÿÿÿÿÿÿÿÿÿÿÿÿÿÿÿÿÿÿÿÿbi×ÐÊ_x001E_ @&lt;ê7iWM_x001F_@ÿÿÿÿÿÿÿÿ§7¿¹Â_x0002_ @ÿÿÿÿÿÿÿÿÿÿÿÿÿÿÿÿÿÿÿÿÿÿÿÿß_x0008_&gt;ÈCë_x001F_@ÿÿÿÿÿÿÿÿÿÿÿÿÿÿÿÿÿÿÿÿÿÿÿÿÿÿÿÿÿÿÿÿÿÿÿÿÿÿÿÿÿÿÿÿÿÿÿÿÿÿÿÿÿÿÿÿÿÿÿÿÿÿÿÿÿÿÿÿÿÿÿÿÿÿÿÿÿÿÿÿÿÿÿÿÿÿÿÿÿÿÿÿÿÿÿÿÿÿÿÿÿÿÿÿ_x0001__x0003_ÿÿÿÿÿÿÿÿÿÿÿÿÿÿÿÿ_x0005__x0002_@/_x0005_!@ÿÿÿÿÿÿÿÿÿÿÿÿÿÿÿÿÿÿÿÿÿÿÿÿÿÿÿÿÿÿÿÿfqAH£c_x001E_@ÿÿÿÿÿÿÿÿÿÿÿÿÿÿÿÿÿÿÿÿÿÿÿÿÿÿÿÿÿÿÿÿÿÿÿÿÿÿÿÿÿÿÿÿÿÿÿÿÿÿÿÿÿÿÿÿÿÿÿÿÿÿÿÿ×z_x0010_Àe#_x001F_@ÿÿÿÿÿÿÿÿÿÿÿÿÿÿÿÿÿÿÿÿÿÿÿÿÿÿÿÿÿÿÿÿÿÿÿÿÿÿÿÿÿÿÿÿÿÿÿÿÿÿÿÿÿÿÿÿÿÿÿÿÿÿÿÿÿÿÿÿÿÿÿÿÿÿÿÿÿÿÿÿà_x001C_._x0006_àw!@ÿÿÿÿÿÿÿÿÿÿÿÿÿÿÿÿÿÿÿÿÿÿÿÿÿÿÿÿ_x0001__x0002_ÿÿÿÿÿÿÿÿÿÿÿÿÿÿÿÿÿÿÿÿÿÿÿÿÿÿÿÿÿÿÿÿÿÿÿÿÿÿÿÿÿÿÿÿÿÿÿÿÿÿÿÿÿÿÿÿÿÿÿÿXxÇ50!@ÿÿÿÿÿÿÿÿÿÿÿÿÿÿÿÿ&gt;_x001D_{¤ÙA!@ÿÿÿÿÿÿÿÿÿÿÿÿÿÿÿÿÿÿÿÿÿÿÿÿà_x0012_BI_x0007_Ø_x001E_@ÿÿÿÿÿÿÿÿÿÿÿÿÿÿÿÿÿÿÿÿÿÿÿÿ VÆf @ÿÿÿÿÿÿÿÿÿÿÿÿÿÿÿÿÿÿÿÿÿÿÿÿÿÿÿÿÿÿÿÿÿÿÿÿÿÿÿÿÿÿÿÿÿÿÿÿÿÿÿÿÿÿÿÿ6/klVR @ÿÿÿÿÿÿÿÿÿÿÿÿÿÿÿÿÿÿÿÿÿÿÿÿÿÿÿÿÿÿÿÿ_x0001__x0002_ÿÿÿÿÿÿÿÿÿÿÿÿÿÿÿÿÿÿÿÿÿÿÿÿÿÿÿÿÿÿÿÿAúîZÏ_x001A_ @&gt;þ¹¬¼ª @¸ÿh ê_x0005_ @ÿÿÿÿÿÿÿÿÿÿÿÿÿÿÿÿÿÿÿÿÿÿÿÿÿÿÿÿÿÿÿÿÿÿÿÿÿÿÿÿì_x0003_$ _x0005_m_x001F_@ÿÿÿÿÿÿÿÿÝ©_x0003_·ò @ÿÿÿÿÿÿÿÿÿÿÿÿÿÿÿÿÿÿÿÿÿÿÿÿÿÿÿÿÿÿÿÿúVfW#_x000F__x001F_@¼iö_x0001_Ó· @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àD! @ÿÿÿÿÿÿÿÿÿÿÿÿÿÿÿÿÿÿÿÿÿÿÿÿ=C~_x000D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0016_ìÑÏ_x0019_J_x001D_@ÿÿÿÿÿÿÿÿÿÿÿÿÿÿÿÿÿÿÿÿÿÿÿÿx`þ;±9 @ÿÿÿÿÿÿÿÿÿÿÿÿÿÿÿÿÿÿÿÿÿÿÿÿÿÿÿÿÿÿÿÿÿÿÿÿÿÿÿÿÿÿÿÿÿÿÿÿÿÿÿÿÿÿÿÿÿÿÿÿÿÿÿÿÿÿÿÿÿÿÿÿ¥.!¹Û_x000D_ @ÿÿÿÿÿÿÿÿÿÿÿÿÿÿÿÿÿÿÿÿÿÿÿÿÿÿÿÿÿÿÿÿ+_x001A_Ý¤_x001F_@ÿÿÿÿÿÿÿÿÿÿÿÿ_x0001__x0002_ÿÿÿÿÿÿÿÿÿÿÿÿÿÿÿÿÿÿÿÿÿÿÿÿÿÿÿÿÿÿÿÿÿÿÿÿÿÿÿÿÿÿÿÿÿÿÿÿÿÿÿÿÿÿÿÿÿÿÿÿÿÿÿÿÿÿÿÿÿÿÿÿÿÿÿÿÿÿÿÿÿÿÿÿF¶åÄ;_x000C_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on @1ÕxW_x001F__x001E_@ÿÿÿÿÿÿÿÿÿÿÿÿÿÿÿÿÿÿÿÿÿÿÿÿÿÿÿÿÿÿÿÿÿÿÿÿÿÿÿÿÿÿÿÿÿÿÿÿÿÿÿÿÿÿÿÿÿÿÿÿÿÿÿÿîu|í @ÿÿÿÿÿÿÿÿîH´_x001F_W_x001D_@ÿÿÿÿÿÿÿÿÿÿÿÿÿÿÿÿÿÿÿÿÿÿÿÿpÃ`i_x0013_O_x001D_@ÿÿÿÿÿÿÿÿÿÿÿÿÿÿÿÿÿÿÿÿÿÿÿÿ±kÂh_x0014_!@ÿÿÿÿÿÿÿÿÿÿÿÿÿÿÿÿÿÿÿÿÿÿÿÿÿÿÿÿÿÿÿÿÿÿÿÿÿÿÿÿÿÿÿÿÿÿÿÿÿÿÿÿÿÿÿÿ:¿¼*_x0001__x0002_[	 @ÿÿÿÿÿÿÿÿÿÿÿÿÿÿÿÿÿÿÿÿÿÿÿÿÿÿÿÿÿÿÿÿÿÿÿÿÿÿÿÿÿÿÿÿÿÿÿÿÿÿÿÿÿÿÿÿÿÿÿÿÿÿÿÿÿÿÿÿÿÿÿÿòy&lt;1_x001E_@ÿÿÿÿÿÿÿÿÿÿÿÿÿÿÿÿÿÿÿÿÿÿÿÿÿÿÿÿÿÿÿÿÿÿÿÿÿÿÿÿÿÿÿÿÿÿÿÿÿÿÿÿÿÿÿÿÈKð_x0010_µ_x0001__x001F_@ÿÿÿÿÿÿÿÿÿÿÿÿÿÿÿÿÿÿÿÿÿÿÿÿÿÿÿÿÿÿÿÿÿÿÿÿÿÿÿÿÿÿÿÿÿÿÿÿÿÿÿÿÿÿÿÿÿÿÿÿÿÿÿÿÿÿÿÿÿÿÿÿÿÿÿÿÿÿÿÿÿÿÿÿÿÿÿÿÿÿÿÿÿÿÿÿÿÿÿÿÿÿÿÿ_x0001__x0002_ÿÿÿÿÿÿÿÿÿÿÿÿÿÿÿÿ¦¼Z0M_x001E_@ÿÿÿÿÿÿÿÿÿÿÿÿÿÿÿÿÿÿÿÿÿÿÿÿÿÿÿÿÿÿÿÿÿÿÿÿÿÿÿÿÿÿÿÿÿÿÿÿiî_x000D__x001D_@¹»ã§A!@ÿÿÿÿÿÿÿÿÿÿÿÿÿÿÿÿñ®j°±L @ÿÿÿÿÿÿÿÿÿÿÿÿÿÿÿÿÿÿÿÿÿÿÿÿÿÿÿÿÿÿÿÿÿÿÿÿÿÿÿÿÿÿÿÿÿÿÿÿÿÿÿÿÿÿÿÿÿÿÿÿÿÿÿÿÿÿÿÿÿÿÿÿÿÿÿÿÿÿÿÿÿÿÿÿÿÿÿÿÿÿÿÿÿÿÿÿÿÿÿÿÿÿÿÿÿÿÿÿÿÿÿÿÿÿÿÿÿÿÿÿÿÿÿÿÿÿÿÿÿÿÿÿÿÿÿÿµ_è³_x0001__x0003_»_x001D_@%qÓÓ_x001F_@ÿÿÿÿÿÿÿÿ÷ù³i* @Ë§}&lt;_x001F_@ÿÿÿÿÿÿÿÿÿÿÿÿÿÿÿÿÿÿÿÿÿÿÿÿÿÿÿÿÿÿÿÿÿÿÿÿÿÿÿÿÿÿÿÿÿÿÿÿÿÿÿÿÿÿÿÿÿÿÿÿÿÿÿÿÿÿÿÿÿÿÿÿô'ÄVk} @ÿÿÿÿÿÿÿÿÿÿÿÿÿÿÿÿÿÿÿÿÿÿÿÿàº= Ö_x001E_@ÿÿÿÿÿÿÿÿ_x001E_ô2ÔÀ*!@J_x0007_K_x0014_ç @ÿÿÿÿÿÿÿÿÿÿÿÿÿÿÿÿÿÿÿÿÿÿÿÿ_x0004__x0002_1Ïz @ÿÿÿÿÿÿÿÿÿÿÿÿÿÿÿÿÿÿÿÿÿÿÿÿÿÿÿÿÿÿÿÿÿÿÿÿÿÿÿÿ ¾áËØn @_x0001__x0002_ÿÿÿÿÿÿÿÿÿÿÿÿÿÿÿÿÿÿÿÿÿÿÿÿÿÿÿÿÿÿÿÿÿÿÿÿÿÿÿÿÿÿÿÿÿÿÿÿÿÿÿÿÿÿÿÿÿÿÿÿÿÿÿÿÿÿÿÿÿÿÿÿÿÿÿÿÿÿÿÿàj4E _x0008_!@ÿÿÿÿÿÿÿÿÿÿÿÿÿÿÿÿ\Uzæó_x001F_@ÿÿÿÿÿÿÿÿÿÿÿÿÿÿÿÿÿÿÿÿÿÿÿÿÿÿÿÿÿÿÿÿñõhÜe_x001F_@ÿÿÿÿÿÿÿÿÿÿÿÿÿÿÿÿ­Kçá @ÿÿÿÿÿÿÿÿÿÿÿÿÿÿÿÿÿÿÿÿÿÿÿÿÿÿÿÿÿÿÿÿÿÿÿÿÿÿÿÿÿÿÿÿÿÿÿÿÿÿÿÿÿÿÿÿÿÿÿÿÿÿÿÿÿÿÿÿÿÿÿÿÿÿÿÿ_x0001__x0002_ÿÿÿÿÿÿÿÿÿÿÿÿÿÿÿÿÿÿÿÿÿÿÿÿÿÿÿÿÿÿÿÿÿÿÿÿÔ®?6zÈ @9Äa;á_x001F_@ÿÿÿÿÿÿÿÿ@_x0015_;e¯o @ÿÿÿÿÿÿÿÿÿÿÿÿÿÿÿÿÿÿÿÿÿÿÿÿÿÿÿÿÿÿÿÿí÷åê_x000F__x001D_@ÿÿÿÿÿÿÿÿÿÿÿÿÿÿÿÿÿÿÿÿÿÿÿÿ(Þ¹ø_x0004_m_x001E_@ÿÿÿÿÿÿÿÿÿÿÿÿÿÿÿÿÿÿÿÿÿÿÿÿÿÿÿÿÿÿÿÿÿÿÿÿÿÿÿÿÿÿÿÿÿÿÿÿÿÿÿÿÿÿÿÿÿÿÿÿÿÿÿÿÿÿÿÿÿÿÿÿÿÿÿÿÿÿÿÿß¤ò=_x0017__x001D_@ÿÿÿÿÿÿÿÿÿÿÿÿÿÿÿÿÿÿÿÿÿÿÿÿ_x0001__x0002_ÿÿÿÿÿÿÿÿÿÿÿÿÿÿÿÿÿÿÿÿÿÿÿÿÆb_x0003_4ê_x001F_@ÿÿÿÿÿÿÿÿÿÿÿÿÿÿÿÿÿÿÿÿÿÿÿÿÿÿÿÿÿÿÿÿÿÿÿÿÿÿÿÿ9eBÏ_x001E_@ÿÿÿÿÿÿÿÿÿÿÿÿÿÿÿÿÿÿÿÿÿÿÿÿÿÿÿÿÿÿÿÿÿÿÿÿÿÿÿÿI)a´&lt; @ÿÿÿÿÿÿÿÿÿÿÿÿÿÿÿÿÿÿÿÿÿÿÿÿÿÿÿÿÿÿÿÿÿÿÿÿÿÿÿÿÿÿÿÿÿÿÿÿÿÿÿÿÿÿÿÿÿÿÿÿÿÿÿÿÿÿÿÿÿÿÿÿÿÿÿÿÿÿÿÿÿÿÿÿÿÿÿÿT_x000F_qzM @ÿÿÿÿÿÿÿÿÿÿÿÿÿÿÿÿÿÿÿÿÿÿÿÿÿÿÿÿ_x0001__x0003_ÿÿÿÿÿÿÿÿÿÿÿÿÿÿÿÿÿÿÿÿÿÿÿÿÿÿÿÿÿÿÿÿÿÿÿÿÿÿÿÿÿÿÿÿÿÿÿÿÿÿÿÿÿÿÿÿÿÿÿÿÿÿÿÿÿÿÿÿÿÿÿÿÿÿÿÿÿÿÿÿÿÿÿÿ4AÉøëÝ_x001F_@ÿÿÿÿÿÿÿÿÿÿÿÿÿÿÿÿLY[XÌf_x001F_@ÿÿÿÿÿÿÿÿÿÿÿÿÿÿÿÿÿÿÿÿÿÿÿÿÿÿÿÿÿÿÿÿÿÿÿÿÿÿÿÿ}_x0016_]ùX± @ÿÿÿÿÿÿÿÿÿÿÿÿÿÿÿÿ&amp;_x0002_ñYì @ÿÿÿÿÿÿÿÿÿÿÿÿÿÿÿÿè¼Ï!@ÿÿÿÿÿÿÿÿÿÿÿÿÿÿÿÿ²û_x0016_Ã\% @ÿÿÿÿÿÿÿÿÿÿÿÿÿÿÿÿ_x0001__x0002_ÿÿÿÿÿÿÿÿÿÿÿÿÿÿÿÿ_x0002_³l_x0001_?_x001E_@ÿÿÿÿÿÿÿÿ_x0012__x0005_edDÿ_x001F_@ÿÿÿÿÿÿÿÿÿÿÿÿÿÿÿÿÿÿÿÿÿÿÿÿÿÿÿÿÿÿÿÿÿÿÿÿÿÿÿÿÿÿÿÿÿÿÿÿÿÿÿÿÿÿÿÿÿÿÿÿÿÿÿÿÿÿÿÿÿÿÿÿÿÿÿÿÿÿÿÿÿÿÿÿÿÿÿÿÿÿÿÿÿÿÿÿÿÿÿÿÿÿÿÿÿÿÿÿÿÿÿÿÿÿÿÿÿÿÿÿÔÌ%´_x0010__x000F_ @ÿÿÿÿÿÿÿÿæ43_x001A__x0007__x001C__x001F_@ÿÿÿÿÿÿÿÿÿÿÿÿÿÿÿÿÿÿÿÿÿÿÿÿÿÿÿÿÿÿÿÿÿÿÿÿÿÿÿÿÿÿÿÿÿÿÿÿÿÿÿÿÿÿÿÿÿÿÿÿÿÿÿÿÿÿÿÿ_x0001__x0002_ÿÿÿÿÿÿÿÿÿÿÿÿÿÿÿÿÿÿÿÿÿÿÿÿÿÿÿÿ_x0016_â=Ú5 @ÿÿÿÿÿÿÿÿÿÿÿÿÿÿÿÿÿÿÿÿÿÿÿÿÿÿÿÿÿÿÿÿÿÿÿÿÿÿÿÿÿÿÿÿÿÿÿÿÿÿÿÿÿÿÿÿÿÿÿÿÿÿÿÿÿÿÿÿÿÿÿÿÿÿÿÿÿÿÿÿo_x0011_ác­_x0011_ @ÿÿÿÿÿÿÿÿÿÿÿÿÿÿÿÿÿÿÿÿÿÿÿÿÿÿÿÿÿÿÿÿÿÿÿÿÿÿÿÿÿÿÿÿÿÿÿÿÿÿÿÿÿÿÿÿÿÿÿÿÿÿÿÿÿÿÿÿÿÿÿÿÿÿÿÿÿÿÿÿÿÿÿÿÿÿÿÿÿÿÿÿÿÿÿÿÿÿÿÿÿÿÿÿÿÿÿÿÿÿÿÿÿÿÿÿÿÿÿÿÿÿÿÿÿÿÿÿ_x0001__x0002__x0006_?È»_x0005_4_x001D_@ÿÿÿÿÿÿÿÿÿÿÿÿÿÿÿÿÿÿÿÿÿÿÿÿÿÿÿÿÿÿÿÿÿÿÿÿÿÿÿÿÿÿÿÿÿÿÿÿÿÿÿÿÿÿÿÿÿÿÿÿÿÿÿÿ(_x0001_QÉ @ÿÿÿÿÿÿÿÿÿÿÿÿÿÿÿÿxrì8!@ÿÿÿÿÿÿÿÿÿÿÿÿÿÿÿÿÿÿÿÿÿÿÿÿ_x000E_Þ_x0015_|ü³_x001F_@ÿÿÿÿÿÿÿÿ¬~dMß!@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e_x0017_l¯ÀY_x001F_@JüÒav_x001F_@ÿÿÿÿÿÿÿÿÿÿÿÿÿÿÿÿÿÿÿÿÿÿÿÿÿÿÿÿÿÿÿÿl=3_x0010_Kc_x001F_@ÿÿÿÿÿÿÿÿÿÿÿÿÿÿÿÿÿÿÿÿÿÿÿÿÿÿÿÿÿÿÿÿÿÿÿÿÿÿÿÿÿÿÿÿÿÿÿÿÿÿÿÿÿÿÿÿÿÿÿÿÿÿÿÿÿÿÿÿÿÿÿÿÿÿÿÿÿÿÿÿÿÿÿÿÿÿÿÿå_x001C_¦^ÓW @</t>
  </si>
  <si>
    <t>48901c14bac40abbb8c21a86057b216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xo.Ý¼_x001E_@ÿÿÿÿÿÿÿÿÿÿÿÿÿÿÿÿÿÿÿÿÿÿÿÿÿÿÿÿÿÿÿÿÿÿÿÿÿÿÿÿÿÿÿÿÿÿÿÿÿÿÿÿ_x0001__x0002_ÿÿÿÿÿÿÿÿÿÿÿÿDÙ_x0016_Ý_x001C_@ÿÿÿÿÿÿÿÿÿÿÿÿÿÿÿÿÿÿÿÿÿÿÿÿÿÿÿÿÿÿÿÿÿÿÿÿÿÿÿÿÿÿÿÿÿÿÿÿÿÿÿÿÿÿÿÿ@â{X],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ûåþ§Sn_x001F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Ã(² _x001C_@¬äAýcz @_x0010_A­5ÿÃ_x001D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òð_x0014_Õ_x001D__x001D_@ÿÿÿÿÿÿÿÿÿÿÿÿÿÿÿÿÿÿÿÿÿÿÿÿýP´ª @ÿÿÿÿÿÿÿÿÈÕhéÉ!@ÿÿÿÿÿÿÿÿÿÿÿÿÿÿÿÿÿÿÿÿÿÿÿÿÿÿÿÿÿÿÿÿÿÿÿÿÿÿÿÿÿÿÿÿÿÿÿÿÿÿÿÿÿÿÿÿÿÿÿÿÿÿÿÿÿÿÿÿÿÿÿÿÿÿÿÿÿÿÿÿÿÿÿÿÿÿÿÿÿÿÿÿÿÿÿÿÿÿÿÿÿÿÿÿWj_x0014__x001F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0019_?Â_x001D_?!@k¸ðÖÝ_x001D_@ÿÿÿÿÿÿÿÿÿÿÿÿÿÿÿÿÿÿÿÿÿÿÿÿÿÿÿÿÿÿÿÿ;Sã·ú_x0015__x001E_@ÿÿÿÿÿÿÿÿÿÿÿÿÿÿÿÿÿÿÿÿÿÿÿÿÿÿÿÿÿÿÿÿÿÿÿÿÿÿÿÿÿÿÿÿ_x0001__x0002_ÿÿÿÿÿÿÿÿÿÿÿÿÿÿÿÿÿÿÿÿÿÿÿÿÿÿÿÿÿÿÿÿÿÿÿÿÑ"eÝo_x001E_@ÿÿÿÿÿÿÿÿÿÿÿÿÿÿÿÿ%;ÿ4_x000C_!@ÿÿÿÿÿÿÿÿÿÿÿÿÿÿÿÿÿÿÿÿÿÿÿÿÿÿÿÿÿÿÿÿÿÿÿÿÿÿÿÿÿÿÿÿÿÿÿÿÿÿÿÿÿÿÿÿ&lt;&amp;)WÎ @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n_x0015_^ôu_x001D_@2_x0001_ú=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Çù_x001F_q:_x001E_@ÿÿÿÿÿÿÿÿÿÿÿÿÿÿÿÿÿÿÿÿÿÿÿÿÿÿÿÿÿÿÿÿÿÿÿÿÿÿÿÿ8ë_x000D_(Ö_x001C_@ÿÿÿÿÿÿÿÿùX·Ô_x0010_N @ÿÿÿÿÿÿÿÿÿÿÿÿÿÿÿÿ£ê9ò!É_x001D_@ÿÿÿÿÿÿÿÿÿÿÿÿÿÿÿÿÿÿÿÿÿÿÿÿÿÿÿÿÿÿÿÿ`ïña?!@ÿÿÿÿÿÿÿÿÿÿÿÿÿÿÿÿÿÿÿÿÿÿÿÿÿÿÿÿÿÿÿÿÿÿÿÿÿÿÿÿÿÿÿÿÿÿÿÿ^+ó^ @ÿÿÿÿÿÿÿÿÿÿÿÿÿÿÿÿÿÿÿÿÿÿÿÿÿÿÿÿÿÿÿÿ_x0001__x0003__x001F_4Xè @ÿÿÿÿÿÿÿÿ\ØÙªË- @ÿÿÿÿÿÿÿÿ_x0002__x0001__x0001__x0002__x0001__x0001__x0002__x0001__x0001__x0002__x0001__x0001_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 _x0002__x0001__x0001_¡_x0002__x0001__x0001_¢_x0002__x0001__x0001_£_x0002__x0001__x0001_¤_x0002__x0001__x0001_¥_x0002__x0001__x0001_¦_x0002__x0001__x0001_§_x0002__x0001__x0001_¨_x0002__x0001__x0001_©_x0002__x0001__x0001_ª_x0002__x0001__x0001_«_x0002__x0001__x0001_¬_x0002__x0001__x0001_­_x0002__x0001__x0001_®_x0002__x0001__x0001_¯_x0002__x0001__x0001_°_x0002__x0001__x0001_±_x0002__x0001__x0001_²_x0002__x0001__x0001_³_x0002__x0001__x0001_´_x0002__x0001__x0001_µ_x0002__x0001__x0001_¶_x0002__x0001__x0001_·_x0002__x0001__x0001__x0001__x0003_¸_x0002__x0001__x0001_¹_x0002__x0001__x0001_º_x0002__x0001__x0001_»_x0002__x0001__x0001_¼_x0002__x0001__x0001_½_x0002__x0001__x0001_¾_x0002__x0001__x0001_¿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0004__x0005_ø_x0002__x0004__x0004_ýÿÿÿù_x0002__x0004__x0004_ú_x0002__x0004__x0004_û_x0002__x0004__x0004_ü_x0002__x0004__x0004_ý_x0002__x0004__x0004_þ_x0002__x0004__x0004_ÿ_x0002__x0004__x0004__x0004__x0003__x0004__x0004_P_x0002_~5/8_x001F_@xá-âA_x0003__x001E_@ÿÿÿÿÿÿÿÿÿÿÿÿÿÿÿÿÿÿÿÿÿÿÿÿÿÿÿÿÿÿÿÿÿÿÿÿÿÿÿÿÿÿÿÿÿÿÿÿÿÿÿÿÿÿÿÿÿÿÿÿÿÿÿÿ	^_x0007_Úó_x0011_!@ÿÿÿÿÿÿÿÿÿÿÿÿÿÿÿÿp0$@­ @H_x0019_É_x001D_ì_x001F_@þ_x0017_7s¬ï @ÿÿÿÿÿÿÿÿÿÿÿÿÿÿÿÿÿÿÿÿÿÿÿÿÿÿÿÿÿÿÿÿÿÿÿÿÿÿÿÿÿÿÿÿÿÿÿÿ2ÂºÛv_x001F_@ÿÿÿÿÿÿÿÿÈì_x0001_YWR!@ÿÿÿÿÿÿÿÿÿÿÿÿ_x0001__x0003_ÿÿÿÿÿÿÿÿÿÿÿÿpOü¶ci_x001C_@ÿÿÿÿÿÿÿÿÿÿÿÿÿÿÿÿÿÿÿÿÿÿÿÿ_x0007_5k¼öG_x001E_@ÿÿÿÿÿÿÿÿÿÿÿÿÿÿÿÿ|`_x001D_¬N_x001F_@ÿÿÿÿÿÿÿÿÿÿÿÿÿÿÿÿ³°8^Ã_x001D_@ÿÿÿÿÿÿÿÿÿÿÿÿÿÿÿÿÿÿÿÿÿÿÿÿÿÿÿÿÿÿÿÿÿÿÿÿÿÿÿÿÿÿÿÿÿÿÿÿÿÿÿÿÿÿÿÿÿÿÿÿÿÿÿÿÿÿÿÿÿÿÿÿÿÿÿÿÿÿÿÿÿÿÿÿÿÿÿÿ_x0002_Tü:¬}_x001F_@ÿÿÿÿÿÿÿÿÿÿÿÿÿÿÿÿÿÿÿÿÿÿÿÿÿÿÿÿÿÿÿÿÿÿÿÿÿÿÿÿÿÿÿÿÿÿÿÿÿÿÿÿÿÿÿÿ_x0001__x0003_ÿÿÿÿÿÿÿÿ_x0019_óèÕ_x0013_!@ÿÿÿÿÿÿÿÿKë5d»ò_x001F_@ÿÿÿÿÿÿÿÿA`­"¯¨_x001F_@ÿÿÿÿÿÿÿÿÿÿÿÿÿÿÿÿÿÿÿÿÿÿÿÿÿÿÿÿÿÿÿÿÿÿÿÿÿÿÿÿÿÿÿÿÿÿÿÿÿÿÿÿÿÿÿÿÿÿÿÿÿÿÿÿ+_x0002__x001B_Ðõ_x0012_ @ÿÿÿÿÿÿÿÿÿÿÿÿÿÿÿÿÿÿÿÿÿÿÿÿÿÿÿÿÿÿÿÿ3¬_x0003__x0017_@!@ÿÿÿÿÿÿÿÿÿÿÿÿÿÿÿÿßA_x0004_O÷_x001D_@ÿÿÿÿÿÿÿÿÿÿÿÿÿÿÿÿÿÿÿÿÿÿÿÿÿÿÿÿÿÿÿÿÿÿÿÿÿÿÿÿÿÿÿÿÿÿÿÿÿÿÿÿÿÿÿÿÿÿÿÿÿÿÿÿÿÿÿÿ_x0001__x0002_ÿÿÿÿÿÿÿÿÿÿÿÿÿÿÿÿÿÿÿÿ_.¹s !@ÿÿÿÿÿÿÿÿªDK·ëÚ_x001D_@ð:çT @ÿÿÿÿÿÿÿÿ¿Þ[i  @ÿÿÿÿÿÿÿÿÿÿÿÿÿÿÿÿÿÿÿÿÿÿÿÿÿÿÿÿÿÿÿÿÿÿÿÿÿÿÿÿIÉ!WÜ_x001C_@ÿÿÿÿÿÿÿÿË²{q_x0015_ @ÿÿÿÿÿÿÿÿÿÿÿÿÿÿÿÿÿÿÿÿÿÿÿÿ¡B&gt;Üq_x001F_@ÿÿÿÿÿÿÿÿÿÿÿÿÿÿÿÿ÷ÇQt @ÿÿÿÿÿÿÿÿÿÿÿÿÿÿÿÿÿÿÿÿÿÿÿÿÿÿÿÿÿÿÿÿÿÿÿÿÿÿÿÿÿÿÿÿÿÿÿÿÿÿÿÿÿÿÿÿÿÿÿÿÿÿÿÿ_x0001__x0003_ÿÿÿÿÿÿÿÿÿÿÿÿÿÿÿÿÿÿÿÿÿÿÿÿÿÿÿÿÿÿÿÿÿÿÿÿÿÿÿÿÿÿÿÿÿÿÿÿÿÿÿÿÿÿÿÿÿÿÿÿÿÿÿÿÐI0|¹D!@ÿÿÿÿÿÿÿÿÿÿÿÿÿÿÿÿÿÿÿÿÿÿÿÿÿÿÿÿÿÿÿÿÿÿÿÿÿÿÿÿÿÿÿÿÿÿÿÿÿÿÿÿÿÿÿÿÿÿÿÿÿÿÿÿÔp_x0002_1Eß @ÿÿÿÿÿÿÿÿÿÿÿÿÿÿÿÿÿÿÿÿÿÿÿÿÿÿÿÿÿÿÿÿÿÿÿÿÿÿÿÿæiÏÎ  @ÿÿÿÿÿÿÿÿÿÿÿÿÿÿÿÿÿÿÿÿÿÿÿÿÿÿÿÿÿÿÿÿ_x0018__x000D_;R?_x001F_@ÿÿÿÿÿÿÿÿÿÿÿÿÿÿÿÿÿÿÿÿ_x0001__x0002_ÿÿÿÿÿÿÿÿÿÿÿÿÿÿÿÿÿÿÿÿÿÿÿÿÿÿÿÿêB_x000C_T×¯ @ÿÿÿÿÿÿÿÿ#vñ­÷ @ÿÿÿÿÿÿÿÿÿÿÿÿÿÿÿÿÿÿÿÿÿÿÿÿÿÿÿÿÿÿÿÿÿÿÿÿÿÿÿÿÊ#1v{\ @ÿÿÿÿÿÿÿÿêG·Ä8: @ÿÿÿÿÿÿÿÿÿÿÿÿÿÿÿÿÿÿÿÿÿÿÿÿÿÿÿÿÿÿÿÿÿÿÿÿÿÿÿÿÿÿÿÿÿÿÿÿÿÿÿÿÿÿÿÿÿÿÿÿÿÿÿÿÿÿÿÿÿÿÿÿÿÿÿÿÿÿÿÿÿÿÿÿÿÿÿÿÿÿÿÿÿÿÿÿ&amp;EÒ_x001B_[Î_x001F_@ÿÿÿÿÿÿÿÿÿÿÿÿÿÿÿÿÿÿÿÿÿÿÿÿÿÿÿÿÿÿÿÿ_x0001__x0002_L_x0014_aÿ²Q_x001E_@ôÎµä_x001E_@ÿÿÿÿÿÿÿÿÿÿÿÿÿÿÿÿÿÿÿÿÿÿÿÿÿÿÿÿÿÿÿÿÿÿÿÿÿÿÿÿÿÿÿÿÿÿÿÿKéE @ÿÿÿÿÿÿÿÿÿÿÿÿÿÿÿÿÿÿÿÿÿÿÿÿÿÿÿÿÿÿÿÿ%³d|â_x001D_@ÿÿÿÿÿÿÿÿÿÿÿÿÿÿÿÿÿÿÿÿÿÿÿÿÿÿÿÿÿÿÿÿÿÿÿÿÿÿÿÿÿÿÿÿÿÿÿÿÿÿÿÿÿÿÿÿÿÿÿÿÿÿÿÿÿÿÿÿÿÿÿÿÿÿÿÿÿÿÿÿÿÿÿÿÿÿÿÿÿÿÿÿÿÿÿÿí-_x000E__x000B__x0011_ú_x001E_@ÿÿÿÿÿÿÿÿÿÿÿÿÿÿÿÿÿÿÿÿÿÿÿÿÿÿÿÿÿÿÿÿÿÿÿÿ_x0001__x0002_ÿÿÿÿÿÿÿÿÿÿÿÿÿÿÿÿÿÿÿÿÿÿÿÿÿÿÿÿÿÿÿÿÿÿÿÿÿÿÿÿÿÿÿÿÿÿÿÿÿÿÿÿÅ2wA @ÿÿÿÿÿÿÿÿÿÿÿÿÿÿÿÿÿÿÿÿÿÿÿÿÿÿÿÿÿÿÿÿÿÿÿÿÿÿÿÿÿÿÿÿÿÿÿÿÿÿÿÿÿÿÿÿÿÿÿÿÿÿÿÿÿÿÿÿÿÿÿÿÀ¨r&gt;Ü® @ÿÿÿÿÿÿÿÿÿÿÿÿÿÿÿÿÿÿÿÿÿÿÿÿÿÿÿÿÿÿÿÿÿÿÿÿÿÿÿÿÿÿÿÿÿÿÿÿ¼±¨G_x000F_[_x001E_@ÿÿÿÿÿÿÿÿÿÿÿÿÿÿÿÿ#ö=yG_x0008_ @ÿÿÿÿÿÿÿÿÿÿÿÿÿÿÿÿ¯i`D_x001E_@HW_aë_x001E_@_x0002__x0004_ÿÿÿÿÿÿÿÿÿÿÿÿÿÿÿÿÿÿÿÿÿÿÿÿÿÿÿÿÿÿÿÿÛ_x0012_ÍÎ(M!@_x0013_Babã_x001F_@ÿÿÿÿÿÿÿÿ_x0001_,;Çá @ÿÿÿÿÿÿÿÿÿÿÿÿÿÿÿÿÿÿÿÿÿÿÿÿÿÿÿÿÿÿÿÿÿÿÿÿÿÿÿÿÄ_x0017_(X$Â_x001F_@ÿÿÿÿÿÿÿÿÿÿÿÿÿÿÿÿÿÿÿÿÿÿÿÿÿÿÿÿÿÿÿÿÿÿÿÿÿÿÿÿÿÿÿÿÿÿÿÿÿÿÿÿÿÿÿÿÿÿÿÿÿÿÿÿC0üA_x0003_t_x001D_@_x001E_¿!_\ñ_x001F_@~ ö}^ @ÿÿÿÿÿÿÿÿÿÿÿÿÿÿÿÿÿÿÿÿÿÿÿÿÿÿÿÿÿÿÿÿÿÿÿÿÿÿÿÿÿÿÿÿÿÿÿÿÿÿÿÿ_x0002__x0003_ÿÿÿÿÿÿÿÿÿÿÿÿÿÿÿÿÿÿÿÿÿÿÿÿÿÿÿÿÐ6¯E_x001E_@ÿÿÿÿÿÿÿÿÿÿÿÿÿÿÿÿÿÿÿÿÿÿÿÿÿÿÿÿÿÿÿÿÿÿÿÿÿÿÿÿÿÿÿÿÿÿÿÿÿÿÿÿÿÿÿÿÿÿÿÿÿÿÿÿób;è³¹ @ÿÿÿÿÿÿÿÿÿÿÿÿÿÿÿÿÿÿÿÿÿÿÿÿÿÿÿÿÿÿÿÿªqM}»_x001D_@ÿÿÿÿÿÿÿÿÿÿÿÿÿÿÿÿ¦KñG¼¥ @ÿÿÿÿÿÿÿÿÿÿÿÿÿÿÿÿÿÿÿÿÿÿÿÿÿÿÿÿÿÿÿÿÿÿÿÿÿÿÿÿ"_x0007__x0001_Ö_x0005_û @ÿÿÿÿÿÿÿÿÿÿÿÿÿÿÿÿÿÿÿÿÿÿÿÿÿÿÿÿÿÿÿÿ_x0001__x0004_ÿÿÿÿÿÿÿÿÿÿÿÿÿÿÿÿ{Æ¹«Ò»!@%ÏF_x001E_m¼_x001F_@Ön,_x001E_ü_x001D_@¯1z°&amp; @ÿÿÿÿÿÿÿÿÿÿÿÿÿÿÿÿÿÿÿÿÿÿÿÿ/Ï}£®_x001F_@ÿÿÿÿÿÿÿÿÿÿÿÿÿÿÿÿÿÿÿÿÿÿÿÿÿÿÿÿÿÿÿÿÿÿÿÿÿÿÿÿ^+(ÇÜè @ÿÿÿÿÿÿÿÿÿÿÿÿÿÿÿÿå1Æ´î_x001F_@ÿÿÿÿÿÿÿÿÿÿÿÿÿÿÿÿÿÿÿÿÿÿÿÿÿÿÿÿÿÿÿÿÿÿÿÿÿÿÿÿù	HU _x001D_ @ÿÿÿÿÿÿÿÿÿÿÿÿÿÿÿÿÿÿÿÿÿÿÿÿÿÿÿÿÿÿÿÿÿÿÿÿÿÿÿÿ1_x0015_¦_x0003__x001F_@®0_x0002__x0001__x0002_y_x001D_@ÿÿÿÿÿÿÿÿÿÿÿÿÿÿÿÿÿÿÿÿÿÿÿÿÿÿÿÿÿÿÿÿ&amp;o½Úa_x001E_@ÿÿÿÿÿÿÿÿÿÿÿÿÿÿÿÿÿÿÿÿÿÿÿÿÿÿÿÿÿÿÿÿÿÿÿÿÿÿÿÿÿÿÿÿÿÿÿÿ¨ô8¡_x0004__x001E_@ÿÿÿÿÿÿÿÿÿÿÿÿÿÿÿÿÿÿÿÿÿÿÿÿÿÿÿÿÿÿÿÿUNG_x0017_ôª @ÿÿÿÿÿÿÿÿÿÿÿÿÿÿÿÿÿÿÿÿÿÿÿÿÿÿÿÿÿÿÿÿÿÿÿÿÿÿÿÿÿÿÿÿÿÿÿÿÿÿÿÿÿÿÿÿÿÿÿÿÿÿÿÿÿÿÿÿÿÿÿÿÿÿÿÿÿÿÿÿÿÿÿÿÿÿÿÿÿÿÿÿÿÿÿÿÿÿÿÿÿÿÿÿo_x0003_ _x0012_ã_x000C_ @_x0001__x0002_ÿÿÿÿÿÿÿÿÿÿÿÿÿÿÿÿ2[HÄmA_x001C_@ÿÿÿÿÿÿÿÿEØ_x0019__x000C_q_x001E_@ÿÿÿÿÿÿÿÿgõ7_x0010_b @ÿÿÿÿÿÿÿÿÿÿÿÿÿÿÿÿÿÿÿÿÿÿÿÿè/áKåÝ @ÿÿÿÿÿÿÿÿ&amp;¨tfz$_x001E_@RúóéË_x001F_@ÿÿÿÿÿÿÿÿÿÿÿÿÿÿÿÿºS_x000E_g_x001D_@ÿÿÿÿÿÿÿÿÿÿÿÿÿÿÿÿÿÿÿÿÿÿÿÿÈ]6Ð_x0013__x001F_@ÿÿÿÿÿÿÿÿÿÿÿÿÿÿÿÿÿÿÿÿÿÿÿÿ&amp;ÌSÞÑ_x001F_@ÿÿÿÿÿÿÿÿÿÿÿÿÿÿÿÿÿÿÿÿÿÿÿÿÿÿÿÿÿÿÿÿÿÿÿÿÿÿÿÿÿÿÿÿÿÿÿÿÿÿÿÿ_x0001__x0002_ÿÿÿÿÿÿÿÿÿÿÿÿÿÿÿÿÿÿÿÿ!Å2_x001E_Î®_x001E_@M£R¬Î @ÿÿÿÿÿÿÿÿÿÿÿÿÿÿÿÿ¾Y¸@æ_x001C_@G¸=Ô_x0014__x001F_@ÿÿÿÿÿÿÿÿÿÿÿÿÿÿÿÿÔ'K_á_x0001__x001E_@ÁzÚ5=_x001D_@ÿÿÿÿÿÿÿÿÿÿÿÿÿÿÿÿÿÿÿÿÿÿÿÿÿÿÿÿÿÿÿÿÿÿÿÿÿÿÿÿÿÿÿÿÿÿÿÿÿÿÿÿÿÿÿÿÿÿÿÿÿÿÿÿNØ_x0016_áp_x001F_@ÿÿÿÿÿÿÿÿ_x0004_J©/Ä_x001F_@ÿÿÿÿÿÿÿÿÿÿÿÿÿÿÿÿÿÿÿÿÿÿÿÿÝØáyZÐ @ÿÿÿÿÿÿÿÿÿÿÿÿÿÿÿÿÿÿÿÿÿÿÿÿÿÿÿÿÿÿÿÿ_x0001__x0002_ÿÿÿÿÿÿÿÿÿÿÿÿÿÿÿÿÿÿÿÿÿÿÿÿ5ì¨ @ÿÿÿÿÿÿÿÿÿÿÿÿÿÿÿÿÿÿÿÿÿÿÿÿÿÿÿÿÿÿÿÿÿÿÿÿÿÿÿÿÿÿÿÿÿÿÿÿ2úãÝÕ @ÿÿÿÿÿÿÿÿÿÿÿÿÿÿÿÿÿÿÿÿÿÿÿÿ_x0012_tIhlp @ÿÿÿÿÿÿÿÿÿÿÿÿÿÿÿÿÿÿÿÿÿÿÿÿµ_x0010_:¸Ú @ÿÿÿÿÿÿÿÿÄ._x001A_3_x001C_@ÿÿÿÿÿÿÿÿÿÿÿÿÿÿÿÿÿÿÿÿÿÿÿÿÿÿÿÿÿÿÿÿBøãlñ9_x001F_@ÿÿÿÿÿÿÿÿÿÿÿÿÿÿÿÿÿÿÿÿÿÿÿÿÿÿÿÿÿÿÿÿÿÿÿÿÿÿÿÿÿÿÿÿ_x0001__x0002_ÿÿÿÿÿÿÿÿÿÿÿÿÿÿÿÿÿÿÿÿÿÿÿÿÿÿÿÿÿÿÿÿÿÿÿÿÿÿÿÿÿÿÿÿÿÿÿÿÿÿÿÿÿÿÿÿÿÿÿÿê¨_x000E_7Z @ÿÿÿÿÿÿÿÿÿÿÿÿÿÿÿÿ_x000D_¨Ê×_x001F_@ÿÿÿÿÿÿÿÿ®­S--0!@ÿÿÿÿÿÿÿÿÿÿÿÿÿÿÿÿÿÿÿÿÿÿÿÿÿÿÿÿÿÿÿÿ³à%PC_x001F_@ÿÿÿÿÿÿÿÿÿÿÿÿÿÿÿÿÿÿÿÿÿÿÿÿÿÿÿÿÿÿÿÿÿÿÿÿÿÿÿÿHiæ"_x001E_@ÿÿÿÿÿÿÿÿÿÿÿÿÿÿÿÿÿÿÿÿÿÿÿÿÿÿÿÿÿÿÿÿÿÿÿÿÿÿÿÿà_x0016__x001F_÷Z @ÿÿÿÿÿÿÿÿ_x0001__x0002_ÿÿÿÿÿÿÿÿÿÿÿÿÿÿÿÿÿÿÿÿÿÿÿÿCÎ57_x001E_@_x000E__x001E_a¼%ù @ÿÿÿÿÿÿÿÿÿÿÿÿÿÿÿÿÿÿÿÿÿÿÿÿÿÿÿÿÿÿÿÿÿÿÿÿÿÿÿÿÿÿÿÿÿÿÿÿÿÿÿÿÿÿÿÿÿÿÿÿÿÿÿÿÿÿÿÿÿÿÿÿÿÿÿÿÿÿÿÿÿÿÿÿÿÿÿÿÿÿÿÿÿÿÿÿÿÿÿÿÿÿÿÿª­µN @ÿÿÿÿÿÿÿÿÿÿÿÿÿÿÿÿÿÿÿÿÿÿÿÿÿÿÿÿÿÿÿÿÿÿÿÿÿÿÿÿÿÿÿÿÿÿÿÿÿÿÿÿÿÿÿÿÿÿÿÿÿÿÿÿÿÿÿÿÿÿÿÿÿÿÿÿÿÿÿÿÿÿÿÿÿÿÿÿÿÿÿÿÿÿÿÿÿÿÿÿ_x0001__x0002_ÿÿÿÿÿÿÿÿÿÿÿÿÿÿÿÿÿÿÿÿT£(ö_x0001_ @¦_x001D__x001C_\¼l @ÿÿÿÿÿÿÿÿÿÿÿÿÿÿÿÿÿÿÿÿÿÿÿÿR£`YUs_x001E_@ÿÿÿÿÿÿÿÿÿÿÿÿÿÿÿÿÿÿÿÿÿÿÿÿÿÿÿÿÿÿÿÿÿÿÿÿÿÿÿÿÿÿÿÿÿÿÿÿÿÿÿÿÿÿÿÿÿÿÿÿÿÿÿÿÿÿÿÿÿÿÿÿÿÿÿÿÿÿÿÿÿÿÿÿÿÿÿÿÿÿÿÿÿÿÿÿÿÿÿÿÿÿÿÿÿÿÿÿÿÿÿÿÿÿÿÿÿÿÿÿÿÿÿÿÿÿÿÿ~3EÊ¦ @ÿÿÿÿÿÿÿÿÿÿÿÿÿÿÿÿÿÿÿÿÿÿÿÿÓ×ÙÚzi @ÿÿÿÿÿÿÿÿÿÿÿÿÿÿÿÿ_x0001__x0002_ÿÿÿÿÿÿÿÿ¯5BÎ_x001E_@ÿÿÿÿÿÿÿÿÿÿÿÿÿÿÿÿÿÿÿÿÿÿÿÿÿÿÿÿÿÿÿÿÿÿÿÿÿÿÿÿoÊÀëA_x0002_!@ÿÿÿÿÿÿÿÿÿÿÿÿÿÿÿÿÿÿÿÿÿÿÿÿÿÿÿÿÿÿÿÿÔn _x000C_àC!@fÞ'J;Ñ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snö_x001C_@&gt;ö¥ä1W!@_x0006_¯_x0004_).Ñ_x001E_@ÿÿÿÿÿÿÿÿÿÿÿÿÿÿÿÿÿÿÿÿÿÿÿÿÿÿÿÿÿÿÿÿÿÿÿÿÿÿÿÿÿÿÿÿÿÿÿÿÿÿÿÿÿÿÿÿÿÿÿÿÿÿÿÿÿÿÿÿÿÿÿÿÿÿÿÿÿÿÿÿÿÿÿÿÿÿÿÿÿÿÿÿÿÿÿÿÿÿÿÿÿÿÿÿÿÿÿÿÿÿÿÿÿÿÿÿÿÿÿÿ_x000E_æJñG_x0007__x001E_@ÿÿÿÿÿÿÿÿÿÿÿÿÿÿÿÿÿÿÿÿÿÿÿÿÿÿÿÿÿÿÿÿ_x001F_ÁõÚÜ_x001F_@òïEå_x000F_Â!@ÚgÚ_x000E_Ô¡ @ÿÿÿÿÿÿÿÿÿÿÿÿÿÿÿÿò²®òÌ_x001F_@Û´_x0014___x0016_!@ÿÿÿÿÿÿÿÿ_x0001__x0002_ÿÿÿÿÿÿÿÿÿÿÿÿÿÿÿÿÿÿÿÿÿÿÿÿÿÿÿÿÿÿÿÿªN)_x000C_þ_x001F_@ÿÿÿÿÿÿÿÿÿÿÿÿÿÿÿÿÿÿÿÿÿÿÿÿÿÿÿÿÿÿÿÿÿÿÿÿÿÿÿÿÿÿÿÿÿÿÿÿÿÿÿÿÿÿÿÿÿÿÿÿÿÿÿÿÿÿÿÿÿÿÿÿÿÿÿÿÿÿÿÿÿÿÿÿÿÿÿÿÿÿÿÿÿÿÿÿÿÿÿÿÿÿÿÿÿÿÿÿÿÿÿÿÿÿÿÿÿÿÿÿÿÿÿÿÿÿÿÿÿÿÿÿÿÿÿÿQ§ _x000C_àV_x001D_@ÿÿÿÿÿÿÿÿÿÿÿÿÿÿÿÿÿÿÿÿÿÿÿÿÿÿÿÿÿÿÿÿÿÿÿÿÿÿÿÿÿÿÿÿÿÿÿÿÿÿÿÿÿÿÿÿÿÿÿÿÿÿÿÿÿÿÿÿ_x0001__x0003_ÿÿÿÿÿÿÿÿÿÿÿÿÿÿÿÿÿÿÿÿÿÿÿÿÿÿÿÿÿÿÿÿÿÿÿÿÿÿÿÿÿÿÿÿÿÿÿÿÿÿÿÿÿÿÿÿÿÿÿÿÿÿÿÿÿÿÿÿÿÿÿÿÿÿÿÿÿÿÿÿÿÿÿÿ_x0012_ö²þ_x0003__x000E_ @ÿÿÿÿÿÿÿÿÿÿÿÿÿÿÿÿÿÿÿÿÿÿÿÿÿÿÿÿÿÿÿÿÿÿÿÿÿÿÿÿÿÿÿÿÿÿÿÿlvHô_x001E_ @ÿÿÿÿÿÿÿÿÿÿÿÿÿÿÿÿ¤DìÇ}_x0012_ @ÿÿÿÿÿÿÿÿÿÿÿÿÿÿÿÿÿÿÿÿÿÿÿÿÿÿÿÿÿÿÿÿÿÿÿÿÿÿÿÿú0S_x0002_` @ÿÿÿÿÿÿÿÿÿÿÿÿÿÿÿÿÿÿÿÿÿÿÿÿÿÿÿÿÿÿÿÿ_x0001__x0002_ÿÿÿÿÿÿÿÿÿÿÿÿÿÿÿÿÿÿÿÿÿÿÿÿÿÿÿÿÿÿÿÿÿÿÿÿÿÿÿÿÿÿÿÿÿÿÿÿ0¶Î&amp;!@ÿÿÿÿÿÿÿÿÿÿÿÿÿÿÿÿÿÿÿÿÿÿÿÿÿÿÿÿÿÿÿÿz,Ì_x0018_s @ÿÿÿÿÿÿÿÿbfæê_x000F_n_x001F_@("_x0017_®à÷_x001E_@ÿÿÿÿÿÿÿÿÿÿÿÿÿÿÿÿÿÿÿÿÿÿÿÿÿÿÿÿÿÿÿÿ_x000C__x0008_VnS @ÿÿÿÿÿÿÿÿ§°Þ_x0019_?Ð_x001E_@ÿÿÿÿÿÿÿÿÿÿÿÿÿÿÿÿÿÿÿÿÿÿÿÿÿÿÿÿÿÿÿÿ²ÓÝ#_x0010_½_x001E_@ÿÿÿÿÿÿÿÿ  ú&lt;÷_x001F_@ÿÿÿÿÿÿÿÿÿÿÿÿÿÿÿÿÿÿÿÿ_x0001__x0003_ÿÿÿÿÿÿÿÿÿÿÿÿÿÿÿÿÿÿÿÿÿÿÿÿÿÿÿÿÿÿÿÿÿÿÿÿÿÿÿÿÿÿÿÿZ¤j,*_x001E_@ÿÿÿÿÿÿÿÿwí¬^_x001E_@½NGÇO @ÿÿÿÿÿÿÿÿÿÿÿÿÿÿÿÿÿÿÿÿÿÿÿÿÿÿÿÿÿÿÿÿÿÿÿÿÿÿÿÿ+j_x0010__x0018_äî @ÿÿÿÿÿÿÿÿÿÿÿÿÿÿÿÿÿÿÿÿÿÿÿÿÿÿÿÿÿÿÿÿRñ5³_x0018_ @ÿÿÿÿÿÿÿÿb__x0002_;(c!@ÿÿÿÿÿÿÿÿÿÿÿÿÿÿÿÿÿÿÿÿÿÿÿÿÿÿÿÿÿÿÿÿÿÿÿÿÿÿÿÿÿÿÿÿÿÿÿÿÿÿÿÿÿÿÿÿÿÿÿÿÿÿÿÿÿÿÿÿÿÿÿÿ_x0001__x0002_ÿÿÿÿÿÿÿÿÿÿÿÿÿÿÿÿÿÿÿÿÿÿÿÿÿÿÿÿÿÿÿÿÿÿÿÿÿÿÿÿÿÿÿÿÿÿÿÿ;Y½e?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0006_pî_x0017_Ô @ÿÿÿÿ_x0001__x0002_ÿÿÿÿoÁ(_x000D_1_x001F_@ÿÿÿÿÿÿÿÿ-_x0008_Hf_x000C_Q_x001D_@ÿÿÿÿÿÿÿÿÿÿÿÿÿÿÿÿÿÿÿÿÿÿÿÿ@aE}n}_x001D_@ÿÿÿÿÿÿÿÿÿÿÿÿÿÿÿÿ°-Ýð¡_x001F_@_x0002__x000D_h)¸·_x001E_@ÿÿÿÿÿÿÿÿÿÿÿÿÿÿÿÿÿÿÿÿÿÿÿÿÿÿÿÿÿÿÿÿÿÿÿÿÿÿÿÿ&amp;Ðëû" @ÿÿÿÿÿÿÿÿÿÿÿÿÿÿÿÿÿÿÿÿÿÿÿÿÿÿÿÿÿÿÿÿEÜ¸_x001F__x001E_@ÿÿÿÿÿÿÿÿ_x001C_c_x000F_Î_x0012_á_x001F_@ÿÿÿÿÿÿÿÿ±züï'!@ÿÿÿÿÿÿÿÿÿÿÿÿÿÿÿÿÿÿÿÿÿÿÿÿÿÿÿÿÿÿÿÿÿÿÿÿÿÿÿÿ_x0001__x0002_ÿÿÿÿÿÿÿÿ_x0014_]*@~Ã!@_x001E_QMµ_x001E_@ÿÿÿÿÿÿÿÿÿÿÿÿÿÿÿÿà'_x0011_b_x001D_!@ÿÿÿÿÿÿÿÿ=lû_x000C__x0013_ò_x001D_@ÿÿÿÿÿÿÿÿ×ï_x001E_E[!@ÿÿÿÿÿÿÿÿÿÿÿÿÿÿÿÿÃÐ_x000C_T9 @ÿÿÿÿÿÿÿÿÿÿÿÿÿÿÿÿÿÿÿÿÿÿÿÿÿÿÿÿÿÿÿÿÿÿÿÿÿÿÿÿÑRH @ÿÿÿÿÿÿÿÿÿÿÿÿÿÿÿÿÿÿÿÿÿÿÿÿÿÿÿÿÿÿÿÿÿÿÿÿÿÿÿÿÿÿÿÿÿÿÿÿÿÿÿÿÿÿÿÿÿÿÿÿÿÿÿÿÿÿÿÿÿÿÿÿÿÿÿÿÿÿÿÿãmß Ã°_x001C_@ÿÿÿÿÿÿÿÿ_x001C_FN_x0001__x0006_¾[ @ÿÿÿÿÿÿÿÿÿÿÿÿÿÿÿÿê&lt;ïÉ_x0007__x001A__x001D_@,_x0017_Ï_~_x001F_@mÈq_x0008__x0018_V!@ÿÿÿÿÿÿÿÿ_x0002_NÅ&amp;Ô @ÿÿÿÿÿÿÿÿÿÿÿÿÿÿÿÿÿÿÿÿÿÿÿÿÿÿÿÿÿÿÿÿ§JrÖ @ÿÿÿÿÿÿÿÿÿÿÿÿÿÿÿÿÿÿÿÿÿÿÿÿÿÿÿÿÿÿÿÿPôy)J_x0005_ @ð_x0004__x000E__x0003__x0007_ @ÿÿÿÿÿÿÿÿÿÿÿÿÿÿÿÿÿÿÿÿÿÿÿÿÿÿÿÿÿÿÿÿÿÿÿÿÿÿÿÿôc_x001D_·Ô_x001E_@ÿÿÿÿÿÿÿÿÿÿÿÿÿÿÿÿÿÿÿÿÿÿÿÿÿÿÿÿÿÿÿÿS»´¼°A @ÿÿÿÿÿÿÿÿÍ Ïü!_x001F_@_x0001__x0002_ÿÿÿÿÿÿÿÿÿÿÿÿÿÿÿÿÿÿÿÿÿÿÿÿÿÿÿÿÿÿÿÿü}Ç¾ù_x0003_ @ÿÿÿÿÿÿÿÿÿÿÿÿÿÿÿÿ¦Át_x0010_b© @ÿÿÿÿÿÿÿÿÿÿÿÿÿÿÿÿÿÿÿÿÿÿÿÿ©UV³Ô° @ÿÿÿÿÿÿÿÿÿÿÿÿÿÿÿÿÿÿÿÿÿÿÿÿÿÿÿÿÿÿÿÿÿÿÿÿÿÿÿÿÿÿÿÿÿÿÿÿe_x001D_wJ_x0016_O @ÿÿÿÿÿÿÿÿÿÿÿÿÿÿÿÿÿÿÿÿÿÿÿÿÿÿÿÿÿÿÿÿÿÿÿÿÿÿÿÿÿÿÿÿÿÿÿÿÿÿÿÿÿÿÿÿÿÿÿÿÿÿÿÿÿÿÿÿÿÿÿÿÿÿÿÿÿÿÿÿÿÿÿÿÿÿÿÿmö_x0014_S9_x001E_@ÿÿÿÿ_x0001__x0002_ÿÿÿÿÿÿÿÿÿÿÿÿÿÿÿÿÿÿÿÿÿÿÿÿÿÿÿÿ¥¿óÒ_x001F_ @_x000C_á2Yß_x001E_@ÿÿÿÿÿÿÿÿÿÿÿÿÿÿÿÿÿÿÿÿÿÿÿÿÿÿÿÿÿÿÿÿÿÿÿÿÿÿÿÿL3;f_x001D__x000D_ @_x0008_%ó_x001F_@ÿÿÿÿÿÿÿÿÿÿÿÿÿÿÿÿÿÿÿÿÿÿÿÿÿÿÿÿÿÿÿÿÿÿÿÿÿÿÿÿÿÿÿÿÿÿÿÿÿÿÿÿÿÿÿÿÿÿÿÿÿÿÿÿÿÿÿÿÿÿÿÿÿÿÿÿÿÿÿÿWÆô®k @ÿÿÿÿÿÿÿÿÿÿÿÿÿÿÿÿÿÿÿÿÿÿÿÿÿÿÿÿÿÿÿÿÿÿÿÿÿÿÿÿÿÿÿÿÿÿÿÿµ%ûä¢w_x001E_@ÿÿÿÿÿÿÿÿ_x0001__x0002_ÿÿÿÿÿÿÿÿÿÿÿÿÿÿÿÿÿÿÿÿÿÿÿÿqÎ&gt;4Æµ @ÿÿÿÿÿÿÿÿÿÿÿÿÿÿÿÿ(!"áû" @ÿÿÿÿÿÿÿÿÿÿÿÿÿÿÿÿÿÿÿÿÿÿÿÿÿÿÿÿÿÿÿÿÿÿÿÿÿÿÿÿÿÿÿÿÿÿÿÿÿÿÿÿÿÿÿÿÿÿÿÿÿÿÿÿ"@×_x001E_@¶~_x000C_!Ï_x0013_!@ÿÿÿÿÿÿÿÿÿÿÿÿÿÿÿÿÿÿÿÿÿÿÿÿÿÿÿÿÿÿÿÿÿÿÿÿÿÿÿÿÿÿÿÿÿÿÿÿÿÿÿÿÿÿÿÿÿÿÿÿÿÿÿÿÿÿÿÿÿÿÿÿÿÿÿÿÿÿÿÿÿÿÿÿÿÿÿÿnVé_x0002_ã @ÿÿÿÿÿÿÿÿÿÿÿÿÿÿÿÿÿÿÿÿ_x0001__x0002_ÿÿÿÿøîmÓx3 @ÿÿÿÿÿÿÿÿrFßâ³_x001F_@ÿÿÿÿÿÿÿÿÿÿÿÿÿÿÿÿÿÿÿÿÿÿÿÿÿÿÿÿÿÿÿÿ^!Iô» @ÿÿÿÿÿÿÿÿÿÿÿÿÿÿÿÿÿÿÿÿÿÿÿÿÿÿÿÿÿÿÿÿÿÿÿÿÿÿÿÿÿÿÿÿÿÿÿÿçÍf _x001F_@ÿÿÿÿÿÿÿÿÿÿÿÿÿÿÿÿÿÿÿÿÿÿÿÿÿÿÿÿÿÿÿÿ(ÝNr_x0010__x001E_@ÿÿÿÿÿÿÿÿÿÿÿÿÿÿÿÿÿÿÿÿÿÿÿÿÿÿÿÿÿÿÿÿÿÿÿÿÿÿÿÿLqÚ[ @:!âí_x001F__x0015_!@ÿÿÿÿÿÿÿÿ;øÌ+8 @ÿÿÿÿÿÿÿÿÿÿÿÿÿÿÿÿ_x0001__x0002_ÿÿÿÿÿÿÿÿÿÿÿÿÿÿÿÿÿÿÿÿÿÿÿÿÿÿÿÿÿÿÿÿÿÿÿÿÿÿÿÿ£ÂèLã_x001F_@ÿÿÿÿÿÿÿÿ_x000B_Ã×_x0019_b_x001D_@ÿÿÿÿÿÿÿÿÿÿÿÿÿÿÿÿ»R¬ua3!@ÿÿÿÿÿÿÿÿÿÿÿÿÿÿÿÿÿÿÿÿÿÿÿÿÿÿÿÿÿÿÿÿÿÿÿÿÿÿÿÿÿÿÿÿÿÿÿÿÿÿÿÿÿÿÿÿ_x0013_WOÔÑ_x001F_@ÿÿÿÿÿÿÿÿÿÿÿÿÿÿÿÿÿÿÿÿÿÿÿÿÿÿÿÿÿÿÿÿØhdä_x0011_p @ÿÿÿÿÿÿÿÿÿÿÿÿÿÿÿÿÿÿÿÿÿÿÿÿÿÿÿÿÿÿÿÿÿÿÿÿÿÿÿÿÿÿÿÿÿÿÿÿÿÿÿÿÿÿÿÿ_x0005_(_x0001__x0002_D @ÿÿÿÿÿÿÿÿÿÿÿÿÿÿÿÿÿÿÿÿÿÿÿÿÿÿÿÿÿÿÿÿ_x001D_4ßHB!@ÿÿÿÿÿÿÿÿÿÿÿÿÿÿÿÿÿÿÿÿÿÿÿÿÿÿÿÿÿÿÿÿ9¼øa_x001E_@ÿÿÿÿÿÿÿÿÿÿÿÿÿÿÿÿÿÿÿÿÿÿÿÿÿÿÿÿÿÿÿÿÿÿÿÿÿÿÿÿÿÿÿÿÿÿÿÿÿÿÿÿÿÿÿÿRÅÔ!9!@ÿÿÿÿÿÿÿÿÁ÷Ê_x0003_$_x0002_ @ÿÿÿÿÿÿÿÿÿÿÿÿÿÿÿÿ2vP_x0013_T @ÿÿÿÿÿÿÿÿÿÿÿÿÿÿÿÿÿÿÿÿÿÿÿÿÿÿÿÿÿÿÿÿÿÿÿÿÿÿÿÿÿÿÿÿÿÿÿÿÿÿÿÿÿÿÿÿÿÿÿÿÿÿÿÿ_x0001__x0003_ÿÿÿÿÿÿÿÿú&gt;#é_x0002_ @ÿÿÿÿÿÿÿÿÿÿÿÿÿÿÿÿÿÿÿÿÿÿÿÿÿÿÿÿÿÿÿÿÿÿÿÿÿÿÿÿÿÿÿÿÿÿÿÿÿÿÿÿÿÿÿÿÿÿÿÿÿÿÿÿÿÿÿÿÿÿÿÿÿÿÿÿÿÿÿÿÿÿÿÿÿÿÿÿÿÿÿÿÿÿÿÿÿÿÿÿÿÿÿÿÓI"³ç @ÿÿÿÿÿÿÿÿÿÿÿÿÿÿÿÿÿÿÿÿÿÿÿÿÿÿÿÿÿÿÿÿÿÿÿÿÿÿÿÿjÖ%_x001E__x000F_ @ÿÿÿÿÿÿÿÿÿÿÿÿÿÿÿÿÿÿÿÿÿÿÿÿ_x000F_ÐxÒ_x001F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jØh« !@V¢&lt;}ìÛ_x001E_@ÿÿÿÿÿÿÿÿË¡ój_x001E_@ÿÿÿÿÿÿÿÿ¾r±H @ÿÿÿÿÿÿÿÿÿÿÿÿÿÿÿÿÿÿÿÿÿÿÿÿÒ¯~k @ÿÿÿÿÿÿÿÿØ$²Í @ÿÿÿÿÿÿÿÿÿÿÿÿÿÿÿÿÿÿÿÿÿÿÿÿ¼ï_x0012_"Ç @ÿÿÿÿÿÿÿÿÿÿÿÿÿÿÿÿ_x0001__x0002_ÿÿÿÿÿÿÿÿÿÿÿÿÿÿÿÿÿÿÿÿÿÿÿÿÿÿÿÿÿÿÿÿÿÿÿÿÿÿÿÿÿÿÿÿÿÿÿÿÿÿÿÿÿÿÿÿ;zP&gt;6 @ÿÿÿÿÿÿÿÿ"¾À_þ_x001F_@ÿÿÿÿÿÿÿÿÿÿÿÿÿÿÿÿÿÿÿÿÿÿÿÿÿÿÿÿÿÿÿÿÿÿÿÿÿÿÿÿ¿ÑäåK¡_x001D_@ÿÿÿÿÿÿÿÿÿÿÿÿÿÿÿÿÿÿÿÿÿÿÿÿÿÿÿÿÿÿÿÿà?@_x001D_@ñ;ò¸ð_x001C_@ÿÿÿÿÿÿÿÿÒ1ûXÈ @ÿÿÿÿÿÿÿÿÿÿÿÿÿÿÿÿÿÿÿÿÿÿÿÿÿÿÿÿÿÿÿÿèÝmÍ¸ @ÿÿÿÿÿÿÿÿÿÿÿÿÿÿÿÿÿÿÿÿ_x0001__x0004_ÿÿÿÿÿÿÿÿÿÿÿÿÇ&lt;_x0003_Í·Å_x001F_@ÿÿÿÿÿÿÿÿÿÿÿÿÿÿÿÿ_x0007_dWc_x0002_¬!@ÿÿÿÿÿÿÿÿÿÿÿÿÿÿÿÿÿÿÿÿÿÿÿÿ((_x0010_÷Ü_x000C_ @ÿÿÿÿÿÿÿÿÔPü_x0016_­ @ÿÿÿÿÿÿÿÿÿÿÿÿÿÿÿÿÿÿÿÿÿÿÿÿÿÿÿÿÿÿÿÿÿÿÿÿÿÿÿÿÿÿÿÿÿÿÿÿÿþ_x0006_1á²!@ÿÿÿÿÿÿÿÿÿÿÿÿÿÿÿÿÿÿÿÿÿÿÿÿÿÿÿÿÿÿÿÿÿÿÿÿÿÿÿÿ:_x0019_Ê[hü @ÿÿÿÿÿÿÿÿ:\)ZÎe @ÿÿÿÿÿÿÿÿÿÿÿÿÿÿÿÿÿÿÿÿÿÿÿÿÿÿÿÿÿÿÿÿÿÿÿÿÿÿÿÿ_x0001__x0002_ÿÿÿÿÿÿÿÿÿÿÿÿÿÿÿÿÿÿÿÿÿÿÿÿÿÿÿÿÿÿÿÿÿÿÿÿÿÿÿÿxÇ_x001E_íV0 @ÿÿÿÿÿÿÿÿÿÿÿÿÿÿÿÿÿÿÿÿÿÿÿÿÿÿÿÿÿÿÿÿÿÿÿÿÿÿÿÿÿÿÿÿÿÿÿÿÿÿÿÿÿÿÿÿÿÿÿÿÿÿÿÿ_x0005_1YU²_x0002__x001E_@ÿÿÿÿÿÿÿÿÿÿÿÿÿÿÿÿÿÿÿÿÿÿÿÿÿÿÿÿÿÿÿÿÿÿÿÿÿÿÿÿÿÿÿÿÿÿÿÿôÎ1'_x001C_@ÿÿÿÿÿÿÿÿÿÿÿÿÿÿÿÿÿÿÿÿÿÿÿÿÿÿÿÿÿÿÿÿÿÿÿÿÿÿÿÿÿÿÿÿÿÿÿÿÿÿÿÿÿÿÿÿÀalV®w!@ÿÿÿÿÿÿÿÿÿÿÿÿ_x0002__x0003_ÿÿÿÿÿÿÿÿÿÿÿÿÿÿÿÿÿÿÿÿÿÿÿÿÿÿÿÿÿÿÿÿÿÿÿÿÿÿÿÿÿÿÿÿ&lt;ñkà_x001F_@ÿÿÿÿÿÿÿÿÒ·ê&amp;,ó_x001E_@&lt;ÿbfIá_x001E_@ÿÿÿÿÿÿÿÿÿÿÿÿÿÿÿÿÿÿÿÿÿÿÿÿÿÿÿÿÿÿÿÿÿÿÿÿÿÿÿÿÿÿÿÿÿÿÿÿ©#Í¦EY_x001D_@¡üÎ_x0011_l_x001F_@ÿÿÿÿÿÿÿÿK´Ý/Áe!@ÿÿÿÿÿÿÿÿÿÿÿÿÿÿÿÿ6Ù1ÛÂ_x0001__x001D_@ÿÿÿÿÿÿÿÿÿÿÿÿÿÿÿÿÿÿÿÿÿÿÿÿÿÿÿÿÿÿÿÿÿÿÿÿÿÿÿÿÿÿÿÿÿÿÿÿÿÿÿÿÿÿÿÿÿÿÿÿÿÿÿÿÿÿÿÿÿÿÿÿ_x0002__x0003_ÿÿÿÿÿÿÿÿÿÿÿÿÿÿÿÿÿÿÿÿÿÿÿÿÿÿÿÿÿÿÿÿÄP¦RV_x001D_ @ÿÿÿÿÿÿÿÿÿÿÿÿÿÿÿÿÿÿÿÿÿÿÿÿÿÿÿÿÿÿÿÿâ*´c¥ý_x001C_@wz_x000D_sòF_x001F_@ÿÿÿÿÿÿÿÿÿÿÿÿÿÿÿÿÿÿÿÿÿÿÿÿÿÿÿÿÿÿÿÿ_x000E_Kä¢»_x0002__x001E_@_x0001_Ã*¥¾ú_x001C_@d¶_x0005_æ_x001D_@ÿÿÿÿÿÿÿÿk!qKö_x001E_@ÿÿÿÿÿÿÿÿQýûi=v @ØÙ¢¦SC @ÿÿÿÿÿÿÿÿÿÿÿÿÿÿÿÿÿÿÿÿÿÿÿÿÿÿÿÿÿÿÿÿÿÿÿÿÿÿÿÿÿÿÿÿÿÿÿÿÿÿÿÿÿÿÿÿÿÿÿÿÿÿÿÿµ_x0016_¦_x0001__x0002_¡f_x001D_@ÿÿÿÿÿÿÿÿÑU/ÛÅ_x001C_@¿L2×Ä @ÿÿÿÿÿÿÿÿÿÿÿÿÿÿÿÿ¬SAÞk9 @ÿÿÿÿÿÿÿÿÿÿÿÿÿÿÿÿÿÿÿÿÿÿÿÿÿÿÿÿÿÿÿÿÿÿÿÿÿÿÿÿÿÿÿÿÿÿÿÿGê_x000F_{Üx @ÿÿÿÿÿÿÿÿÿÿÿÿÿÿÿÿÿÿÿÿÿÿÿÿA_x0011_Eg @ÿÿÿÿÿÿÿÿ«%Û_x0002__x0007_ @ÿÿÿÿÿÿÿÿÿÿÿÿÿÿÿÿÿÿÿÿÿÿÿÿÿÿÿÿÿÿÿÿÿÿÿÿÿÿÿÿÿÿÿÿÿÿÿÿÿÿÿÿÿÿÿÿ_x0001_n´Z_x001E_@! w_x0005_÷ @ÿÿÿÿÿÿÿÿÿÿÿÿÿÿÿÿÿÿÿÿÿÿÿÿ_x0001__x0002_ÿÿÿÿÿÿÿÿÿÿÿÿÿÿÿÿÿÿÿÿÿÿÿÿÿÿÿÿÿÿÿÿÿÿÿÿÿÿÿÿzX3G(Y @ÿÿÿÿÿÿÿÿÿÿÿÿÿÿÿÿÿÿÿÿÿÿÿÿÿÿÿÿÿÿÿÿÿÿÿÿÿÿÿÿvA_x0015_í¹¨_x001E_@ÿÿÿÿÿÿÿÿY,Í«c!@ÿÿÿÿÿÿÿÿZø3cøÍ_x001E_@ÿÿÿÿÿÿÿÿ_x000F_B½ûA_x001D_@ÿÿÿÿÿÿÿÿÿÿÿÿÿÿÿÿ|©êQ+_x000D_ @ÿÿÿÿÿÿÿÿÓ_v»Øm!@X÷4_x0016_°È_x001F_@ÿÿÿÿÿÿÿÿÿÿÿÿÿÿÿÿÿÿÿÿÿÿÿÿìÁ4*'_x000D__x001D_@)gnOK @_x0007_P_x000F_.\!@ÿÿÿÿÿÿÿÿÿÿÿÿ_x0001__x0002_ÿÿÿÿÿÿÿÿÿÿÿÿ_x0018_óz{LÚ @ÿÿÿÿÿÿÿÿKå;ÈjH_x001C_@5ºÞC9 @ÿÿÿÿÿÿÿÿÿÿÿÿÿÿÿÿÿÿÿÿÿÿÿÿ_x000F_ê_x0017_±n_x0012__x001D_@ÏàuCÁH @c¸_x0005_á©ñ @ÿÿÿÿÿÿÿÿÿÿÿÿÿÿÿÿ_x001E_1	Í¾_x001D_@ÿÿÿÿÿÿÿÿÿÿÿÿÿÿÿÿÿÿÿÿÿÿÿÿÿÿÿÿÿÿÿÿÿÿÿÿÿÿÿÿÿÿÿÿÿÿÿÿUq_x0015_q_x001F_@ÿÿÿÿÿÿÿÿo?=]ß&amp;_x001D_@ÿÿÿÿÿÿÿÿÿÿÿÿÿÿÿÿÿÿÿÿÿÿÿÿÿÿÿÿÿÿÿÿã_x0010_òR_x001E_@ÿÿÿÿÿÿÿÿÿÿÿÿÿÿÿÿÿÿÿÿÿÿÿÿ_x0001__x0002_¡_x001C_ì^^_x001F_@7M³Ål @_x0015_l÷_x0005__x001F_ @ÿÿÿÿÿÿÿÿÿÿÿÿÿÿÿÿ_x0016_Uík§p_x001F_@x_x0012_DD" @ÿÿÿÿÿÿÿÿÿÿÿÿÿÿÿÿÿÿÿÿÿÿÿÿÿÿÿÿÿÿÿÿÿÿÿÿÿÿÿÿÿÿÿÿÿÿÿÿ6a¿i, @ÿÿÿÿÿÿÿÿÿÿÿÿÿÿÿÿÿÿÿÿÿÿÿÿÿÿÿÿÿÿÿÿÿÿÿÿÿÿÿÿÿÿÿÿÿÿÿÿÿÿÿÿÿÿÿÿÿÿÿÿÿÿÿÿÿÿÿÿÿÿÿÿÿÿÿÿÿÿÿÿÿÿÿÿÿÿÿÿyÖrìP @ÿÿÿÿÿÿÿÿÿÿÿÿÿÿÿÿÿÿÿÿÿÿÿÿÿÿÿÿÿÿÿÿÿÿÿÿÿÿÿÿÿÿÿÿ_x0001__x0002_ÿÿÿÿÿÿÿÿÿÿÿÿÿÿÿÿÿÿÿÿÿÿÿÿÿÿÿÿÿÿÿÿÿÿÿÿÌnÏf4!@ÿÿÿÿÿÿÿÿÿÿÿÿÿÿÿÿÿÿÿÿÿÿÿÿÿÿÿÿÿÿÿÿÿÿÿÿÿÿÿÿÿÿÿÿÿÿÿÿÿÿÿÿÿÿÿÿÿÿÿÿÿÿÿÿÿÿÿÿÿÿÿÿÿÿÿÿÿÿÿÿÿÿÿÿÿÿÿÿÿÿÿÿÿÿÿÿÿÿÿÿÿÿÿÿ_x0013_w^r_x0018_"_x001F_@ÿÿÿÿÿÿÿÿÿÿÿÿÿÿÿÿÕ3Üd @ÿÿÿÿÿÿÿÿÿÿÿÿÿÿÿÿÿÿÿÿÿÿÿÿÿÿÿÿÿÿÿÿÿÿÿÿÿÿÿÿÿÿÿÿÿÿÿÿÿÿÿÿÿÿÿÿÿÿÿÿÿÿÿÿÿÿÿÿÿÿÿÿ_x0001__x0002_Èok_x0010_G¦_x001E_@ÿÿÿÿÿÿÿÿ·òðü_x001F_@ÿÿÿÿÿÿÿÿÿÿÿÿÿÿÿÿÿÿÿÿÿÿÿÿÿÿÿÿÿÿÿÿÿÿÿÿÿÿÿÿÿÿÿÿÿÿÿÿÿÿÿÿÿÿÿÿÿÿÿÿÿÿÿÿÿÿÿÿÿÿÿÿÿÿÿÿÿÿÿÿãÖ5&gt;í_x001E_@ÿÿÿÿÿÿÿÿÿÿÿÿÿÿÿÿ´IÞ_x0015__x0013_ÿ_x001F_@ÿÿÿÿÿÿÿÿÿÿÿÿÿÿÿÿÿÿÿÿÿÿÿÿÿÿÿÿÿÿÿÿÿÿÿÿÿÿÿÿÿÿÿÿÿÿÿÿÿÿÿÿÿÿÿÿÿÿÿÿÿÿÿÿÿÿÿÿÿÿÿÿ¨?¶ò¤_x001E_@ÿÿÿÿÿÿÿÿÿÿÿÿÿÿÿÿÿÿÿÿÿÿÿÿÿÿÿÿÿÿÿÿÿÿÿÿ_x0001__x0002_ÿÿÿÿÿÿÿÿÿÿÿÿÿÿÿÿÿÿÿÿÿÿÿÿÿÿÿÿÿÿÿÿÿÿÿÿBØ_x0002__x001C_§ò @ÿÿÿÿÿÿÿÿ[ú_x0002_0* @Ï¼¥O_x001E_@ÿÿÿÿÿÿÿÿÿÿÿÿÿÿÿÿî4Ó÷áp_x001D_@ÿÿÿÿÿÿÿÿÿÿÿÿÿÿÿÿÿÿÿÿÿÿÿÿÿÿÿÿÿÿÿÿÿÿÿÿÿÿÿÿ¬¼{%18_x001E_@ZÈóó¶1!@ÿÿÿÿÿÿÿÿÿÿÿÿÿÿÿÿÿÿÿÿÿÿÿÿ_x0012__x000C__x0002_æ_x0005_| @ÿÿÿÿÿÿÿÿÿÿÿÿÿÿÿÿÿÿÿÿÿÿÿÿÿÿÿÿÿÿÿÿÿÿÿÿÿÿÿÿE®\·- @ÿÿÿÿÿÿÿÿÅ&lt;yÂ½_x001F_@ÿÿÿÿÿÿÿÿ_x0001__x0002_÷jö/Þ @ÿÿÿÿÿÿÿÿÿÿÿÿÿÿÿÿÿÿÿÿÿÿÿÿÿÿÿÿÿÿÿÿ_x0015_QCÉÃ_x001F_@ÿÿÿÿÿÿÿÿÿÿÿÿÿÿÿÿÿÿÿÿÿÿÿÿÿÿÿÿÿÿÿÿÿÿÿÿÿÿÿÿÿÿÿÿÿÿÿÿÿÿÿÿÿÿÿÿ_x0014_6þ*Pu_x001E_@ÿÿÿÿÿÿÿÿÿÿÿÿÿÿÿÿÿÿÿÿÿÿÿÿÿÿÿÿÿÿÿÿÿÿÿÿÿÿÿÿ,|«Ëí @ÿÿÿÿÿÿÿÿÿÿÿÿÿÿÿÿÿÿÿÿÿÿÿÿÿÿÿÿÿÿÿÿÿÿÿÿÿÿÿÿÿÿÿÿÿÿÿÿÿÿÿÿÿÿÿÿòP_x0002_e.!@PÈ·Æ#&gt; @ÿÿÿÿÿÿÿÿzU7Àß_x0014_ @ÿÿÿÿ_x0001__x0002_ÿÿÿÿ&amp;¶MäI_x001D_@ÿÿÿÿÿÿÿÿÿÿÿÿÿÿÿÿÿÿÿÿÿÿÿÿÿÿÿÿÿÿÿÿÿÿÿÿÿÿÿÿÿÿÿÿÿÿÿÿÿÿÿÿÿÿÿÿÿÿÿÿÿÿÿÿÿÿÿÿÿÿÿÿÿÿÿÿÿÿÿÿ[ÙíÒ_x001D_@ÿÿÿÿÿÿÿÿÿÿÿÿÿÿÿÿÿÿÿÿÿÿÿÿÿÿÿÿÿÿÿÿÌÈ_x000B_XY_x001E_@ÿÿÿÿÿÿÿÿ;:Á:_x001D_@ÿÿÿÿÿÿÿÿÿÿÿÿÿÿÿÿÿÿÿÿÿÿÿÿÿÿÿÿÿÿÿÿÿÿÿÿÿÿÿÿÿÿÿÿÿÿÿÿÿÿÿÿÿÿÿÿÿÿÿÿÿÿÿÿÿÿÿÿÿÿÿÿ_x0016_/üÎî_x001F_@ÿÿÿÿÿÿÿÿÿÿÿÿÿÿÿÿ_x0001__x0002_+±sA8_x001F_@ÿÿÿÿÿÿÿÿÿÿÿÿÿÿÿÿÿÿÿÿÿÿÿÿÿÿÿÿÿÿÿÿÿÿÿÿÿÿÿÿºmX ô4_x001F_@ÿÿÿÿÿÿÿÿÿÿÿÿÿÿÿÿÿÿÿÿÿÿÿÿÿÿÿÿÿÿÿÿÿÿÿÿÿÿÿÿ_x0002__x0015_Oìû¤_x001F_@_x0015_ûÉ`öÂ!@ÿÿÿÿÿÿÿÿÿÿÿÿÿÿÿÿÿÿÿÿÿÿÿÿÿÿÿÿÿÿÿÿÿÿÿÿÿÿÿÿÿÿÿÿÿÿÿÿc_x001D_w_x0013_ @ÿÿÿÿÿÿÿÿÿÿÿÿÿÿÿÿÿÿÿÿÿÿÿÿ_x0016__x0001_ÛÆì_x001A__x001F_@ÿÿÿÿÿÿÿÿÿÿÿÿÿÿÿÿÃÍÆ_x0016__x000E__x001E_@ÿÿÿÿÿÿÿÿÿÿÿÿÿÿÿÿÿÿÿÿÿÿÿÿÿÿÿÿ_x0001__x0002_ÿÿÿÿÿÿÿÿÿÿÿÿÿÿÿÿÿÿÿÿÿÿÿÿÿÿÿÿÿÿÿÿÿÿÿÿÿÿÿÿÿÿÿÿÿÿÿÿÿÿÿÿÿÿÿÿÿÿÿÿ¦pp;_x001B_° @ÿÿÿÿÿÿÿÿÿÿÿÿÿÿÿÿÿÿÿÿÿÿÿÿÿÿÿÿÿÿÿÿÿÿÿÿÿÿÿÿÿÿÿÿÿÿÿÿÿÿÿÿÿÿÿÿÿÿÿÿÿÿÿÿ_x0002_Â½ÜìV_x001E_@ÿÿÿÿÿÿÿÿ]:ª¦J._x001F_@)¾GÍ_x0015_ @ÿÿÿÿÿÿÿÿÿÿÿÿÿÿÿÿÿÿÿÿÿÿÿÿe^fF&lt;(_x001E_@ÿÿÿÿÿÿÿÿÿÿÿÿÿÿÿÿÿÿÿÿÿÿÿÿÿÿÿÿÿÿÿÿÂHf8¸b @ÿÿÿÿÿÿÿÿÿÿÿÿÿÿÿÿ_x0001__x0002_ÿÿÿÿÿÿÿÿÿÿÿÿÿÿÿÿÚ9ÞNà @ÿÿÿÿÿÿÿÿÿÿÿÿÿÿÿÿÿÿÿÿÿÿÿÿÿÿÿÿÿÿÿÿÿÿÿÿÿÿÿÿÿÿÿÿÿÿÿÿÿÿÿÿÿÿÿÿÿÿÿÿÿÿÿÿÿÿÿÿÿÿÿÿq'öXÑ @ÿÿÿÿÿÿÿÿÿÿÿÿÿÿÿÿÿÿÿÿÿÿÿÿÿÿÿÿÿÿÿÿAü_x0001__x000D_]´_x001D_@ÿÿÿÿÿÿÿÿ_x0014_Êm @ÿÿÿÿÿÿÿÿÆWÈµV_x001E_@ÿÿÿÿÿÿÿÿÿÿÿÿÿÿÿÿÿÿÿÿÿÿÿÿÿÿÿÿÿÿÿÿÿÿÿÿÿÿÿÿk$[¸_x0007__x001E_@ÿÿÿÿÿÿÿÿ7_x0010__x0006_ß[_x001D_@ÿÿÿÿÿÿÿÿÿÿÿÿ_x0001__x0002_ÿÿÿÿÿÿÿÿÿÿÿÿÿÿÿÿÿÿÿÿÿÿÿÿÿÿÿÿÿÿÿÿÿÿÿÿÿÿÿÿÿÿÿÿÿÿÿÿÿÿÿÿÿÿÿÿÿÿÿÿÿÿÿÿÿÿÿÿÿÿÿÿÿÿÿÿÿÿÿÿÿÿÿÿÿÿÿÿÿÿÿÿëÞ¸Á @ÿÿÿÿÿÿÿÿÿÿÿÿÿÿÿÿÿÿÿÿÿÿÿÿÿÿÿÿÿÿÿÿÏÝ¿$_x0001_ù @\Û£_ç_x001F_@ÌF_x0017_tv_x001C_ @ÿÿÿÿÿÿÿÿzä{FÜ @ÿÿÿÿÿÿÿÿÿÿÿÿÿÿÿÿÿÿÿÿÿÿÿÿÿÿÿÿÿÿÿÿÿÿÿÿÿÿÿÿÿÿÿÿÿÿÿÿÿÿÿÿÿÿÿÿÿÿÿÿÿÿÿÿqE%è»_x001F_@ÿÿÿÿÿÿÿÿ_x0002__x0004_ÿÿÿÿÿÿÿÿÿÿÿÿÿÿÿÿ_x0004_F_x0008_®¢_x001F_@ÿÿÿÿÿÿÿÿÿÿÿÿÿÿÿÿÿÿÿÿÿÿÿÿr?§_x000E_T!@ÿÿÿÿÿÿÿÿÿÿÿÿÿÿÿÿÿÿÿÿÿÿÿÿcëä;Ò_x0001_!@ÿÿÿÿÿÿÿÿ¡xJØE_x001E_@ÿÿÿÿÿÿÿÿÿÿÿÿÿÿÿÿÿÿÿÿÿÿÿÿTýññ_x0003__x001F_@ÿÿÿÿÿÿÿÿÿÿÿÿÿÿÿÿÿÿÿÿÿÿÿÿ#84Dõ @ÿÿÿÿÿÿÿÿÿÿÿÿÿÿÿÿÿÿÿÿÿÿÿÿÿÿÿÿÿÿÿÿÿÿÿÿÿÿÿÿÿÿÿÿÿÿÿÿÿÿÿÿÿÿÿÿÿÿÿÿÿÿÿÿÿÿÿÿÿÿÿÿ5/eØÉÜ_x001C_@dÐ\_x0002__x0003_ÛR!@ÿÿÿÿÿÿÿÿ'k[yRq!@ÿÿÿÿÿÿÿÿÿÿÿÿÿÿÿÿÿÿÿÿÿÿÿÿÿÿÿÿÿÿÿÿÿÿÿÿÿÿÿÿÿÿÿÿÿÿÿÿÿÿÿÿÿÿÿÿÿÿÿÿÿÿÿÿÿÿÿÿÿÿÿÿbz_x0015_|½ @ÿÿÿÿÿÿÿÿÿÿÿÿÿÿÿÿ_x0001__x0010_BY8¨ @ÿÿÿÿÿÿÿÿÿÿÿÿÿÿÿÿÿÿÿÿÿÿÿÿÿÿÿÿÿÿÿÿÝWSa_x0012_$_x001F_@¦ºû_x0001_Òs_x001F_@ÿÿÿÿÿÿÿÿÿÿÿÿÿÿÿÿÿÿÿÿÿÿÿÿÿÿÿÿÿÿÿÿÿÿÿÿÿÿÿÿ_x0011_ûúk_x0016_ @kÄ¹8_x001D_@ÿÿÿÿÿÿÿÿàm¤i¬Ø!@Àv8å7_x0013_ @_x0001__x0002_ÿÿÿÿÿÿÿÿÿÿÿÿÿÿÿÿÿÿÿÿÿÿÿÿ|ÒQ_x0010_ÇG_x001F_@ÿÿÿÿÿÿÿÿÿÿÿÿÿÿÿÿb¡ÍX¼Í_x001D_@ÿÿÿÿÿÿÿÿÿÿÿÿÿÿÿÿÿÿÿÿÿÿÿÿÿÿÿÿÿÿÿÿ_x0013_ÚÉt­_x001D_@ÿÿÿÿÿÿÿÿÿÿÿÿÿÿÿÿÿÿÿÿÿÿÿÿÿÿÿÿÿÿÿÿÿÿÿÿÿÿÿÿÿÿÿÿÿÿÿÿÿÿÿÿÿÿÿÿÿÿÿÿÿÿÿÿÿÿÿÿÿÿÿÿÿÿÿÿÿÿÿÿÿÿÿÿÿÿÿÿÿÿÿÿÿÿÿÿÿÿÿÿÿÿÿÿÕêA4¹ @ÿÿÿÿÿÿÿÿÿÿÿÿÿÿÿÿL_x000E_w_x000B_« @ÿÿÿÿÿÿÿÿÿÿÿÿÿÿÿÿÿÿÿÿ_x0001__x0004_ÿÿÿÿV./ï¡ @_x0006_Ìù?ä @ÿÿÿÿÿÿÿÿÿÿÿÿÿÿÿÿ_x0016_¨dn[¤ @Ô1÷_x001B__x0002_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Â_x000C_¶-_x001F_@ÿÿÿÿÿÿÿÿÿÿÿÿÿÿÿÿÿÿÿÿÿÿÿÿ_x0001__x0002_ÿÿÿÿÿÿÿÿÒ_x0003__x0001_® @ÿÿÿÿÿÿÿÿÿÿÿÿÿÿÿÿÿÿÿÿÿÿÿÿÿÿÿÿÿÿÿÿôñ/A_x001E_@¢_x001D_TnÞ&gt;!@ÿÿÿÿÿÿÿÿÿÿÿÿÿÿÿÿ(ÒR^Þs!@ÿÿÿÿÿÿÿÿÿÿÿÿÿÿÿÿÿÿÿÿÿÿÿÿÿÿÿÿÿÿÿÿÿÿÿÿÿÿÿÿÿÿÿÿÿÿÿÿÿÿÿÿÿÿÿÿÿÿÿÿÿÿÿÿÿÿÿÿÿÿÿÿÿÿÿÿÿÿÿÿÿÿÿÿÿÿÿÿWy«ÕqË @1¢¤Þ© @ÿÿÿÿÿÿÿÿÿÿÿÿÿÿÿÿÿÿÿÿÿÿÿÿÿÿÿÿÿÿÿÿÿÿÿÿÿÿÿÿÿÿÿÿÿÿÿÿÿÿÿÿÿÿÿÿÿÿÿÿ_x0001__x0002_ÿÿÿÿÿÿÿÿÿÿÿÿÿÿÿÿÿÿÿÿÿÿÿÿÿÿÿÿßö_x0018_pºÞ_x001D_@ÿÿÿÿÿÿÿÿÿÿÿÿÿÿÿÿÿÿÿÿÿÿÿÿÿÿÿÿÿÿÿÿÿÿÿÿÿÿÿÿÿÿÿÿÿÿÿÿÿÿÿÿÿÿÿÿÿÿÿÿÿÿÿÿÿÿÿÿÿÿÿÿÿÿÿÿÿÿÿÿåõè©£_x001E_@ÿÿÿÿÿÿÿÿÿÿÿÿÿÿÿÿÿÿÿÿÿÿÿÿÿÿÿÿÿÿÿÿÿÿÿÿÿÿÿÿÿÿÿÿÿÿÿÿ0~S@_x0017_Á_x001E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ØÐDV%¦_x001C_@ ¼ëÐ!@ÿÿÿÿÿÿÿÿÿÿÿÿÿÿÿÿÿÿÿÿÿÿÿÿÿÿÿÿÿÿÿÿ_Ê_x0011_;_x001F_@©ürý @ÿÿÿÿÿÿÿÿÿÿÿÿÿÿÿÿ_x000E_Q@`_x001F_@Ö&amp;;µß¼ @ÿÿÿÿÿÿÿÿÿÿÿÿÿÿÿÿÿÿÿÿ_x0001__x0002_ÿÿÿÿÿÿÿÿÿÿÿÿÿÿÿÿÿÿÿÿÿÿÿÿÿÿÿÿ¬_x001F_s_x0007_Á0_x001E_@ÿÿÿÿÿÿÿÿÿÿÿÿÿÿÿÿÿÿÿÿÿÿÿÿÿÿÿÿÿÿÿÿÿÿÿÿÿÿÿÿÿÿÿÿÿÿÿÿÿÿÿÿÿÿÿÿÿÿÿÿÿÿÿÿÿÿÿÿÿÿÿÿ\	Þ_x0011_D»_x001D_@_x0019_]U±.m @_x000D_ýuÏ_x001E_@ÿÿÿÿÿÿÿÿÿÿÿÿÿÿÿÿÿÿÿÿÿÿÿÿÿÿÿÿÿÿÿÿÿÿÿÿÿÿÿÿ9_x001A_=Ûw @ÿÿÿÿÿÿÿÿÿÿÿÿÿÿÿÿÿÿÿÿÿÿÿÿÿÿÿÿÿÿÿÿÿÿÿÿÿÿÿÿÿÿÿÿÿÿÿÿk2X³²J @ÿÿÿÿÿÿÿÿÿÿÿÿÿÿÿÿ_x0001__x0002_ÿÿÿÿÿÿÿÿÿÿÿÿÿÿÿÿÿÿÿÿÿÿÿÿÿÿÿÿÿÿÿÿÿÿÿÿÿÿÿÿÿÿÿÿÿÿÿÿ~+&lt;|]_x001F_@ÿÿÿÿÿÿÿÿÿÿÿÿÿÿÿÿÿÿÿÿÿÿÿÿEé±O?( @ÿÿÿÿÿÿÿÿÿÿÿÿÿÿÿÿÿÿÿÿÿÿÿÿÿÿÿÿÿÿÿÿÿÿÿÿÿÿÿÿÿÿÿÿÿÿÿÿÿÿÿÿÿÿÿÿ&gt;ÅHÑ!@ÿÿÿÿÿÿÿÿÿÿÿÿÿÿÿÿÿÿÿÿÿÿÿÿÿÿÿÿÿÿÿÿÿÿÿÿÿÿÿÿÿÿÿÿÿÿÿÿÿÿÿÿÿÿÿÿÿÿÿÿÿÿÿÿÏµwÞ¶_x001D_@ÿÿÿÿÿÿÿÿÿÿÿÿÿÿÿÿÿÿÿÿÿÿÿÿÿÿÿÿ_x0001__x0002_ÿÿÿÿÿÿÿÿÿÿÿÿÿÿÿÿÿÿÿÿÿÿÿÿÿÿÿÿÿÿÿÿÿÿÿÿÿÿÿÿÿÿÿÿÿÿÿÿÿÿÿÿÿÿÿÿÿÿÿÿgCô_x000F_ Ä @ÿÿÿÿÿÿÿÿ7Mhé]ã_x001F_@ÿÿÿÿÿÿÿÿÿÿÿÿÿÿÿÿÿÿÿÿÿÿÿÿÿÿÿÿÿÿÿÿÿÿÿÿÿÿÿÿÿÿÿÿÿÿÿÿÿÿÿÿÿÿÿÿÿÿÿÿÿÿÿÿÿÿÿÿÿÿÿÿÿÿÿÿÿÿÿÿÿÿÿÿÿÿÿÿÿÿÿÿÿÿÿÿÌ9o¬¤x!@ÿÿÿÿÿÿÿÿÿÿÿÿÿÿÿÿÿÿÿÿÿÿÿÿÿÿÿÿÿÿÿÿÿÿÿÿÿÿÿÿÿÿÿÿÿÿÿÿÿÿÿÿÿÿÿÿÿÿÿÿÿÿÿÿ_x0002__x0003_ÿÿÿÿÿÿÿÿÆå¥çö_x001D_@ÿÿÿÿÿÿÿÿÿÿÿÿÿÿÿÿÿÿÿÿÿÿÿÿü"UC!@ÿÿÿÿÿÿÿÿÿÿÿÿÿÿÿÿÿÿÿÿÿÿÿÿÿÿÿÿÿÿÿÿÿÿÿÿÿÿÿÿÿÿÿÿÿÿÿÿÿÿÿÿÿÿÿÿÿÿÿÿÿÿÿÿ~¨8_x0010_Ï_x000B__x001F_@ÿÿÿÿÿÿÿÿU×Ò{ÄD_x001E_@,N_x0005_Ç%|_x001E_@ÿÿÿÿÿÿÿÿg¼ãÈ_x0001__x001D_@ÿÿÿÿÿÿÿÿÿÿÿÿÿÿÿÿÿÿÿÿÿÿÿÿÿÿÿÿÿÿÿÿÿÿÿÿÿÿÿÿÿÿÿÿÿÿÿÿÿÿÿÿÿÿÿÿÿÿÿÿÿÿÿÿÿÿÿÿÿÿÿÿÿÿÿÿÿÿÿÿÿÿÿÿÿÿÿÿÿÿÿÿ_x0001__x0002_ÿÿÿÿÿÿÿÿÿÿÿÿÿÿÿÿÿÿÿÿÿÿÿÿÿÿÿÿ_x0016_@!)¢_x001E_@aÁÕu_x001E_@ÿÿÿÿÿÿÿÿÿÿÿÿÿÿÿÿÿÿÿÿÿÿÿÿÿÿÿÿÿÿÿÿÿÿÿÿÿÿÿÿÉÜ_x0017_Äï_x0011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kôNÁ;_x001E_@ÿÿÿÿÿÿÿÿÉ®Nà&lt;_x001E_@ÿÿÿÿÿÿÿÿTf®mN_x001F_@ÿÿÿÿÿÿÿÿÿÿÿÿÿÿÿÿÿÿÿÿÿÿÿÿTû("zÉ @ÿÿÿÿÿÿÿÿÿÿÿÿÿÿÿÿO²RÃ @ÿÿÿÿÿÿÿÿ:ûF"*_x001E_@ÿÿÿÿÿÿÿÿÿÿÿÿÿÿÿÿÿÿÿÿÿÿÿÿÿÿÿÿÿÿÿÿÿÿÿÿÿÿÿÿÿÿÿÿÿÿÿÿÿÿÿÿÿÿÿÿÿÿÿÿÿÿÿÿÿÿÿÿÿÿÿÿÿÿÿÿÿÿÿÿÿÿÿÿÿÿÿÿÿÿÿÿÿÿÿÿÿÿÿÿÿÿÿÿÿÿÿÿÿÿÿÿÿÿÿÿÿÿÿÿÿÿÿÿÿÿÿÿ_x0002_+Sú_x001A_Õ @ÿÿÿÿ_x0001__x0002_ÿÿÿÿÿÿÿÿÿÿÿÿÿÿÿÿÿÿÿÿÿÿÿÿÿÿÿÿÿÿÿÿÿÿÿÿÿÿÿÿÿÿÿÿÿÿÿÿÿÿÿÿÿÿÿÿÿÿÿÿÿÿÿÿÿÿÿÿÿÿÿÿÿÿÿÿÿÿÿÿÿÿÿÿÿÿÿÿÿÿÿÿæAhH_x000B_Í!@¤sý½¥ @×ý_x0012_=rl_x001F_@ÿÿÿÿÿÿÿÿ¯KÌèÞ² @ÿÿÿÿÿÿÿÿÿÿÿÿÿÿÿÿÿÿÿÿÿÿÿÿÛQ_x000F_ü_x0011__x001F_@ÿÿÿÿÿÿÿÿÿÿÿÿÿÿÿÿÿÿÿÿÿÿÿÿÿÿÿÿÿÿÿÿÿÿÿÿÿÿÿÿÿÿÿÿÿÿÿÿÿÿÿÿÿÿÿÿÿÿÿÿÿÿÿÿÿÿÿÿÿÿÿÿÿÿÿÿÿÿÿÿÿÿÿÿÿÿÿÿ_x0001__x0003_ÿÿÿÿÿÿÿÿÿÿÿÿÿÿÿÿÿÿÿÿÿÿÿÿÿÿÿÿÿÿÿÿÿÿÿÿÿÿÿÿÿÿÿÿÿÿÿÿAJay6_x001D_@ÿÿÿÿÿÿÿÿÿÿÿÿÿÿÿÿÿÿÿÿÿÿÿÿÿÿÿÿÿÿÿÿÿÿÿÿÿÿÿÿÿÿÿÿÿÿÿÿÿÿÿÿÿÿÿÿÿÿÿÿÿÿÿÿ^S¼ @ÿÿÿÿÿÿÿÿÎ_x0002_ñÒ_x0018__x001F_@ÿÿÿÿÿÿÿÿÿÿÿÿÿÿÿÿÿÿÿÿÿÿÿÿÿÿÿÿÿÿÿÿÿÿÿÿÿÿÿÿÿÿÿÿÿÿÿÿÊPXX±_x001D_@ÿÿÿÿÿÿÿÿÿÿÿÿÿÿÿÿÿÿÿÿÿÿÿÿÿÿÿÿÿÿÿÿÿÿÿÿÿÿÿÿ©ßDîê @ÿÿÿÿ_x0001__x0002_ÿÿÿÿÿÿÿÿÿÿÿÿ_x0007__x0019_;} @ÿÿÿÿÿÿÿÿÿÿÿÿÿÿÿÿÿÿÿÿÿÿÿÿU¹Á_x000B_v!@ÿÿÿÿÿÿÿÿÿÿÿÿÿÿÿÿÿÿÿÿÿÿÿÿÿÿÿÿÿÿÿÿÿÿÿÿÿÿÿÿ¸_x000E_lÍ~ @ÿÿÿÿÿÿÿÿÿÿÿÿÿÿÿÿÿÿÿÿÿÿÿÿÿÿÿÿÿÿÿÿ[_x0019_¼¤É_x001E_@ÿÿÿÿÿÿÿÿÿÿÿÿÿÿÿÿÿÿÿÿÿÿÿÿèm?ä=_x0015__x001E_@ÿÿÿÿÿÿÿÿÿÿÿÿÿÿÿÿÿÿÿÿÿÿÿÿÿÿÿÿÿÿÿÿ'}O¼_x000D_8_x001F_@ ³¬_x0012_[_x0008_ @È¥´ò¬½ @ÿÿÿÿÿÿÿÿÿÿÿÿÿÿÿÿÿÿÿÿÿÿÿÿ_x0001__x0003_ÿÿÿÿÿÿÿÿÿÿÿÿÿÿÿÿ_x0002_2_x001D_Y¤_x001C_@ÿÿÿÿÿÿÿÿÿÿÿÿÿÿÿÿÿÿÿÿÿÿÿÿÿÿÿÿÿÿÿÿÿÿÿÿÿÿÿÿÿÿÿÿÿÿÿÿÿÿÿÿÿÿÿÿÿÿÿÿÿÿÿÿÿÿÿÿÿÿÿÿÿÿÿÿÿÿÿÿ&gt;_x0002_ªÝÙ_x001F_@ÿÿÿÿÿÿÿÿÿÿÿÿÿÿÿÿÿÿÿÿÿÿÿÿê)q¢½ì_x001F_@ÿÿÿÿÿÿÿÿÿÿÿÿÿÿÿÿÿÿÿÿÿÿÿÿÿÿÿÿÿÿÿÿ°¸µZ_x0008_¡_x001F_@ÿÿÿÿÿÿÿÿÿÿÿÿÿÿÿÿÿÿÿÿÿÿÿÿÿÿÿÿÿÿÿÿÿÿÿÿÿÿÿÿÿÿÿÿÿÿÿÿÿÿÿÿÿÿÿÿÿÿÿÿÿÿÿÿÿÿÿÿ_x0001__x0002_ÿÿÿÿÿÿÿÿÿÿÿÿ_x0019_Í]_x0012_JZ @ÿÿÿÿÿÿÿÿÿÿÿÿÿÿÿÿ¯{£_x000B_Í; @ÿÿÿÿÿÿÿÿáÕÄ @ÿÿÿÿÿÿÿÿÿÿÿÿÿÿÿÿÿÿÿÿÿÿÿÿÿÿÿÿÿÿÿÿÿÿÿÿÿÿÿÿÜú_x0016_Þ_x000B_ @ÿÿÿÿÿÿÿÿÿÿÿÿÿÿÿÿÿÿÿÿÿÿÿÿÿÿÿÿÿÿÿÿSO_x000F_9¨_x000F_ @ç8*êC_x001D_@ÿÿÿÿÿÿÿÿÿÿÿÿÿÿÿÿ_x0004_·[Û_x001F_@ÿÿÿÿÿÿÿÿ'4ÙÕJ_x001F_@ÿÿÿÿÿÿÿÿÿÿÿÿÿÿÿÿÿÿÿÿÿÿÿÿÿÿÿÿÿÿÿÿÿÿÿÿÿÿÿÿÿÿÿÿÿÿÿÿÿÿÿÿÿÿÿÿ_x0001__x0002_Üûºÿ_x0019_a_x001F_@ÿÿÿÿÿÿÿÿ_x000C__x0012_ýÍ_x001C_j @ÿÿÿÿÿÿÿÿÿÿÿÿÿÿÿÿÿÿÿÿÿÿÿÿÿÿÿÿÿÿÿÿÿÿÿÿÿÿÿÿÿÿÿÿÿÿÿÿ¼Ï&amp;_x001F_@ÿÿÿÿÿÿÿÿÿÿÿÿÿÿÿÿÿÿÿÿÿÿÿÿÿÿÿÿÿÿÿÿÿÿÿÿÿÿÿÿÿÿÿÿÿÿÿÿ	ÁÍes _x001F_@:éÇZ_x001E_@¦ýrÉ_x0012_!@ÿÿÿÿÿÿÿÿ&gt;b,ïiÒ_x001F_@ÿÿÿÿÿÿÿÿÿÿÿÿÿÿÿÿÿÿÿÿÿÿÿÿÿÿÿÿÿÿÿÿÿÿÿÿÿÿÿÿÿÿÿÿÿÿÿÿÿÿÿÿÿÿÿÿÿÿÿÿÿÿÿÿÿÿÿÿÿÿÿÿÿÿÿÿÿÿÿÿd_x0001__x0002_`_x001E_@`â?Oô,_x001E_@ÿÿÿÿÿÿÿÿÿÿÿÿÿÿÿÿ_x0003_4ÀxH_x001F_@ÿÿÿÿÿÿÿÿÿÿÿÿÿÿÿÿÿÿÿÿÿÿÿÿÿÿÿÿÿÿÿÿÿÿÿÿÿÿÿÿÿÿÿÿÿÿÿÿÿÿÿÿÿÿÿÿÿÿÿÿÿÿÿÿ¨1bia_x001F_@¡*6à_x001F_@ÿÿÿÿÿÿÿÿÿÿÿÿÿÿÿÿÿÿÿÿÿÿÿÿqb`ã_x0013_Z_x001D_@ÿÿÿÿÿÿÿÿÿÿÿÿÿÿÿÿÿÿÿÿÿÿÿÿB÷{_x0002_? @ÿÿÿÿÿÿÿÿÿÿÿÿÿÿÿÿÿÿÿÿÿÿÿÿÿÿÿÿÿÿÿÿÿÿÿÿÿÿÿÿÿÿÿÿÿÿÿÿÿÿÿÿÿÿÿÿÿÿÿÿÿÿÿÿÿÿÿÿÿÿÿÿ_x0001__x0002_ÿÿÿÿÿÿÿÿÿÿÿÿÿÿÿÿÿÿÿÿÿÿÿÿÿÿÿÿÿÿÿÿÿÿÿÿÿÿÿÿÿÿÿÿÿÿÿÿÿÿÿÿÿÿÿÿØb_x000B_4_x001D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0016_À¹é!@ÿÿÿÿÿÿÿÿÿÿÿÿÿÿÿÿÿÿÿÿ_x0001__x0002_ÿÿÿÿÿÿÿÿÿÿÿÿÿÿÿÿÿÿÿÿÿÿÿÿÿÿÿÿÿÿÿÿÿÿÿÿÿÿÿÿÿÿÿÿ©ý-ÐÕ @ÿÿÿÿÿÿÿÿ­&lt;¯~: @ÿÿÿÿÿÿÿÿÿÿÿÿÿÿÿÿÿÿÿÿÿÿÿÿÿÿÿÿÿÿÿÿÿÿÿÿÿÿÿÿÿÿÿÿÿÿÿÿÿÿÿÿÿÿÿÿ_x001E_äçù_x0010_D @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D)u_x0002_O(_x001E_@ÿÿÿÿÿÿÿÿÿÿÿÿÿÿÿÿ|_x000E_Ð-Ì_x001F_@Ël©±Å¦_x001F_@ÿÿÿÿÿÿÿÿÿÿÿÿÿÿÿÿÿÿÿÿÿÿÿÿÿÿÿÿÿÿÿÿÿÿÿÿÿÿÿÿÿÿÿÿÿÿÿÿÿÿÿÿÿÿÿÿÿÿÿÿÿÿÿÿÿÿÿÿÿÿÿÿÒ*£hÃ_x001F_@ÿÿÿÿÿÿÿÿÿÿÿÿÿÿÿÿÿÿÿÿÿÿÿÿÿÿÿÿÿÿÿÿÿÿÿÿÿÿÿÿÿÿÿÿÿÿÿÿÿÿÿÿÿÿÿÿÿÿÿÿÿÿÿÿ_x0004__x0001_©_x0001_M!@"º_x0004_~_x0001__x0002_V­_x001E_@ÿÿÿÿÿÿÿÿÿÿÿÿÿÿÿÿÿÿÿÿÿÿÿÿÿÿÿÿÿÿÿÿT=øèB_x001F_@ÿÿÿÿÿÿÿÿÿÿÿÿÿÿÿÿÿÿÿÿÿÿÿÿë/'¢ö/!@ÿÿÿÿÿÿÿÿÿÿÿÿÿÿÿÿÿÿÿÿÿÿÿÿÿÿÿÿÿÿÿÿÿÿÿÿÿÿÿÿÿÿÿÿÿÿÿÿÿÿÿÿÿÿÿÿµ1Ãè)ö @ÿÿÿÿÿÿÿÿÿÿÿÿÿÿÿÿà{_x000C_©m¦_x001E_@Vdõ(ü_x001E_@ÿÿÿÿÿÿÿÿÅa_x0010_!H+ @ÿÿÿÿÿÿÿÿÿÿÿÿÿÿÿÿÿÿÿÿÿÿÿÿÿÿÿÿÿÿÿÿÿÿÿÿÿÿÿÿÿÿÿÿÿÿÿÿÿÿÿÿÿÿÿÿÿÿÿÿÿÿÿÿ_x0001__x0003_ÿÿÿÿÿÿÿÿÿÿÿÿÿÿÿÿÿÿÿÿÿÿÿÿÿÿÿÿÿÿÿÿÿÿÿÿÿÿÿÿÿÿÿÿÿÿÿÿÿÿÿÿÿÿÿÿ´úu·_x001F_@ÿÿÿÿÿÿÿÿÿÿÿÿÿÿÿÿÿÿÿÿÿÿÿÿÿÿÿÿÿÿÿÿÿÿÿÿÿÿÿÿÿÿÿÿÿÿÿÿÿÿÿÿÿÿÿÿÿÿÿÿÿÿÿÿÿÿÿÿÿÿÿÿÿÿÿÿÿÿÿÿÊÂÂ^ü_x001E_@ÿÿÿÿÿÿÿÿÿÿÿÿÿÿÿÿÿÿÿÿÿÿÿÿßôdÑ_x001F_@ÿÿÿÿÿÿÿÿÿÿÿÿÿÿÿÿÿÿÿÿÿÿÿÿÿÿÿÿÿÿÿÿÿÿÿÿÿÿÿÿÿÿÿÿÿÿÿÿÿÿÿÿÿÿÿÿÿÿÿÿÿÿÿÿ_x0002_Z&gt;_x0001__x0002__x0013_!@(k3¯ú_x000C_ @ÿÿÿÿÿÿÿÿÿÿÿÿÿÿÿÿÿÿÿÿÿÿÿÿÿÿÿÿÿÿÿÿy_x0019__x000D_=²_x000B_!@ÿÿÿÿÿÿÿÿÿÿÿÿÿÿÿÿÿÿÿÿÿÿÿÿÿÿÿÿÿÿÿÿÿÿÿÿÿÿÿÿÿÿÿÿÿÿÿÿÿÿÿÿÿÿÿÿÿÿÿÿÿÿÿÿÿÿÿÿÿÿÿÿÿÿÿÿÿÿÿÿÿÿÿÿÿÿÿÿÿÿÿÿÿÿÿÿÿÿÿÿÿÿÿÿ_x0015_~Ø~8!@ÿÿÿÿÿÿÿÿÿÿÿÿÿÿÿÿÿÿÿÿÿÿÿÿÿÿÿÿÿÿÿÿ*¨W_x000E_&lt; @ÿÿÿÿÿÿÿÿÿÿÿÿÿÿÿÿ$kµ² @ÿÿÿÿÿÿÿÿ¹¤ØÔ @g ¸Ø @_x0001__x0002_ÿÿÿÿÿÿÿÿÿÿÿÿÿÿÿÿÿÿÿÿÿÿÿÿÿÿÿÿÿÿÿÿÿÿÿÿÿÿÿÿÿÿÿÿÿÿÿÿ×N¼´_x0001_« @ÿÿÿÿÿÿÿÿÿÿÿÿÿÿÿÿÿÿÿÿÿÿÿÿòï_x0011_SÚÿ_x001D_@ÿÿÿÿÿÿÿÿÿÿÿÿÿÿÿÿÿÿÿÿÿÿÿÿÿÿÿÿÿÿÿÿÿÿÿÿÿÿÿÿÿÿÿÿÿÿÿÿÿÿÿÿÿÿÿÿÿÿÿÿÿÿÿÿÿÿÿÿÿÿÿÿÿÿÿÿÿÿÿÿbRËåk @ÿÿÿÿÿÿÿÿÿÿÿÿÿÿÿÿÿÿÿÿÿÿÿÿÿÿÿÿÿÿÿÿG«û_x001F_@ÿÿÿÿÿÿÿÿÿÿÿÿÿÿÿÿÿÿÿÿÿÿÿÿÿÿÿÿÿÿÿÿ2ÊlW_x0001__x0002_ / @ÿÿÿÿÿÿÿÿÿÿÿÿÿÿÿÿÿÿÿÿÿÿÿÿÿÿÿÿÿÿÿÿÿÿÿÿÿÿÿÿÿÿÿÿÿÿÿÿÿÿÿÿÿÿÿÿjeÓÄb _x001F_@ÿÿÿÿÿÿÿÿÿÿÿÿÿÿÿÿÿÿÿÿÿÿÿÿÿÿÿÿÿÿÿÿÿÿÿÿÿÿÿÿÿÿÿÿÿÿÿÿÿÿÿÿÿÿÿÿÿÿÿÿÿÿÿÿÿÿÿÿÿÿÿÿÿÿÿÿÿÿÿÿG¤A¢B @ÿÿÿÿÿÿÿÿÿÿÿÿÿÿÿÿ\Úq_x001E_@ÿÿÿÿÿÿÿÿÿÿÿÿÿÿÿÿÿÿÿÿÿÿÿÿÿÿÿÿÿÿÿÿÿÿÿÿÿÿÿÿÿÿÿÿÿÿÿÿÿÿÿÿÿÿÿÿíGV_x001C__x001D_@ÿÿÿÿÿÿÿÿ_x0001__x0002_	QEÔX @ÿÿÿÿÿÿÿÿÿÿÿÿÿÿÿÿÿÿÿÿÿÿÿÿÿÿÿÿÿÿÿÿÿÿÿÿÿÿÿÿv¾_x000C_÷_x001C_!@ÿÿÿÿÿÿÿÿ÷øÈÊDè_x001E_@@³_x0005_4Ê%!@]äÔ!_x000C_­_x001F_@ÿÿÿÿÿÿÿÿÿÿÿÿÿÿÿÿÿÿÿÿÿÿÿÿÿÿÿÿÿÿÿÿÿÿÿÿÿÿÿÿÿÿÿÿÿÿÿÿÿÿÿÿÿÿÿÿÿÿÿÿÿÿÿÿÿÿÿÿÿÿÿÿÿÿÿÿÿÿÿÿÿÿÿÿÿÿÿÿÿÿÿÿÿÿÿÿÿÿÿÿÿÿÿÿÿÿÿÿÿÿÿÿ©ÂøMÂS_x001E_@ÿÿÿÿÿÿÿÿÿÿÿÿÿÿÿÿÿÿÿÿÿÿÿÿÿÿÿÿÿÿÿÿ?±ª¼_x0019__x001F_@ÿÿÿÿ_x0001__x0002_ÿÿÿÿÿÿÿÿÿÿÿÿÿÿÿÿÿÿÿÿÿÿÿÿÿÿÿÿÿÿÿÿÿÿÿÿOl²3»Ì_x001C_@ÿÿÿÿÿÿÿÿÿÿÿÿÿÿÿÿÿÿÿÿÿÿÿÿÿÿÿÿÿÿÿÿÿÿÿÿÿÿÿÿÿÿÿÿÿÿÿÿÿÿÿÿÿÿÿÿÿÿÿÿÿÿÿÿÿÿÿÿÿÿÿÿ_x0011_ã_x000B_YN&lt;_x001F_@ÿÿÿÿÿÿÿÿÿÿÿÿÿÿÿÿÿÿÿÿÿÿÿÿÿÿÿÿÿÿÿÿÿÿÿÿÿÿÿÿÿÿÿÿÿÿÿÿÿÿÿÿÿÿÿÿÿÿÿÿÿÿÿÿa!F @ÿÿÿÿÿÿÿÿÿÿÿÿÿÿÿÿÿÿÿÿÿÿÿÿÿÿÿÿÿÿÿÿÿÿÿÿÿÿÿÿÿÿÿÿÿÿÿÿÿÿÿÿÿÿÿÿ_x0001__x0002_ÿÿÿÿÿÿÿÿÿÿÿÿÿÿÿÿmâý_x001C_@ÿÿÿÿÿÿÿÿÿÿÿÿÿÿÿÿÿÿÿÿÿÿÿÿÿÿÿÿÿÿÿÿÿÿÿÿÿÿÿÿÿÿÿÿÿÿÿÿÿÿÿÿÿÿÿÿÿÿÿÿÿÿÿÿÿÿÿÿÿÿÿÿÿÿÿÿÿÿÿÿÿÿÿÿÿÿÿÿþ©Iµ_x000C_!@ÿÿÿÿÿÿÿÿÿÿÿÿÿÿÿÿÿÿÿÿÿÿÿÿÿÿÿÿÿÿÿÿ_x001F__x0016_Üïí¤_x001D_@ÿÿÿÿÿÿÿÿÿÿÿÿÿÿÿÿGÉ_x0011_w_x0015_d_x001F_@ÿÿÿÿÿÿÿÿÿÿÿÿÿÿÿÿÿÿÿÿÿÿÿÿÿÿÿÿÿÿÿÿÅ°_x0013_ÍgK_x001F_@ÿÿÿÿÿÿÿÿÿÿÿÿÿÿÿÿoÏ_x000B_÷_c!@ÿÿÿÿ_x0001__x0002_ÿÿÿÿÿÿÿÿÿÿÿÿÿÿÿÿÿÿÿÿ_x0017_®(NH_x001D__x001F_@ÿÿÿÿÿÿÿÿÿÿÿÿÿÿÿÿÿÿÿÿÿÿÿÿÿÿÿÿÿÿÿÿÿÿÿÿÿÿÿÿÿÿÿÿÿÿÿÿÿÿÿÿÿÿÿÿÿÿÿÿÿÿÿÿÇóÓÐ§_x001E_@ÿÿÿÿÿÿÿÿO;8¬é_x001F_@ÿÿÿÿÿÿÿÿ_x001B_äY¡÷_x001E_@ÿÿÿÿÿÿÿÿÿÿÿÿÿÿÿÿ%B´-_x001F_@ÿÿÿÿÿÿÿÿÿÿÿÿÿÿÿÿÿÿÿÿÿÿÿÿÿÿÿÿÿÿÿÿÿÿÿÿÿÿÿÿÿÿÿÿÿÿÿÿÿÿÿÿÿÿÿÿÿÿÿÿÿÿÿÿÿÿÿÿÿÿÿÿÿÿÿÿÿÿÿÿÿÿÿÿÿÿÿÿÿÿÿÿÿÿÿÿ_x0001__x0003_pµ_Û6]!@ÿÿÿÿÿÿÿÿÿÿÿÿÿÿÿÿÿÿÿÿÿÿÿÿÿÿÿÿÿÿÿÿÿÿÿÿÿÿÿÿÿÿÿÿÿÿÿÿÿÿÿÿÿÿÿÿÿÿÿÿÿÿÿÿ4ßÉÌÖ @ÿÿÿÿÿÿÿÿ ù_x0002_»-_x0002_ @ÿÿÿÿÿÿÿÿÿÿÿÿÿÿÿÿÌ¹ûØ-_x001D_@ÿÿÿÿÿÿÿÿÿÿÿÿÿÿÿÿÿÿÿÿÿÿÿÿÿÿÿÿÿÿÿÿÿÿÿÿÿÿÿÿÿÿÿÿÿÿÿÿÿÿÿÿÿÿÿÿÿÿÿÿÿÿÿÿÿÿÿÿÿÿÿÿÿÿÿÿÿÿÿÿ_x001C_¨_x0004_|â_x001E_@ÿÿÿÿÿÿÿÿÿÿÿÿÿÿÿÿ@_x000E_E_x0002_: @ÿÿÿÿÿÿÿÿÿÿÿÿÿÿÿÿ_x0014__x0011_KL_x0001__x0002_Ö_x001D_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F_V_x001A_Ì_x001E_@Ã³Ëù]% @_x0003_ßx¨þ»_x001F_@ÿÿÿÿÿÿÿÿæº_x001F_¨_x0005_,!@ÿÿÿÿÿÿÿÿ¡Q_x000F_³×Â_x001F_@ÿÿÿÿÿÿÿÿ_x0001__x0002__x0014_@Úç*_x001B__x001F_@ÿÿÿÿÿÿÿÿÿÿÿÿÿÿÿÿÿÿÿÿÿÿÿÿÿÿÿÿÿÿÿÿý_x0005_U_x001E_@ÿÿÿÿÿÿÿÿÇÖJ¤x@_x001F_@ÿÿÿÿÿÿÿÿÿÿÿÿÿÿÿÿÿÿÿÿÿÿÿÿÿÿÿÿÿÿÿÿÿÿÿÿÿÿÿÿÿÿÿÿÿÿÿÿÿÿÿÿÿÿÿÿÿÿÿÿÿÿÿÿÿÿÿÿÿÿÿÿÿÿÿÿÿÿÿÿÿÿÿÿÿÿÿÿÿÿÿÿÿÿÿÿÿÿÿÿÿÿÿÿ´_xlB  @ÿÿÿÿÿÿÿÿZr°b«} @ÿÿÿÿÿÿÿÿô§Ñ¾"ø_x001F_@ÿÿÿÿÿÿÿÿÿÿÿÿÿÿÿÿÿÿÿÿÿÿÿÿ"_x0004__x0005__x001B_`~_x001F_@ÿÿÿÿÿÿÿÿÿÿÿÿ_x0001__x0002_ÿÿÿÿÿÿÿÿÿÿÿÿÿÿÿÿÿÿÿÿÿÿÿÿÿÿÿÿÿÿÿÿÿÿÿÿF±0gq_x0013__x001D_@ÿÿÿÿÿÿÿÿÿÿÿÿÿÿÿÿ_x0008_gUü#!@ÿÿÿÿÿÿÿÿÿÿÿÿÿÿÿÿÿÿÿÿÿÿÿÿÿÿÿÿÿÿÿÿÿÿÿÿÿÿÿÿuò_x001E_@ÿÿÿÿÿÿÿÿ1~!@ÿÿÿÿÿÿÿÿÿÿÿÿÿÿÿÿÿÿÿÿÿÿÿÿÿÿÿÿÿÿÿÿÿÿÿÿÿÿÿÿ_x0014__x000D_úk` @1*«×Î5 @ÿÿÿÿÿÿÿÿÿÿÿÿÿÿÿÿÿÿÿÿÿÿÿÿÿÿÿÿÿÿÿÿÿÿÿÿÿÿÿÿÿÿÿÿÿÿÿÿÿÿÿÿÿÿÿÿÿÿÿÿÿÿÿÿ_x0001__x0002_ÿÿÿÿÿÿÿÿÿÿÿÿÿÿÿÿÿÿÿÿÿÿÿÿÿÿÿÿÿÿÿÿ_x0014_iÜ_x0019_U_x001F_@ÿÿÿÿÿÿÿÿÿÿÿÿÿÿÿÿ3åg_x001C_¥_x001F_@ÿÿÿÿÿÿÿÿÿÿÿÿÿÿÿÿÿÿÿÿÿÿÿÿÿÿÿÿÿÿÿÿÿÿÿÿÿÿÿÿyTÎÃÞ!@O_x000E_z_x001D_@ÿÿÿÿÿÿÿÿÿÿÿÿÿÿÿÿÿÿÿÿÿÿÿÿÿÿÿÿÿÿÿÿÿÿÿÿÿÿÿÿÿÿÿÿÿÿÿÿÿÿÿÿÿÿÿÿÿÿÿÿÿÿÿÿÿÿÿÿÿÿÿÿ}_x001B_Ó3:!@[@½P_x0017_ @ÿÿÿÿÿÿÿÿÿÿÿÿÿÿÿÿÿÿÿÿÿÿÿÿÿÿÿÿÿÿÿÿÿÿÿÿÿÿÿÿÿÿÿÿ_x0001__x0002_ÿÿÿÿÿÿÿÿÿÿÿÿÿÿÿÿÿÿÿÿÿÿÿÿÿÿÿÿÿÿÿÿÿÿÿÿÿÿÿÿÿÿÿÿÿÿÿÿÿÿÿÿÿÿÿÿÿÿÿÿÿÿÿÿÿÿÿÿÿÿÿÿÿÿÿÿÿÿÿÿÿÿÿÿX_x0003_ØVò&amp;!@ÿÿÿÿÿÿÿÿÿÿÿÿÿÿÿÿÿÿÿÿÿÿÿÿÿÿÿÿÿÿÿÿa?ê_x0005_æ¹_x001F_@ÿÿÿÿÿÿÿÿÿÿÿÿÿÿÿÿÿÿÿÿÿÿÿÿÿÿÿÿÿÿÿÿÿÿÿÿÿÿÿÿÿÿÿÿÿÿÿÿÿÿÿÿÿÿÿÿÿÿÿÿÿÿÿÿÿÿÿÿÿÿÿÿ¬´_x0015__x0017_Õ&amp; @ÿÿÿÿÿÿÿÿÿÿÿÿÿÿÿÿÿÿÿÿÿÿÿÿÚ»µEK_x000C__x001F_@ÿÿÿÿÿÿÿÿ_x0001__x0002_ÿÿÿÿÿÿÿÿÿÿÿÿÿÿÿÿÿÿÿÿÿÿÿÿÿÿÿÿÿÿÿÿÿÿÿÿÿÿÿÿÿÿÿÿÿÿÿÿÿÿÿÿÿÿÿÿÿÿÿÿÿÿÿÿÿÿÿÿÿÿÿÿÿÿÿÿÿÿÿÿÿÿÿÿÿÿÿÿjú_x0016_Â» @ÿÿÿÿÿÿÿÿÿÿÿÿÿÿÿÿÿÿÿÿÿÿÿÿÿÿÿÿÿÿÿÿÿÿÿÿÿÿÿÿê°^_x001D_R @å)©_x0008_µL_x001F_@ÿÿÿÿÿÿÿÿÿÿÿÿÿÿÿÿÿÿÿÿÿÿÿÿÿÿÿÿÿÿÿÿO9/Û|?!@ÿÿÿÿÿÿÿÿÿÿÿÿÿÿÿÿÿÿÿÿÿÿÿÿÿÿÿÿÿÿÿÿvgö^0_x001E_@_x0003_ö}x_x001C_¾ @ÿÿÿÿÿÿÿÿÿÿÿÿ_x0001__x0003_ÿÿÿÿ&gt;?ßÂÀf_x001F_@ÿÿÿÿÿÿÿÿÿÿÿÿÿÿÿÿÿÿÿÿÿÿÿÿÿÿÿÿÿÿÿÿÿÿÿÿÿÿÿÿÿÿÿÿÿÿÿÿú1¿,ú_x001E_@G_x0015_®ÒÛ	 @ÿÿÿÿÿÿÿÿÿÿÿÿÿÿÿÿÿÿÿÿÿÿÿÿÿÿÿÿÿÿÿÿÿÿÿÿÿÿÿÿÿÿÿÿÿÿÿÿÿÿÿÿÿÿÿÿÿÿÿÿÿÿÿÿÿÿÿÿÿÿÿÿÿÿÿÿÿÿÿÿÿÿÿÿÿÿÿÿ_x0002_©?P!@ÿÿÿÿÿÿÿÿÿÿÿÿÿÿÿÿÿÿÿÿÿÿÿÿÿÿÿÿÿÿÿÿ#D8_x000D_Ý0_x001E_@Å|áWbd @ÿÿÿÿÿÿÿÿUó³óBL!@ÿÿÿÿÿÿÿÿÿÿÿÿÿÿÿÿ_x0002__x0003_ÿÿÿÿÿÿÿÿÿÿÿÿÿÿÿÿÿÿÿÿÿÿÿÿÿÿÿÿÿÿÿÿ4gGaBx_x001F_@ÿÿÿÿÿÿÿÿÿÿÿÿÿÿÿÿÿÿÿÿÿÿÿÿÿÿÿÿÿÿÿÿ&lt;J_x0010_Ö(!@ÿÿÿÿÿÿÿÿ¦ v­â @Q_x0002_Ì @ÿÿÿÿÿÿÿÿê_x0011_ÛWé @ÿÿÿÿÿÿÿÿÿÿÿÿÿÿÿÿ_x0001_ÑLä @ÿÿÿÿÿÿÿÿÿÿÿÿÿÿÿÿÐ1¼©Úz_x001F_@ÿÿÿÿÿÿÿÿÿÿÿÿÿÿÿÿÿÿÿÿÿÿÿÿÿÿÿÿÿÿÿÿ6_x001F_:³tX_x001F_@h_x0001_0ÇU!@ÿÿÿÿÿÿÿÿÿÿÿÿÿÿÿÿÿÿÿÿÿÿÿÿÿÿÿÿÿÿÿÿ_x0017_´:Þ_x0001__x0002_¼ð_x001F_@¹x?y6J @ÿÿÿÿÿÿÿÿÿÿÿÿÿÿÿÿcI¥Nv¾_x001D_@Ã5¤õMþ_x001E_@ÿÿÿÿÿÿÿÿ_x0019_JYW-_x001F_@ØÔÖÛ_x0003_ @ÿÿÿÿÿÿÿÿÿÿÿÿÿÿÿÿÿÿÿÿÿÿÿÿÿÿÿÿÿÿÿÿÿÿÿÿÿÿÿÿÿÿÿÿÿÿÿÿÿÿÿÿÿÿÿÿ_x0010_'E @ÿÿÿÿÿÿÿÿÿÿÿÿÿÿÿÿÿÿÿÿÿÿÿÿÿÿÿÿÿÿÿÿ*º¬sì_x0013__x001F_@üDìÔ_x0005_Y @ÿÿÿÿÿÿÿÿÿÿÿÿÿÿÿÿÿÿÿÿÿÿÿÿÿÿÿÿÿÿÿÿÿÿÿÿÿÿÿÿÿÿÿÿÿÿÿÿÿÿÿÿÿÿÿÿÿÿÿÿÿÿÿÿÿÿÿÿÿÿÿÿ_x0001__x0002_©_x000F__x000E_?_x001C__x0013_ @@'í*¤5 @_x0019_,eº´_x001E_@ÿÿÿÿÿÿÿÿÿÿÿÿÿÿÿÿÿÿÿÿÿÿÿÿÿÿÿÿÿÿÿÿ_x001D_«lLõ_x001C__x001F_@ÿÿÿÿÿÿÿÿÿÿÿÿÿÿÿÿÿÿÿÿÿÿÿÿÿÿÿÿÿÿÿÿÿÿÿÿÿÿÿÿÿÿÿÿÿÿÿÿÿÿÿÿÿÿÿÿÿÿÿÿÿÿÿÿð¹öÚ_x001F_@ÿÿÿÿÿÿÿÿÿÿÿÿÿÿÿÿDL_x000F_¨_x001F_@_x001D_Ô^_x0003_µ @ÿÿÿÿÿÿÿÿÿÿÿÿÿÿÿÿÿÿÿÿÿÿÿÿÿÿÿÿÿÿÿÿÿÿÿÿÿÿÿÿÿÿÿÿÿÿÿÿÿÿÿÿÿÿÿÿÿÿÿÿÿÿÿÿÿÿÿÿÿÿÿÿø1_x0004_ß1 @ÿÿÿÿ_x0001__x0002_ÿÿÿÿÿÿÿÿÿÿÿÿÿÿÿÿÿÿÿÿÿÿÿÿÿÿÿÿÿÿÿÿÿÿÿÿÿÿÿÿÿÿÿÿm2YÌe_x001F_ @ÿÿÿÿÿÿÿÿF[ç­Lì @ÿÿÿÿÿÿÿÿÿÿÿÿÿÿÿÿÿÿÿÿÿÿÿÿ_x0011_n0N_x001E_@ÿÿÿÿÿÿÿÿÿÿÿÿÿÿÿÿ_x000C_ºdbG!@»IÀd_x001E_@ÿÿÿÿÿÿÿÿS+jÒ¢ @ÿÿÿÿÿÿÿÿÿÿÿÿÿÿÿÿ"g´÷×_x001E_@[_x000E_þ¶W_x001D_@ÿÿÿÿÿÿÿÿ§AB_x000B_ @ÿÿÿÿÿÿÿÿÿÿÿÿÿÿÿÿÿÿÿÿÿÿÿÿÿÿÿÿÿÿÿÿÿÿÿÿÿÿÿÿÿÿÿÿÿÿÿÿÿÿÿÿÿÿÿÿ_x0001__x0002_ÿÿÿÿÿÿÿÿ(_x0005_~Éd @ÔYd_À_x001C_@_x0012_6AÊG_x001D_@ÿÿÿÿÿÿÿÿjNP3ü @ØI_x0015_ò_x0019_$_x001F_@_x0015_§ÈN8º @ÿÿÿÿÿÿÿÿÿÿÿÿÿÿÿÿNºÍP£²_x001F_@^O_»w!@uqèÌýÈ_x001D_@ÿÿÿÿÿÿÿÿÿÿÿÿÿÿÿÿÿÿÿÿÿÿÿÿÿÿÿÿÿÿÿÿ_x0017_¡¬ü|±_x001D_@ÿÿÿÿÿÿÿÿÿÿÿÿÿÿÿÿ®ó»¼¡ @«¡ôÌ¿ @ÿÿÿÿÿÿÿÿFh\_x0011_Í!@@_x0018_üT_ @ÿÿÿÿÿÿÿÿß#¯ë¹_x001F_@ÿÿÿÿÿÿÿÿÿÿÿÿÿÿÿÿÿÿÿÿÿÿÿÿÿÿÿÿÿÿÿÿKµ_x000C_k_x0001__x0003__x0014_¤_x001F_@ÿÿÿÿÿÿÿÿÎøP·¨!!@ÿÿÿÿÿÿÿÿÿÿÿÿÿÿÿÿÿÿÿÿÿÿÿÿÿÿÿÿÿÿÿÿÿÿÿÿÿÿÿÿÿÿÿÿÿÿÿÿÿÿÿÿÿÿÿÿþÄëw2!@ÿÿÿÿÿÿÿÿ?_x0018_Ê²Ö_x001F_@D%jM @ÿÿÿÿÿÿÿÿÿÿÿÿÿÿÿÿ"¬dñ_x001E_@ÿÿÿÿÿÿÿÿÿÿÿÿÿÿÿÿÿÿÿÿÿÿÿÿ_x0017__x0019__x0005_{}î_x001C_@ÿÿÿÿÿÿÿÿÿÿÿÿÿÿÿÿØ¦µq_x001F_@ÿÿÿÿÿÿÿÿÿÿÿÿÿÿÿÿ¹$ò­|!@n	üZ_x0002_¨_x001F_@ò_x0016_¬¯u!@ÿÿÿÿÿÿÿÿÿÿÿÿÿÿÿÿ]6&gt;è÷_x001F_@_x0001__x0002_ÿÿÿÿÿÿÿÿ,zoÜl	!@_x0002_äWãD @ÿÿÿÿÿÿÿÿÿÿÿÿÿÿÿÿ/C_x0005_Ø_x0015_ß @¿Ì,àÌ_x001F_@ÿÿÿÿÿÿÿÿ=ÅQ_x001D_ö_x001D_@ÿÿÿÿÿÿÿÿÿÿÿÿÿÿÿÿÿÿÿÿÿÿÿÿÿÿÿÿÿÿÿÿÿÿÿÿÿÿÿÿËâÐ7É @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ÿÿÿÿÿÿÿÿÿÿÿÿÿÿÿÿÿÿÿÿSÌic×d_x001F_@ÿÿÿÿÿÿÿÿÿÿÿÿÿÿÿÿÿÿÿÿÿÿÿÿÿÿÿÿÿÿÿÿÿÿÿÿÿÿÿÿ¶²]¼_x001F_@ÿÿÿÿÿÿÿÿé÷ÿ¯_x0014_´_x001F_@ºÔ~r @ÿÿÿÿÿÿÿÿÿÿÿÿÿÿÿÿÿÿÿÿÿÿÿÿ´_x000E_Õ¤ @ÿÿÿÿÿÿÿÿÿÿÿÿÿÿÿÿÿÿÿÿÿÿÿÿ_x0002_x_x0011_~_x001D_@ÿÿÿÿÿÿÿÿÿÿÿÿÿÿÿÿØÑ_x0017_±¤_x0003_!@ÿÿÿÿÿÿÿÿÿÿÿÿÿÿÿÿÿÿÿÿÿÿÿÿÿÿÿÿÿÿÿÿ_x0001__x0002_ÿÿÿÿÿÿÿÿ_x0011_ÞìÓ @ÿÿÿÿÿÿÿÿÿÿÿÿÿÿÿÿÿÿÿÿÿÿÿÿÿÿÿÿÿÿÿÿÿÿÿÿÿÿÿÿÿÿÿÿÿÿÿÿÿÿÿÿÿÿÿÿÿÿÿÿÿÿÿÿÿÿÿÿÿÿÿÿÿÿÿÿÿÿÿÿÿÿÿÿÿÿÿÿÿÿÿÿÿÿÿÿÊJò_x0002_ @ÿÿÿÿÿÿÿÿÿÿÿÿÿÿÿÿÿÿÿÿÿÿÿÿÿÿÿÿÿÿÿÿÿÿÿÿÿÿÿÿÿÿÿÿÿÿÿÿÿÿÿÿÿÿÿÿ_x001C_a_x001E_ÝäY @ÿÿÿÿÿÿÿÿîo_x0019_Ý×J @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Ò_x000B_áp(_x0011_ @ÿÿÿÿÿÿÿÿÿÿÿÿÿÿÿÿÿÿÿÿÿÿÿÿÿÿÿÿÿÿÿÿÿÿÿÿÿÿÿÿÿÿÿÿÿÿÿÿ4 È¿xu_x001F_@ÿÿÿÿÿÿÿÿ_x0001__x0002_ÿÿÿÿÿÿÿÿÿÿÿÿÿÿÿÿ"Ió_x0019_F3 @ÿÿÿÿÿÿÿÿ_x001E_7h¨=_x001E_@ÿÿÿÿÿÿÿÿÿÿÿÿÿÿÿÿÿÿÿÿÿÿÿÿ~8¨G_x001F_@ÿÿÿÿÿÿÿÿÿÿÿÿÿÿÿÿÿÿÿÿÿÿÿÿÿÿÿÿÿÿÿÿÿÿÿÿÿÿÿÿ`¿?&gt;ãG_x001D_@ÿÿÿÿÿÿÿÿÿÿÿÿÿÿÿÿÿÿÿÿÿÿÿÿÿÿÿÿÿÿÿÿÿÿÿÿÿÿÿÿÿÿÿÿÿÿÿÿÿÿÿÿÿÿÿÿÿÿÿÿÿÿÿÿÿÿÿÿÿÿÿÿÿÿÿÿÿÿÿÿÿÿÿÿÿÿÿÿ]_x0010_ðÖ¬ @ÿÿÿÿÿÿÿÿÿÿÿÿÿÿÿÿÿÿÿÿÿÿÿÿÿÿÿÿÿÿÿÿÿÿÿÿ_x0001__x0002_ÿÿÿÿÿÿÿÿÿÿÿÿô+ÛÆ\ @ÿÿÿÿÿÿÿÿÿÿÿÿÿÿÿÿÿÿÿÿÿÿÿÿôMq_x001D_o_x001F_@u}S;h_x001D_@	!gÙåÊ_x001F_@ÿÿÿÿÿÿÿÿÿÿÿÿÿÿÿÿÿÿÿÿÿÿÿÿÿÿÿÿÿÿÿÿÿÿÿÿÿÿÿÿÿÿÿÿÿÿÿÿÿÿÿÿÿÿÿÿ_x000D_Û27 @.ð_x001C_Ôý_x001F_@~ðÛe!@ÿÿÿÿÿÿÿÿ©ß"[ñ¹_x001C_@ÿÿÿÿÿÿÿÿÿÿÿÿÿÿÿÿÿÿÿÿÿÿÿÿÿÿÿÿÿÿÿÿ®_x000F_C_x0011_më_x001F_@_x001C_G/ù*~_x001E_@ÿÿÿÿÿÿÿÿÿÿÿÿÿÿÿÿÿÿÿÿÿÿÿÿÿÿÿÿÿÿÿÿÿÿÿÿÿÿÿÿ_x0001__x0002_ÿÿÿÿÿÿÿÿÿÿÿÿÿÿÿÿÀ(¶!Ô0 @ÿÿÿÿÿÿÿÿ»ãÏZ{_x001D_@ÿÿÿÿÿÿÿÿÿÿÿÿÿÿÿÿÿÿÿÿÿÿÿÿÿÿÿÿÿÿÿÿÿÿÿÿÿÿÿÿÿÿÿÿÿÿÿÿÿÿÿÿÿÿÿÿÿÿÿÿÿÿÿÿÿÿÿÿÿÿÿÿ_x0019_e2M«I @3u§ @úÈÀÜá_x0019_!@ÿÿÿÿÿÿÿÿÎëº_x000E_C!@ÿÿÿÿÿÿÿÿÿÿÿÿÿÿÿÿÿÿÿÿÿÿÿÿÿÿÿÿÿÿÿÿÿÿÿÿÿÿÿÿÿÿÿÿÿÿÿÿÿÿÿÿÿÿÿÿÿÿÿÿÿÿÿÿNvò2Ý_x001F_@ÿÿÿÿÿÿÿÿÿÿÿÿÿÿÿÿÿÿÿÿÿÿÿÿA_x0007__x001D__x0006__x0001__x0003_q @ÿÿÿÿÿÿÿÿ_x0002_OtFº_x001E_@ÿÿÿÿÿÿÿÿÿÿÿÿÿÿÿÿÿÿÿÿÿÿÿÿÿÿÿÿÿÿÿÿÿÿÿÿÿÿÿÿÿÿÿÿÿÿÿÿ@Çh£¾D_x001F_@ÿÿÿÿÿÿÿÿÿÿÿÿÿÿÿÿÿÿÿÿÿÿÿÿÿÿÿÿÿÿÿÿÿÿÿÿÿÿÿÿÿÿÿÿÿÿÿÿÿÿÿÿÿÿÿÿ%Ñ&amp;FÛ!@ÿÿÿÿÿÿÿÿÿÿÿÿÿÿÿÿÿÿÿÿÿÿÿÿÿÿÿÿÿÿÿÿÿÿÿÿÿÿÿÿ_x0008_v&gt;;Ê!@ÿÿÿÿÿÿÿÿa=A_x0007_ @ÿÿÿÿÿÿÿÿÿÿÿÿÿÿÿÿÿÿÿÿÿÿÿÿÚ_x000D_0°,_x000F_ @ A_x001F_Ê_x001D_@ÿÿÿÿÿÿÿÿ_x0002__x0003_ÿÿÿÿÿÿÿÿÿÿÿÿÿÿÿÿÿÿÿÿÿÿÿÿÿÿÿÿÿÿÿÿÿÿÿÿÿÿÿÿÿÿÿÿÿÿÿÿÿÿÿÿÿÿÿÿÿÿÿÿÿÿÿÿ_x0002__ô×]= @ÿÿÿÿÿÿÿÿÿÿÿÿÿÿÿÿö} ×w_x0001_ @ÿÿÿÿÿÿÿÿÿÿÿÿÿÿÿÿ_x0006_ò¬9ÿÃ @ÿÿÿÿÿÿÿÿÿÿÿÿÿÿÿÿÿÿÿÿÿÿÿÿ«_x0005_¦_x0006__x001F_@ÿÿÿÿÿÿÿÿÿÿÿÿÿÿÿÿc«r_x000E__x001C_Õ_x001D_@l4öÚ_x001E_@ÿÿÿÿÿÿÿÿÿÿÿÿÿÿÿÿÿÿÿÿÿÿÿÿ7_x0008_æQÊ_x001F_@ÿÿÿÿÿÿÿÿ2ÓÑÏ5_x001F_@ÿÿÿÿÿÿÿÿÿÿÿÿÿÿÿÿÿÿÿÿ_x0001__x0002_ÿÿÿÿÿÿÿÿÿÿÿÿN¢ÎÂë¿_x001E_@ÿÿÿÿÿÿÿÿ_x0001_2¶ÅIY_x001C_@ÿÿÿÿÿÿÿÿl÷Ì&gt;ch_x001C_@Å%&amp;_x000C_w_x001E_@ÿÿÿÿÿÿÿÿÿÿÿÿÿÿÿÿÿÿÿÿÿÿÿÿÿÿÿÿÿÿÿÿÿÿÿÿÿÿÿÿÿÿÿÿÿÿÿÿÿÿÿÿÿÿÿÿÿÿÿÿÿÿÿÿÿÿÿÿÿÿÿÿg_x0016_@_x0011_!@ÿÿÿÿÿÿÿÿÿÿÿÿÿÿÿÿÿÿÿÿÿÿÿÿ_x0018_Í¥j_x0005_/_x001F_@_&gt;²e @ÿÿÿÿÿÿÿÿ©,¯á3°_x001F_@Â5Á&gt;!@ÿÿÿÿÿÿÿÿnå_£Û_x001E_@f´y/ñ'_x001E_@ÿÿÿÿÿÿÿÿÿÿÿÿÿÿÿÿÿÿÿÿÿÿÿÿ_x0001__x0003_ÿÿÿÿÿÿÿÿÿÿÿÿÿÿÿÿÿÿÿÿÿÿÿÿÿÿÿÿÿÿÿÿ ¬_x0007_ËO @ÿÿÿÿÿÿÿÿÿÿÿÿÿÿÿÿ¯	ý_x0010_S_x001F_@ÿÿÿÿÿÿÿÿÿÿÿÿÿÿÿÿÿÿÿÿÿÿÿÿÿÿÿÿÿÿÿÿÿÿÿÿÿÿÿÿÿÿÿÿÿÿÿÿÿÿÿÿÿÿÿÿÿÿÿÿÿÿÿÿª:_x0002__x001E_@_x0016_$'ªøú_x001E_@ÿÿÿÿÿÿÿÿÿÿÿÿÿÿÿÿÿÿÿÿÿÿÿÿÿÿÿÿÿÿÿÿÿÿÿÿÿÿÿÿ)wñ­f: @ÿÿÿÿÿÿÿÿ³f_x000D__x000C_¡¯ @ÿÿÿÿÿÿÿÿ&lt;þ¬°®_x001C_@ÿÿÿÿÿÿÿÿÿÿÿÿÿÿÿÿ?¡&amp;Z!@m¤8_x0001__x0003_q @:&amp;_x0002_akG_x001F_@ÿÿÿÿÿÿÿÿÿÿÿÿÿÿÿÿJ±ï1^/ @_x0014_æÏ_x0011_Y¥_x001E_@ÿÿÿÿÿÿÿÿÿÿÿÿÿÿÿÿNþ8Xj, @ÿÿÿÿÿÿÿÿÿÿÿÿÿÿÿÿÿÿÿÿÿÿÿÿÿÿÿÿÿÿÿÿÿÿÿÿÿÿÿÿÿÿÿÿÿÿÿÿÿÿÿÿÿÿÿÿ_x0015_éyv÷3_x001E_@ÿÿÿÿÿÿÿÿ÷_x001D_&amp;ªã¶!@ÿÿÿÿÿÿÿÿÿÿÿÿÿÿÿÿÿÿÿÿÿÿÿÿÿÿÿÿÿÿÿÿÿÿÿÿÿÿÿÿWcú!|p @K5ÀÌdø @ÿÿÿÿÿÿÿÿÿÿÿÿÿÿÿÿ(Ïããñ_x0019__x001F_@ÿÿÿÿÿÿÿÿÿÿÿÿÿÿÿÿÿÿÿÿÿÿÿÿ_x0001__x0002_ÿÿÿÿÿÿÿÿÿÿÿÿÿÿÿÿÿÿÿÿÿÿÿÿÿÿÿÿÿÿÿÿóÄÇ}&lt;þ @Ù±e)I_x001E_@ÿÿÿÿÿÿÿÿÌæ¢Ü8q @ÿÿÿÿÿÿÿÿ,W»Ù+Y_x001F_@ÿÿÿÿÿÿÿÿÿÿÿÿÿÿÿÿÿÿÿÿÿÿÿÿÿÿÿÿÿÿÿÿÿÿÿÿÿÿÿÿÿÿÿÿÿÿÿÿÿÿÿÿÿÿÿÿÿÿÿÿÿÿÿÿÿÿÿÿÿÿÿÿ'"iQ @é_x0013_pVí_x001F_@ÿÿÿÿÿÿÿÿÿÿÿÿÿÿÿÿ¤ø°«øú_x001D_@ÿÿÿÿÿÿÿÿÿÿÿÿÿÿÿÿGHUÞØ @ÿÿÿÿÿÿÿÿÿÿÿÿÿÿÿÿÿÿÿÿÿÿÿÿÿÿÿÿÿÿÿÿÿÿÿÿ_x0001__x0002_ÿÿÿÿÿÿÿÿÿÿÿÿ_x0018_{¹u2? @ÿÿÿÿÿÿÿÿÿÿÿÿÿÿÿÿxNåì @ÿÿÿÿÿÿÿÿÿÿÿÿÿÿÿÿÿÿÿÿÿÿÿÿÿÿÿÿÿÿÿÿÿÿÿÿÿÿÿÿÿÿÿÿÿÿÿÿÿÿÿÿÿÿÿÿ`ÈÈÌ_x0012_E_x001E_@ÿÿÿÿÿÿÿÿÿÿÿÿÿÿÿÿÿÿÿÿÿÿÿÿÿÿÿÿÿÿÿÿÿÿÿÿÿÿÿÿÏ_x000D_Ð_x0005_Ê$_x001E_@ÿÿÿÿÿÿÿÿÿÿÿÿÿÿÿÿÿÿÿÿÿÿÿÿÿÿÿÿÿÿÿÿÿÿÿÿÿÿÿÿÿÿÿÿÿÿÿÿÿÿÿÿÿÿÿÿ_x0005__x001E_@_x001D_·ª @ÿÿÿÿÿÿÿÿÿÿÿÿÿÿÿÿÿÿÿÿÿÿÿÿÿÿÿÿÿÿÿÿ_x0001__x0002_ÿÿÿÿÿÿÿÿÿÿÿÿÿÿÿÿÿÿÿÿÿÿÿÿÿÿÿÿÿÿÿÿÿÿÿÿÿÿÿÿÿÿÿÿÿÿÿÿÿÿÿÿÿÿÿÿ4;Bê_x001F_@ÿÿÿÿÿÿÿÿÿÿÿÿÿÿÿÿÿÿÿÿÿÿÿÿÿÿÿÿÿÿÿÿdþD³_x000B_x_x001E_@ÿÿÿÿÿÿÿÿÿÿÿÿÿÿÿÿÿÿÿÿÿÿÿÿÿÿÿÿÿÿÿÿÿÿÿÿÿÿÿÿÿÿÿÿÿÿÿÿ_x000B__x001B_=µU @ÿÿÿÿÿÿÿÿÿÿÿÿÿÿÿÿÿÿÿÿÿÿÿÿÿÿÿÿÿÿÿÿÿÿÿÿÿÿÿÿÿÿÿÿÿÿÿÿÿÿÿÿÿÿÿÿÿÿÿÿÿÿÿÿÿÿÿÿÿÿÿÿÿÿÿÿÿÿÿÿØBÒÌ[_x001F_@ÿÿÿÿ_x0001__x0002_ÿÿÿÿÿÿÿÿÿÿÿÿÿÿÿÿÿÿÿÿÿÿÿÿÿÿÿÿÿÿÿÿÿÿÿÿ-Z¢Ë0O @ÿÿÿÿÿÿÿÿÿÿÿÿÿÿÿÿ¼áYm_x001D__x001F_@ÿÿÿÿÿÿÿÿÿÿÿÿÿÿÿÿ}à²ñn @²I_x0002_¬*_x001E_@ÿÿÿÿÿÿÿÿÀ1jVq_x001C_@ÿÿÿÿÿÿÿÿ&amp;hûýý_x0007_ @ÿÿÿÿÿÿÿÿÿÿÿÿÿÿÿÿÿÿÿÿÿÿÿÿÿÿÿÿÿÿÿÿÿÿÿÿÿÿÿÿÿÿÿÿÿÿÿÿÿÿÿÿÿÿÿÿR^_x000C_Qáö_x001F_@Êæ±Ñ_x001D_@ÿÿÿÿÿÿÿÿÿÿÿÿÿÿÿÿÿÿÿÿÿÿÿÿR_x0014__x0011_ï @ÿÿÿÿÿÿÿÿÿÿÿÿÿÿÿÿ_x0001__x0002_\_x0014_?âð @ÿÿÿÿÿÿÿÿÓýxx @ÿÿÿÿÿÿÿÿÿÿÿÿÿÿÿÿÿÿÿÿÿÿÿÿÿÿÿÿÿÿÿÿÿÿÿÿÿÿÿÿÿÿÿÿÿÿÿÿÿÿÿÿÿÿÿÿÿÿÿÿÿÿÿÿÿÿÿÿÿÿÿÿÿÿÿÿÿÿÿÿÿÿÿÿÿÿÿÿÿÿÿÿÿÿÿÿÿÿÿÿÿÿÿÿ_x001C_Ö+y+ @ÿÿÿÿÿÿÿÿÿÿÿÿÿÿÿÿÿÿÿÿÿÿÿÿ:b_x0008_t\_x001F_@öø#_x000C_t @ÿÿÿÿÿÿÿÿúù	Q6[ @V¨ã4(Ï_x001F_@ÿÿÿÿÿÿÿÿÿÿÿÿÿÿÿÿÿÿÿÿÿÿÿÿÿÿÿÿÿÿÿÿÿÿÿÿÿÿÿÿí¿°Êå @ÿÿÿÿ_x0001__x0002_ÿÿÿÿÿÿÿÿÿÿÿÿøµ×#B_x001F_@°7N_x0004_&lt;_x001F_@ÿÿÿÿÿÿÿÿÿÿÿÿÿÿÿÿÿÿÿÿÿÿÿÿ_x0016_¥ÂTÞ!@{ÊèÖ _x000E_!@ÿÿÿÿÿÿÿÿÿÿÿÿÿÿÿÿÿÿÿÿÿÿÿÿÿÿÿÿÿÿÿÿÿÿÿÿÿÿÿÿÿÿÿÿÿÿÿÿ{®nJëh_x001D_@ÿÿÿÿÿÿÿÿÿÿÿÿÿÿÿÿÿÿÿÿÿÿÿÿÿÿÿÿÿÿÿÿÿÿÿÿÿÿÿÿÿÿÿÿÿÿÿÿÿÿÿÿÿÿÿÿÿÿÿÿÿÿÿÿÜúÚ`É_x001E_@'Û\ÒGU @ÿÿÿÿÿÿÿÿ_x0015_³Q_x0008_ÞK_x001E_@ÿÿÿÿÿÿÿÿÿÿÿÿÿÿÿÿÿÿÿÿÿÿÿÿ8nÄ_x0005_é¿_x001F_@</t>
  </si>
  <si>
    <t>be999d2a3209b6f68676effb1f886101_x0001__x0002_ÿÿÿÿÿÿÿÿÿÿÿÿÿÿÿÿÿÿÿÿÿÿÿÿÿÿÿÿÿÿÿÿÿÿÿÿÿÿÿÿ1'Û\Â_x001F_@ÿÿÿÿÿÿÿÿæUçmÒ @ÿÿÿÿÿÿÿÿÄ_x001D_ëu_x001E_@ÿÿÿÿÿÿÿÿÿÿÿÿÿÿÿÿÿÿÿÿÿÿÿÿÿÿÿÿÿÿÿÿÿÿÿÿÿÿÿÿÿÿÿÿÿÿÿÿÿÿÿÿÿÿÿÿÿÿÿÿÿÿÿÿÿÿÿÿÿÿÿÿÿÿÿÿÿÿÿÿÿÿÿÿÿÿÿÿ¸_x0010_{ØòO!@Ö©YJT!@ÿÿÿÿÿÿÿÿè;C_x0011_ÐÖ_x001E_@ÿÿÿÿÿÿÿÿ¯BãïÊÛ @ÿÿÿÿÿÿÿÿÿÿÿÿÿÿÿÿÀÄªëÏ @ÿÿÿÿÿÿÿÿÿÿÿÿ_x0001__x0002_ÿÿÿÿÿÿÿÿÿÿÿÿòJ_x0011_S,_x001E_@ÿÿÿÿÿÿÿÿÿÿÿÿÿÿÿÿÿÿÿÿÿÿÿÿ_x0003_ÐØÝ @ÿÿÿÿÿÿÿÿÛc_x001E_)Ùâ_x001F_@â_x0012_'uöf @ÿÿÿÿÿÿÿÿvµ_x0019_l¬Ï!@D_x0019_iûT @ÿÿÿÿÿÿÿÿÿÿÿÿÿÿÿÿÿÿÿÿÿÿÿÿ²Ëeïh @ÿÿÿÿÿÿÿÿÿÿÿÿÿÿÿÿÿÿÿÿÿÿÿÿÿÿÿÿÿÿÿÿÿÿÿÿÿÿÿÿÿÿÿÿÿÿÿÿö$Å o_x001F_@Õ(ÓVZ_x001D_@ÿÿÿÿÿÿÿÿG¤ËÏãæ_x001E_@ÿÿÿÿÿÿÿÿ_x0005__x0017_ÿR_x0010__x001D_@ÿÿÿÿÿÿÿÿÿÿÿÿÿÿÿÿãÀc_x0019_°, @_x0001__x0002_È	ÀXê @ÿÿÿÿÿÿÿÿÿÿÿÿÿÿÿÿÈR®«_x001F_@ÿÿÿÿÿÿÿÿÿÿÿÿÿÿÿÿ_x000F_ÿ½½_x0011_ß_x001E_@ÿÿÿÿÿÿÿÿÿÿÿÿÿÿÿÿÿÿÿÿÿÿÿÿÿÿÿÿÿÿÿÿÿÿÿÿÿÿÿÿÿÿÿÿÿÿÿÿÿÿÿÿÿÿÿÿl¶x­_x001C_@ÿÿÿÿÿÿÿÿÿÿÿÿÿÿÿÿÿÿÿÿÿÿÿÿÿÿÿÿÿÿÿÿÿÿÿÿÿÿÿÿÿÿÿÿÿÿÿÿÿÿÿÿÿÿÿÿ_x0005_«îïâ^_x001F_@ÿÿÿÿÿÿÿÿ_x0011_^ß~	_x001E_@ÿÿÿÿÿÿÿÿÿÿÿÿÿÿÿÿÿÿÿÿÿÿÿÿÿÿÿÿÿÿÿÿÑ¢hå?+!@ÿÿÿÿÿÿÿÿõ+Õê_x0001__x0003_3	!@=ôÖ_x0019_£Ä @àtªÓY# @x=E#¿7 @K6¯©| @ÿÿÿÿÿÿÿÿÿÿÿÿÿÿÿÿÿÿÿÿÿÿÿÿÿÿÿÿÿÿÿÿÿÿÿÿÿÿÿÿß¨DI  @ÿÿÿÿÿÿÿÿþÜ_°_x0002_¸ @ÿÿÿÿÿÿÿÿÿÿÿÿÿÿÿÿÿÿÿÿÿÿÿÿFßÆ¼Â_x001E_@ÿÿÿÿÿÿÿÿÿÿÿÿÿÿÿÿÿÿÿÿÿÿÿÿÿÿÿÿÿÿÿÿÿÿÿÿÿÿÿÿÿÿÿÿÿÿÿÿÿÿÿÿÿÿÿÿ "ùôµ_x001E_@ÿÿÿÿÿÿÿÿÿÿÿÿÿÿÿÿÀÖ_x001A_©_x000E_ @ÿÿÿÿÿÿÿÿ·iK­j_x0001_!@ÿÿÿÿÿÿÿÿÿÿÿÿÿÿÿÿ_x0002__x0005_}5_x0004_"A÷ @jÃÂæ @ÿÿÿÿÿÿÿÿÿÿÿÿÿÿÿÿ®M"_x0001__x0003_4 @ÿÿÿÿÿÿÿÿÿÿÿÿÿÿÿÿÿÿÿÿÿÿÿÿÿÿÿÿÿÿÿÿÿÿÿÿÿÿÿÿÿÿÿÿÿÿÿÿB ¦\_x001F_@ÿÿÿÿÿÿÿÿ_x0013_¡ýè_x001E_@ÿÿÿÿÿÿÿÿ°ôô{^z!@ÿÿÿÿÿÿÿÿÿÿÿÿÿÿÿÿÿÿÿÿÿÿÿÿÿÿÿÿÿÿÿÿ=²Ü)H_x001E_@¿¿-H_x0012_¤_x001E_@ÿÿÿÿÿÿÿÿÿÿÿÿÿÿÿÿÿÿÿÿÿÿÿÿÿÿÿÿÿÿÿÿ0köù @!Â 0r³_x001E_@ÿÿÿÿÿÿÿÿz5ÎgSi!@ÿÿÿÿÿÿÿÿÐqü­_x0001__x0002_(_x001C_@ÿÿÿÿÿÿÿÿAµ»_x0007_* @ÿÿÿÿÿÿÿÿ-_x000F_"m!@èó_x0006_-q!@ÿÿÿÿÿÿÿÿÿÿÿÿÿÿÿÿÿÿÿÿÿÿÿÿH_x0018__x0005_Ý¶_x0013_ @¢bUSæÓ @ÿÿÿÿÿÿÿÿa£~f½|_x001C_@ÿÿÿÿÿÿÿÿÿÿÿÿÿÿÿÿÿÿÿÿÿÿÿÿiµëØ_x001E_@E_x0018_¬`Xû @ÿÿÿÿÿÿÿÿÿÿÿÿÿÿÿÿÿÿÿÿÿÿÿÿÿÿÿÿÿÿÿÿÿÿÿÿÿÿÿÿÿÿÿÿÿÿÿÿãä{_x0002_{C @û½Ó_x0004__x0016__x001D_@ÿÿÿÿÿÿÿÿÎ_x0006__x0004_¿i_x001E__x001D_@ÿÿÿÿÿÿÿÿÿÿÿÿÿÿÿÿÿÿÿÿÿÿÿÿÿÿÿÿÿÿÿÿ_x0001__x0003_*=^Ûúk @ÿÿÿÿÿÿÿÿÿÿÿÿÿÿÿÿÿÿÿÿÿÿÿÿ+±_x0002_Ä²_x001F_@ÿÿÿÿÿÿÿÿÿÿÿÿÿÿÿÿÿÿÿÿÿÿÿÿÿÿÿÿÿÿÿÿÿÿÿÿÿÿÿÿÿÿÿÿÿÿÿÿÿÿÿÿÿÿÿÿÿÿÿÿÿÿÿÿÿÿÿÿÿÿÿÿÿÿÿÿÿÿÿÿÿÿÿÿÿÿÿÿÿÿÿÿÿÿÿÿR:_x0016_èe`!@ÿÿÿÿÿÿÿÿÿÿÿÿÿÿÿÿÿÿÿÿÿÿÿÿÿÿÿÿÿÿÿÿKRD² @ÿÿÿÿÿÿÿÿÿÿÿÿÿÿÿÿÿÿÿÿÿÿÿÿ¾7¡Ã~g!@ÿÿÿÿÿÿÿÿÿÿÿÿÿÿÿÿÿÿÿÿÿÿÿÿÿÿÿÿÿÿÿÿÿÿÿÿ_x0002__x0004_ÿÿÿÿÿÿÿÿÿÿÿÿÅ»_x0004_. @ÿÿÿÿÿÿÿÿÿÿÿÿÿÿÿÿÿÿÿÿÿÿÿÿÿÿÿÿÿÿÿÿ_x0001_¥_x0005_ñ_x0003__x0006__x001D_@,Óáj_x001D_@ÿÿÿÿÿÿÿÿÞ_x001B_JJ«B @ÿÿÿÿÿÿÿÿÿÿÿÿÿÿÿÿÿÿÿÿÿÿÿÿÿÿÿÿÿÿÿÿÿÿÿÿÿÿÿÿ»âáT	 @ÿÿÿÿÿÿÿÿÿÿÿÿÿÿÿÿÿÿÿÿÿÿÿÿÿÿÿÿÿÿÿÿBõWWìÉ @ÿÿÿÿÿÿÿÿÿÿÿÿÿÿÿÿyj@â @ÿÿÿÿÿÿÿÿ_x000E_Öo2_x0015_Õ @ÿÿÿÿÿÿÿÿÿÿÿÿÿÿÿÿ_x0003_&amp;0	çò @jÍ'}_x0010_ @ÿÿÿÿÿÿÿÿ_x0001__x0002_ÿÿÿÿÿÿÿÿÿÿÿÿÿÿÿÿÿÿÿÿÿÿÿÿÿÿÿÿÿÿÿÿÿÿÿÿÿÿÿÿÿÿÿÿÿÿÿÿIw-,Ø_x001E_@ÿÿÿÿÿÿÿÿÿÿÿÿÿÿÿÿÿÿÿÿÿÿÿÿÿÿÿÿÿÿÿÿÈöúþ_x001F_@ÿÿÿÿÿÿÿÿÿÿÿÿÿÿÿÿÿÿÿÿÿÿÿÿÿÿÿÿÿÿÿÿÿÿÿÿÿÿÿÿ=ü"æc @ÿÿÿÿÿÿÿÿÿÿÿÿÿÿÿÿÿÿÿÿÿÿÿÿÿÿÿÿÿÿÿÿùoP_x001C__x0018_Î_x001D_@ÿÿÿÿÿÿÿÿÿÿÿÿÿÿÿÿû*®:LÁ @ÿÿÿÿÿÿÿÿÿÿÿÿÿÿÿÿÿÿÿÿÿÿÿÿÿÿÿÿÿÿÿÿÿÿÿÿÿÿÿÿÿÿÿÿ_x0001__x0002_ÿÿÿÿÿÿÿÿÿÿÿÿ[ 7Ë^_x001D_@ÿÿÿÿÿÿÿÿÿÿÿÿÿÿÿÿÿÿÿÿÿÿÿÿÿÿÿÿÿÿÿÿÿÿÿÿÿÿÿÿÿÿÿÿÿÿÿÿÿÿÿÿÿÿÿÿÿÿÿÿÿÿÿÿS¨Û_x001F_@ÿÿÿÿÿÿÿÿÿÿÿÿÿÿÿÿÿÿÿÿÿÿÿÿÿÿÿÿÿÿÿÿÿÿÿÿÿÿÿÿÈ;?¦Û¤_x001F_@ÿÿÿÿÿÿÿÿÿÿÿÿÿÿÿÿÿÿÿÿÿÿÿÿÿÿÿÿÿÿÿÿÿÿÿÿÿÿÿÿÿÿÿÿÿÿÿÿÿÿÿÿÿÿÿÿÿÿÿÿÿÿÿÿÿÿÿÿÿÿÿÿÿÿÿÿÿÿÿÿÿÿÿÿÿÿÿÿèP®õß_x001D_@ÿÿÿÿÿÿÿÿÿÿÿÿÿÿÿÿ_x0001__x0002_³Ìtý_x001E_@ÿÿÿÿÿÿÿÿÿÿÿÿÿÿÿÿÿÿÿÿÿÿÿÿÿÿÿÿÿÿÿÿÿÿÿÿÿÿÿÿè^j¢" @ÿÿÿÿÿÿÿÿÿÿÿÿÿÿÿÿÿÿÿÿÿÿÿÿÿÿÿÿÿÿÿÿÿÿÿÿÿÿÿÿÿÿÿÿÿÿÿÿÿÿÿÿÿÿÿÿÿÿÿÿÿÿÿÿÿÿÿÿÿÿÿÿÿÿÿÿÿÿÿÿ=òß^õ_x001E_@ÿÿÿÿÿÿÿÿïÇ_x000D_nù	 @lÁ^_x0013_ï5 @ÿÿÿÿÿÿÿÿÅ_x0002__x001B_Û_x001E_@/I·¥ !@ÿÿÿÿÿÿÿÿÿÿÿÿÿÿÿÿÿÿÿÿÿÿÿÿÿÿÿÿÿÿÿÿÿÿÿÿÿÿÿÿÿÿÿÿÿÿÿÿÿÿÿÿÿÿÿÿÿÿÿÿ_x0001__x0002_ÿÿÿÿÿÿÿÿÿÿÿÿÿÿÿÿÿÿÿÿÿÿÿÿÿÿÿÿÿÿÿÿÿÿÿÿÿÿÿÿÿÿÿÿÿÿÿÿÿÿÿÿ®_x0011_ã¤Ü; @ÿÿÿÿÿÿÿÿÿÿÿÿÿÿÿÿÿÿÿÿÿÿÿÿdõÀÅ_x0005_ @ÿÿÿÿÿÿÿÿÿÿÿÿÿÿÿÿÿÿÿÿÿÿÿÿPWq_x001E_@ÿÿÿÿÿÿÿÿÿÿÿÿÿÿÿÿ*b[Êß_x001E_@ÿÿÿÿÿÿÿÿÿÿÿÿÿÿÿÿºN{_x001E_@ÿÿÿÿÿÿÿÿS _x001D_ôe_x0004_ @÷_x000C_u³Í&amp;_x001E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¼ióg$ @ÿÿÿÿÿÿÿÿÿÿÿÿÿÿÿÿÿÿÿÿÿÿÿÿ¹ ÀR_x001E_@ÿÿÿÿÿÿÿÿÿÿÿÿÿÿÿÿ^ _x001A_¸_x001F_@ÿÿÿÿÿÿÿÿ]²$l! @ÿÿÿÿÿÿÿÿÿÿÿÿÿÿÿÿÿÿÿÿÿÿÿÿ¿nðVÃr_x001E_@ð¬ÎX_x0001__x0002_Ãn @ÿÿÿÿÿÿÿÿÿÿÿÿÿÿÿÿÿÿÿÿÿÿÿÿÿÿÿÿÿÿÿÿÿÿÿÿÿÿÿÿÿÿÿÿÿÿÿÿ_x0001__nO_x001C__x001E_@ÿÿÿÿÿÿÿÿÿÿÿÿÿÿÿÿÿÿÿÿÿÿÿÿÿÿÿÿÿÿÿÿÿÿÿÿÿÿÿÿÿÿÿÿÿÿÿÿÿÿÿÿÿÿÿÿÿÿÿÿÿÿÿÿ_x0014_o ´ö @ÿÿÿÿÿÿÿÿÿÿÿÿÿÿÿÿú¢_x000C_ï_x001D_@ÿÿÿÿÿÿÿÿÿÿÿÿÿÿÿÿ _x0015_d©_x0004_0_x001E_@ÿÿÿÿÿÿÿÿÿÿÿÿÿÿÿÿÿÿÿÿÿÿÿÿÿÿÿÿÿÿÿÿnPb&gt;æx!@ÿÿÿÿÿÿÿÿÿÿÿÿÿÿÿÿÿÿÿÿÿÿÿÿÿÿÿÿÿÿÿÿ_x0001__x0002_ÿÿÿÿÿÿÿÿÕÚ´_x0007_!@ÿÿÿÿÿÿÿÿÿÿÿÿÿÿÿÿÿÿÿÿÿÿÿÿ1¼2ì_x001D_@ÿÿÿÿÿÿÿÿÁc»_x0012_NÜ @ÿÿÿÿÿÿÿÿÈ6\Ãüÿ @ÿÿÿÿÿÿÿÿÿÿÿÿÿÿÿÿwítîæ @ÿÿÿÿÿÿÿÿ¢W½ðêð_x001C_@ÿÿÿÿÿÿÿÿÿÿÿÿÿÿÿÿ,4¼n»)!@_x0008_ö%1ý_x001D_@Õ;ï[6_x001F_@ÿÿÿÿÿÿÿÿÿÿÿÿÿÿÿÿÿÿÿÿÿÿÿÿÿÿÿÿÿÿÿÿÿÿÿÿÿÿÿÿÿÿÿÿÿÿÿÿÿÿÿÿÿÿÿÿÿÿÿÿÿÿÿÿÿÿÿÿÿÿÿÿÿÿÿÿÿÿÿÿÿÿÿÿÿÿÿÿÿÿÿÿ_x0001__x0003_ÿÿÿÿÿÿÿÿÿÿÿÿ_x0017_EFèr¸_x001F_@ÿÿÿÿÿÿÿÿÿÿÿÿÿÿÿÿ¤®&lt;d]m @ÿÿÿÿÿÿÿÿÔ05[¾4_x001E_@ÿÿÿÿÿÿÿÿÿÿÿÿÿÿÿÿÿÿÿÿÿÿÿÿÿÿÿÿÿÿÿÿÿÿÿÿÿÿÿÿÿÿÿÿÿÿÿÿÿÿÿÿÿÿÿÿÿÿÿÿÿÿÿÿÿÿÿÿÿÿÿÿüæ,¨_x001F_@_x0002_Ã¨1_x001F_@ÿÿÿÿÿÿÿÿÿÿÿÿÿÿÿÿÿÿÿÿÿÿÿÿÿÿÿÿÿÿÿÿÿÿÿÿÿÿÿÿÿÿÿÿÿÿÿÿÿÿÿÿÿÿÿÿscú¬Y_x001F_@+ÝÉqq_x001F_@ÿÿÿÿÿÿÿÿÿÿÿÿÿÿÿÿÿÿÿÿÿÿÿÿÿÿÿÿÿÿÿÿ_x0001__x0002_ÿÿÿÿÿÿÿÿÿÿÿÿÿÿÿÿÿÿÿÿÿÿÿÿÿÿÿÿÿÿÿÿÿÿÿÿÿÿÿÿÿÿÿÿÿÿÿÿÿÿÿÿÿÿÿÿÿÿÿÿÿÿÿÿÿÿÿÿÿÿÿÿÿÿÿÿÿÿÿÿ~.@üÉÈ @ÿÿÿÿÿÿÿÿÿÿÿÿÿÿÿÿÿÿÿÿÿÿÿÿÿÿÿÿÿÿÿÿÿÿÿÿÿÿÿÿÿÿÿÿÿÿÿÿË¤ø;q&lt;_x001D_@ÿÿÿÿÿÿÿÿÿÿÿÿÿÿÿÿXµmÐB· @ÿÿÿÿÿÿÿÿÿÿÿÿÿÿÿÿÿÿÿÿÿÿÿÿÿÿÿÿÿÿÿÿÿÿÿÿÿÿÿÿÿÿÿÿÿÿÿÿ»o]!½û @qÍô°&gt;_x0019_!@ÿÿÿÿÿÿÿÿÿÿÿÿÿÿÿÿçÇÜ_x001A__x0002__x0003_ÎÓ_x001D_@ÿÿÿÿÿÿÿÿY_x0002_ä0!@·U_x0019_[¬8 @ÿÿÿÿÿÿÿÿÿÿÿÿÿÿÿÿÿÿÿÿÿÿÿÿÿÿÿÿÿÿÿÿ'×òc,_x001F_@ÿÿÿÿÿÿÿÿ¶syxQ @ÿÿÿÿÿÿÿÿÿÿÿÿÿÿÿÿÿÿÿÿÿÿÿÿÿÿÿÿÿÿÿÿÿÿÿÿÿÿÿÿÿÿÿÿÿÿÿÿFmÔ¾©S @ÿÿÿÿÿÿÿÿÿÿÿÿÿÿÿÿÿÿÿÿÿÿÿÿÿÿÿÿÿÿÿÿÿÿÿÿÿÿÿÿÿÿÿÿÿÿÿÿÿÿÿÿÿÿÿÿ¢(_x0018__x0014_õ!@ÿÿÿÿÿÿÿÿÿÿÿÿÿÿÿÿ_x0017_Hû/_x0001_û_x001F_@7IbÜ_x001E__x000B_!@~Åþ0ð_x001E_@ÿÿÿÿÿÿÿÿ_x0001__x0002_ÿÿÿÿÿÿÿÿÿÿÿÿÿÿÿÿÿÿÿÿÿÿÿÿ\UB^õ_x001F_@ÿÿÿÿÿÿÿÿ.N_x001D_©Q @ÿÿÿÿÿÿÿÿÿÿÿÿÿÿÿÿÿÿÿÿÿÿÿÿ~_x0017_VM5g_x001F_@îÎ$_x0014_FR @ÿÿÿÿÿÿÿÿÿÿÿÿÿÿÿÿl#"O,8!@h?_Ã[ @_x000C_d9_x0017__x000D_ @°Te_x000B__x001D_` @ÿÿÿÿÿÿÿÿÿÿÿÿÿÿÿÿ»2Gæ_x0002_ @ÿÿÿÿÿÿÿÿÿÿÿÿÿÿÿÿüø;_x000B__x0013_³_x001C_@ÿÿÿÿÿÿÿÿn_x001E_Î_x001D_@ÿÿÿÿÿÿÿÿÿÿÿÿÿÿÿÿÿÿÿÿÿÿÿÿÏ6sN£è_x001E_@ÿÿÿÿÿÿÿÿÿÿÿÿÿÿÿÿÿÿÿÿ_x0001__x0003_ÿÿÿÿÿÿÿÿÿÿÿÿÿÿÿÿÿÿÿÿÿÿÿÿÿÿÿÿÿÿÿÿÿÿÿÿ|'_x0011_é¹ @ÿÿÿÿÿÿÿÿÿÿÿÿÿÿÿÿÿÿÿÿÿÿÿÿÿÿÿÿÿÿÿÿ_x0007_V_x000F_NÔ_x001F_@ÿÿÿÿÿÿÿÿÿÿÿÿÿÿÿÿÿÿÿÿÿÿÿÿÿÿÿÿÿÿÿÿÿÿÿÿÿÿÿÿÿÿÿÿÿÿÿÿÿÿÿÿÿÿÿÿÿÿÿÿÿÿÿÿÙë_x0016_%_x0008_Ã_x001E_@ÿÿÿÿÿÿÿÿl_x001D_Ú_x001A_¾ @ÿÿÿÿÿÿÿÿC_x001D_F¯_x001D_@ê¥ê_x0013_o_x001E_@ÿÿÿÿÿÿÿÿÿÿÿÿÿÿÿÿÿÿÿÿÿÿÿÿÿÿÿÿÿÿÿÿ¢b_x0002_sò! @_x0001_m_x0010_X»ø @ÿÿÿÿÿÿÿÿ_x0001__x0002_ÿÿÿÿÿÿÿÿÿÿÿÿÿÿÿÿÜ_Ä­ü_x001E_@ÿÿÿÿÿÿÿÿÿÿÿÿÿÿÿÿÿÿÿÿÿÿÿÿÿÿÿÿÿÿÿÿÿÿÿÿÿÿÿÿÿÿÿÿÿÿÿÿú_x000E_~Ák£ @ÿÿÿÿÿÿÿÿí[qN_x0011__x001D_@ÿÿÿÿÿÿÿÿTu_x000C_õ_x000F_ @ÿÿÿÿÿÿÿÿÿÿÿÿÿÿÿÿÿÿÿÿÿÿÿÿÿÿÿÿÿÿÿÿV_x0017_I_x001B_ÌÏ_x001F_@ÿÿÿÿÿÿÿÿÿÿÿÿÿÿÿÿÿÿÿÿÿÿÿÿÿÿÿÿÿÿÿÿ'ïÕÃÊ_x001E_@ûÝFvó£_x001E_@ÿÿÿÿÿÿÿÿÿÿÿÿÿÿÿÿâ*ôí_x0016_	!@£!vzÊ_x001E_@\&gt;_x0018_3Ï_x001E_@ÿÿÿÿÿÿÿÿÿÿÿÿ_x0001__x0002_ÿÿÿÿv¥Lï @hWCÛÐ @ÿÿÿÿÿÿÿÿÿÿÿÿÿÿÿÿÿÿÿÿÿÿÿÿÿÿÿÿÿÿÿÿÿÿÿÿÿÿÿÿÿÿÿÿÿÿÿÿÿÿÿÿÿÿÿÿÿÿÿÿÿÿÿÿùoIí Î @ÿÿÿÿÿÿÿÿÿÿÿÿÿÿÿÿ¼ìQvÏ @ÿÿÿÿÿÿÿÿÿÿÿÿÿÿÿÿe_x0006_nO_x001D_@ÿÿÿÿÿÿÿÿÿÿÿÿÿÿÿÿ^Ùò®c!@ä¼ýÄ. @µ_x001B_¤_x0011_w @ÿÿÿÿÿÿÿÿÿÿÿÿÿÿÿÿÿÿÿÿÿÿÿÿÿÿÿÿÿÿÿÿÿÿÿÿÿÿÿÿîÆ8È @ÿÿÿÿÿÿÿÿÿÿÿÿÿÿÿÿÿÿÿÿÿÿÿÿ_x0001__x0003_ÿÿÿÿÿÿÿÿÿÿÿÿÿÿÿÿÿÿÿÿÿÿÿÿÿÿÿÿÿÿÿÿÿÿÿÿÿÿÿÿÿÿÿÿÿÿÿÿÿÿÿÿÿÿÿÿL"µ_x001E_@ÿÿÿÿÿÿÿÿÿÿÿÿÿÿÿÿÿÿÿÿÿÿÿÿÿÿÿÿÿÿÿÿÿÿÿÿÿÿÿÿÿÿÿÿÿÿÿÿÿÿÿÿÿÿÿÿÿÿÿÿÿÿÿÿÑÃÝÇK!@ÿÿÿÿÿÿÿÿÿÿÿÿÿÿÿÿÿÿÿÿÿÿÿÿÿÿÿÿÿÿÿÿÿÿÿÿÿÿÿÿ½¦_x0004_ß_x001E_@ÿÿÿÿÿÿÿÿ´·îe0 @ÿÿÿÿÿÿÿÿÿÿÿÿÿÿÿÿÿÿÿÿÿÿÿÿn_x0002_WC! @ÿÿÿÿÿÿÿÿÿÿÿÿÿÿÿÿÿÿÿÿ_x0002__x0003_ÿÿÿÿÿÿÿÿÿÿÿÿÿÿÿÿÿÿÿÿÿÿÿÿÿÿÿÿÿÿÿÿÿÿÿÿÿÿÿÿÿÿÿÿÿÿÿÿÿÿÿÿÿÿÿÿÿÿÿÿÿÿÿÿÿÿÿÿÿÿÿÿÿÿÿÿ¬AXF@_x001E_@ÿÿÿÿÿÿÿÿ$_x0006__x0008_âO @ÿÿÿÿÿÿÿÿÿÿÿÿÿÿÿÿÿÿÿÿÿÿÿÿ¼Vè_x001F_@ÿÿÿÿÿÿÿÿÿÿÿÿÿÿÿÿå@_x0008_ú @ÿÿÿÿÿÿÿÿÿÿÿÿÿÿÿÿøHñÆi_x0001_!@ÿÿÿÿÿÿÿÿÿÿÿÿÿÿÿÿÿÿÿÿÿÿÿÿÿÿÿÿÿÿÿÿÿÿÿÿÿÿÿÿÿÿÿÿÿÿÿÿÿÿÿÿÿÿÿÿÿÿÿÿÿÿÿÿÿÿÿÿÿÿÿÿ_x0001__x0002_iÞjD_x0001__x001E_@ÿÿÿÿÿÿÿÿÿÿÿÿÿÿÿÿÌAKÀ_x001F_@ÿÿÿÿÿÿÿÿÿÿÿÿÿÿÿÿÿÿÿÿÿÿÿÿÿÿÿÿÿÿÿÿÿÿÿÿÿÿÿÿÿÿÿÿÿÿÿÿÿÿÿÿÿÿÿÿ}ÙFÊë @ÿÿÿÿÿÿÿÿÿÿÿÿÿÿÿÿÿÿÿÿÿÿÿÿÿÿÿÿÿÿÿÿãÐñä_x001E_@ÿÿÿÿÿÿÿÿÿÿÿÿÿÿÿÿÿÿÿÿÿÿÿÿÿÿÿÿÿÿÿÿÿÿÿÿÿÿÿÿÿÿÿÿÿÿÿÿÿÿÿÿÿÿÿÿÞ_x001C_GS @ÿÿÿÿÿÿÿÿÿÿÿÿÿÿÿÿ_x001D_âÇ_x0003_æ_x001F_@ÿÿÿÿÿÿÿÿÿÿÿÿÿÿÿÿÿÿÿÿÿÿÿÿÿÿÿÿ_x0001__x0002_ÿÿÿÿÊ¦¿_x0014_!@\Lzù_x001E_@ÿÿÿÿÿÿÿÿÿÿÿÿÿÿÿÿÿÿÿÿÿÿÿÿÿÿÿÿÿÿÿÿÝ_x000C_ùL @ÿÿÿÿÿÿÿÿèv2AS_x0008_ @ÿÿÿÿÿÿÿÿÿÿÿÿÿÿÿÿqiC_x0006_ @ÿÿÿÿÿÿÿÿÿÿÿÿÿÿÿÿv¦.À[)_x001F_@ÿÿÿÿÿÿÿÿÿÿÿÿÿÿÿÿÿÿÿÿÿÿÿÿn;u._x001F_l!@ÿÿÿÿÿÿÿÿÿÿÿÿÿÿÿÿâ^_x001F_Æ_x001F_@ÿÿÿÿÿÿÿÿ#UtÒG_x001D_@ÿÿÿÿÿÿÿÿÿÿÿÿÿÿÿÿÿÿÿÿÿÿÿÿÿÿÿÿÿÿÿÿÿÿÿÿÿÿÿÿ_x000D_¤×¦_x0001_ @ÿÿÿÿÿÿÿÿ_x0001__x0002_ÿÿÿÿÿÿÿÿÿÿÿÿÿÿÿÿî*ñº @ÿÿÿÿÿÿÿÿÿÿÿÿÿÿÿÿÿÿÿÿÿÿÿÿÿÿÿÿÿÿÿÿÿÿÿÿÿÿÿÿ|%_x0016__x001D_@ÿÿÿÿÿÿÿÿ~9pÜ @ÿÿÿÿÿÿÿÿÿÿÿÿÿÿÿÿSg_x000D_¦_x001F_@ÿÿÿÿÿÿÿÿØ.i¿­ @ÿÿÿÿÿÿÿÿÿÿÿÿÿÿÿÿÿÿÿÿÿÿÿÿ_x0012_Âö/_x0013__x001E_@ÿÿÿÿÿÿÿÿÿÿÿÿÿÿÿÿÿÿÿÿÿÿÿÿÿÿÿÿÿÿÿÿÿÿÿÿÿÿÿÿ~¦Íö!z @ÿÿÿÿÿÿÿÿÿÿÿÿÿÿÿÿÿÿÿÿÿÿÿÿÿÿÿÿÿÿÿÿY_x000E_ûÿèI_x001E_@ÿÿÿÿ_x0001__x0002_ÿÿÿÿÿÿÿÿÿÿÿÿ_x000F__x0019_y¥&lt;_x001E_@âï$nËá_x001F_@ÿÿÿÿÿÿÿÿ9v"ÚÏÁ_x001E_@ÿÿÿÿÿÿÿÿÿÿÿÿÿÿÿÿÿÿÿÿÿÿÿÿÿÿÿÿÿÿÿÿÿÿÿÿÿÿÿÿÿÿÿÿÿÿÿÿl	í~_x001E_@ÿÿÿÿÿÿÿÿÿÿÿÿÿÿÿÿÿÿÿÿÿÿÿÿÿÿÿÿÿÿÿÿÿÿÿÿÿÿÿÿÿÿÿÿÿÿÿÿºC3_x0006__x001F_@ÿÿÿÿÿÿÿÿÿÿÿÿÿÿÿÿò¤f_x000B__x0016__x001E_@ÿÿÿÿÿÿÿÿ_x001B_&gt;=Ò_x001C_î_x001F_@ÿÿÿÿÿÿÿÿÿÿÿÿÿÿÿÿÿÿÿÿÿÿÿÿ6_x0013_e_x001E_@«åß¤¹ @ÿÿÿÿÿÿÿÿÿÿÿÿÿÿÿÿ_x0002__x0004_ÿÿÿÿÿÿÿÿÿÿÿÿÿÿÿÿ_x0004_Ö¢\àW_x001F_@ÿÿÿÿÿÿÿÿ_x000C__x001A__x0004_:§6 @ßç¦Vª @ÿÿÿÿÿÿÿÿÿÿÿÿÿÿÿÿÿÿÿÿÿÿÿÿÿÿÿÿÿÿÿÿÿÿÿÿÿÿÿÿäº~_x0003_P1_x001F_@ÿÿÿÿÿÿÿÿÿÿÿÿÿÿÿÿÿÿÿÿÿÿÿÿÿÿÿÿÿÿÿÿÿÿÿÿÿÿÿÿÿÿÿÿÿÿÿÿÿÿÿÿÿÿÿÿÿÿÿÿÿÿÿÿ_x0001_ïÈ6 @ÿÿÿÿÿÿÿÿÿÿÿÿÿÿÿÿÿÿÿÿÿÿÿÿÿÿÿÿÿÿÿÿÿÿÿÿÿÿÿÿÿÿÿÿÿÿÿÿÿÿÿÿÿÿÿÿÿÿÿÿÿÿÿÿÿÿÿÿÿÿÿÿeÏ°¸¾O @ÿÿÿÿ_x0001__x0002_ÿÿÿÿÿÿÿÿÿÿÿÿÿÿÿÿÿÿÿÿÿÿÿÿÿÿÿÿÿÿÿÿÿÿÿÿÿÿÿÿÿÿÿÿÿÿÿÿÿÿÿÿÿÿÿÿÿÿÿÿÿÿÿÿÿÿÿÿÿÿÿÿÿÿÿÿÿÿÿÿÿÿÿÿÿÿÿÿÿÿÿÿ_x0011_#Lý¥_x001E_@ÿÿÿÿÿÿÿÿÿÿÿÿÿÿÿÿÿÿÿÿÿÿÿÿÿÿÿÿÿÿÿÿÿÿÿÿÿÿÿÿÛ ô¹_x001D_@ÿÿÿÿÿÿÿÿH_x0018_Qtü @¬_x0013_m&lt;Î _x001E_@ÿÿÿÿÿÿÿÿqõ_x0005_rú_x000E_ @ÿÿÿÿÿÿÿÿÿÿÿÿÿÿÿÿÿÿÿÿÿÿÿÿÿÿÿÿÿÿÿÿÿÿÿÿÿÿÿÿn#\_x0006__x0013_M_x001D_@Á*Ý¾¨ @ÿÿÿÿÿÿÿÿ_x0002__x0003_kX¸_x0019_P_x0019__x001F_@ÿÿÿÿÿÿÿÿÿÿÿÿÿÿÿÿØ±yÄY_x0013_ @ÿÿÿÿÿÿÿÿ_x0006_SÈ_x001E_@_x0015_fdä_x0011__x0012_ @ÿÿÿÿÿÿÿÿÿÿÿÿÿÿÿÿÿÿÿÿÿÿÿÿÿÿÿÿÿÿÿÿÿÿÿÿÿÿÿÿÿÿÿÿÿÿÿÿÿÿÿÿÿÿÿÿn0Á{	e @ÿÿÿÿÿÿÿÿÿÿÿÿÿÿÿÿÿÿÿÿÿÿÿÿÿÿÿÿÿÿÿÿwåÜiÌ¢ @ÿÿÿÿÿÿÿÿÿÿÿÿÿÿÿÿÿÿÿÿÿÿÿÿÿÿÿÿÿÿÿÿÿÿÿÿÿÿÿÿÿÿÿÿÿÿÿÿÿÿÿÿÿÿÿÿÿÿÿÿÿÿÿÿ¡' _x0001_-C_x001D_@ÿÿÿÿÿÿÿÿÿÿÿÿÿÿÿÿDïaç_x0001__x0002_	_x000E_ @ÿÿÿÿÿÿÿÿÿÿÿÿÿÿÿÿÿÿÿÿÿÿÿÿÿÿÿÿÿÿÿÿÿÿÿÿÿÿÿÿÿÿÿÿÿÿÿÿÿÿÿÿÿÿÿÿÿÿÿÿÿÿÿÿÿÿÿÿÿÿÿÿÿÿÿÿÿÿÿÿÿÿÿÿÿÿÿÿæ_x001F__x001C_^{!@¯g®nP @ÿÿÿÿÿÿÿÿÿÿÿÿÿÿÿÿÿÿÿÿÿÿÿÿÑ_x0018_óÄ_x000D__x001F_@ÿÿÿÿÿÿÿÿÿÿÿÿÿÿÿÿÿÿÿÿÿÿÿÿÿÿÿÿÿÿÿÿÿÿÿÿÿÿÿÿÿÿÿÿÿÿÿÿÿÿÿÿÿÿÿÿÿÿÿÿÿÿÿÿµ÷À)D_x001D_@wÞGþQ'_x001D_@ÿÿÿÿÿÿÿÿÿÿÿÿÿÿÿÿÿÿÿÿÿÿÿÿÿÿÿÿÿÿÿÿ_x0001__x0002_àM_x0019_K¥&gt; @ÿÿÿÿÿÿÿÿÿÿÿÿÿÿÿÿÿÿÿÿÿÿÿÿÿÿÿÿÿÿÿÿÿÿÿÿÿÿÿÿÿÿÿÿÿÿÿÿÿÿÿÿÿÿÿÿöY_x0015_ñ_x000D__x0003__x001F_@µ_x001C_îÈ_x0005_ @ÿÿÿÿÿÿÿÿÿÿÿÿÿÿÿÿÿÿÿÿÿÿÿÿÿÿÿÿÿÿÿÿÿÿÿÿÿÿÿÿ|Û«ii @ÿÿÿÿÿÿÿÿÜñ²4)_x001E_@ÿÿÿÿÿÿÿÿÿÿÿÿÿÿÿÿ7éänÓÖ_x001D_@ÿÿÿÿÿÿÿÿ_x000F__x0001_¡æ? @ÿÿÿÿÿÿÿÿÿÿÿÿÿÿÿÿ_x0017_ò/£_x001F__x001D_@ÿÿÿÿÿÿÿÿ_x0016_3Ò25 @ÿÿÿÿÿÿÿÿÿÿÿÿÿÿÿÿÿÿÿÿÿÿÿÿ)_x0012_·	_x0001__x0003__x000D_"_x001F_@ÿÿÿÿÿÿÿÿÄÒûîÙÀ_x001E_@ÿÿÿÿÿÿÿÿÿÿÿÿÿÿÿÿ_x000D_´9_x0007__x001F_ @ÿÿÿÿÿÿÿÿÿÿÿÿÿÿÿÿÿÿÿÿÿÿÿÿ_x0011_ÖÈÎ*_x001E_@ðÎ­Ìò_x001E_@´æ_x0002_¯_x000D_{ @ÿÿÿÿÿÿÿÿÿÿÿÿÿÿÿÿÿÿÿÿÿÿÿÿÿÿÿÿÿÿÿÿÿÿÿÿÿÿÿÿÿÿÿÿÿÿÿÿÿÿÿÿÿÿÿÿÿÿÿÿÿÿÿÿû¼5_x0011_âp!@ÿÿÿÿÿÿÿÿÿÿÿÿÿÿÿÿ¸j·A2_x001D_@ÿÿÿÿÿÿÿÿ³áSâ_x0013_ @ÿÿÿÿÿÿÿÿÿÿÿÿÿÿÿÿÿÿÿÿÿÿÿÿÿÿÿÿÿÿÿÿÿÿÿÿÿÿÿÿÿÿÿÿÿÿÿÿ_x0002__x0003_ÿÿÿÿÿÿÿÿÿÿÿÿÿÿÿÿÿÿÿÿÿÿÿÿÿÿÿÿÿÿÿÿÿÿÿÿÿÿÿÿÿÿÿÿÿÿÿÿÿÿÿÿÿÿÿÿÿÿÿÿÿÿÿÿc¿1ó_x001D_@ÿÿÿÿÿÿÿÿ_x0006__x001A_(_x0001_¨_x001E_@H7Sl¾_x001E_@ÿÿÿÿÿÿÿÿÿÿÿÿÿÿÿÿÿÿÿÿÿÿÿÿÿÿÿÿÿÿÿÿÿÿÿÿÿÿÿÿÿÿÿÿÿÿÿÿð_x001A_2_x000C_!@_x001F_£*Ó_x0010__x001F_@Äj#N¿_x001F__x001E_@_x0006_PD_x0003_³_x001D_@ÿÿÿÿÿÿÿÿÿÿÿÿÿÿÿÿÿÿÿÿÿÿÿÿÿÿÿÿÿÿÿÿ&gt;{üñ_x001E_@ÿÿÿÿÿÿÿÿÿÿÿÿÿÿÿÿÍ¶ÌPþ_x0016_ @ÿÿÿÿÿÿÿÿÿÿÿÿ_x0001__x0002_ÿÿÿÿ_x0014_ïáMÆQ_x001D_@ÿÿÿÿÿÿÿÿÿÿÿÿÿÿÿÿÿÿÿÿÿÿÿÿÿÿÿÿÿÿÿÿÀõ_x0016_Ûä¬!@ÿÿÿÿÿÿÿÿÿÿÿÿÿÿÿÿÿÿÿÿÿÿÿÿÿÿÿÿÿÿÿÿÿÿÿÿÿÿÿÿÿÿÿÿÿÿÿÿÿÿÿÿÿÿÿÿÿÿÿÿÿÿÿÿÿÿÿÿÿÿÿÿÿÿÿÿÿÿÿÿß6X__x001C_o!@ÿÿÿÿÿÿÿÿÿÿÿÿÿÿÿÿÿÿÿÿÿÿÿÿÿÿÿÿÿÿÿÿÿÿÿÿÿÿÿÿÿÿÿÿÿÿÿÿÿÿÿÿÿÿÿÿÿÿÿÿÿÿÿÿÿÿÿÿÿÿÿÿfìÌ9Æb @ÿÿÿÿÿÿÿÿÿÿÿÿÿÿÿÿÿÿÿÿÿÿÿÿÿÿÿÿÿÿÿÿ_x0001__x0002_ÿÿÿÿÿÿÿÿÿÿÿÿÿÿÿÿÿÿÿÿÿÿÿÿÿÿÿÿÿÿÿÿÿÿÿÿÿÿÿÿÿÿÿÿÿÿÿÿÿÿÿÿÿÿÿÿÿÿÿÿÿÿÿÿÿÿÿÿÿÿÿÿÿÿÿÿÿÿÿÿÿÿÿÿÿÿÿÿPFVõ_x0006__x001D_@ÿÿÿÿÿÿÿÿÿÿÿÿÿÿÿÿÿÿÿÿÿÿÿÿÿÿÿÿÿÿÿÿ|¬Í,B @ÿÿÿÿÿÿÿÿÿÿÿÿÿÿÿÿÿÿÿÿÿÿÿÿÜþ¤qvb_x001F_@ÿÿÿÿÿÿÿÿÿÿÿÿÿÿÿÿÿÿÿÿÿÿÿÿÿÿÿÿÿÿÿÿÿÿÿÿÿÿÿÿÿÿÿÿÿÿÿÿÿÿÿÿÿÿÿÿÿÿÿÿÿÿÿÿZy¦cÏ_x0016__x001C_@]_x0011__x000F_Øb* @û_x0018_ê_x0001__x0002_þ _x001F_@ÀÀCÕ*!@ÿÿÿÿÿÿÿÿ_x000B_XéG_x0001_f @ÿÿÿÿÿÿÿÿÿÿÿÿÿÿÿÿ6o&lt;£ÑÛ_x001E_@ÿÿÿÿÿÿÿÿ&gt;¿ô_x0008_p @ÿÿÿÿÿÿÿÿÿÿÿÿÿÿÿÿÿÿÿÿÿÿÿÿÿÿÿÿÿÿÿÿÿÿÿÿÿÿÿÿÿÿÿÿÿÿÿÿ"/a½î_x001E_@òÔÙ ²&gt;_x001D_@ÿÿÿÿÿÿÿÿÿÿÿÿÿÿÿÿ«¦µûí_x001D_@ÿÿÿÿÿÿÿÿÿÿÿÿÿÿÿÿÿÿÿÿÿÿÿÿÿÿÿÿÿÿÿÿÿÿÿÿÿÿÿÿÿÿÿÿÿÿÿÿÿÿÿÿÿÿÿÿÿÿÿÿÿÿÿÿVñb±Ì&amp; @ÿÿÿÿÿÿÿÿÿÿÿÿÿÿÿÿÿÿÿÿÿÿÿÿ_x0001__x0003_ÿÿÿÿÿÿÿÿÿÿÿÿÿÿÿÿáh«Ó3Ò!@ÿÿÿÿÿÿÿÿÿÿÿÿÿÿÿÿIÐé?D_x001C_@_x000D__x0013_Ñb°_x001F_@A_x0002_Ï#¹_x001E_@ÿÿÿÿÿÿÿÿÿÿÿÿÿÿÿÿ_x0014_¤'¤_x0012_ @ÿÿÿÿÿÿÿÿÏA¬&amp;D_x001F_@ÿÿÿÿÿÿÿÿÿÿÿÿÿÿÿÿÿÿÿÿÿÿÿÿaÀ¢%_x000E_!@ùÍz×C @'DÎöNO @ÿÿÿÿÿÿÿÿÿÿÿÿÿÿÿÿÿNxÚ @ÿÿÿÿÿÿÿÿÿÿÿÿÿÿÿÿÿÿÿÿÿÿÿÿÿÿÿÿÿÿÿÿÿÿÿÿÿÿÿÿÿÿÿÿÿÿÿÿÿÿÿÿÿÿÿÿÿÿÿÿÿÿÿÿÿÿÿÿÿÿÿÿÿÿÿÿ_x0002__x0003_ÿÿÿÿÿÿÿÿÿÿÿÿÿÿÿÿÿÿÿÿÿÿÿÿÿÿÿÿ1þËé_x001D_@ÿÿÿÿÿÿÿÿÿÿÿÿÿÿÿÿä_x001D_@ÿÿÿÿÿÿÿÿ#è:t#Ì @ÿÿÿÿÿÿÿÿtèk^ÃÙ @õ_x0018_&lt;ô_x001A_!@ÿÿÿÿÿÿÿÿÜ_x0006_Ë_x0011_âµ_x001F_@ÿÿÿÿÿÿÿÿÿÿÿÿÿÿÿÿc÷K06_x001E_@ÿÿÿÿÿÿÿÿÿÿÿÿÿÿÿÿÿÿÿÿÿÿÿÿÿÿÿÿÿÿÿÿÿÿÿÿÿÿÿÿÿÿÿÿÿÿÿÿÿÿÿÿÿÿÿÿ çöEË_x000D_!@ÿÿÿÿÿÿÿÿ_x0016_y_x001E_kx!@ÿÿÿÿÿÿÿÿÿÿÿÿÿÿÿÿÿÿÿÿÿÿÿÿÔ_x0001__x0018_Ã6^ @_x0001__x0002_ÿÿÿÿÿÿÿÿÿÿÿÿÿÿÿÿÿÿÿÿÿÿÿÿÿÿÿÿÿÿÿÿÿÿÿÿÿÿÿÿÿÿÿÿÿÿÿÿÛ&lt;_x001D_µB­_x001F_@ÿÿÿÿÿÿÿÿÿÿÿÿÿÿÿÿÿÿÿÿÿÿÿÿ0ñm_¹ @ÿÿÿÿÿÿÿÿÿÿÿÿÿÿÿÿÿÿÿÿÿÿÿÿÿÿÿÿÿÿÿÿÿÿÿÿÿÿÿÿÿÿÿÿÿÿÿÿÿÿÿÿÿÿÿÿÿÿÿÿÿÿÿÿÿÿÿÿÿÿÿÿÿÿÿÿÿÿÿÿÿÿÿÿÿÿÿÿbÑ"¯Q @ÿÿÿÿÿÿÿÿÿÿÿÿÿÿÿÿÿÿÿÿÿÿÿÿÿÿÿÿÿÿÿÿr¦Á`CÀ @ÿÿÿÿÿÿÿÿÿÿÿÿÿÿÿÿÿÿÿÿÿÿÿÿÿÿÿÿ_x0002__x0003_ÿÿÿÿÿÿÿÿÿÿÿÿjÞ¬.  @ÿÿÿÿÿÿÿÿ_x0012_ÙoÓ_x0010_H!@ÿÿÿÿÿÿÿÿ_s&lt;CÖ*!@ÿÿÿÿÿÿÿÿÿÿÿÿÿÿÿÿÿÿÿÿÿÿÿÿÿÿÿÿÿÿÿÿÿÿÿÿÿÿÿÿÿÿÿÿÿÿÿÿÿÿÿÿÿÿÿÿô=fÊÓ @bvZbÄ_x001E_@ÿÿÿÿÿÿÿÿ"à6?_x001D_@ÿÿÿÿÿÿÿÿÿÿÿÿÿÿÿÿÿÿÿÿÿÿÿÿÿÿÿÿÿÿÿÿÿÿÿÿÿÿÿÿÿÿÿÿÿÿÿÿÿÿÿÿÿÿÿÿÿÿÿÿÿÿÿÿ&gt;ÞC_x0005__x0013_¦_x001E_@_x0017__x0014_K_x0001_# @ÿÿÿÿÿÿÿÿÿÿÿÿÿÿÿÿÿÿÿÿÿÿÿÿÿÿÿÿÿÿÿÿ_x0001__x0003_ÿÿÿÿÿÿÿÿÿÿÿÿÿÿÿÿÿÿÿÿÿÿÿÿÿÿÿÿÿÿÿÿÿÿÿÿÿÿÿÿ Äº÷/A_x001D_@ÿÿÿÿÿÿÿÿú&gt;0_x000C_è_x001E_@/ð W_x0002_/_x001F_@ÿÿÿÿÿÿÿÿÐ­àöÚâ_x001D_@ÿÿÿÿÿÿÿÿÿÿÿÿÿÿÿÿ_x000D_tyÒN®_x001D_@ÿÿÿÿÿÿÿÿÿÿÿÿÿÿÿÿÿÿÿÿÿÿÿÿ¸_x001C_!X)Ù!@ÿÿÿÿÿÿÿÿÿÿÿÿÿÿÿÿÿÿÿÿÿÿÿÿÿÿÿÿÿÿÿÿ_x001E__x001E_#ÔÍ!@_x001A_g]Ö_x0011_ @ÿÿÿÿÿÿÿÿdóÃÛ4_x001E_@ÿÿÿÿÿÿÿÿò×áµ_x0007__x0015_ @ÿÿÿÿÿÿÿÿÿÿÿÿÿÿÿÿÿÿÿÿÿÿÿÿÿÿÿÿ_x0001__x0002_ÿÿÿÿÿÿÿÿÿÿÿÿÿÿÿÿÿÿÿÿÿÿÿÿÿÿÿÿÿÿÿÿÿÿÿÿÍÿ:²_x001E_ @ÿÿÿÿÿÿÿÿÿÿÿÿÿÿÿÿÿÿÿÿÿÿÿÿÿÿÿÿÿÿÿÿÿÿÿÿÿÿÿÿÿÿÿÿÿÿÿÿÿÿÿÿÿÿÿÿ' i¹D_x001D_@ÿÿÿÿÿÿÿÿÿÿÿÿÿÿÿÿÿÿÿÿÿÿÿÿÿÿÿÿÿÿÿÿR¼p_x001C_ðÚ_x001C_@ÿÿÿÿÿÿÿÿ9G^	&lt;%!@ÿÿÿÿÿÿÿÿñ{¤ÀG_x001F_@ÿÿÿÿÿÿÿÿ'ðÄú_x001F_@JÈ»ÕãB_x001E_@ÿÿÿÿÿÿÿÿ_x0006_Ñ_x0012__x000B_xP @ÿÿÿÿÿÿÿÿÿÿÿÿÿÿÿÿâÈ2_x001F_@ÿÿÿÿÿÿÿÿ_x0002__x0004_ÿÿÿÿÿÿÿÿÝ_x0018_=\_x0003_°_x001F_@øÉåB=!@ÿÿÿÿÿÿÿÿÿÿÿÿÿÿÿÿÿÿÿÿÿÿÿÿÿÿÿÿÿÿÿÿÿÿÿÿÿÿÿÿmã'Ç\_x0007__x001F_@ÿÿÿÿÿÿÿÿk_x0010__x0001__x001F_@ÿÿÿÿÿÿÿÿ$5ÄZ¢4 @ÿÿÿÿÿÿÿÿÿÿÿÿÿÿÿÿâOÊ&lt;| @ÿÿÿÿÿÿÿÿP]ö³U® @ÿÿÿÿÿÿÿÿÿÿÿÿÿÿÿÿÿÿÿÿÿÿÿÿÿÿÿÿÿÿÿÿÿÿÿÿÿÿÿÿÿÿÿÿÿÿÿÿCí`¤Å_x001E_@ÿÿÿÿÿÿÿÿµ*ëh`~!@ÿÿÿÿÿÿÿÿÿÿÿÿÿÿÿÿêæ¶_x0006_Q_x001C_@ÿÿÿÿÿÿÿÿÿÿÿÿ_x0001__x0002_ÿÿÿÿÿÿÿÿÿÿÿÿ·_x001E_©_x001C_@ÿÿÿÿÿÿÿÿÿÿÿÿÿÿÿÿÿÿÿÿÿÿÿÿtU_x000B_d)!@ÿÿÿÿÿÿÿÿwáÖôÕ0_x001D_@ÿÿÿÿÿÿÿÿ"«:1q_x001F_@ÿÿÿÿÿÿÿÿrw¥/·=_x001F_@ê_x0011_&amp;c_x0017_p @ÿÿÿÿÿÿÿÿÿÿÿÿÿÿÿÿÿÿÿÿÿÿÿÿÞ¹j°ÓY_x001D_@mïÞì!@ÿÿÿÿÿÿÿÿÿÿÿÿÿÿÿÿÿÿÿÿÿÿÿÿÿÿÿÿÿÿÿÿÿÿÿÿÿÿÿÿqv³µ¨¾_x001E_@ÿÿÿÿÿÿÿÿÿÿÿÿÿÿÿÿÿÿÿÿÿÿÿÿÿÿÿÿÿÿÿÿÿÿÿÿÿÿÿÿVÆl_x001D__x0011_( @ÿÿÿÿÿÿÿÿ_x0001__x0002_ÿÿÿÿÿÿÿÿÿÿÿÿÿÿÿÿÿÿÿÿÿÿÿÿÿÿÿÿÿÿÿÿÿÿÿÿÿÿÿÿÿÿÿÿÿÿÿÿÿÿÿÿÿÿÿÿ4NZ$ @;_x0001__x000F_w]g @ÿÿÿÿÿÿÿÿÿÿÿÿÿÿÿÿÿÿÿÿÿÿÿÿÿÿÿÿÿÿÿÿÿÿÿÿÿÿÿÿÿÿÿÿÿÿÿÿÿÿÿÿÿÿÿÿ'ëò1&lt;j @ÿÿÿÿÿÿÿÿÿÿÿÿÿÿÿÿÿÿÿÿÿÿÿÿÿÿÿÿÿÿÿÿÿÿÿÿÿÿÿÿÿÿÿÿÿÿÿÿÿÿÿÿÿÿÿÿÿÿÿÿÿÿÿÿÿÿÿÿÿÿÿÿÌ_x0005_çF @ÿÿÿÿÿÿÿÿÿÿÿÿÿÿÿÿ¨pP_x001A_ þ_x001E_@ÿÿÿÿÿÿÿÿÿÿÿÿ_x0001__x0004_ÿÿÿÿÿÿÿÿÿÿÿÿÿÿÿÿÿÿÿÿ8´½q @ÐÍ¼6ð` @_x0014__x000E_±`` @ÿÿÿÿÿÿÿÿ¾b,/]" @ÿÿÿÿÿÿÿÿHA¸#8 @ÿÿÿÿÿÿÿÿVÖÇ¥~_x001E_@ÿÿÿÿÿÿÿÿ_x0008_xî$;Q!@ÿÿÿÿÿÿÿÿºßF× @ üÿÁí @j·_x000D__x0004_Bh_x001D_@ÿÿÿÿÿÿÿÿÿÿÿÿÿÿÿÿÿÿÿÿÿÿÿÿÿÿÿÿÿÿÿÿÿÿÿÿÿÿÿÿ*«á6á_x001E__x001E_@ÿÿÿÿÿÿÿÿÿÿÿÿÿÿÿÿÁ¶ùÿ_x0003__x001D_@ÿÿÿÿÿÿÿÿ_x0002_ó_x0008_QÞÇ!@ÿÿÿÿÿÿÿÿÿÿÿÿÿÿÿÿÿÿÿÿÿÿÿÿ_x0001__x0002_ÿÿÿÿÿÿÿÿÿÿÿÿÿÿÿÿÿÿÿÿÿÿÿÿÿÿÿÿÿÿÿÿÿÿÿÿÿÿÿÿÿÿÿÿÿÿÿÿÒÚJßL @ÿÿÿÿÿÿÿÿÿÿÿÿÿÿÿÿÿÿÿÿÿÿÿÿÿÿÿÿÿÿÿÿÿÿÿÿÿÿÿÿÿÿÿÿÿÿÿÿ#~ííM_x001D_@¥_x000B_-8_x001F_@ÿÿÿÿÿÿÿÿÿÿÿÿÿÿÿÿénëù_x001F_@ÿÿÿÿÿÿÿÿÿÿÿÿÿÿÿÿÿÿÿÿÿÿÿÿÿÿÿÿÿÿÿÿÿÿÿÿÿÿÿÿÿÿÿÿÿÿÿÿÿÿÿÿÿÿÿÿÿÿÿÿÿÿÿÿÿÿÿÿÿÿÿÿÿÿÿÿÿÿÿÿÿÿÿÿÿÿÿÿÿÿÿÿÿÿÿÿÿÿÿÿÿÿÿÿÿÿÿÿ_x0001__x0004_ÿÿÿÿÿÿÿÿÿÿÿÿØ:Ã0Ý_x001F_@ÿÿÿÿÿÿÿÿÿÿÿÿÿÿÿÿÿÿÿÿÿÿÿÿ_x0004_¾_x0006_CF_x0003__x001F_@¦r_x001E_[É_x001F_@*¥_x0002_{_x001D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 ¥³¤'_x001E_@ÿÿÿÿÿÿÿÿ_x0001__x0002_ÿÿÿÿÿÿÿÿÿÿÿÿÿÿÿÿÿÿÿÿÿÿÿÿÙ£ÖÐ1_x001F_@ÿÿÿÿÿÿÿÿÿÿÿÿÿÿÿÿÿÿÿÿÿÿÿÿÿÿÿÿÿÿÿÿÿÿÿÿÿÿÿÿÿÿÿÿÿÿÿÿÿÿÿÿÿÿÿÿÿÿÿÿÿÿÿÿÿÿÿÿÿÿÿÿ&amp;&amp;dZF» @ÿÿÿÿÿÿÿÿ|í_x001B_í4_x0013_!@ÿÿÿÿÿÿÿÿP°¥§3 @ÿÿÿÿÿÿÿÿ¶_x0015_;|T_x001F_@ÿÿÿÿÿÿÿÿÿÿÿÿÿÿÿÿ¸årþrA @$ú[Ô_x001F_@å_x0017_¯_x0001_ªç_x001F_@ÿÿÿÿÿÿÿÿÿÿÿÿÿÿÿÿÿÿÿÿÿÿÿÿÿÿÿÿÿÿÿÿÿÿÿÿÿÿÿÿÿÿÿÿÿÿÿÿ9&gt;r?_x0002__x0005_ZD @ÿÿÿÿÿÿÿÿÿÿÿÿÿÿÿÿvfqZ_x001B_ê_x001E_@i#^z @ÿÿÿÿÿÿÿÿ_x001B_ZDl_x0010_Ã_x001F_@ÿÿÿÿÿÿÿÿÿÿÿÿÿÿÿÿÿÿÿÿÿÿÿÿÿÿÿÿÿÿÿÿÿÿÿÿÿÿÿÿÿÿÿÿÿÿÿÿÿÿÿÿÿÿÿÿÿÿÿÿÿÿÿÿÿÿÿÿÿÿÿÿÿÿÿÿÿÿÿÿÿÿÿÿÿÿÿÿ_x001C_ðûòÁÂ_x001F_@_x0004_ßÝ¤Ït_x001E_@ÿÿÿÿÿÿÿÿÿÿÿÿÿÿÿÿÿÿÿÿÿÿÿÿÿÿÿÿÿÿÿÿÜ-d&gt;!l_x001E_@ÿÿÿÿÿÿÿÿÿÿÿÿÿÿÿÿÿÿÿÿÿÿÿÿÿÿÿÿÿÿÿÿê$.·_x0003_l @_x0010_c_x0001_x_x0016_; @e&lt;ç¶p @_x0001__x0003_ö_x0008_i¼qO_x001E_@ÿÿÿÿÿÿÿÿr¹D·³_x001F_@ÿÿÿÿÿÿÿÿÿÿÿÿÿÿÿÿÿÿÿÿÿÿÿÿ_x000E_ÇRº@!@_x0008_?¸¥_x000F_!@ÿÿÿÿÿÿÿÿÿÿÿÿÿÿÿÿÿÿÿÿÿÿÿÿÿÿÿÿÿÿÿÿÛ*fF[_x001F_@ÿÿÿÿÿÿÿÿÿÿÿÿÿÿÿÿÿÿÿÿÿÿÿÿÿÿÿÿÿÿÿÿÝZ	±_x0012_M_x001F_@bÍy_x0013_ @ÿÿÿÿÿÿÿÿÿÿÿÿÿÿÿÿÿÿÿÿÿÿÿÿÿÿÿÿÿÿÿÿÿÿÿÿÿÿÿÿÿÿÿÿÿÿÿÿÿÿÿÿÿÿÿÿã_x0018_Y¯ @ÿÿÿÿÿÿÿÿÿÿÿÿÿÿÿÿÿÿÿÿÿÿÿÿò_x000B_ó^_x0002_F @ÿÿÿÿ_x0001__x0003_ÿÿÿÿÿÿÿÿÿÿÿÿÿÿÿÿÿÿÿÿÿÿÿÿÿÿÿÿÿÿÿÿÿÿÿÿÿÿÿÿÿÿÿÿÿÿÿÿÿÿÿÿÿÿÿÿÿÿÿÿÿÿÿÿÿÿÿÿÿÿÿÿÿÿÿÿÿÿÿÿÿÿÿÿÿÿÿÿÿÿÿÿÿÿÿÿÿÿÿÿÿÿÿÿÿÿÿÿÿÿÿÿÿÿÿÿ$½ý¡+_x0002__x001D_@ÿÿÿÿÿÿÿÿnçA¬oþ @ÿÿÿÿÿÿÿÿÿÿÿÿÿÿÿÿÿÿÿÿÿÿÿÿ~õÂr_x001F_@n_x0007__x000D__x0015_ã @ÿÿÿÿÿÿÿÿ7Û+½|_x001F_@ÿÿÿÿÿÿÿÿÿÿÿÿÿÿÿÿÿÿÿÿÿÿÿÿJü_DË @_x0006__x000B_þ_x0014__x001B_9_x001F_@ÿÿÿÿÿÿÿÿÿÿÿÿÿÿÿÿ_x0001__x0002_ÿÿÿÿÿÿÿÿÿÿÿÿÿÿÿÿÿÿÿÿÿÿÿÿÿÿÿÿÿÿÿÿÿÿÿÿÿÿÿÿçê{M2p_x001D_@ÿÿÿÿÿÿÿÿÿÿÿÿÿÿÿÿÿÿÿÿÿÿÿÿÃ´g"_x0014_ÿ @ÿÿÿÿÿÿÿÿ¾_x0004__x000B_Î_x001F_@ÿÿÿÿÿÿÿÿD_x0007__x0017_A_x0008_ @ÿÿÿÿÿÿÿÿ£~¡ç%$!@ÿÿÿÿÿÿÿÿÿÿÿÿÿÿÿÿÿÿÿÿÿÿÿÿ:hduµÃ_x001D_@ÿÿÿÿÿÿÿÿÿÿÿÿÿÿÿÿÿÿÿÿÿÿÿÿ&gt;ëo_x001B_Õ!@ÿÿÿÿÿÿÿÿÿÿÿÿÿÿÿÿÿÿÿÿÿÿÿÿÿÿÿÿÿÿÿÿ_x0018_ÿr©0_x0001_ @ÿÿÿÿÿÿÿÿnò:dÑ_x001D_@ÿÿÿÿ_x0001__x0002_ÿÿÿÿ½ü_x000C_åÌ_x001F_@ÿÿÿÿÿÿÿÿÿÿÿÿÿÿÿÿ|Ú*_þ_x001F_@ÿÿÿÿÿÿÿÿÿÿÿÿÿÿÿÿÿÿÿÿÿÿÿÿÿÿÿÿÿÿÿÿÿÿÿÿÿÿÿÿÿÿÿÿÿÿÿÿÿÿÿÿÿÿÿÿÿÿÿÿÿÿÿÿd_x0018_£óv @OùôÒò_x001E_@Îàæ9·_x001F_@ÿÿÿÿÿÿÿÿÿÿÿÿÿÿÿÿÿÿÿÿÿÿÿÿÿÿÿÿÿÿÿÿÿÿÿÿÿÿÿÿ_x0001_:OÌW9_x001E_@ÿÿÿÿÿÿÿÿ_x001B_¼3ëØÅ @ÿÿÿÿÿÿÿÿÿÿÿÿÿÿÿÿÿÿÿÿÿÿÿÿÿÿÿÿÿÿÿÿÿÿÿÿÿÿÿÿ_x0001_%+Ãð_ @ÿÿÿÿÿÿÿÿÿÿÿÿÿÿÿÿ_x0001__x0002_ïÖ0iíÆ @_x000F_Ñr_x001A__x001D_@ÿÿÿÿÿÿÿÿÿÿÿÿÿÿÿÿÿÿÿÿÿÿÿÿÿÿÿÿÿÿÿÿ/û^_x0006_9È @ÿÿÿÿÿÿÿÿÿÿÿÿÿÿÿÿÿÿÿÿÿÿÿÿÿÿÿÿÿÿÿÿÿÿÿÿÿÿÿÿé_x0012_SÐ_x001E_@èÉ7oÉê_x001F_@ÿÿÿÿÿÿÿÿÿÿÿÿÿÿÿÿÿÿÿÿÿÿÿÿÿÿÿÿÿÿÿÿÿÿÿÿÿÿÿÿ,°ËÛU+_x001E_@¹Ü_x0018_\ @ÿÿÿÿÿÿÿÿk_x0005_O:Ï_x001E_@ÿÿÿÿÿÿÿÿÿÿÿÿÿÿÿÿ-}3§8Ì_x001F_@ÿÿÿÿÿÿÿÿÿÿÿÿÿÿÿÿÿÿÿÿÿÿÿÿÿÿÿÿÿÿÿÿÿÿÿÿÿÿÿÿÿÿÿÿ_x0001__x0002_ÿÿÿÿÿÿÿÿÿÿÿÿ{jTc£_x001E_@ÿÿÿÿÿÿÿÿÿÿÿÿÿÿÿÿÿÿÿÿÿÿÿÿÿÿÿÿÿÿÿÿÿÿÿÿÿÿÿÿ9~Gý¤X_x001E_@_x0002_çÚæU_x001F_@ÿÿÿÿÿÿÿÿÿÿÿÿÿÿÿÿ\É_x0015_(u_x001C_@ÿÿÿÿÿÿÿÿÿÿÿÿÿÿÿÿÿÿÿÿÿÿÿÿÿÿÿÿÿÿÿÿ_x0001_?se¹_x001D_@ÿÿÿÿÿÿÿÿÿÿÿÿÿÿÿÿd©_x001E_¬W @ÿÿÿÿÿÿÿÿÿÿÿÿÿÿÿÿÚ/_x001F_OõÏ_x001D_@ÿÿÿÿÿÿÿÿÿÿÿÿÿÿÿÿÿÿÿÿÿÿÿÿÿÿÿÿÿÿÿÿÿÿÿÿÿÿÿÿÿÿÿÿÿÿÿÿÿÿÿÿÿÿÿÿÿÿÿÿÿÿÿÿ_x0001__x0002_ÿÿÿÿÿÿÿÿÿÿÿÿÿÿÿÿÿÿÿÿÿÿÿÿÿÿÿÿÿÿÿÿÿÿÿÿÿÿÿÿÿÿÿÿÿÿÿÿÌE¿SÂÔ_x001F_@ÿÿÿÿÿÿÿÿ¿ø__x0014_ @6db_x0005__x0005_!@Éñ}Ã«9 @ÿÿÿÿÿÿÿÿÖ©)@_x001D_@ÿÿÿÿÿÿÿÿÿÿÿÿÿÿÿÿÿÿÿÿÿÿÿÿÿÿÿÿÿÿÿÿÿÿÿÿÿÿÿÿÿÿÿÿÿÿÿÿÿÿÿÿÿÿÿÿÿÿÿÿÿÿÿÿ_x0007_d$Ô/ë_x001C_@ÿÿÿÿÿÿÿÿÿÿÿÿÿÿÿÿÿÿÿÿÿÿÿÿÿÿÿÿÿÿÿÿÿÿÿÿÿÿÿÿÿÿÿÿÿÿÿÿÿÿÿÿÿÿÿÿÿÿÿÿÿÿÿÿÿÿÿÿÿÿÿÿÿÿÿÿ_x0001__x0002_ÿÿÿÿ_x0005__x0010_YCa_x001F_@ÿÿÿÿÿÿÿÿ¤SçÇ©t @ÿÿÿÿÿÿÿÿÿÿÿÿÿÿÿÿÿÿÿÿÿÿÿÿÿÿÿÿÿÿÿÿÿÿÿÿÿÿÿÿ¸h_x0006_é©_x001D_@3Kÿf®_x001E_@ÿÿÿÿÿÿÿÿÿÿÿÿÿÿÿÿÿÿÿÿÿÿÿÿÿÿÿÿÿÿÿÿy;_x0013__x0006__x001E_@ÿÿÿÿÿÿÿÿÿÿÿÿÿÿÿÿÿÿÿÿÿÿÿÿ8+¶­Ï @ÿÿÿÿÿÿÿÿÿÿÿÿÿÿÿÿÿÿÿÿÿÿÿÿá'³áùÞ_x001D_@ÿÿÿÿÿÿÿÿÿÿÿÿÿÿÿÿÿÿÿÿÿÿÿÿÿÿÿÿÿÿÿÿÿÿÿÿÿÿÿÿÿÿÿÿÿÿÿÿÿÿÿÿÿÿÿÿÿÿÿÿÿÿÿÿ_x0001__x0003_lNÜ0_x001E_@Y;é_x0014_|I @ÿÿÿÿÿÿÿÿÿÿÿÿÿÿÿÿÿÿÿÿÿÿÿÿËHÛ´Ô @ÿÿÿÿÿÿÿÿÿÿÿÿÿÿÿÿv_x001F_¯b»_x001D_@ÿÿÿÿÿÿÿÿÿÿÿÿÿÿÿÿÿÿÿÿÿÿÿÿÿÿÿÿÿÿÿÿÿÿÿÿÿÿÿÿÿÿÿÿÿÿÿÿÿÿÿÿÿÿÿÿÿÿÿÿÿÿÿÿÿÿÿÿÿÿÿÿÿÿÿÿÿÿÿÿÿÿÿÿÿÿÿÿÿÿÿÿÿÿÿÿÿÿÿÿÿÿÿÿÿÿÿÿÿÿÿÿÿÿÿÿÿÿÿÿÿÿÿÿÿÿÿÿÇÓä¨_x0010_ @Ê~_x0002_'G @ÿÿÿÿÿÿÿÿ_x000C_x	a¦ @ÿÿÿÿÿÿÿÿÿÿÿÿÿÿÿÿÿÿÿÿ_x0003__x0004_ÿÿÿÿÑ¢ã9§6 @*&amp;ewl0 @iþ÷_x0010_	_x0019__x001E_@ÿÿÿÿÿÿÿÿÿÿÿÿÿÿÿÿ_x0003__x0015__x0019_&gt;´_x0001_ @ÿÿÿÿÿÿÿÿÿÿÿÿÿÿÿÿ_x0002_~ø¯½B!@ÿÿÿÿÿÿÿÿÿÿÿÿÿÿÿÿÿÿÿÿÿÿÿÿÿÿÿÿÿÿÿÿÿÿÿÿÿÿÿÿÿÿÿÿÿÿÿÿÅ¿_x000C_å_x000F__x001E_@ÿÿÿÿÿÿÿÿwÈáÞHÚ @ÿÿÿÿÿÿÿÿÿÿÿÿÿÿÿÿÿÿÿÿÿÿÿÿÿÿÿÿÿÿÿÿ_x0005_i~_x001A_Ëp_x001E_@ÿÿÿÿÿÿÿÿÿÿÿÿÿÿÿÿW?E/] @ÿÿÿÿÿÿÿÿÿÿÿÿÿÿÿÿÿÿÿÿÿÿÿÿÿÿÿÿÿÿÿÿÿÿÿÿÿÿÿÿ_x0004__x0005_ÿÿÿÿÿÿÿÿÿÿÿÿÿÿÿÿÿÿÿÿÿÿÿÿÿÿÿÿÿÿÿÿÔ)UÐU_x0012_ @v,Vê&amp;/ @ÿÿÿÿÿÿÿÿÜ_x0012_)"GN @à_x001F_B@_x0003_ @ÿÿÿÿÿÿÿÿ&amp;H&lt;+U_x001C_@ÿÿÿÿÿÿÿÿÿÿÿÿÿÿÿÿ"_x000B_A_x0003_&lt;Ý @&amp;KókÊ_x000B__x001F_@ÿÿÿÿÿÿÿÿÿÿÿÿÿÿÿÿÿÿÿÿÿÿÿÿÿÿÿÿÿÿÿÿÿÿÿÿÿÿÿÿÿÿÿÿÿÿÿÿÿÿÿÿÿÿÿÿÇ_x0001_%m_x001E_@ÿÿÿÿÿÿÿÿÿÿÿÿÿÿÿÿÿÿÿÿÿÿÿÿ;ü_x0002_©Eu_x001F_@5)×ÛË_x001C_@ÿÿÿÿÿÿÿÿÿÿÿÿÿÿÿÿ_x0005_¸¥	_x001C_³ @_x000B_¤3Ë_x0001__x0003_¢!@ÿÿÿÿÿÿÿÿÿÿÿÿÿÿÿÿÿÿÿÿÿÿÿÿÿÿÿÿÿÿÿÿÿÿÿÿÿÿÿÿÿÿÿÿÿÿÿÿ_x0018__x001A_Gv_x0005_x_x001D_@ÿÿÿÿÿÿÿÿÿÿÿÿÿÿÿÿÿÿÿÿÿÿÿÿÿÿÿÿÿÿÿÿ{]±âl_x0003__x001F_@ÿÿÿÿÿÿÿÿäMhûs_x0006__x001F_@ÿÿÿÿÿÿÿÿÿÿÿÿÿÿÿÿÿÿÿÿÿÿÿÿÿÿÿÿÿÿÿÿÿÿÿÿÿÿÿÿÿÿÿÿÿÿÿÿÿÿÿÿÿÿÿÿa$_x001F_yw_x001E_@~Ö×_x000F__x001D_@ÿÿÿÿÿÿÿÿ­ÖñÙ_x001F_@° \tÿz!@Z|(_x0002_¾? @ÿÿÿÿÿÿÿÿÿÿÿÿÿÿÿÿÿÿÿÿÿÿÿÿÿÿÿÿÿÿÿÿ_x0001__x0002_ÿÿÿÿÿÿÿÿÿÿÿÿÿÿÿÿÿÿÿÿÿÿÿÿÿÿÿÿÿÿÿÿÿÿÿÿÿÿÿÿ&gt;DbÚ$W_x001F_@ÿÿÿÿÿÿÿÿÿÿÿÿÿÿÿÿÿÿÿÿÿÿÿÿ _x0018_ùIÀd @Pp`_x0008__x000C__x001F_@ÿÿÿÿÿÿÿÿÿÿÿÿÿÿÿÿÿÿÿÿÿÿÿÿÿÿÿÿÿÿÿÿÿÿÿÿÿÿÿÿÿÿÿÿÿÿÿÿÿÿÿÿÿÿÿÿðä©lÕ_x001F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p©çÿ?!@ÿÿÿÿÿÿÿÿÿÿÿÿÿÿÿÿÿÿÿÿÿÿÿÿÿÿÿÿÿÿÿÿSdêÅïu_x001D_@ÿÿÿÿÿÿÿÿÿÿÿÿÿÿÿÿþÖ £K_x001D_@Å#½IúC @ÿÿÿÿÿÿÿÿÿÿÿÿÿÿÿÿÿÿÿÿÿÿÿÿÿÿÿÿÿÿÿÿÿÿÿÿÿÿÿÿÿÿÿÿÿÿÿÿÕÁbxX_x001F_@ÿÿÿÿÿÿÿÿ´_x0012_Î_x0005_:7 @ÿÿÿÿÿÿÿÿÿÿÿÿÿÿÿÿÿÿÿÿÿÿÿÿ_x0014_i_x000D_ñr @ÿÿÿÿÿÿÿÿÿÿÿÿÿÿÿÿÿÿÿÿÿÿÿÿÿÿÿÿÿÿÿÿ_x0001__x0002_ÿÿÿÿÿÿÿÿÿÿÿÿÿÿÿÿÿÿÿÿÿÿÿÿÿÿÿÿÿÿÿÿÿÿÿÿÿÿÿÿÿÿÿÿÿÿÿÿÁÂj#¬k_x001F_@_x0015_)_x001C_ùZ @ÿÿÿÿÿÿÿÿü_x000F_b½g_x001F_@ÿÿÿÿÿÿÿÿÿÿÿÿÿÿÿÿÿÿÿÿÿÿÿÿÿÿÿÿÿÿÿÿÿÿÿÿÿÿÿÿÿÿÿÿÿÿÿÿÿÿÿÿÿÿÿÿÿÿÿÿÿÿÿÿÿÿÿÿÿÿÿÿ®H_x0004_Þ_x001B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x¹O$_x001F_@ÿÿÿÿÿÿÿÿÿÿÿÿÿÿÿÿÿÿÿÿÿÿÿÿÙu3ºVÄ_x001F_@ÿÿÿÿÿÿÿÿÿÿÿÿÿÿÿÿÿÿÿÿÿÿÿÿÿÿÿÿÿÿÿÿ*áiÍ=¸_x001E_@ÿÿÿÿÿÿÿÿÿÿÿÿÿÿÿÿÿÿÿÿÿÿÿÿôKH}ß}_x001F_@mÌÄMÎZ_x001F_@ÿÿÿÿÿÿÿÿÿÿÿÿÿÿÿÿÿÿÿÿÿÿÿÿÿÿÿÿÿÿÿÿÿÿÿÿÿÿÿÿÿÿÿÿÿÿÿÿ_x0001__x0002_ÿÿÿÿÿÿÿÿÿÿÿÿÿÿÿÿ2ð¨8Ã @ÿÿÿÿÿÿÿÿæìç¦¾_x001C_@ÿÿÿÿÿÿÿÿÿÿÿÿÿÿÿÿÿæ¼·!@ÿÿÿÿÿÿÿÿÿÿÿÿÿÿÿÿx´Èø_x000C_ @ÿÿÿÿÿÿÿÿÿÿÿÿÿÿÿÿÿÿÿÿÿÿÿÿÿÿÿÿÿÿÿÿÿÿÿÿÿÿÿÿÏáoÑU_x001D_@/«¿M @mîÙìÚh_x001D_@°_x001D_HGDT!@ÿÿÿÿÿÿÿÿÿÿÿÿÿÿÿÿÿÿÿÿÿÿÿÿÿÿÿÿÿÿÿÿÿÿÿÿÿÿÿÿÿÿÿÿÿÿÿÿÿÿÿÿÿÿÿÿÿÿÿÿÿÿÿÿºô_x0012_a @ÿÿÿÿÿÿÿÿÿÿÿÿÿÿÿÿÿÿÿÿ_x0001__x0002_ÿÿÿÿ½h_x001A_ë_x001E_@û_x000D_Àå»_x001F_@ÿÿÿÿÿÿÿÿÿÿÿÿÿÿÿÿÿÿÿÿÿÿÿÿÿÿÿÿÿÿÿÿÿÿÿÿÿÿÿÿÿÿÿÿÿÿÿÿ4Hû1o_x001E_@ÿÿÿÿÿÿÿÿÿÿÿÿÿÿÿÿ[D\JMY_x001F_@2_x000C_Dñè!@ÿÿÿÿÿÿÿÿ_x0015_Æk°ü_x001E_@¢lm_x0001_µ* @ÿÿÿÿÿÿÿÿÿÿÿÿÿÿÿÿ¬Ð§¤_x000B_¼ @ÿÿÿÿÿÿÿÿ@£"Ê @ÿÿÿÿÿÿÿÿÿÿÿÿÿÿÿÿÿÿÿÿÿÿÿÿÿÿÿÿÿÿÿÿÿÿÿÿÿÿÿÿÿÿÿÿÿÿÿÿÿÿÿÿÿÿÿÿÿÿÿÿÿÿÿÿÿÿÿÿÿÿÿÿÿÿÿÿÿÿÿÿ_x0001__x0002_ÿÿÿÿÿÿÿÿÖÖº_x0015_ü_x001D_ @ÿÿÿÿÿÿÿÿÿÿÿÿÿÿÿÿÿÿÿÿÿÿÿÿ¢Ð_x0002_Á @ÿÿÿÿÿÿÿÿÿÿÿÿÿÿÿÿÿÿÿÿÿÿÿÿÿÿÿÿÿÿÿÿÿÿÿÿÿÿÿÿ¯R_x0013_T_x0012__x001F_@ÿÿÿÿÿÿÿÿÿÿÿÿÿÿÿÿÿÿÿÿÿÿÿÿÿÿÿÿÿÿÿÿÿÿÿÿÿÿÿÿ_x0005_®_x001B_;é8 @]JzI_x001D_@_x0001__ÚbR @ÿÿÿÿÿÿÿÿÿÿÿÿÿÿÿÿ¯	$]q @ÓMÙR®@_x001F_@ÿÿÿÿÿÿÿÿ_x000F_±DlT_x001D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aØý¦¨þ_x001D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DO9Áé @ÿÿÿÿÿÿÿÿ_x0013_Á @ÿÿÿÿÿÿÿÿÿÿÿÿÿÿÿÿÿÿÿÿÿÿÿÿÿÿÿÿÿÿÿÿ¢%xùC @ÿÿÿÿÿÿÿÿÿÿÿÿÿÿÿÿÿÿÿÿÿÿÿÿÿÿÿÿÿÿÿÿÄÿG)Î_x001F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0010_7¼?¥ @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hÃ£¸Ñ @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íÞ- _x0001__x001F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0014_­îOC_x001E_@ÿÿÿÿÿÿÿÿÊ#@eSñ_x001F_@ÿÿÿÿÿÿÿÿÿÿÿÿÿÿÿÿFÇFEo1_x001F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l¶ïyVÃ @ÿÿÿÿÿÿÿÿÿÿÿÿÿÿÿÿÌR÷_x000B_i&gt; @ÿÿÿÿÿÿÿÿÿÿÿÿÿÿÿÿÿÿÿÿÿÿÿÿÿÿÿÿÿÿÿÿ)9Çà¼)_x001E_@ÿÿÿÿÿÿÿÿÿÿÿÿÿÿÿÿÿÿÿÿÿÿÿÿÿÿÿÿÿÿÿÿÿÿÿÿÿÿÿÿÿÿÿÿÿÿÿÿ¨PyáÉ @ÿÿÿÿÿÿÿÿÿÿÿÿÿÿÿÿÿÿÿÿÿÿÿÿÿÿÿÿÿÿÿÿÿÿÿÿÿÿÿÿÿÿÿÿÿÿÿÿÿÿÿÿÿÿÿÿÿÿÿÿÿÿÿÿÿÿÿÿÿÿÿÿÿÿÿÿÿÿÿÿÿÿÿÿÿÿÿÿTËÑ_x0001__x0002_Ç_x001E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1]_x000E_O¸U!@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gt;Ãø¸/_x001E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àÊ¯K/	 @ÿÿÿÿÿÿÿÿÿÿÿÿÿÿÿÿÿÿÿÿÿÿÿÿÿÿÿÿÿÿÿÿÿÿÿÿÿÿÿÿÿÿÿÿÿÿÿÿÿÿÿÿÿÿÿÿÿÿÿÿÿÿÿÿÿÿÿÿÿÿÿÿÿÿÿÿÿÿÿÿ_x0001__x0002_ÿÿÿÿÿÿÿÿÿÿÿÿÿÿÿÿÿÿÿÿÿÿÿÿÿÿÿÿÿÿÿÿÿÿÿÿÿÿÿÿÿÿÿÿÿÿÿÿ8_x0008_+x)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C_«@_x0001__x0002_ïÉ @ÿÿÿÿÿÿÿÿÿÿÿÿÿÿÿÿÿÿÿÿÿÿÿÿÿÿÿÿÿÿÿÿÿÿÿÿÿÿÿÿÿÿÿÿÿÿÿÿÿÿÿÿÿÿÿÿÿÿÿÿÿÿÿÿÿÿÿÿÿÿÿÿÿÿÿÿÿÿÿÿÿÿÿÿÿÿÿÿÿÿÿÿÿÿÿÿÿÿÿÿÿÿÿÿÿÿÿÿÿÿÿÿÿÿÿÿÿÿÿÿÿÿÿÿÿÿÿÿ	¨_x001A_¿! @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0015_ÌR¿B_x001F_@ÿÿÿÿÿÿÿÿÿÿÿÿÿÿÿÿÿÿÿÿÿÿÿÿÿÿÿÿÿÿÿÿÿÿÿÿÿÿÿÿÿÿÿÿÿÿÿÿÿÿÿÿÿÿÿÿÿÿÿÿÿÿÿÿÿÿÿÿÿÿÿÿÿÿÿÿÿÿÿÿÿÿÿÿÿÿÿÿ_x000D_S\2µ_x001F_@ÿÿÿÿÿÿÿÿÿÿÿÿÿÿÿÿÿÿÿÿÿÿÿÿÿÿÿÿÿÿÿÿÿÿÿÿÿÿÿÿÿÿÿÿÿÿÿÿÿÿÿÿÿÿÿÿÿÿÿÿÿÿÿÿÿÿÿÿÿÿÿÿÿÿÿÿÿÿÿÿÿÿÿÿ_x0001__x0002_ÿÿÿÿÿÿÿÿÿÿÿÿÿÿÿÿÿÿÿÿ:%_x001F_Þ½_x0015_!@ÿÿÿÿÿÿÿÿÿÿÿÿÿÿÿÿÿÿÿÿÿÿÿÿÿÿÿÿÿÿÿÿÿÿÿÿÿÿÿÿÿÿÿÿÿÿÿÿÿÿÿÿÿÿÿÿÿÿÿÿÿÿÿÿÿÿÿÿÿÿÿÿÿÿÿÿÿÿÿÿÿÿÿÿÿÿÿÿ\7;2 @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daÓ_x0018_ @ÿÿÿÿÿÿÿÿÿÿÿÿÿÿÿÿÿÿÿÿÿÿÿÿÿÿÿÿÿÿÿÿÿÿÿÿÿÿÿÿÿÿÿÿÿÿÿÿÿÿÿÿÿÿÿÿÿÿÿÿÿÿÿÿÿÿÿÿÿÿÿÿÿÿÿÿÿÿÿÿÿÿÿÿÿÿÿÿÿÿÿÿÿÿÿÿÿÿÿÿÿÿÿÿ.«_x000C_lÊ_x000F_ @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ÙüVPs¤_x001D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é(W·B_x001C_@ÿÿÿÿÿÿÿÿÿÿÿÿÿÿÿÿÿÿÿÿÿÿÿÿÿÿÿÿÿÿÿÿÿÿÿÿÿÿÿÿÿÿÿÿÿÿÿÿÿÿÿÿÿÿÿÿÿÿÿÿÿÿÿÿÕð8_x0019__x0002__x001F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S_x001D__x0007_X&amp;_x001F_@ÿÿÿÿÿÿÿÿÿÿÿÿÿÿÿÿÿÿÿÿÿÿÿÿÿÿÿÿÿÿÿÿÿÿÿÿÿÿÿÿÿÿÿÿÿÿÿÿÿÿÿÿÿÿÿÿÿÿÿÿÿÿÿÿÿÿÿÿÿÿÿÿ¢	¨Xw" @ÿÿÿÿÿÿÿÿÿÿÿÿÿÿÿÿ·î-÷_x001F_@ÿÿÿÿÿÿÿÿÿÿÿÿÿÿÿÿÿÿÿÿÿÿÿÿÿÿÿÿÿÿÿÿÿÿÿÿÿÿÿÿ_x0001__x0002_ÿÿÿÿÿÿÿÿÿÿÿÿÿÿÿÿÿÿÿÿÿÿÿÿG n_x001E__x000D__x001F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ÅX3` @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7_x0012_µN_x001E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bvo( @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C_x0005_·_x000D_N!@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È_x000C_ÎG @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A_ç$ÂKH!@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gt;]_x001D_NÊM_x001F_@_x0001__x0002_ÿÿÿÿÿÿÿÿÿÿÿÿÿÿÿÿÿÿÿÿÿÿÿÿÿÿÿÿÿÿÿÿÿÿÿÿÿÿÿÿÿÿÿÿÿÿÿÿÿÿÿÿÿÿÿÿÿÿÿÿÿÿÿÿÿÿÿÿÿÿÿÿÿÿÿÿÿÿÿÿÿÿÿÿÿÿÿÿÿÿÿÿÿÿÿÿ®6Ô8µM @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</si>
  <si>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a7c69cf012adfafe5268b04a70b2f502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0003_88_x0002__x0003_88_x0003__x0003_88_x0004__x0003_88_x0005__x0003_88_x0006__x0003_88_x0007__x0003_88_x0008__x0003_88	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_x0003_88"_x0003_88#_x0003_88$_x0003_88%_x0003_88&amp;_x0003_88'_x0003_88(_x0003_88)_x0003_88*_x0003_88+_x0003_88,_x0003_88-_x0003_88._x0003_88/_x0003_880_x0003_881_x0003_882_x0003_883_x0003_884_x0003_885_x0003_886_x0003_887_x0003_88_x0001__x0002_8_x0003__x0001__x0001_9_x0003__x0001__x0001_:_x0003__x0001__x0001_;_x0003__x0001__x0001_&lt;_x0003__x0001__x0001_=_x0003__x0001__x0001_&gt;_x0003__x0001__x0001_?_x0003__x0001__x0001_@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_x0003__x0001__x0001_\_x0003__x0001__x0001_]_x0003__x0001__x0001_^_x0003__x0001__x0001___x0003__x0001__x0001_`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0001__x0002_w_x0003__x0001__x0001_x_x0003__x0001__x0001_y_x0003__x0001__x0001_z_x0003__x0001__x0001_{_x0003__x0001__x0001_|_x0003__x0001__x0001_}_x0003__x0001__x0001_~_x0003__x0001__x0001__x0003__x0001__x0001__x0003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öÿõ¨__x001F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l;_x001A_°._x001F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þshÂº @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</si>
  <si>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d1eb0a4bf35386e23f36bdbe518e1377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Ô§áxø_x001E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	_x000B_ÿÿÿÿÿÿÿÿÿÿÿÿÿÿÿÿÿÿÿÿÿÿÿÿÿÿÿÿÿÿÿÿÿÿÿÿÿÿÿÿÿÿÿÿÿÿÿÿÿÿÿÿÿÿÿÿÿÿÿÿÿÿÿÿÿÿÿÿÿÿÿÿÿÿÿÿÿÿÿÿÿÿÿÿÿÿÿÿÿÿÿÿÿÿÿÿÿÿÿÿèÐ_x0005_åÆR_x0004_AfPDÎæ_x0004_AÆ£ùò¸O_x0004_Ad_x0001_N©îe_x0005_AûoL+þ_x0004_Aãû|úÎÙ_x0005_A_x000F_§køj_x0015__x0003_A,£x&lt;L_x0004_Amj}ÃjK_x0002_AåÔÜ3Å_x0002_A'_x001A_µ¤_x0005_A^(ÄÕxâ_x0005_A_x0008_Ð$ÐYË_x0005_A_x001B_I½B*_x0001_Ax_x000F_&gt;­è_x001C__x0007_A´«[&lt;Ö_x0002_A¸°vµ W_x0005_AÊ¡´ôM»_x0005_Ahï¥Å7_x0006_A_x000B__x000C_ÆÌÃ°2_x0004_AbcJ_x0008_Ö1_x0003_At}uv?+_x0004_Ac¶_x001A_7_x001B_ _x0004_AÛsF×£*_x0004_A¸Ið7[_x0007_AJ¯Ä·X_x0004_A_x0016_w»lÃ_x0003_Aj¿ÍY"_x0006_AÚu©ç_x0002__x0004_A°{Ö¼_x0014_õ_x0003_A|0Ç}ö_x0002_A	¯¹p_x0003_A]Än?v_x0002__x0007_Aõôî$_x0005_AÞ;á¾_x0004_AÅw¡H_x0007_A~á_x0001_}´_x0003_A:ùÃQ×X_x0004_ANjÚKõò_x0002_AúÓ|»_x0019_%_x0006_Aép_x000F_6®À_x0004_AíøaÝ­_x0008__x0002_A[ÄM_x0008_	Z_x0001_AZEðv_x0018__x0005_A½EUA_x0006__x0003_ADmeÇ'_x0005_Ar®1fS_x0005_AÛÖ´_x001C_O_x0005_A_x0013_3N_x001C__x0007_AA_x000B__x0004_«j_x0004_Axy_x001F__x0001__x0008_10_x0003_Af§*ßë_x0006_Aú{Ø÷_x0011_A_x0004_A.º]º_x0004_A_x0008_~³­,D_x0003_Aê8µÍB_x0005_AE¾	uÏ_x0006_Aj_x000F_1N_x0002__x0005_A_x0006_46®cç_x0004_AÀ_x0008_sÓ,_x0006_AMÃLÙ_x0011__x0006_A_x0013_ÐèN{_x0004_AgD!©_x000D_µ_x0005_A16L_·ø_x0003_AËüoØz_x0002_A ¼¥õ&gt;_x0006_A¿49wF_x0006_AØZ_x001E_Zc]_x0002_AÍ§ìlD_x0006_A·ÒÁ[@n_x0004_APöó_x0012_]_x0007_A)D/_x001D__x0013_W_x0004_A¦8}|_x001B_¨_x0006_A+¹W%À}_x0005_Aô,&gt;_x0012_÷Ñ_x0004_An_x0014_;F_x001B__x0005_Aâ`ÆJë_x001E__x0004_AÌé_x001D__x0019_E8_x0006_Aeè_x0001_ó&amp;_x0005_AX0gÇv_x0006_AÜè_x000C_g¨_x0005_Aþj3m,_x0003_A_x0001__x000C_²]±¡__x0014__x0005_A._x000D_éP·f_x0006_A®ÿ è3_x0004_Aó	æ6_x000B_Æ_x0002_A|qf_x0018_ç_x0004_A·_x0001_À_x0006__x0007_AwBå_x000D_ä_x0003_A&lt;_x0008_oóÏQ_x0005_AÂ_x000F_ä¤Åý_x0004_A~Õ_x0018_h#_x0007_Aáz*_x0005__x0007_Aû_x0015_^l:_x0003_A+Oº_x0015_Î_x0002_A+ÅpE1_x0003_A±_x000F_Õï:_x0006_Ao¬_x0017_Ì_x0003_Aø¶ó0¢þ_x0005_AH ciUJ_x0004_Ad.¡:¿ú_x0006_ALM_x0011_}¦_x0003_AÔx_x000C_Âû±_x0003_Aú@Xè¸õ_x0004_AB_x000E__x0006__x0005_ê_x0004_AtQÀã¾½_x0005_AU@û?ÜÓ_x0007_A_x001F_õx±ó_x0010__x0004_AkñMöÂ&amp;_x0004_AT_x001E_Ï)%_x0005_A×ðº6¼ø_x0005_Aí­TVFp_x0007_AòÎÀM_x0005_A_õ\_x0008__x000E__x000B_&gt;_x0004_Aþ©F7hã_x0005_A«£] ¡_x0005_A_x0007_lµ³_x0005_AùìQh_x0005_A¯×á»"ç_x0004_AQ_ÙÅ&gt;³_x0004_A_	$ôs_x0004_A¦@.n_x0003_A^½6®ðÞ_x0003_Aòe{W|´_x0005_AXXZòª]_x0005_AVÿÝ_x0002__x000F__x0005_Aâ_x0005_^-§ô_x0001_A9ó\Û[¤_x0005_AªUýÉ´¡_x0004_AuP¡Ôoå_x0002_AÐC_x001D_&lt;_x0001_¶_x0005_A=C(´:_x0003_A$î¼¢$@_x0007_Ah¾Û1Pt_x0004_AnQy¥_x0003_AF«Ú¯íá_x0005_AfÂxØÔ_x0001_AO_x001B_Ú¡j_x0001_AF_x001E_ø(Ö_x0004_AÓá_x0010_ár_x0003_AÐ|çû_x0004_AÉNO¸ÚL_x0005_Artè_x000D_5_x0004_Agr¤-I_x0004_A¦LZ_x000C_T_x0006_A_x0001__x0007_v³,_õ_x0003_AY&gt;Qô°_x0004_A¬ß_x0016_A_x001E__x0005__x0004_AÐT°%_x0006_AT_x0001_âÃ9Å_x0004_A&amp;DÕOí_x0003__x0006_AÉðw=g¯_x0005_A8oî49¹_x0005_Aý#EØ]¢_x0004_AØÛÿ_x000B_P_x0003_A·­}Aõ;_x0005_A_x000B_|&lt;[&gt;w_x0005_Aù¬_x0012_ä§r_x0005_AtË¥¶_x000E_$_x0004_A×çí$·È_x0004_Aÿ+ò±b&gt;_x0004_AÖ£ÎíXÎ_x0003_A_x0005_Ç@_x0018__x001F_}_x0005_A._x001D__x0019__x0016_e_x0004_Aúå8&lt;ò_x0006_A¶¤ß_x0011_ãÄ_x0005_Aì×ÿ¯`©_x0005_AÈQdS µ_x0003_A|o_x0012_n&gt;/_x0004_A_x000E__x000E_d q_x0003_A_x0001_ç)¿3_x0005_Aë,&gt;À¸ï_x0004_AâÊú`iÍ_x0005_A÷&amp;úé£_x0004_A&amp;¾ëQÏ_x0002__x0005_AÞ~9.j_x0002_A_x0010__x0019_[_x0008__x000B_ÇÕ_x0003_Ag²°=w_x0006_AÅ+*£H_x0006_Aã_x001F_Ê`dü_x0003_A_x0002_ÑG2&amp;_x0002_AD]ÿ¢÷p_x0001_AÚØÉ¸_x0001__x0004_Abô&lt;G_x0002_AiÓ_x0006_ ð_x0005_AÃñÙë{_x0005_A.Û´ZÜ_x0006_AXü*Ý5_x0006_Aìò_x0007__x0011_þ_x0003_Aå_x000C__x001E_³ð+_x0007_A	Þ6Éc_x0005_An&gt;_x001E_ç3_x0004_AGPTXÁ_x0003_A^ß?©%Ô_x0004_AGâÚaE_x0003_A¼×2&amp;À_x0003_A@§Tß#­_x0003_AÏ¿·¾ûD_x0005_A_x0001_&gt;?&amp;¹"_x0003_AGS_x0006_`_x0005_Aä NË_x0007_A"ã¥_x0019__x0002_¬_x0003_A&lt;Jû_x0012__x0019__x0005_A¡Ú¤¶5õ_x0004_A¸ó¸_x0001_Ø_x0005_A_ó_x000D_³|_x001B__x0006_AÆÊxiô_x0005_Aª_x0018_A½#H_x0006_A_x0001_	ñEXY_x0005_Aß²ßÿ¦³_x0004_Ao_x001F_zãã_x0006_A_x0002_×_x000F_Iq_x0005_A28·´¥_x000D__x0005_A Z_x001B__x0012_õ_x0004_AÊkªSª_x0004_Ah.§¿'_x0005_AÜöK_x001E_ì_x0002_Aè1À¯Æû_x0004_AÖ@©Gf_x0006_A_x0015_2Ó`øX_x0008_Aw¥Fj_x000D__x0004_Ak_x001B_=Á_x001F_Z_x0006_A iÅ:uÎ_x0003_AÆÖ±ïV_x0002_AP³Uí_x0004_AÓLGáç_x0003_A_x0001_Å*è$f_x0004_A¸7·_x0013_*_x0006_AußèÑ_x0004_A_x001B_êó_x0007_Ø_x000F__x0003_A!»_x001D__x0007_î_x0006_A_x0001_÷&lt;â_x0015_1_x0005_A¿G\tK¥_x0003_A¨¯_x0010_ÒiC_x0004_AA±ûX¾_x0005_AS%_x0017_È_x0002_A_x000D_?_x001B_7_x0005_A_x0018_Ïá6_x0013__x0007_AC_x001A_ýÀÇ_x0011__x0005_Aµ$å	_x000B_õ_x000B__x0005_A»_x0010_Öåùr_x0004_A¡ÁjÃ_x0003_A_x0012_ _x0007_¥Ê_x0006_A_x0005__x0010__x0018_í_x0017_G_x0004_Aå"ÛC#_x0004_AÜx®Ì_x0003_AÂï¹M°_x0004_AþÆ=ËÍ_x0005_AH¿¢P*_x0007_AÝRÅ^§t_x0004_AÆâdû@ß_x0004_An`®ìØ_x000D__x0002_AÅ(_x001D__x000C_@ß_x0002_Aº\õ_x000B_ _x0006_Aìò]Í+_x0006_A2]Q !_x0004_Ag¦AÞ__x0005_AÎHjs_x0001_A_x0013_Âª.m_x0004_A_x0011_Éå,%¶_x0004_AäÉÜ+_x000E_t_x0006_A?dnô_x0005_A]°©l~Â_x0005_A:pç4°¸_x0004_Aäv±_x001F_à_x0003_Aö&amp;&amp;_x0004_A _x000E__x0006_Ù£_x0013__x0003_Aêö\\J_x0007_A_x0005_h(ÓÂ_x0001_A_x0008_¥ÿú_x0006_A×¯åÆ'ö_x0006_A_x0001__x000B_V_x001E_A8ýv_x0005_A¸!éØ_x0005_Aó_x001B_QßÌ@_x0006_A_x0006_sí©_x0014_%_x0006_AÖ¬ìk_x0002_Z_x0003_A±~]"¦_x0005_AI¦&lt;²a_x0005_AÌcMÑ_x0006_A_x0018_W¾zZ_x0004_A_x0003_¾»1`:_x0006_At_x0008_}Ò\8_x0005_Aó_x0011_o£_x0005_AÇMØL_x0007_A_x0003__x0006_ÌÆ_x0005_A_x0018_´mÐ	¿_x0004_Aè£µí)_x0004_AÈl±(×_x0005_A_x0012_._x0003_¸c_x0003_A:Ëº¶U_x0005_A®9û6&gt;Q_x0005_AÝ£=³µ_x0002_A_x0004_¨iNÜÛ_x0003_A5}í¿_x0003_AX2slÁ_x0005_A¤¥_x000E__x0005_ÐT_x0007_A4CÐÍ_x0005_A©Nè×;_x0005_AhøX÷-_x0005_A÷}}1^|_x0005_Aõð_x000E_K_x0002_V_x0005_AÇ¨mg²_x0006_A_x000E_«_x0005_D_x000B__x0010_*æ_x0002_A¾Z%Ý_x0003_AJ£áâ¥à_x0003_A*%0_x0008_§_x0001_Atn_x000F_LJ_x000C__x0007_AZá_x000B_½_x0006_A ÝAÒM|_x0005_A+úð#|_x0004_AS_x0001_G_x0016_P½_x0003_AoË¿^ë­_x0006_Ar_x0003_Ò]G_x0002_A_x000D_Ø2¥_x0007__x0006_A1òÃ`8f_x0005_A_x001C_·×CA_x0001__x0007_A*ä¹Ùk_x0005_AÆ×&gt;óÞü_x0005_A_x001E_ã¿6ô_x0003_A&lt;¥¸# _x0006_A·Ú_x001B__x001F_}_x0005_A[_x0008_Âjx_x001B__x0007_Aì#À®Áu_x0007_A$_x0005_NCåe_x0007_A\¼þµÍ_x0003_A_x000E__x001F_¼ûQ_x0005_A_x001F__x0006_pò_x000D_._x0005_A_x0006__x0010_O=À£_x0002_A¶K@n´ _x0003_AL7_x000F_	_x0005_Am	_x001B__x0019__x0017_%_x0002_AÃÎ0R_x0003__x0003_A×!óvË£_x0002_A¯87®_x0013__x0005_A_x0001__x000B_-´i}_x0002_A_x0018_ú·_x000B__x0003__x0007_AÚgÊR_x0005_AÔ=_x0013_BÏ_x0006_AÄ5¨RÖ_x0002_AÒF@_x0013_º_x0014__x0004_A.G6Ñ6_x0002_A	Mno_x0017__x0004_Aî`¸(_x0007_Ac_x001B_|daf_x0005_AY±¨ÀRB_x0005_Aeßö_x0002__x0006_A#_x0007_wzA_x0006_AXÊ&lt;ø_x0016__x0005_A*±/ëÚE_x0006_Aâ_x0015_§¬F_x0006_A©4_x000F_Î°_x0004_Aïfc7v_x0006_AM·Äõ_x0005_A_x001C_U_x0007_Û_1_x0003_Aj$Ï¬_x0005_Aôã½ù¤E_x0005_ALÞ_x0010__x001F_@B_x0004_A}_x0007_äkª´_x0006_A¯_x001C_·6]¹_x0005_A¨%ñPxÁ_x0004_At®õÈ³H_x0007_AA,3õ_x0005_A.åå©5_x0002_Aô[_x0008_Ëï_x0003_A_x0014_\_x0016_¼Ö¢_x0004_AÛ°2O	_x000C__x0005_A¦_x000C_ø_x000F__x0006_A¿³§_x0008__x0003_A£ ¶öÞ_x0005_AAæÀr¸_x0005_A®ãZ__x001D__x0004_A_x000C_Á=ÑG_x0006_AX_x0002_L¬Z_x0007_Az¢§ÔmT_x0003_A¿Ö_x0004_"E_x0004_A¶áô6çà_x0004_A_x000B_9;«ú-_x0006_AþW¶µN_x0002_A_x001B_¬T_x001B_Ä_x0006_A°&gt;ÀNY_x0007_AÜ[_x001F_ArY_x0005_A¾B«¢»U_x0003_AG,^-_x0017__x0006_A w_x0015__x0001_Ñ_x0005_AáD_x0011_jßB	Ab+2_x001C_	_x0006_Aò_x0019_½±q`_x0004_A©'_x0017_à_x0007_AP0«§:¼_x0002_A%³è8_x0003__x0005_Aw0PÊ«_x0004_AÊè_x0013__x0014_ì_x0004_AÃ_x0003_ )ã_x0006_AÖÎ¯7A_x0004_A_x0002_öwqB_x0004_A_x001C_õ¶ë`k_x0004_Aù	=_x0004_A_x0001__x0008_b_x0007_á8X_x0006_Aåµ_x0011_#½B_x0003_AwAwF×_x0005_A	ÖRË_x0005_A¤¶Ä¯{n_x0006_A_x0004_BÅ¾cµ_x0004_A_x0015_h30_x0003_Ar:_x0018_(?n_x0003_Ad©_x0017_Óê_x0004_A_x0016__x0002_äy_x0001__x0005_AÊö_x001E_á}3_x0004_AÚâÔ_x0004_AØXÊ´ô_x0018__x0003_AÃ´ù²Ý_x0004_AaÁ¥#_x0005_A_x001C__x0004_8¦÷_x0003_A]×ÚÒ1g_x0006_A_x0016_7Úu·_x0003_Aà°ÇTR_x0004_A ±_x0016_iøö_x0004_A&lt;Ev_x0011_Ë_x0005_AÆÂ«Ê_x0002_AÆ¥6LÕÅ_x0005_AéV;.ê_x0002_Aì_x0006_¢cò_x0006__x0003_Aæ½ûÆ×7_x0004_A¿"7_x0014__x0004_AÁJt´_x0004_A_x001C_ÃC:_x0011__x0003_Aiðsf¥_x0006_A6j¦w_x0018_s_x0007_AH_x0013__x0001__x0008_¤¢_x0005_A¡É&amp;0×_x0004_AZ"r_x000E_#_x0006__x0006_A·ûí*_x001D_j_x0006_AÝQA÷ù_x0004_A_x000F_=_x0019_Æ_x0003_AÃ _x001C_Ü_x0006_An«&lt;_x0017_m_x0006_AÝ·'Ú&amp;_x0005_AJÁ3Ç_x0004_AYÇÕ¢R(_x0005_AqôÐVa_x0005_AF¤ªq_x0011__x0006_A*×Î~?_x0006_Aü_x0017_ÿ	_x0006_AB_x0014_?'êO_x0005_AèY'í_x0006_Aæ_x001B_KêÖ_x0004_AN£C_x000B_¹×_x0007_A(®_x0018_â0Â_x0005_AeLÙp_x0005_A¯Â:_x001A_Ù_x0004_AJ_x000C_&lt;|_x001C__x0004_A#Z}k_x0002_AÓxIÈ,G_x0005_A_x0015_ãrì©_x0006_A_x000F_ ±Û_x001B__x0006_Aó,%À_x0004_ATÖU§¢_x0008__x0006_Aòxp §O_x0005_AÊÞú¦M_x0005_A³éß_x0001_ì_x0004_A_x000B__x000D_r_x0005_'8ú_x0003_AÂ_x000D_ÈP_x000C__x0007_AZýÅ_x000C_~_x0004_Az&gt;|1%à_x0001_A| Ä_x001F__x000C_ _x0007_A¶=Â]NÐ_x0002_AÂlçEÜs_x0004_ARMCâJ_x0005_A_x001D_¾¡_x0002_~_x0006_AãÍÂ._x0007_ArøF_x000F__x0006_A,_x0004_QÜ\Õ_x0006_A;{L_x0008_?_x0005_AR¿9Ê_x0001_Æ_x0002_A©_x0019_a6_x0003_AE8¸KRÌ_x0003_AÁ_x0007_&lt;_x0004__x0005_AqK¥ú_x0003__x0006_AcÏ	_x0004_ÅQ_x0004_A_x0002_]ºRÁ_x0005_AKÅÑ¹@B_x0004_A|¹ç0 a_x0003_A3Í`ØJ_x0005_A_x000E_9ì_x0007_Ê¨_x0006_AetHØ_x0007__x0004_AÙ&lt;_x000E_³_x0002_Å_x0004_Aôû£ò_x0006_â_x0005_A_x000F_ª¡OcV_x0005_AXDm¿8Å_x0002_A¸miÈÏ_x0003_AýÚeÊp_x0004_AäÍ._x0012__x000E__x000F_!_x0005_A¢æR³ë6_x0006_Aä×]_x000D_(¥_x0006_AÞã©éÆ_x0005_AK] #I_x0005_A%ïç_x0002_Aè¹â¶Î_x0006_A&lt;ÚË¯|Ô_x0004_A¶êç_=4_x0004_A_x000C__x0001_{5_x0017__x0003_A_x001A_)â_x0014__x0005_A	rç¾Ù_x0004_A1_x0008__x001F_ENY_x0003_A_x000F_'Û)ÇT_x0007_A2ÊèÕâó_x0004_A_Þh·×_x0012__x0007_Aw-_x0017_ÚÊ¹_x0006_A=;½Ý&lt;Q_x0006_A¨ã~l_x0012__x0007_AÞ óW²_x0005_Abý&amp;g_x001D__x0005_AI)ö_x0017_r_x0004_A_x0016_$~i_x0003_Ag_x0014_	j_i_x0003_Al*Ù¢_x0006_A~¡ývm_x0006_A_x0015__x0016_í_x0005_p-_x0006_AG£_x000B_uá_x0005_AØ_x0011_Ä»³_x0005_A_x0019_¾I;ËC_x0006_A_x0018_¾)M­j_x0007_A'zÊ(Ö_x0004_A_x0007__x000E__x000D_ùz&amp;æ_x0006_Aø³«ú¡§_x0005_A_x001C_jp_x001B_Ä_x0018__x0005_A(A«_x0006_[_x0005_Ai«~`W_x0005_Ar(Õ©_x0018_}_x0004_AÞ¬¬MV_x0006_AÄ¾âM]_x0005_A;_x0010_%xÜ_x0003_A_x0008__x001F_ø6_x0001__x0006_AùUGÞI_x0006_Aäè_x0004_A	Ö_x0017_ô	_x0005__x0005_A;yÖÃU¯_x0006_A	ñXÒ,W_x0004_Aº¬2_x000F_:_x0004_A¶_x0013_B×_x0011_2_x0006_AÞ K8É_x0006_AÂgÿæ_x0003_A_x0001_4 ø_P_x0006_A(ß¢M¡c_x0006_A|f§	_x000B__x0004_A7.mí5_x0005_AÓçþ·_x0006_AyrÝoò_x0003_AîÄ²_x001C__x000C_e_x0005_Aî®n,_x0006_A2dz_x0004_äg_x0002_A¿º_x0003_Êêã_x0003_A"©veN_x0006_A£¦_x001F__x0006_AwUD _x000E__x000F__x000B_k_x0006_A\´yY	_x0006_AË¬=S_x0002_A®õ$a$_x0008_Aöx¢_x000D_²_x0002_ABÀaÕX_x0008_Ay_x000C_I¦Y_x0006_AÛT+¼¥N_x0006_Aã¡üõÍV_x0005_AB~V#n_x0015__x0004_A;¬öE×-_x0004_AGµ®Ù_x0006_A1tý¿«_x0004_A_x0006_{=Ù_x0005_AI¶Gç6m_x0004_AM_x0012_:É_x0002_AtH/_x0001_E#_x0005_A_x0008_b¢¶-Ï_x0004_Aã4Ç×ï_x0007_A_x000F_pÝ_x0004_Aº_x001E_²@ò _x0005_A3_x0010_³ØÐ_x0003_A_x000F_aµU4_x0001_AÅmU`º`_x0007_A§RMÒk_x0005_A)_x0002_1a¹_x0005_A*ñÑýc_x0004_A(ß7aÛw_x0005_A°rcRç¼_x0004_A ;Àl"Î_x0004_AëºÒ_x0005_AaB_x0005_A_x0001__x000B_Ð5_x000C_x_x000D_d_x0008_A±ó`ô_x0005_A_x000E__x001F_'Ë_x0010__x0006_AåÉ-_x001E_t_x001D__x0005_AËb_x0018_DQ_x0003_A¬¥_x000D_Xç_x0003_AmÃ_x0006_³rç_x0003_A®Ã8µ_x0006_Alë]Ê4_x0005_A`^¹0B_x0005_AÈ½_\ró_x0004_AJî_x0018_Ü_x000C_6_x0007_Am³oÈD_x0005_A»H#2 _x0003_ABÖ]bú5_x0004_AËÄ×y_x0004__x0002_A«Å£Z¤_x0003_A ô_x000C_G_x0007_AùÐ¸ÀÃ_x0004_AU_x001B_â_x0002__x0004_A_x001B__x000E_Æ3_x001B_µ_x0005_A ½3õ¬_x0006_A8ßCc\_x0004__x0005_ApÞà_x0003_A­÷S_x001E_0B_x0005_A	«¾dA_x0016__x0005_Aø_x001A_?Âª_x0004_Aé$ª_x000F_¹Ò_x0005_AÎCÅI_x0004_A_x0012_Å_x0001_^_x000E__x0004_A_x0019_dìs_x0013_¨_x0004_AÈ¡¬¢_x0008__x000D_ÍÀ_x0004_AÍ×@(N_x0006_AZGÀ(¥_x0003_A/b\ö_x000B__x0005_AÂ'²_x001F__x0011_/_x0007_Aw?WkC_x0005_AÆ¢:@e¨_x0002_Akd1üh_x0015__x0005_A»-ñm_x0005_A³_x0004_lLê_x0004_ArÔ×T_x0007_A_x001E_ý¸³m÷_x0001_Aô._x000C_kº_x0002__x0006_A_x0003_b«ê_x0006_A¿íä ~a_x0003_A¼ÿ6C_x0006_Aq_x0008_8OI_x0004_A_x0018_ªQL _x0004_AÒÂbi i_x0003_A_x0003_¬¸­§_x0004_A×_x0012_íK¦_x0005_AEYÇ¸_x0002_AyÖ_x0002_úÒ_x0006_A?#_x000D__x0018_L_x0007__x0006_A_x0006_	É°_x0002_AÙ¾ _x0013_H_x0006_AÃ«@ç[_x0002_A.¼2,_x0004_A/_x0002_* _x0013__x0004_Ay_x0015_±Òåh_x0003_A_Ñ_x000D__x0006_n¯_x0007_AJ¤­¿6?_x0003_A_x0001__x000C_9_x0017_,_x0012_©&lt;_x0005_A®`C_x000C_ú_x0005_AGñ±½+©_x0005_AÄ%&amp;GÜv_x0004_A¬_x0010_4Ò0_x0001__x0007_Aheiç_x0008_~_x0005_AçK_x001A_×Ì_x0005_A¦Koö¥_x0004_Aô{ÆsÔ_x000C__x0005_A=:¾Ñ	ð_x0002_An_x0006_4oïÆ_x0004_A@`Â_x0005_òH_x0003_A_x0018_&lt;_x0001_+_x0005_A6~K5¢X_x0006_A3_x000E_NêO_x0004_AÇ@ÇÏâb_x0004_AZu`_x001E_7È_x0003_AeÃ#_x0018__x0006_A¸_x0012_}:;_x0007_A$­&gt;_x0019_É_x0002_A_º&lt;ÊY_x0003_A»Zvgñ_x0008_A|NtWz_x0004_A±8»_x0006_A_x001B_ (Ó{_x0005_ACU,±£=_x0005_AÕ½*³_x0005_Am ®úÀ°_x0006_AB_x000B_8I^_x0004_Aûw{{5_x0005_AüÕÍé°_x0006_A_x0006_4_x0001_	¨H_x0003_A_x0013__x001B_æðä+_x0006_Aüs]2h:_x0006_AjÙ?ÁKx_x0002_A;©þ¸ú_x0005_AZ2_x001F_|ïã_x0005_A_x001D_Qîò1_x0004_Ak_x000B_í'Q+_x0007_AØá¿LÂ_x0003_Aôl÷­×_x0003_A}DòMÎ¡_x0004_A^_x0013__x001B_8Ü_x0006_A±:6l_x0004_Ë_x0003_APíÚ_x0017__x0006_A=Q&gt;xÙß_x0005_A0ï?ÚØÝ_x0005_AµÜ¦óµ_x0005_A0½%-"×_x0004_A[d?Bö_x0003_AýÝ&gt;¶S_x000F__x0007_A(VòkÀ¬_x0002_AM«¡àg«_x0005_A7?']\-_x0006_A_x0008_'åÇ_x0008_x_x0005_Afå_x0001_È®_x0005_A¶ÝcTS_x0007__x0002_A`_x001D_}âai_x0004_A}%_x0018_`m_x0004_A_x0014_¯_x000B_mª^_x0005_A¤ÊýY_x0003_AÑY_x0018_Ç_x0014__x0002_A&lt;_x0017_ê_x001F_'¼_x0006_A_x0001__x0008_n_x0012_Rsÿ_x0015__x0005_A¹HºSÔ_x0007_Aia8ù_x0003_A ÔEIÔþ@¸)Ù£_x0015_¡_x0004_A$(3;_x0004_Aå_x000C_èããñ_x0004_A ZCA[_x0006_A/l_x0011_N_x0005__x0006_AõBx¾_x000F_µ_x0006_A1\El	_x0006_ArM_x000B_ëW_x0006_AQñ»³,_x0005_A»jíM_x0006_Añ_x000F_óÝ¹_x0004_AzãéÙn_x0004_AâÅ_x001A_Ö´_x0003_AåÓ_x0012__x0019_º_x0005_AÀ@v¶\_x0004_Af½pzõ_x0003_A0Ð1_x001C_¼{_x0007_AD¤&gt;_x000E__x0005_A`#WMö_x0002_A*uvûÚ_x0006_A@¾Gx¾_x0004_A²ÛUk×_x0005__x0003_AÏ_x000E__x0019_Ý_x0005_A××ÿu_x0004_A_x001B_¿j( _x0005_AQÚ¢¶»_x0005_A^Â	ÿ_x0005_A°p^Ù_x0002_	&lt;	_x0003_Aköü¥r_x001B__x0005_Aç_x0013_Üj_x0006_AÂ÷µ¶Ë)_x0003_A¾¥LàA_x0006_Aeìø]z_x0007_Aà³y_x0016_-ü_x0005_AZ¼Ñ}_x0003_A¦X_x0002_ËÞ_x0005_AA_x0003_É Y _x0006_AxÈÊ9_x0005__x0006_AQä¯õq'_x0006_A^_x0003__x0005_\§_x0005_A?_x000D_7N­I_x0004_Ar_x0008_'ì÷J_x0006_AÃô_x001A_Z×_x0004_Añf~çvÏ_x0001_AJsÑ3kã_x0004_A@§C$_x000B_é_x0004_AÖUXroÔ_x0004_AaÑ_x0014_ô_x0004_F_x0005_A¬´Bß?_x0006_AæªÉÞæ_x0005_Atet2&amp;è_x0006_A*6%._x0005_A¦À¿¢?_x0005_ADp¬_x0004_8_x0004_A¸_x0017_+ò\_x0004_A|AQM­i_x0005_AÇB9Ê_x0004_ANm_x0001_9Õ_x0001_A×9db¯_x0003_A_x0008__x000C_w­j£ÒÙ_x0004_A_x001A_Tòy_x001E__x0004_A'_x001F_8Ãôò_x0006_AA_x0004_C_x0004_Aº@Sy	A«nµ	_x001B__x0007_Aªh_x001C_.Ä_x0017__x0006_Ah®ÈïôW_x0006_A¿Yq¢_x0006_Að~f_x001D_­_x0001_A_x001B_¶wG_x0005_AÅ]_x0001_æu_x0006_AåÚÓ_x0016_^_x0002_AãÌ_x000E_ 6_x0004_AK§]ïå/_x0005_AäÒÏ/wG_x0004_AÉËn¬ÞÊ_x0005_A÷RÚúL._x0003_AOà ´_x0004_A,Ê,_x0017_øñ_x0004_A?nù_x0004_AI=gà1_x0004_A _x0007_«Þð_x0006_A]6j&gt;_x0006_A9-Ô_x0007_AÒö4_x0004__x000B__x0004_Am7Y»w·_x0004_AkÃw.%_x0005_A?ö_x001E_Í«_x0003_A_x0013_!Nñäë_x0001_A(£ñ®·ª_x0006_Aû_x001F_ê*_x000C__x000D_¹_x000B__x0003_AWÔI#_x0005__x0005_A"\V_x0001__x0005_A¬ ÃiR_x0002_A?l§M_x0004_AY|)_x001D_¯_x0004_AØ«îô_x0005_AüËn;ê=_x0005_Aüàb_x0012_®ÿ@H+Ì_x0015__x0004_AòÈS_x0013_O_x0006_AÉ\:)	_x0005_A_x001D_Ä/5_x0003_A0¼_x0015_ý'_x0006_A_x000E_hÌµ_x0006_Aßºñ_x0010__x0018__x001B__x0004_Aö_x0013_X»É_x0004_A»Dkb_x0018__x0008_A#48Z_x0005_AÄ{Ù_x0007_?È_x0004_Aò#íkô-_x0004_A»ÜúaQ_x001B__x0003_A÷|²G_x0003_AP8GØÁ_x0003_Aº¥Crå_x0005_A_x0015_ç,¨v$_x0005_A+%¬úª¯_x0006_Aãí´â=ï_x0004_A»I·Ú_x0019_´_x0007_Aên§_x0014_}_x0013__x0005_Arl ú_x0003_A´7åÔSf_x0005_A_x0008__x000C_OäË÷¦_x0006_A¦C4+I_x0016__x0005_AæX¿9_x0007_AÚW6àQ_x0005_Aâù_x0013_µS_x0007_A_x0001_QqZ¹_x0005_AG_x0007_ý·*ê_x0004_A/EÀÌ×_x0004_AÈ)ãLÏ_x0004_A_x0014_G|_x0011_¾h_x0004_AèÎø-K_x0019__x0005_A%òõ¹ì_x0004_A-hÚ_;µ_x0006_A&lt;_x0011_³I«ð_x0004_ArúñBv_x0001_Aá(ÌZ_x0006_A=éÆÔ²V_x0005_A%lú_x001B_m_x0005_AªL²¾p._x0005_A_x000B_ó¬¹7*_x0004_A_x001D_y_x001D_-y_x0003_A©HÄZ_x0012_¢_x0003_A¼v¶S_x0016_%_x0006_AÒ_x0014_6¬c_x0005_Agôâ_x0006_A|_x0013_ù_x0016__x001D_å_x0004_A_x0002_9;32_x0005_A]é&amp;;¶4_x0005_ATCù&amp;_x0005_A_x0008_âK¹à_x0005_Asc_x0013_å$ç_x0006_Aèº	a	_x000C_1m_x0004_AÁè_x0004__x0008__x0004_Aé¾_x0007_F|_x0006_AÖ!ëëËQ_x0005_A%W_x0018_ïø_x0003_A¯hÉHþ$_x0007_A!üärF_x0002_A¤Æ_x0017_{G_x0006_AöÒ^_x0008_ý;_x0005_AÄbþ¨yÖ_x0006_A5~°_x0007_A8&lt;Õ´}_x0006_A¥_x001F__x0008_Ø_x0006_AÊ*íð_x0006_AQSTÒ[_x0005_A±æ:÷è|_x0004_A_x0013_]O4^Ô_x0007_A_x0005__x0019_æ_Ô©_x0003_AÊ¤E[_x0016__x0004_A-õHDôº_x0001_A*_x001D_ù¬Æµ_x0006_A¶_x000F_ÄiV_x0005_Aq®?ñ¡_x0006_A!kqBã_x0003_AV_x000F_C¶_x0005_A_x0016_Å_x001E_#ÓÙ_x0005_AZ¶:¯uq_x0006_AeQ_x0005__x000B_¹_x000E__x0006_A_x0014_L×½nu_x0003_A÷n¼_x0019_±Y_x0004_A 4_x0017__x0017_ÁÇ_x0005_Aw®Ü6¹_x0003_A_x0008__x0016_«JÉ_x001F_É_x0004_AK'x	ü_x0002_AL_x000B_´Smu_x0006_AB_x0013__x0003__x0012_¶ð_x0004_Adjÿkm_x0006_A¸±_x0017_dÊQ_x0004_Aóê®Ð_x0007_A_x0018_Ù!O5_x001D__x0006_AÙuNx_x0015_¢_x0006_AÎéé	_x0018_³_x0005_A_x000C_µ U³_x0005__x0004_AM¥Î_x0010_8k_x0005_AG£Ä'Í_x0001_A_x000D__x000C_ÆMU²_x0004_A¥_x0003_Ü=Íö_x0006_AlÓç^i_x0005_AR_x000E_ô8Æ_x0005_A#{__x0001_@_x0008__x0006_A\_x0006_Aj_x0002_Ð_x0004_A`_x0018_Z_x0007_Â}_x0005_AM¡0¬_x0005_A¥_x0001_x}_x0007__x0005_Aù2Pøà_x0005_A+_x0011__x000B_ü_x0016__x0006_Aë Î©ó~_x0005_A9\pJ_x0005_A_x0014_î¥ÿ_x0005_A$wG$_x0004_ADù°Ð¾M_x0006_AßÔsÙu_x0008__x0003_A$G£_x0001_Ö_x0005_A_x000F_iw+_x0001__x000B_/G_x0004_Aý_x0016__x0019__x0001__x0002__x0006__x0004_Að_x0004_ü½K·_x0005_Aiã_x000B_9»_x0003_ApÊHå_x0018__x0002_AÔÍQF _x0006_AÕÓkr¡_x0006_A_x0017__x001D_!T_x0007_AT_x0002_B_x0014_6_x0007__x0005_A¤j_x0017_ÄR_x0002_AF¼ûê×b_x0004_AïºÀG}ó_x0005_A¼z_x001A_¨¸Û_x0005_AÁ_x0002_­km_x0005_AòJ_ý:_x0006_AþìG+ÕG_x0004_A_x001F_1}I_x001F_#_x0004_Az&lt;Nqñü_x0003_A½8³Ý_x0005_A]=¦Ób2_x0005_A_x0019_ÒÔ_x000B_l_x0006_A	¢Åþ_x0011_ö_x0004_Al' Aþ_x0005_ALlv}_x0003_A_x0007__x001B_¨zJ_x0003_AðXï.{Æ_x0005_A­ô_x0008_ÖýÁ_x0006_A_x000F_ôSUÉm_x0003_A_x001C_@ýì±q_x0005_A½.'¼ø_x0004_A?Ù¦än_x0007_AT`_x001F_\_x001A__x0005_A	_x000B__x001E__x0001_Ö|4_x0006_AQîÄþ_x0015_Ø_x0002_Aµ_x001D_'è_x0005_Aî¤_x0004__x0001_à_x0006_Að_x0017_&lt;¯_x0005_A£º§h­7_x0004_Aþà"¦ë¼_x0005_AÉF¨¶_x0004_A!F+u_x0008_A_x0004_Bz|ã_x0005_ASðmÂ _x0004_Aîv«h·ã_x0006_AÙw}ÝY_x0018__x0004_AÆ½óGí_x000E__x0003_A}&lt;|y_x0003_r_x0003_AÕ_x001C_ÙPúÆ_x0005_A_x000F__x001A_&gt;Hoî_x0001_A&gt;ú·¡2_x0004_Am_x0008_.cÖb_x0005_AúÕ¸µ_»_x0006_A)rúAKÃ_x0006_AU/µx®w_x0002_AAÚÑEãc_x0007_Aù#Ãüù°_x0005_A¹/XvbN_x0004_Aµ-~ÖY_x0005_A¥_x001E_ð/ã_x0006_APOýP³î_x0003_A&amp;^;ñ²{_x0005_A,_x0008_u)_x0006_A¼ó©ìõ_x0005_A­IÏÃ_x0003__x0008_È¦_x0005_A°¬¼éæ_x0007_Al_x0013_¸gîÁ_x0004_A6òis¢_x0006_A_x0005_H_x000C_P_H_x0005_Al(ÙæPÙ@F·"?§ Ù@xh_x0014_B¹Û@)_!Wî,Ø@!_x001E_é×!uÚ@_x001D_ík9ålØ@S í£|óÚ@\»jWEÙ@_x0019__x000F_qÀËÙ@_x0003__x0017_-_x001B_Å\Ú@à_x0017_{_x0002_@{Ø@MoqøÔÙ@ô/ÏÑÙ@_x001F_Í£ß%Ú@î_x001E_¼ºÿÚ@wT Û@J`´¹AØ@ë+r_x000C_kØ@lºv_x001B_Û@±äàÚ½Ú@)¼46öÑÚ@¼¯)ÝsÚ@^ÂjL.(Û@ªÅ¸W(ÄØ@øÿCÂ¥UÚ@fSkêÌÅÙ@©M_x0001_±Ú@_x0004__x0005_ú_x0010__x0003_7Ú@|rÂ_x0001_uàÙ@nEE÷&amp;~Ú@ç_x0008_î4_x0004__x000C_Ú@×ã¥\Ø@ÄQÅÊmÜÙ@_x0017_ÌíÔØ@·Võ&amp;S8Ú@®_x001B_Úí]_x0004_Ù@Ä»É5h&amp;Ù@¨_x0019_ùÙOÙ@å*È¾Û@Ü_x001F_s¶×@r_x001A_ø¥ì_x0004_Ú@¿Ú_x0003_`Ú@(ip_x000D_úÜ@/&gt;_x0002_P_x001A_|Ø@õ(éùÑeÚ@%PðÕjòÛ@ÒÎ\a	îÙ@"_x000D_Ô:éÙ@Ýí¸°ØYØ@CÙ[È@;Ú@®YyY¢Û@'l#d_x0014_Ù@°Ìô¨:Ú@bBYgýCÙ@Â_x001E_gøÙÙ@¿öÍ³nÚ@IÕéÍ*Ø@_x0017__x0013__x0006__x0006_/Ù@^´ _x0002__x000B_![Ø@©zµ07Ú@÷Ôv²¿Ø@ærJÝJõØ@_x0005_ÒÃÁJLØ@_x0006_çT,H³×@_x001C__x0004_lÆgHÛ@ßOý_x001E_Þ_x0008_Û@Cng_x001B_SÙ@Ä"?ü_x0012_Ú@ân_x001D_]ÄLÙ@3å_x001A_ÃB_x0006_Ú@_x0007_À¤_x0019_ä¡Ù@/n[ÿÚ@£§ÇûÙ@&amp;SÉêÆÙ@º~¡_x0010_®Ø@ÏtBjüÕÙ@.iNë_x0015_Ù@ªG_x0011__x0001_Ø@_x0002_1Ì$7Ü@×íØ²\_x0010_Ø@LUL¼O`Ø@"F	_x001A_pÙ@ù÷f¢;Ù@¤[?«_x0005_7Ø@_x0003_Yä{;TÚ@Ý¤,Þ:_x0019_Û@â©_x0002_éEÛ@R{¦¬L_x0007_Û@óT?_x0008_#Ú@_x001E_ÐÂZÚ@_x0003__x0005_hÄbGØ@Î%ðÏíkÙ@F	WÕØ@|û&gt;éÙ@éôTÌÚ@¼çá~_x0005__x0011_Û@P_x001B_cb}ÆÙ@WSHª²Ú@&amp;ÝÂ_x0018__x0017_gÙ@M;ê®(Ú@ý!m_x000C_æØ@µ¡_x001E__x0018_Ù@ôrõ_x000F_ü_x0003_Ú@XáP_x000E_fÙ@ï¾¯VÃrÙ@_x0013_!1FØ@_x0002_F{¶4ÔØ@ìfóVÚ@/ÈÁx²Ù@áâ6_x001B_U©Ù@o+x_x001F_ïüÚ@ð#Ä×G«×@$_x001B_ÔâóÙ@_x001C_:ñ_x0004_yÚ@cÉÞÉcÙ@àë£_x0012_â_Ù@W_x0001_³óUØ@Ýþ¸m_x001F_Ù@_x0008_·_x0004_1¿Ú@q6®ÙÙ@Ü¸_x0016_¢Ù@Û/ö_x0002__x0003_ Ø@ÜêØ¡¡Ú@5_x0016__x0019__x0005_6eÙ@JÈ2°_x0018_Ú@üÍëÓ÷Û@¶à_x001F_ÙÞãÚ@\ÊÔOÛ@N¹_i__x0002_Ù@Èë_x0005_cá_x0014_Û@Fth6_x001A_$Ü@_x0019_Ø_x0014_VjUÙ@_x0014_°¡^¼:×@Ñbak_x0018_Ú@")NÒHÚ@s_x0001_Z_´ÓØ@^P*DlvÚ@nkâV}Ú@ªär{_x0003_%Ú@&lt;/»"Â_x000E_Ú@	K_x0017__x0016_?Ú@Ú¢	EªáÙ@Y_x000E_7_x001B_·½Ù@Ï	Ú@ÄY_x001F_8*Ù@N0LàÙ@_x0010_¾®L]Ù@ix¶Ú÷ùØ@µËÕÛ¾´Ù@ð_x0003_.Ú@¾_x0002_3_x0005_xÚ@û5jþufÙ@aÎ8wÚ@_x0001__x0002_o/û¯WÚ@¦­BÚÐÙ@âF9°'Ù@¹Äâ_x000D_y_x0006_Û@ÊñL_x0012__x000D_vÙ@Òÿú®Ø@ýP ØæØÚ@9ÌvÞÙ@@´:ôC¤Ú@_x000B_l7Õö×@ÒÐèÙ@¥ 5É,V×@ð4?ÇØ@A$¾²Ù@ðMÉÚ@d' V_x001E_EÛ@Ô³ÒÂ¡Ú@°ëNîÛ_x001F_Ú@òÊq_x000D_Ù@Oë rlÙ@ÑÕI·\Ú@N=÷_x001C_ñçØ@Ì¤2ÔîÚ@à_x0019_åâGÙ@&lt;ç,a×Ø@È§@©³Ù@@_x0006_;»Ù@°Fß,8iÛ@áÔ_x001A_³VHÛ@D_:Ù@D_x0008_Ç·Û@oY_x0001__x0002_bYØ@ Y~E#ÛÙ@2«?_x0016_âØ@þËnýN_x001D_Û@^Eª­ï!Ú@öbúç½Ø@Ìy´ÙÎÙ@_x0017_';&lt;ÑJÙ@±._x0015_&gt;Ö"Ú@|,è_x0013_²ñØ@ºÐ¥`bÓÚ@É"	À² Ú@Ü_x000C_Í\¶_x001E_Ú@÷·îOÚ@_x001E_ñ?fåÊÚ@¢ÞpòoÙ@4ê_x0003_\8Ù@_x0016_«_x001D_´1Ù@èî&amp;úðÙ@öL_x0007_'_x0011_oÛ@'*¯$Ú@_x001B_ù©Ò&amp;Ù@_x001E_u_x0017_Ù@AJ_QaêØ@_x0018_ø_x0013_&lt;gÚ@zvr]OÙ@;wJmæÙ@&lt;Uód×iÙ@O'r_x0001_ÒÒÙ@æf¹eA_x0010_Ø@/_x0014_vÛ@JV"å}Ù@_x0001__x0005__x0004_	_x000E_©åÚ@_x0013_/	?ª«Ø@}îí9Í»Ø@èl :Ø@¹_x0016_ð_x001E_ÆqÙ@L7#Ø@øCc6UÚ@¬J"Ý_x000B_Û@;òÙMlÛ@Nm:«ÖÙ@£ûÐweØ@Øä1ÛæGØ@P.¸Ú@«ñ~_x001F_÷Ú@'a­YÌËÙ@_x0010_kâ0Ü@ÊXÒ¤ÓÙ@_x001C_4óPãÚ@Ê¶ªù¾ÎÛ@¸K|:ñìÛ@_Z¨çÊÙ@_x0010_&lt;_x001D_×Ù@ÆV¡_x0003_b5Ù@öiÙ@_x001E__x000C_=×_x001F_éØ@ÚK¤ÖçØ@ùÌZUÚ@HÏO_x0006_RÜ@,ÚU_x000D_#Ù@_x0002_5æÄØLÚ@%¿X_x0013_ô²Ø@îË_x000B_)_x0002__x0006__x000D__x000D_Ø@|ßö/ÅØ@ EÿY©3Ú@£H^¦¨AØ@_x000C_IaÚ@Á`_x001B__x0008_	zÛ@/_x0018_i_x0010_p%Ú@_x001F_ú¯aÚGÙ@_x0001_X¥_x000F_ÍÙ@ÊÔ_x0015_ÞàPÙ@§Þ5½·ÓÚ@£«§Y_x000B_÷Ù@òþqÝ_x000D_Ú@ð^ô¾QõØ@_x0003_¡¤W#ßÙ@2p/_x0017_Ù@°?rPÕÙ@ÚViy	Ú@6×ÍKxÙ@0®®x¸aÛ@Ì_x000B_$Ø_x0008_0Ù@{XzrvãÛ@ø¹µ_x0005_òÈÙ@U/q_x0017_Þ!Ú@_x0004_åÚsi_x0017_Û@¥à@%§EÙ@§¹b8ÒôØ@W_x0008_ïØ_x001B_Û@_x001E_¯_x0012__x001A_ÔÙ@_x0011_e_x001D_«^Ù@ÁÙâ_x0013_[ç×@ÄÚd4@Û@_x0003__x0008_v_x0001_Ì¸¿Ú@_x0012_¦eõÛ@D_x0007_4Ý_x0005_Ù@üþóýÿlÛ@e9ß¹dÙ@x¶_x001B_=Ø@"¿Òù$Ù@_x0002_°Êé:_x0010_Ù@ÂË¾µéKÙ@Êv_x0005_¬Ù@0ßcX¿Û@\¯:Û@Wès¥QÙ@_x0015_åÕ_x001B_5	Ú@$*¶éª_x0019_Ú@¢^ÞâsÚ@ãâÃHI½Ù@×Ù6Äì&gt;Ù@úÔ_x0004_^Ù@_x000B_§;S±&lt;Ù@$¥«¾®°Ù@*FH_x0001_Ú@_x0004_LîÙ@ À_x000B_ "_x0018_Ú@ þ_x0008_ª"çÛ@á#jÜÙ@½¥L_x001C__x0006_¬Ù@°_x0003_¶_x001E_¾_x0006_Ù@e _x000F_ZÂØ@&amp; Bê_x0005_Ú@°¸ü&lt;Ù@N?}D_x0003__x0005__x0002__x0015_Ú@.ôôÈÙ@xG2¹¹KÜ@·¨_x0008_±,ÀØ@´1ÆÖÙ@hT_x0011_LÃØ@|CYÉÚ_x000E_Ú@S__x0015_!k¾Ø@©âà_x0019_Ú@Ýv¯gB!Ø@HwÁìÙ@G¿}ÓV¥Ø@=;¤Mé¥Ù@¯n#°_x0007_Ù@R{&lt;ï-Ù@à\_x0007_ÊªÙ@ÂÕvBÚ@_x0010_eæ!_eÚ@¸´Ö_x0006_+_x0019_Û@rrQT(Ù@_x0015_8,~¢Ú@_x001C_áËÜåúÙ@Ù2ÚÃ_x0003_Ù@`_x0008__x0013__x0005_&lt;Ú@6_x000B_2lÒÈÜ@@ë_x0005__x0007_&amp;Ø@Í_x0004__x0001_@JAÚ@R_x001A_v=ªØ@ô¯_x001F_ÎÕ²Ú@¬_x0016_&amp;/Ü@#Z_x0003_d£ÀÚ@¹uCÐ_x001F_¿Ú@_x0001__x0002_ÒÊ"ÈbÑÚ@ü½_x0004_03?Ø@¦øC¥%ªØ@*Qÿ_x0016_&gt;±Ø@¹6 BÜ@¸5tÔÝ_x0019_Ù@­nã¬(Ù@û¼§K_x000D_Ù@Æ;©bBÙ@ÑÅÂøP×@.ðI_x0004_ÉsØ@wêÌéÊ'Û@VVy_x0003_öÙ@×/Ð~¸PÙ@hÂx³ºdÛ@_x000B_ÑþcüØ@zGDdLØ@Ì.|ÄaKÚ@dÃ» È×@ÕÆr÷_x0002_Ù@!Øk.ÕÙ@3@ xp)Ù@KÑ¥¼ãðÙ@/¯ÑNÙ@&gt;y$Ã®àÙ@/_x001A_»[1lØ@RÇÍÄÙ@¨ïÐµþRÙ@Æós"hØ@r¶d_x001A_þnÙ@ÓÏÞvp8×@ãî0I_x0001__x0002_ØÚ@&gt;­´HýÒÙ@_x0012__x0005_W`Ù@µ_x0015_ÚTöÙ@U_x0011_ë_x0003_»µÙ@¬ÐE¤ÌØ@yªW·bÚ@$âK²Ú@ÕOYJ_x001A_Û@8·ú$^_x0008_Ø@ÁÐ_x0014_R½_x000B_Ø@i_x0013__x0012__x0005_Û@H¹§w-Û@ì¶9åÁØ@P{å°vÚ@_x000E_1ù\Ú@TGÜÿÊØ@Ñ7±á­EÚ@¯{T{ÀlÚ@qlÊ&gt;íØ@ÆnyÍØ@IÍ_x0011_­_x000B_Û@_x001E_°.æpBÛ@7Æ·.äÝÙ@+â`[_x0019__x001F_Ú@ý´s]ê	Û@_x0003_.ÎØ@Ï/Ic,Ú@ÐÆè_x000B__x0007_ÌÙ@_x0014__x0014_ß´ñÙ@$^Oï9Ú@,+Â»ÈwÙ@_x0001__x0004_ÀôNy@wÙ@_x0008_üÛ³_x0001_lÙ@T_x0015__·_x0002_SÙ@4ú±´_x000C_Û@[A´m®Û@Ã&lt;C4Ù@_x0001__x0001__x0001__x0001__x0010_Ú@ül C_x0012_IÙ@üçf;´Ù@_x000E_#l³`GÚ@­ªEb´EÙ@£ëÝDUÙ@	?ÇÒ?Û@c5&amp;_x001E_XÜ@¬n_x0010_IøÚ@´W6_x000F_ßäÙ@ìgªOR:Û@Y_x001B_~ä_x001A__x0016_Ú@"µ	Í°Ú@|Q&lt;º±Ú@@$Î_x0005_VcÚ@ìÉGVÙ@c&amp;þ6¯×@ÅLÉRÚ@P_x0007_)»à°Ú@V_x0003_âÙ@Z_x0003_iô¥Ù@æ_x0019_ÈüÝ_x001E_Ù@Ùº_x0007_	Ù@WYòØKÚ@Î | ÞçÙ@_x0014_²ÿõ_x0001__x0003_.&lt;Ú@â/_x000D_&gt;6Ø@ûú&amp;_x000B_%Ú@RÝ ¹_x0005__x001C_Ù@4Z	¹*Ú@r«?_x0016_KØ@y'keØ@'pEY¨2Ù@þÍ_x0017__x0010_C_x0004_Ø@ êVÿ_x0016_{Ù@}Jä8Ù@_x0019_S¬}_x001D_Ù@ÊHpõ_x0002_×Ù@ñbõ|ÙyÙ@x_x000D_äe_x0005_Ú@è_x001E_X&lt;hÛ@§PJ_x000C_åðÙ@§¿åÄ7Ø@%+_x0019_ú_x0002_VÙ@Ä%4ÍaLÚ@êpôØ@_x0004__x0005_öºÚ@dª®]ÔÙ@Åï',_x0001_æÙ@æðµBûkÙ@r¯,óB×@21¶½ù%Ú@è¯p_x0010_Û@_x0004_Åfsv$Ø@k\'Ü_x0018_Ú@ i¢ýØ@ã0*Ö_x0017_ÐØ@_x0002__x0003_ÛÔß/ÃÙ@ÞÈê_x001F_NPÙ@4â;ßØ@%5¹n¹Ø@äZû6%Ú@Ý-_x0018_hÒÙ@=^ÝÈÈÚ@óÛõæ²Ú@%_x000D_o_x0004_ÌØ@~î¯ÙþGÙ@*8[!_x001A_Ü@~Á&lt;_x0014_Ù@_x0005_;\¯»;Ù@GJû-yÙ@psRð Ø@ú_x0015_Ä_x0017_Ù@ÑÁ_x0012_°&lt;wÙ@cö&gt;rbÛ@j6)ÓýÙ@_x0018_d8Ù¹Ù@S_x0010_º8_x001F_Û@ÔãÔ¼u!Ú@w7T)BÛ@f_x0011_j¯%Ú@Î_x0007_º5°Ù@xó£_x001C_(PÙ@_x0001_­PÚ@xójÕÈÙ@@X±µ Û@_x0011_Ä_x001B_SòÚ@_x0019_&gt; K'Û@½_x000D_Hù_x0001__x0004_oÀÚ@E_x0001__x0003_yXÑÙ@tJY8ÇÙ@_x001E_,}_x001A__x0019_Ú@x_x0002_Äl_x0005_MÚ@p:Vp8Ø@ØÑ_x0017_'.PØ@Q_x000C_5_x0012_×«Ù@°R¹ò_x0010_Ø@¬/N8oÙ@?:!MÁ¯Ù@5b_x000D_Éþ_x0015_Ú@ÝkYPØ@(Ü¶_x000D_ÑÙ@¼Æ0;×_x001B_Û@QîJ_x001A_VÛ@)-=©¶_x0015_Ù@ÊÎ'Ò_x000F_ÉØ@h|Hz?SÚ@B*Ø@_x001B_Ê&amp;µ	Ù@_x001C_|¶UâØ@×_x0008__x0016_6Ø@¨Ä(ºùáÙ@sh(Ïs»Ø@_x0016_öØ_x001C_Û@5Ä_x000C_ó_x0010_Ø@ÕáAúÏØ@¸óEÙ@_x0011_Ï5rG Ú@²õ_x000B_rb/Ú@ _x0018_J_x0005_y¾Ø@_x0001__x0002__x001A_4OOÍÛ@À®Q_x001D_Ø@Äå·íÚ@û_x001F_Aí&lt;ËÙ@_x0008_s_x001C_¹:ÐÙ@´áËNÇ×@þ_x0017_V_x0017_Ù@Õ:_x0005_ýØ@«òñúð_x0015_Ù@_x0004_÷GVM×@É³faÙ@ÉZ@ÚÚ×@	9L|Ú@¤A{¼ÿÙ@_x0002_ñF_x0017_,¶Ù@_x0018__x0002_H_x000B_á×@g_x001C_¼_x0016_yÙ@Êú/"t¯Ú@û	D_x0006_!Ú@_x0008_ÜëÚ@L.D_x0008_-Ú@//_x0014_©á.Ø@oÏ{_x0010_¯#Ù@}Óøã_x001E__x000D_Ù@zî·_x000B__x0006_Ù@zf÷ÕkÚ@ç_x000F_âÜìÙ@r¯fÑÜ@6Ww_x0001_ÍØ@æ_x0013_Õ´Ù@_x0001_r2Ø_x001A_Û@«5¿%_x0007__x0008_a_x0012_Ø@_x0002_$i_x0006_äØ@Ä_x0014__x0016_JÀ$Ú@õrm;ÉÚ@fý¦c¦&gt;Ø@_x0011_Þ~­­_x0005_Ù@qv^WÛîÙ@ß'Ôë_x000F_Ú@_x0002_·_x0005_@òâØ@Yó^_x000C_=5Ù@N&amp;¥8ë×@t_x0014_§_x0004_¢×Ù@L@Ëpw¥Ù@õÐÄìAþÙ@Þ¬HÃ_x0007_Û@¨wuñÙ@TÃ_x0010_U_x0006_«Ø@ÎÃãøÞ£Ú@µ_x0001_¶Py¦Ù@´_x0018_ûÅ´}Ù@ü5£tÚ@(V@}ôØ@ú_x000D_W_x0003_ÌßÚ@±{pò èØ@h_x0015_F×@._x0013_ ×_x0010_Ù@õGfèÝÜ×@Å3[&lt;dÚ@S·ßÞUÚ@p¤É2Ù@:*Õß?Ú@Ê@}xÂÙ@_x0001__x0002_¯ .ÏÑ_x0019_Ø@ÄFµÝÁÚ@_x0003__x0001_7û:_x0004_Ù@Ú¢6{xÙ@K]SG BÙ@r¥ÊS¶Ù@ø_x000E_ç	WÚ@	É¦ÌÚ@eàéßþÚ@_x0010_÷_x000D_3 Ø@À_x0010_IµÈÓÙ@@_x001E_°_x0016_ØÐÛ@ä|/zÚ@EáæãÎÙ@§ ~(«ÑÙ@Í´úÍÚ@q.òL&gt;Ú@n/genÙ@£7®·OÙ@Ær.UyÛ@-4_x0002_4Ø@ðN÷Ù@ös_x001B_þnÚ@£N­ø¾Ú@1Rÿ1Ù@ó_x0007__x0004_aL®Û@T_x0019_ÏéL_x0012_Ú@z'Æ_x0015_7Ù@A3H_x000C_8BØ@×³´Ú@²_üKÑÙ@µÙÏ _x0001__x0002_ì_x0003_Ú@__x0017_áêA@Û@a£¥9#_x000D_Ø@NW^w$Ú@É?gôNØ@«/éNEØ@¾ÅÎo+æÚ@^_x0005_1JkÙ@Äl_x0005_P_x001B_Ú@-Píßm#Ú@æ;U_x0003_Û@}Ð¿jÚ@h-rQàØ@·ä"¡Û@u£ýzÁqÙ@+³%(T_x0008_Ú@A_x001A_ü,ÿÚ@Ý_x0004_Î_x0019_þØ@#´Ä.¼Ú@zÌØÆÙ@p{^ÎüØ@Ü°_x000D_|Û@Õzq\~ãØ@_x000F_iÄæ_x000E_:Ú@_x0006_ÙsòIÙ@ÖkÞ¼*GÙ@pÛ¥Ö¬_x0008_Ù@$Ê°ÌÙ@_x0018_;Ø@âÞaÙKÙ@­Ìýð_x000B_Ü@ò_x0004_jÕOÛ@_x0002__x0006_©Ê³5«öÙ@ÊîVü_x0003_ÁÚ@ßD#&lt;[Ø@7_Ê_x000E_OÚ@[J'ÈÆáØ@(ú;&amp;IÙ@w_x0001_i&gt;Ú@¢%ÿðhpÚ@èK~ã&gt;Ú@¾_x0005_|¡ûÙ@_x000F_Õ_x0003_]§Ø@ÔÚER_x000E_-Û@_x0008_b__x001C_°4Ù@°&amp;ânE_x000D_×@Ü_x000D_.ªÚ@Æ_x0008_ëò/Ø@i_x0001_yÉÖÖÙ@[;nÙ@8ô¦âq_x0018_Ú@ÑÂý±mbÙ@(¿3_x001E_ÆÙ@d_x0004_ÛJ¥Ù@V_x001E_´:­`Ø@zÏ­J{&amp;Ù@ñÎÚ@_¡äÎ_Ù@I_x0016_GÜ1ñÚ@W$ô5¼\×@×ÏÎ¸MÚ@ "«&gt;ÕÙ@¬y9ì]_x0006_Ù@bÓg_x001C__x0002__x0003_"Ú@ã¶k_x001E_¢¶Ù@ozËnÛ@_x0006_RÊxUþÙ@"_ZÏq'Ü@gl1k¼Ú@¢Ï·Ù@¶á4U$©Û@qI&amp;_x0005_1òØ@ù;.pTÙ@_x0006_í_x0001_NúÙ@Cæàú$Ú@"og÷«Ú@°½eÙ_x001F_"Ú@EÂ`]7Ñ×@@ûº_x0014_²CÙ@_x0003_®ñ(UÙ@PK_x001A__x0016_Û@zª¨ÍÚ@ÓSà0_x0014_ÛÙ@_x0010_ÛÏ¤_x0007_Û@_x001F_?7tÑñÙ@æ_x0007_µ­µÚ@¾æQà_x0018_cÙ@~øÍxìsÙ@H¢PÁ_x001B_®Ú@E±ohæÙ@®_x0007__x0017_åÚ@æä_x0004_¬çÙ@­½iÂ4Ù@_x0002__x0008_io¼pÙ@àyð©Û_x000B_Ü@_x0001__x0003_Ü_x0012_ÏºÙ@.üsßÍÚ@ÏvJE%Û@_x0018_Ò$Ú@¬ÔÉÍÈÙ@ñF¥wÙ@dEïXEÙ@Ê¡¶àÙ@C_x0005__x0016_ê_x000F_íÙ@_x0014__x0018_7_x000B_îoØ@ÝãÞÙ@3#|`öCÛ@*wAÔ_x0004_æ×@_x0016_«É÷=Û@¿m³SpÛ@_x0007__x0010_ßçÙÙ@ÙSyÙ_x0019_Ú@XZzº_x0012_Ù@v°I_x0006_Õ_x0002_Ù@U`èÚ@L·îØZØ@Ó¬ãÙ@¶_x0003_0_x0002_GÚ@`®ð_x0012_ÍÚ@¼_x0013_Tâ.(Û@6îàÚ@ûäº_x0006_P_x001B_Û@øí1_x001C_æÙ@&gt;­®*¼kÙ@Àµ_x000E_vPØ@_x0012_ÄIðÙ@_x0001_#}_x0001__x0002_pÚ@W9©Þ£`Ø@Ãu	`ïñØ@YK! Û@'ð.§¶Ø@q_x000B_M_x0012_ï×@Úu	ò/0Ù@"1QÚÙ@¼Ýp=_x0015_Ü@n=©yëØ@¬3m_x0010__¬Ù@e§_x001D_]mrØ@Z5ÎÎ?Ú@ró^_x001C_®#Û@G&lt;ÙèÏÙ@=#ºë._x000C_Ù@êì5:×åÚ@éFA#À+Ù@0Äf+VÚ@?/,¢6Ù@»ù_x0006_`0Ú@±_x0002_dP_x0010_Ù@6Ê&lt;òÕÖÚ@.Iræ._x0001_Ú@º_x001D__x000C__x001B_ÐÙ@ÌÒ^Ê¢_x000B_Ù@ã_x0012__X¹nÙ@]×Êî¦Ù@±%.Ñ_x0017_kØ@&amp;¦²ñöUØ@&amp;W_x0017__x001E_)Ù@KÞ]PÌ_x0013_Ù@_x0001__x0002__x001C_ü_x0005_¢ñ²×@X&lt;Á_x0007_Ú@ðëêÛXÚ@ËCÌìbÛ@2#üS_x0003_"Û@®_x001D_]R·VÙ@ÞÉ&lt;§_x001C_sØ@´q_x0017_¯.Ú@:_4YQÙ@_x000E_ö2¦ÎÙ@Bâ,µØ@_x000D_6_x0014_C_x0015_Ù@6kâB¨Ù@v}2_x000E_×Ø@C,ðaäã×@¢1;âÌ¹Ú@)_x0007_ù`Ù@_x001F_ÌäT]_x0013_Ú@}DïªïÙ@_x000B_Þ¥8_x0001_Ù@Ð_x000B_÷w_x0018_Ú@ÎY¾D­Û@ZWQ-Ú@`~Êýº¯Ù@ýõÐ§ÙÙ@D£°jØ@áÁ{¦º£Ø@ ¾_x001C_#_x0014_zØ@_x000F_9%z1ßØ@\c¥_x000E__x001D_ÝÙ@G¸_x0010_þ?Ú@ú¦F_x0001__x0004_KDÝ@~ñ7Ù@ôôéÝ!eÙ@Öê9¸qÙ@ô_x0012_âÏ¨qÙ@#M¡¹Ú@_x0005_`}ÇØ@»ÌöýâçÛ@/_x001F_#íÆ_x001A_Ù@ñéÍe.Ù@_x0011_t-^áÙ@ìØKÎ_x000C_	Ú@æÐ}_x001E_ÓÚ@²ñpOÚ@ÖÓ	K[Û@)h,I¦Ù@_x0011_Ö|_x0003_ñlÙ@ÇÈ¥ÙG_x000C_Ù@é5¸_x0001_?Ú@.~;ZmÚ@ =Çë_x000E_ËÙ@§lcñmÙ@ÿY_x0011_ÑaüÙ@g}öV¡	Ú@ÕñÚq0Ý×@÷t8_x0008__x000B_Ú@IÇ_x0002_ò_x001B_×@CC¶á+Ú@ôI«á5Ù@^ÿmÙ@?É_x0017_æ«Ù@!70xÊØ@_x0005__x0006_§ês.,Ú@H_x001A_¤oÚ@T{ñ	VÙ@rfÛ°ïÙ@§øYrÓ×@_x001E__x001F_qyGXÚ@_x0006_y$L§zÛ@0HÞ7_x0004_pÚ@ô-@Ù@_x0007_ïÖïÖRÚ@÷]ÑNÆØ@Íà®ËÖªÙ@Ók_x0013_qúÙ@ùi¥_x0013_83Ù@æTI1$Ú@ÚpòÌØ@4Øª_x0015__x0014__x0013_Ú@Oö_x0011_T_x0001_Ø@_x0015_è±°ñØ@Åá÷÷«=Ù@N(-ÔGÚ@j²_x0003_GìØ@_x000E_,$kl_x0015_Ù@BþïVvÓÚ@p_x001B__x0002_9Þ=Ø@f ÅµEØ@R·K_x001B_»Ú@´ÊÚ_x001D_§¬Ø@Þüù9_x001D_Ø@_x0001_ÂëY­µÙ@|ôïFZØ@yrçL_x0003__x0004_F_x0011_Ù@ÀÏ_x0001_¢×@ÿ5}¥ÇyÙ@y®êr_x001D_Ú@RVFÐ'_x0004_Ø@_x001F_Æp©$_x0008_Ú@?Esy2øÙ@Ð_H]9.Ú@¹F_x001C_¶Ø@Øê4Ú@_x0008__Ó÷_x001C_uÚ@\é_x0002_!=Ú@ÅPù_Ù@CÖÖN'Ú@7_x0011_¿/XEÙ@»«_x0019_ÄxhÚ@Ã-[~æÙ@"ÌßÁÖÚ@Ù³ònìÙ@BÃÃ]éØ@´Ö3_x000C_Ú@J:Ø%(FÙ@_x000F_øK(eÚ@úßVlqÜ@Kö+_x0010_·bÚ@[$ïÈJKÚ@0_x0016_þÛ@2rCuÓØ@à¦ý0;Ø@t3´CÚ@_x001C_Ç ÷Ú¿Ù@o_x001C_ÃüÁÙ@_x0002__x0004__x0015_Kç!/.Ù@È@Æ_x0003_%KÚ@êÜ_x0019_òÐ¹Ù@eý_x0006_BÇ Ø@kâÍÌ[¯Ù@_x0001_P° Ú_x0016_Ù@ON¦GÚ@DÛ­_x0016_kÚ@Å_x0019_¨Ø@î© »_x001D_+Ø@ÕµþÀ²Ù@ì¢|gñ3Ú@&lt;âHµ&lt;Ú@2_x0008_K)§ÏÙ@_x001C_èðhR_x000D_Ù@t¿göYò×@Ya)0º\Ú@î_x0011_ÙóÛØ@pù&lt;2 #Ú@{6RvRÙ@b_x0015__x0006_pÄ_x001D_Ù@_x0008_&gt;ø²QîÚ@§_x0014_/¦×@&lt;Ðß_x001B_»ÌÙ@UëÀ&amp;Þ_x0004_Ú@\&lt;¨"_x0013_Ú@ægÀ%BÚ@üP qß\Û@/MA~­Ù@$$PÍ¡Ø@Ï@N¿g¿×@IÅ¸×_x0002__x0003_´Ø@^þ§2£Û@Ä4í¯ÞÚ@_x0006_ÕéÛÿØ@¥ÎÀ®1Û@²æðþÛ@2ày_x0010_zUÙ@ðÍÇ)_x000D_jÚ@âPÀ(²BÚ@_x0007_ÍàÕQqÚ@"£_x0008_è­qÙ@O_x000D_N_x000D_?Ù@ëôE¦C_x000C_Ù@óaWøÊÙ@÷]_x000D_¤Ú@+ãÂ¶µÙ@aÎ¼üÙ@/Æ5Û_x0015_Ú@õ¯C_x001F_ÂM×@Ôií&gt;ø_x001A_Ú@!U_x0005_9äâÙ@ô³þx'Û@á_x0001_:7¯×@Ân,;zxØ@*_x0012_%èZ_x001E_Ú@ä._x0018_rxÙ@þä_x001F_	Ù@ EÀw&amp;_x001A_Ø@_x000F_U'\´Ù@KC=S°Ø@_x0011_è_x0016_"GÚ@£Ù§ÝÙ@_x0005__x0008_j¢ÉÇ^×@_x0002__x0018_ít_x0006_Ú@ü_x0007__x0016_B×@¹_x000D_W_x0015_ Ø@_x000C_*ÓúnÁÙ@åÉ£ÿÆÚ@¾(½;y¡Ù@_x000E_J³b(Ù@_x0010_´Aüv8Û@Ó	à±P4Û@*UïØØ@_x0019_æØ©1_x000F_Ú@D_x0001_Ç_¬Ù@çrøúï_x0013_Û@_x0003__x0019_·êØ@Â_HÎo_Ú@g_x000F_K_x0015_£ÞÚ@Æ%_x0012_0&gt;Ú@;_x000E_lØ@p_x0007_91³±Ú@_x0019_d¯_x0004_öÚ@Æåø¹^§Ù@y2´_x0001_Á¡Ú@X¸Ü_x000D_n:Ú@ÃíZQ¥Ù@êÀZÁ_x001F_Ú@ yºò¾0Ú@LôË_x001F__x0006_Ú@Q#VÍ*A¢«Å._x001E_*AÊU^ÃD*A´£Éo_x0002__x0003__x0013_§*Aö_x0011_"liÚ)ArÚ¢Ú_x0014_*A_x0001_¾m¯±L*A_x001C_¯	_x000C_à5*A§ßbªP_x0005_*Ak_x0008_zÂP*A¹k.¢_x0017_*AMgø.7%*AÊ-_x0008_Û4*AXÌ_x0006_)Äz*ADá_x0019_4·E*Acfêæ,_x0017_*AD¯7CQ¿*A¢$ÌèD£*Aðp¨_x0004__x0017_*Aåj²w *A/	WYzS*AIäYD;l*A6Ú_x001E__x0004_ÆN*A|®._x0013_S*A_x0006_aá^~*AÈý_x000B_¾r*A¢#P]Y*AAöæËD_x0017_*A['_x000C_Õ¾K*AÀãÔL=*AuÙ+ÝMÉ*AÑi7T¬*A_x0010_øÅ_x0012_Â)A`Ù:]*AH]Nø)A_x0002__x0004_MQ"Jï)A{¨Ï/*AÓ¯_x0017_ò3*APìº)A@~úàS*Aêxw&gt;]*AÙËR_x0014_*A÷Î_x0018_ ^*A?T[©*AT¦Å_x001E_u*A¶Ìjge_x0003_*Aîâ_x0006_p}*A¸ýð,0*A\b7¼Ò*AÁ	âð@*A5Ò¹û)A(²Ü¾*AB¿Ý¨*Aäª½ÞT*AuQcõ *A]mê=V*AÕ*áÞU*A»Qã_x0010_+A¾;Ù¤_x0017_Ë*Aª&amp;A&gt;_x0011_Ö)A\_x0010_Î1l(*A1_x0008_í!®s*A_x000D_rõ_x0001_*A9_x0007_¤*AiÉë)AUl_x0010_Ù¤)Amp:_x0001__x0004_Wz)A8Û7_x000E__x000C_*A7³:äiô)Aw_x0003_8ÈXt*A¡m&amp;$T*A!­0qv*A¢ëjÙ_x0007_*Aî5È_x001B_s*Avç¨*A¤I§áLò)AZ@w_x0011_b¦*Aë4F¿þ)A¡+Dåò_x000E_*A?Iùy-*Am`êÀ*Aô5vÐ_x0005_+AØ¥àô_x000C_¡*AAQªúGÿ*AiÕáÔÿ)Am/Ó*V*A_9ÿ´.ë)A»YjObí)Aú¿.¶s*A_x001B_c8%_x001B_Z*Aû!ÀFÚ*Ay^Õ£@*A_x0015_Jaü\*Ag§Cb_x0002_*Aç_x000E_m_x001C__x0005_*Aõ_x000F_Í_x0013_*Aö_x001E__x001B__x0005_j)ArèL}n*A_x0005__x0006_}(_x0011_Ù)*AÙ&lt;2&gt;òT*AKÓæ_x001A__x0014_*A+èx|l*A_x0007__x0011_=eª*A±è#_x0013_.*AKþu%2º*Acó_x0007_!Ì*A`_x0001_×ÓS*A'l_x000B_ë{º)AÊ_x0002_ÅÎ/*AÎÕ8ö0*Aì¬DÕÆ)AFRÍc+AÎUá/ó)Ak«¸#g®*At§+pÒ*A\_x001D_[Á:*A»è_x0008__x001A_*Aø¼8_x0014_ºZ*Aw_x001E__x0007_Wµó)A¬^_x001C_ø)A_x0004_C~n$J*AüV¶¶â*AiJ;µÔ*AY_x0017_ÿ¸®)A_x0003__x0006_5NtK*Ag\ÉIÓ)A&amp;1ÍÖ(*A7@§®ó)A!'&lt;Ù2s*A_cÅÏ_x0003__x0004_6,*A_x0006_ªæ	_x000D_²)A_x0003_îò_x001A_Ñ*A¹Æ_x0013__x0010_¨j*Aì*_x0019_¶*A46_x000C_Kõ)Añ©æ4_x000B_0*A_x0012_lÁÔ*A_x001E_îk_x0012_m*Aj²à_x0015__x001E_*A=_x0010_ÃP8*A/_x0001_X}%-+A­ûHÄ_*AÌÈ³iJm*A«t°®Ü&lt;*AUB_x0005_Å4I*A&lt;ùèBsO*AÑ_x0010_Zfâ)A¬n®T_x0011_Ó*AVo'w9**Af_x0007_:mññ*A_x0002_ô°\ )A6Í~_x0008_h^*AF]°WO*AÐ /l¡)A¿¯=GÞ&amp;*APAJb*AóÄiÕ_x000D_ê)ASënX¦)AOa+_x0017__x0017_ *A8¡Hú*AÙO­ÑW*A_x0001__x0002_eOñ_x001C_R*Aó_x001F_§4rY*A}_x000D_¦ÇA*AâDaó*A¤iÃ¶l*A_x000D_ª_x001F__x001F_a_x001D_*AB_x0018_&lt;yÛ)A_x0001_·	Këð)A@ oÖ×ñ*AJC²_x001B_1^*A_x001F_áà­)*A_x0002_Éå_x0006_ø_x0017_*AÅûs|ËN*A«È_x001D_àrh*A¤_x000F_uõ¾Í*Aó¶ªWË*A_x0019_vµG*A¼¹)_x000D_x*Aú¿ÄÍGH*AÉ_x001C_EªÛó*A=_x001F__x0001_y_x0007_+AOÍl77*A"ÙÑÿu×)AN$Mà)*AõXKáS)ARö],*AhÈý:¶¶)AWý¸¨)ð)A_x000D_¡Üyc)AS¸¹$1*A,&amp;x*A¶ùÇ_x0001__x0002_¼)A,_x0016_ø¶f9*AÅPHÉn6*AO\èª$n*A¼9ü(1*AÍUÂ1Ý²*AZIg.¤*AçBÀV*Alø«PÓ)AE;â_x000D__x000C__x0010_*A¡ç(_x0005_´_x0019_*AålÐ±)AG2;UK*A¯aMâ*Ac?Ú_x0006_å)Ad_x001B_L4o*A,ó×xÿ)AÊ¯Æ_x0001_´4*A?_x0015_ ö/G*A­K_x001A_dØV*AI$ÂÞù)Aß_x0004_§¸-*Ab(¡à/)AÖ¶ß:)þ*A_£»_x0012_¤*A_x0016_ ¿U7*A_x0007_É]_x001D_»*Awgëv_x0005_*AcÐ÷£w)*A_x0012_Ýó³¾_x0018_*AÕÚ_x0006_°n*AªÁñü)A_x0001__x0004__x000F_	¯X_x000B_*A(_x0001_`ãð*A±T»_x000C__x0003_È)A·4 Û©*A÷¥,ÍE*Aûáº!*A2_x000B_F_x001D_*A#p·wÒ)AÍ_7*A!Ò_x0008_Ùb*AD_x0013_Ì_x001B_)A_x0006_.Åº J*A1ælÉ-z)A_x001E_?_x001D_äu*A_x0010_I+f_x0017_t*AÊJb_x0012_2*A¹_x0012__x0010__x0014_¥*ADÿ_x0002_g_x0001_*A¤þ_x001D_R7*Aû_x0014_­ªñ¦)A&gt;®Sóï*A´_x001D_P[b'*A_¿Èp*A¦#«_x000C_e@*AÊA_x001D_V*A ´'*Aû'©6Æ)A_x0007_°ä_x0003_õü)A"f×!å)Ai©_x001E_¶­­)A9r^*A!1_x0015__x0001__x0002_ý/*A°Ó^C»9*Aõ_x0008_×#*ALÖÔªÑ)AÜ_x0016_ÿ^*A_x000C_Ñ0d*AøXjÖôD*A_x0004_uUo*A_x0010_¨Å|­*A¬&lt;°e$4*AjH_x0004_t_x0007_K*A\,ñ_x0004_U*An_x0007_÷_x0001_*A_x0013__x0015__x0019__x000B_d*AX;Ó_x0003_+AÈ_x0014_ûìçâ)AYbK;_x001C_ß)A"²L^³ç*AGö_x000C__x001D_Q_x0017_*A°ëïÌÀ±)A²õQC*A%¼TÅ3*A±QÚNX *AP_x000E_s}Á)A"ù_x0007_S^Ð)A7 _ *A·ìj¡Õj*A­°5ØÀ)Aù+´Q_x001E_*A_x0005_&amp;°ÐÐÙ)A#Díp6_x0017_*A_x0014_Ü¹ØØ*A_x0001__x0002_%?ÝüÃR*AG=BÆÜ*AxF6m_x0015_*A/àLØV¹)APu£¥*A$©_x0012_°6*A_x000F_Ö$ç_x001F_Â*Aâäß_x0017_£W*Aô_x000D__x0007_ÚÎ©*A_x0006_ß?¼v*A_x000B_mü´Cÿ)AeIò_x0016_=*A:!1i_x0002_*Aâ_x0001_s!*A»­­ò*AN	DþÚS*A:þ±_x0019_)Aª_x001A_­`Ã½*A_x0016_ó-Ù*A´b³ª*Aõð+ýÖJ*AEXØ1*A¥&lt;èÇr*A_x0011_Cø_x0005_Qª*A_x0011_¨î_x0004_k_x0017_*AI½¬ÁÄ)A+Ë9±ñ)Aÿ _x001E_S_x0014_*AL½»«?*A_x000E_ñÐl*At~w_x0005_»x*AyúÇá_x0003__x0005_bZ*A&gt; &lt;àbx*Aö_x000E_Â_x0016_²*AÀOæ1¶)Al?kh%*Ac_x0004_û_x001B_Sd*AÔîþ_óy*AÿIE\O*AFHýN*Aæ9£s*Aâ)±é¬ç)A,ÔÝá½S*AO¯y²J*A&amp;ºÁY*Añ	º{ð¥*A{kÿ_x001B_Èg*A^©nÀCÊ*A{på¾*A1_x0016_·êH°*AwËäxÏ|*AXW"_x001F_!`*Aß_x0002_xJ)A_x001E_ëZ¼¶_x000D_*Afªôrè*A_x0011_r$È8*Aï4Ô¢ª·*Apî%Ãµ(*AÏÃv±*A_x0001_ÿéFÍ)AìàÚ7 *AºÃ¦C;ö*AÿE ó*A_x0001__x0002_QÚÈ*A)¾_x0010_©|*AåÓÑFþÚ*Az hùw*Aºà_x0010_/+\*A)§ÏG¼)*A_x0014_ñ«õSÞ)A$_x001B__x0018_MM_x0010_*Aüq×Ø*A-_x0015_ç^ÙN*A¼aÜú¹*A_ö©_x0004_*AÂão_x0017_[*Aè% á­*A§/ÙÀ\*A+_x000F__x001D_§Ø)Aä(Õ¯P*Aî_x0012_t_x000E_0X*A)A_x000F_dF|=*A_x0004_+Ïx¾=*A'¢;)'"+A%U$$*A¤_¼)f£*Aâ_x0007_ýUKw*Aï5vB*AòeZå¡v*AÕìÓU_x0002_*ACù{)_x000E_*A+_x0008_x-³;*AÀ_x000F_Í_x000F_*A_x000D_`h¿_x0005__x0006_Þ)A¨Ø?ì*A¡U_x0011_&amp;É*A¼½Cf_x0014_·*AÊÝÃ)å'*Añ¬_x0004_^\*A·_x0005_¥Ý`-*A6_x0017__x0011__x0003_¾@*Aâ´_x0003_:*A)¶_DI*A_x001E_:_x001A_Ù]ß)AÛY3¹Z*AÚùDÏ_x000D_*AØ¾ªy+_x000D_*AQhP&gt;P_x0018_*A_m2_x000F_*Aö}4_x0001_x8*A»¼è³}¥)A¼¿£ß*A|Òlû\_x0010_*A_x000D__x0002_üÃ*Aæü/aõ3*AGtªf_x001E__x001A_*A=½{u7þ)AÊÚ¤¾éR*Aÿuäs¢*A¹&lt;}æ_x0019_*AIÈx¾*Aî!b_x000E_S*A-_x001A_#8 "*Aú'n¸Õ*A8§S;*A_x0002__x0007_%¶Yå_x000C_´*A=¦Î46E+AQ¨n_x0010_¹K*A¼_x001D_ÓÂ)Añ¢&gt;êÉ*A}¤_x000C__x0016__x0006_&amp;*A¦_x001C__x0015_Ó_x000B_à)A9b÷¹÷*Aè{ÄãÆ_x0017_*A¶ æ_x000D_Ö%*A_x0014__x0004_bWVª)A{ißÆå)AÜÄùR~)AíýyÅ*A_x0010_Û^_x0003_f*A_x000D_Hnt*A!V©$_x0001_*AäÌûÈ*AüQ}Åâz*AÀßk'&amp;)A®~Ñ,k)A6(¡L]É)AO'_x000B_¯J*Aj5?·à)A_x000E__x0006_n_x0007_*A_x001E_w_x000F_73*Aä_x0019_ë~GR*A3ä_x0005_È_x0003_¦*A?×Êgñ_x0018_*AERBVR¸*A36©âx*A__x0010__x0012_Ó_x0002__x0003_:*Ag_x001A_e*A_x000F_S¿_x0004__x000E_*AÚíûÒï)A&lt;±Ð_x000F_Nì)A0uú&amp;I*Ay¤_x0003_Ù*Aræ~#-*AJ_x001D__x0012_~*A_x000F_º62_x0007_ë)Arð_x0004_ì=_x000B_*A(xlÎà_x0017_+A,è,ó*Am&gt;ô+_x001B_*A&amp;w¾eC*A8Ê`_x0006_î)A$AÚ¯_x0010_*Ab2m2q5*AI\8ý;&lt;*AY_x0004_$t_x0015_+A:ÄN¦~*AÔ_x0016_k_x001D_*A2Z:ú	×*A_x0006_ù,H*AL/øp»8*Aì®y_x000D_ôh*AwÓ_x0001_ý9*A¤Õhø¹*Aâ2_x0011_O_x0016_³*AXÕq_x0013_È_x0015_*A_x0016__x000C_ú&lt;*A,ëÒ_x0007_³*A_x0001__x0002__Æ_x0011__x001F_*AàdV_x001F__x001C_*A0ÊÍp_x001D_*A´º_»4	*A_x0006_°vFí_x0002_+Az+^I¾1*A_x001C_I¬ß£*AMv_x001B_ý_x0017_x*A_x0010_Üþü¼³*A¼$À*AZ_x000F_Û_x001F_NM*AvÈÒ_x0013__x001E_j*AµÀR)AÃc_x001E_Ô_x0019_*ALW÷Å²)Au_x0003_l_x0012_ë5*AöævÏ.ð*A»aN_x0003_¢*A i_x0003_=´)Az¹9*A_x0019_B_x000B_.OÊ)A_x000C_N_x000E_Ë_x000B_*A-Á,Òh*AÜ,ðyW*Apª_x0018_Ý)Agï|*AáÃYü)A_x000E_X`Qe*A&gt;ùÎ¢Çl*A_x0003__x0007_¹Î5*AÁÝ$Nhô)A_x0014_I_x0001__x0005_¬Þ*A_x0017_%:o*AªLkUy¹*AõÜ²Û¿*AWÐñ!ôI*Ao¾û_x001C_i*A¼ÈåYA*AÅ½_x0017_@_x0011_*AÚ2;Õì!*A÷;úëÈt*Ag_x0018__x0017_Ø)A_x0004_C/ôlß)A§s±0¸*A_x0002_Zó_x0003_¶;*ARY¡ò]_*AîY_x0003__x0003_.*A1³·d£*A_x0016_^ÉÇ)Aç__x001F_s_x0014_|*Aqä_x0013_&gt;_x0008_+AY{ÎµQ**A9ÅßS-í)Aòfi)*A_KÁ 7_x0013_*AÁ_x0010_Íûj_x000C_*A_x0007_`_x001A_¿Ír*AÒÝ»uæ)AÝ^Éª_x001E_*An Kù_x0006_=*A"Å&gt;_x0017_Ûe*A.ÎÜ_x001B_Fí)Aÿcgíª*A_x0001__x0002_8P_x000E_j»*ANÿ¼5®*A=¢)Tfì*AM_x000E_e*A66Gÿ²_x0010_*A_x0012_d2*_x0012__x0016_*A¢|øa&amp;*A_x001C_îë¤*Au_x0003_ìvû_x000B_*Ae'Â¶ ÿ)AÞßAzÁ_x0006_*AD"5ÑC*AU_x0017__x000E_SÏ)A£&amp; oC_x000E_*AÏv b*A_x001F_­ÖÉïß*A¥?Cê§_x0012_+AÐ4=¹_x000D_*Aû¡U*Aä¶l[E*A2KµÄ*Aêôp¿ZM*Aä]c´/*A¢­"k4*A¡»4l®*AÉ_x000D_}¨j¿)Aÿ)í/õ)A`ÓÔP*A_x001E_H1)*A6_x0012_&amp;p©)A^é¹¡%*A='ó_x000D__x0001__x0003_É9*A=_x0006_¹+*A´¬Fa*Au_x0007__x0012_G_x0008_+AÇ÷À_x0002_*Aúõ%7_x0002_*A³5I2Áo*A_x0010_¶§ìz*A."_x000E_¿±*Aý ezÀ_x001F_*Aíé(Ýr*AoJ$_x001B_c*A6ä¼^C*A¨qvÇº*Av]PÂ*A4×õÝ?R*A_x0013_öPx_x000F_á*A!fÊñF°*AMqÊjÝ*AUJ] 6f*A2û°ý¼*Ak²ªs"È*AXM!	_x0017_þ)AÛZE,ù*AÒ8ÐTõ\*A¡ÝPd2)A½p_x0016_(¬*AÞRÅLà*AÝü{ ð_x0002_+AÓ ¨Ú*AQÒ£H$*AÃ'[orà*A_x0001__x0003__x000E__x0012_1_x000E_~*AÑÈý; ¤*AúÇ¢ù)Ak¥sâ y*A_x000B_ÚB¼Ô)AÊéß|\_x001C_*Aµåg¥}µ)A\ëÈ0¾*A±ïÁv²f*AK¼uoJ*Aò_x0013__x0006_À	Ä*Ahâ\É'¡)AùGÈq	*A]jPû®=*A_x0017_._x001C_¥_x0013_Z*Açá#fZ*Aj|Ýk*A_x000E_h?ý!%)Aß¦Ë«Å*A2-Öº*8*A_Z¸Z_x0014_*A·f¼XÒ,*A6_x0003_Dè1*A(Û}_x0001_(*A¯1üM£_x0016_*AKÆp_x0015_e*A ò¢Y{7*AAw_x0002__x0007__x0004_*AA_x0016__x0014__x001A_\]*AdxL­d*Aa?ñHÆ)AÓ(_x0001__x0006_¼)AcI­§_x0010_A*A_x0007__x000C_Fÿ§±*AA|[_x000C_*A_x0007_NóÌÑ)AR;!¥ø*Aº_x0011_¬ù&gt;*ABs±Z_x001E_&amp;*A§ÅéO4*A_x0012_ô_x0015_ÐA~*AcÜ¬Òt$*A4_x0003_Û×ß.*A_x0005_µL5*Aq¹_x0005__x0005__x000E_*A3£§úà *A_x0004_ ò!7*Apô_x0011_ý;Å)A$-=õ_x0005_X*A7*Òm*Aø¼$Þ)AÙÁ_x001D_¸_x001A_+AÓ_x001F_ (á*A°R(R×e)AA¬_x0017_cÛ_x0014_*Að&lt;ÅÇ¥_x0006_*A_x000F_zÉ'3*AËb»_x0002__x001D_º)AI	 &amp;_x0017_M*A©ÖO*A/ÈÆÚ^*A×ÅtZ¦*A_x0004_A5 _x0005_Ú)A_x0003__x0006_Ëä­äPú)Aô¼_x001A_ÔÖ)AäÝtÖ*AË£Ö±²)Aw:Ë_x0006_É*A_x0002_ê_x001A_ì û*AçTo·&amp;û)Ab?AîQw*Aá½&lt;$:*Av_x0007_A×)*AÎ_x0001_¼_x000B__x001D_*AF'_x0008__x001E_*A4ê/_x0012_d*A)çI)A_x0002_!Û_x000F_ªÓ*AÓ.SÛQ+A«yF¹Ô)A±¦j*A1_x000D_ñxó÷)AäC_x0005__x001D_:â*Aß­¼Ýò*A_x0014_ 'ðHF*A¦ÌÃ_x0016_&gt;*Aa-³_x001B_ï_x001E_+AÈòøc*A_x0004_0Û«_x001D_ð)A_x001B_¯#1*AcÞH­TÏ)Aµw_x0005__x001F_÷&amp;*AQ_x0018_N3@î)AMoÝ/üâ)AW&gt;,_x0003__x0004_î*Aë_x0014_Æþg*Aø?1¯*A_x0013_øÕM*A6üÁ2*A½DÖ¬*AZ_b¦Õ_x0001_*A·%{_x001E_ü½*A6|§(UC*AÒû*J+£*A¸:èÇT*AÉem_x0012_?©)A§	wï·)A+_x0017_ó¦*Aû_x0010_S4"*A8füäf±*A½Pp¤Å*Ag$eá*AÓÅ_x0002_P,[*A_x0013__x000D_ÁÞ)*A³;Êþ_x0001_ç)AÜÉ£_x000E_þ)A¦Ìîë¹¿*AÓPíñE7*A^_x0001_¢¥½;*A9¾_x000F_Ot*Aáú§è)A_x0010__x0006_ÓDO*AË	v*AÅ_x0019_ïÁcu*AWù·_x0005_¢_x0005_+A¬_x0015_+¹_x001E_*A_x0001__x0007_å·Q:ÊÔ)A4(Ç_x0016_n*A_x0015_­(·*A*ª_x0002__x0013_q*A+j_x0016_«º*A_x0017_ÏC_*Aáãi´dK*A_x0010_Æ_x0006_íG*AkÒ(÷¶)A«&amp;v"û*AsÃ_x0007_*A_x001C__x000B_ÿaV*A2}Ê_x0010_%*Ay_x0003__x0016_ëä)Ak_x0005_  _x000B_(*Aì(í_x0002_£%+A£_x0004_ú\ö)Aáw_x0015_tç)Aÿ¡9æ)´)A¾ßâ,'_x0015_*Aâ'mÓmû)Aq_x0003_;_x001A_Ä_x000E_*Av_x0013_Ã7Ö)AðdDQ:*A×òÕ`[*AÐc/_x0007_°_x0014_*A#¿1ì¾)Aä`'JÁ*A_x0016_&lt;ª_x0005_à)A[:eð&lt;s*Am¨åO¬F*Ag]4_x0001__x0002__x0017_U*AxoÈ³ºO*A_x001B__x001F_âÉ6M*A´ôVKÅ*A÷ÿ`:¯c*A±¸(oHó)Av¿÷îã7*A_x000F_ß&amp;re*A_x0011_9Y?	*Ap«&gt;*¬*AÝÇÃ°*A_x001B__x000D_§½Õ)A_x001F_b®YY*AÏcj«î©)A_x000B_ï¶¿ÚA*A_x0007_	 ^_x0008_*A9`_x000D_©*A_x001C_bíý^0*AkP_x0018_Qê3*Afª!_x0002_*AµwV &amp;þ*ADs­®á*AÎl#Ç´-*AJuÓÑ6*A&lt;à´_*AI°Î_x000E_Ö*ApÞ¯´ó)Aö )µ#ö)A_x001D_í+ÞÒ*AÇÔvÄ*AõëµäÍ*A _x000E__x000B_x,+A_x0001__x0004__x001A_Í]¼_x001B_*AÑWèÕ_x000E_*AÐ_x000B_òeù'*A_x0003__x001C_­WJ*Aþ¤_x001E_ `*ApÝr_x001E_*AòTº7F*ATzÔò£¼)AÞ5&gt;Kh*AÂ&lt;_ñL*A¤&lt;£_x0006_*A98â¬*Au5L_x001D_Q*AbáU|î)AG«t&gt;1*Aq.Kò°*AÎ_x0008__x001A_30h*A_x0003_µK_x0019_#®*A´Ö6³²(+A»'_x000E_l**AËK WÑ*A`G_x0014_®Úä)A´4H;Íæ)AµáäÃÿ_x0005_*A_x001B_ò!Ä_x000D_Ö*AÌ_x0002_5àõ¥*Az_x0018_ì'_¬*AÖÎc°&amp;*A_x0018_'Ê{6Ù)A_x0016_ä¹b_x000E_+A_x0017_¼´j*Aâÿße_x0001__x0002_UÇ*AEøº­_x0019_*A·'Êñ,*AÎòqà5*Aoñ©2Ê*Aª]z¦nÆ)A_x0001_èGø+_x0004_*A»'ÂK »*AùûF*Aá¼"ñ¶*A0_x0018_fæ%%*A³Iîb*AmÏ_x0007_¡ I*Aä¼6`ÌQ*Aø£*T*AãA_x001A_Ïõ*A¸_x0017_ö±+F*Aþa³vñw*AtÅÅG&lt;*Aûö3÷?*Aäê­b*A D*Í*Aë§Ô}Í*A*þh_x0016_ë)A@yïæ*Aoë±q:_x0007_*AE(ÐgÂ*AÄQsà(3*Aò0ÚýF*A_x001C_ñ`½Í)AB§+¶áI*A|?ra§*A_x0001__x0002_k¹xk*ALm¼ÞÛ)*AÖaô	_x001D_§*AhõØA¶*A_x0013_«_x001F_Rh*A^ðmq_x000C_«*Anì­âÙ»)Aª#*"Æå*A_x0001__x0013_Ô¿_x001C_&amp;*Aß_x0005__x0013_Åx*Ae.T_x000E_T*AüÖR.XÁ)A¢\]_x000B_[*AS¹GS½*Ar%½ì+&lt;*A&amp;s»_x001E_"¥*An©g*A%z_x000E__x0015_$ë*A÷¡nµ)Aj&amp;¸ð*AÆíýNW8*A_x0003__x0003_It*A_x0013_-óz®*Apö´mé)A_x0016_À_x0010_s_x0001_n*Aø²(*ALüDájÓ)Aé'æl_x0010_*A=¤2_x0011_¼ý)A#TU_x0016_F*AÎ!Mùð)AÂ_x000C_a%_x0004__x0005_Þ*AG_x0001_Ìe¶)AZZ_x0002_S_x0015_*AøÞ©WR¹)AÆ»¾/*A/úÚ5_x001C_B*A49&gt;·Æ)A"»¢_x0001__x000E_&gt;*A_x0012_ÚM)Bx*A"×pßké)A_x001D_|aÍÍ)A"´±_x000B_·Ò*A_x000F_I¼²ö)A_x0016_M" *AZ¬(¾_x001A_*A;Ø½^ã))AV=Q[:2*ATÄj*A¢_x0002_Ä¨)A_x0003_¢wó&lt;*Ah_x0005_÷û_x0017_ª*A|_x000D_Qâ²)A ¿þ*_x000E_*A¥_x0013_ckJ*A7_x000E_¹pÁa*AñËsk´*Aû	boX_x0005_*Aå}Þ+Í *ATÆ_x000C_ñ)AÒ76_x0019_Kè*A)é_x0004_ù¨*A¥^_x0005_0ÿ)A_x0004__x0008_8_x0008_ì}|&lt;*AN£oÙ+k*Aë_x0003_có=2*AÚ0,7í_x0004_*AÞÊFF¶*Ah×1Øº)Aª?µú_x000E__x0006_*A_x0002_÷\e@*A}9_x0014_ ãB*A_x0010_ÃC¿)Aò[_x001C_Ú_x0015_$*At¡_x0010_ªöó)A_x0001_½óøsZ*A_x0011_bi½_x0005_*A×º_x0019_b*AÄÝ`\6ÿ)AÃyJ$ËL*A?_x0006_fáº)Aaà]z)³*A*v1úDO*A_x000D__x0002_¯s·/*ArlZÉ·*A½CàY´*AX{Q'_x0005_!*AWñªÉxs*A	[Ör5*Afáè	*AShÞº»)A¯À/(¶)A_x0002__x0007_Þk*A[UÝße*AI_x001E_ _x0004__x0007_Ï_x0002_*A_x0015__x001C_X/b*Aü5ï!¿*A]i¶ö;*Aé"_x000E_z_x001B_R*AÒ&gt;pU*A°_x0002_-õ1_x0006_*A¬tx&amp;è)AµÙH0Oû)AÄ_x0019_3_x001D_H*Aß|ªuG*Al»`_x001A_T*Aê­¢ska*AsLd_x0001_Ô)AÇ_x0011_ê¾ôP*AÔ_x0019_5t_x0019_*AIéã_x0007_Y_x0001_*A_x001B_p_x0013_é_x000E_i*Ab0õ&lt;þ*Ar.Ot_x0006_[*Að~O*A_x0003__x0010_û¹W*A a_x0018_ì*A¯z¤_x0010_Eï)A½_x001C_éGÿ*Aml¤ÿ¹I*AöÜR,_x000B_t*APÿÉ¸å?*A _x000F_f¥º*AxÆ¯«o*A_x0005_&lt;®*A\#¶á)A_x0002__x0004_.·.¦P*A9É¸9ó*A_x001B__x000C_ðúÖª*AÈo	Í7h*AàªWá8C*Aáieu_x0010__x0016_+A±âB&amp;%U*AK	E®ð)Aèg¼KÕk*A!$¡¢&amp;*Añ_x000E_©Æé_x0003_*A°_x0003_á¯_]*A?#ý_x0016_*AÜV_x000B__x0012_t*ARl¸Õ_x000E_*Aã¤_x000F_Â4A*A­"_x001A__x000F__x0016_=*A_x0008_O_x000B_Èn*AFE_x0001_mà*A²íâ)A_x000F_F,m_x000E_Ö@0±#î_x000D_·Ô@_x001B__x0008__x0018_VÕ@[_x001F_:e._x0017_Õ@8ÆT@VJÔ@åP_x0007_Ô@ôæýªõ?Ö@ÐdqOÃDÕ@¨G×÷mÖ@ÆÐÞ_x000C_O~Ö@Ë4æN¸'Ô@óc5_x0001__x0003__x0005_[_x000E_Ô@-Ò£á_x0003_4Ô@WËJQÚ×@¾&lt;_x0017_XÔ[Ó@C PÖ@01 3HBÕ@1d4ÕÔ@\_x000C_õN ¾Ó@´I KÙ9Õ@¯_x0002_\_x000E_5Ö@yÛíã_x000D_¦Õ@½Cäv7+Õ@áË=(FÕ@ÞÅ¾|Ó@$y_x001F_~³Õ@_x0015_J"ØïÕÕ@+_x0015__x001F__x0003_ÎÓ@ó|_x0010_sÕ@ü_x0004_Õ@ÿã_x0012_ìUÿÖ@n¡¶ý«Ö@${Âz»Ò@á·ÏBâ_x0014_Õ@Ã_x0005_çÒÔ@f47_x0006_RÇÒ@æ_x0008_¬È§Õ@_x0001_"ñ¥­8Õ@¥øXQÕ@H_x001F_&amp;Q_x001E_Ô@ì {ºÒ'Õ@Çâ÷i×@_x001C__x0015_Oº×@_x0003__x0004__x001A__x000F_Á·_x0002_5Õ@½5¥Ö@ü®_x0001_ÊdÔ@â_9Ô®ëÔ@"e1/Ô@R¨^ñÕ_x001B_Ô@©ìB3Ä=Õ@\F Óª&lt;Õ@ÿ^Â«ÊøÓ@4ËV[_x000F_éÕ@¦Gõìx Õ@MÂR)\ãÕ@ªeW7!ÂÔ@_x0018_¢_x0008_©¨Ó@º5rU}Õ@jrRÌ¡Õ@ûY_x0001_ê_x000B_nÓ@_x0016__x0005_aa(ñÓ@æywÕ@_x0006_Yð&amp;þÓ@07Bé{ðÕ@ÈÁ §)Ö@yP_x0010__x0011_D_x001E_Ó@@_x001E_¼Ü_x0011_ßÒ@ÒkP_x0010_×@Îë&amp;_x001C_Ó@G_x0016_ÖW¡Õ@­ÙòxÿAÓ@_x0014_8¦åÕ@%B_x0019_÷lZÓ@½èç_x0012_¢¿Ô@ùÊo_x0002__x0003__x0005_Õ@/Ó/5VÔ@bßýÕ@Ì8MDÓ@¯oi¾ætÔ@gÅè­Ó@ö°&gt;V×Ô@£_x001A_&gt;pêÖ@æ]hïÁHÕ@Ò_x0012_.x@ÙÔ@}üØÂÇÔ@Ìý²_x0004__x0011_Ö@Bâ+}qÔ@§_	dóÒ@8xó§âÕ@µÖªúÀ¼Ô@È_x0013__x0010_¦Õ@ÿüyRPÓ@¡#_x0016_8ÓÓ@»gä¯ÀÕ@_x0008_Ào_x0007_ÞÖ@pðõ³uÞÕ@y»QÃ_x0003_Ó@¤ø£ü2ìÕ@o[Z.µ_x0002_Ô@_x000F__x0015_d_x0004_^pÕ@|_x0001_¯.61Ó@ÖIµCp_x0004_Ö@j¥T/~PÖ@É_x0002_:_x0008_ÈÂÔ@_x0005_`Ò§ÆÕ@·wÝþ_x000B_Õ@_x0001__x0002_VÊUníÒ@vå0¬ñÆÔ@?S.èµVÕ@´pºNÔ@^°_x001A_Ô}Ó@Ã:Å,Û¥Ô@±K_x0004_ì_x0004__x000D_Ô@»Ù_x0003_°»òÕ@ øv6GùÔ@D%ïYÔ@_x001A_Oné_x001F_¾Ô@lú 3_x000D_Ô@¼;_x000E_}Ô@r?|¨Ô@Âi1DÕ@_x0007_¼¯ÀVdÖ@-ù#1jÖ@ïî_x001A_\ÇÓ@4Y_x000C_n Ô@E_x0014_¸4Ô@yËIâlÛÖ@_x0005_U3­üöÓ@µ0_x001F_[Õ@Ä$CÿÅ5Ö@,Ø«:Ó@_x0014_NKòÙÖ@·_x0007_þ_x001C_uÓ@ÿmêOÕ@d'Äí·ÏÔ@_x001F_fûw_x001D_Ô@W_x001A_¢Ætz×@aèÎ_x0002__x0004_L×@ëÛÝ_x0003_KÃÔ@dºÛbÉÕ@TÈÍ_x0001_[dÖ@N6_x0006_ÙöÇÔ@SC¬j Õ@ª_x0007_ÄpnPÕ@DöRÚîÓ@nóªð_x0012_¥Õ@_x000F_µµÎ'Ô@ª´ÄëLÖ@_x0005_£¹"åÓ@_x0005_%ÕîÕ@·]:úAÓ@¿ü_x0005_OÔ@_x0005_|²à2eÔ@a ÁÀÛ=Ô@Ò¿ÖüâÕ@Zá&amp;=]×Ô@¼_x0002_kÙ	Ô@"&lt;@¿èÓ@¡z×ß¬ñÕ@aIÜì_x0016_TÕ@Ø'¶Y|Õ@}à\sVÄÕ@ ]ÞÓ-Ô@_x000D_Êäòa%Õ@¥ßf,Õ_x0010_Ô@ÃpVUÔ@³ÚrÝ#,Ô@vÍ_x000C_t§4Õ@¯|_x0015_ØûÔ@_x0002__x0004_ÒÓr?ßÖ@1s_x0019_¢Â×Ô@¨í'¥2ÀÔ@)ßúA_x000B_Ô@æÅÙ¿(Õ@$¼ñO8_x0008_Õ@ão__x000B_yh×@x¶èñcÖ@«ÂÿÄÓÓ@ô)À¥6Ô@MûÛ²YÕ@8MÀÌ×@9ú0ÌgØ@ªp@u_x0014_Õ@"¬Û_x0015_?_x0002_Ö@jk33a£Ô@®ùFJM:Ó@_x0001_£¹`gÓ@kìóJ_x0002_=Ó@kx^þR_x001D_Õ@;ç_x0018_1#UÒ@x;F8PxÔ@º¿þ¬ãÀÕ@ß|_x0011_ÈËÒÔ@"_x0013__x0016_ÃIéÔ@tì;µÿÕ@^TÑôÕ@~Á]!_x000B_¯Õ@&lt;P?G&gt;Õ@ëÍ~­Ö@ò·J# ®Ô@¸_x0003_áv_x0001__x0002_3iÒ@"ÓkÂÏÕ@ ËáX[Ô@.&gt;_x0016__x0007_ØÓ@­§IÔ@á³è2Ô@HHmxYªÓ@þ´2÷*Ô@ßÝn_x000C_ª Ô@UùuêùÔ@_x0015_!µÕ|Ó@!}DÏÙ¡Ô@!_x000E_A_x0015_(jÔ@$(kÆ_x0014_ÂÔ@ _x001D_Mð(Ô@gyµoÕ@0Ë_x000C_ÔÖ@foòNhÊÔ@ßé_x000E_DÔ@èó_x0010_¯íÜÒ@K±à_x000F_Ú_x0003_Õ@Ò5dT¤¨Ó@@6ë_x001E_ëÕ@Þ¬±¨lZÖ@'QÑ[ÑÔ@5xWiÖ@\F­VÿÔ@7fyd_x0007_Ô@¼ñ½ùóûÔ@_x0003_L¢àH	Ö@_£_x0011_Ó@MÇw_x001B_Ô@_x0002__x0005_{&lt;_x0014_ø_x000C_½Õ@k²+-Õ@í,_x000F_¼ÔvÓ@Vó?&gt;sÖ@(â.i¢YÓ@vó£Ó@_x0007_µ_x000C_/s_x000D_Õ@v­~¸Ô@ÖVÀ÷ÀÕ@Ï¾5ô\Õ@ü¡{Ó@/_x0011__x0019_ò_x0004_Ô@_x0007_G[9Ù^Ö@_x0006_0O_x000C_hÕ@àÐ«ÙMÕ@^ùT÷AÔ@§Ò¹¢hÓ@À_x000F_E¹V®Õ@°¡U©HEÔ@Æ²n6Ö@Ù_x000E_\R{Õ@îÔåÒ@8g_x000F_ådaÔ@ÐE¸_x001D_K[Õ@_x0014_ºÚ¨ÄÔ@N)_x0001__x000D_ú/×@æ³(·$¥Ô@_x0005_Ý-6_x0019_rÕ@,Á_x0003_ÈVýÓ@ð_x001D__x0015_'Í,Ô@¢¸!ºÎÔ@¿&lt;x-_x0001__x0003_Õ@ãî²TüÕ@æãX}ä8Õ@PU»LÖ@COó«"ÞÒ@aô7&amp;O×@_x000C_ºj_x0001_vÔ@ã¸þ_x0011_æðÒ@_x0012_Ý¯`%ûÓ@[_x0016__x001B_h _x001D_Õ@³u+£¸Ó@é§9%BÓ@ÑÑ_x0002_Ö@aóÐãLÔ@½íÞ_x0006__x0011_Õ@þ&lt;®°¥_x0005_Ó@t_x0015_|ó°Ô@_x0016_c_x0018_¿ÉÓ@_x000F_á²_x0003_åÔ@SO_x0006_Â²Ó@Ý¨rK_x0004_Ó@Câ'1j»Ó@Ò_x001B__x0017_e¾ÉÔ@?®_x000C_R\:Ö@AéÅ!QTÔ@Â9_x001E_rÌÖ@þ÷üJx0Ô@.§ê£âÓ@åN_x001D_fªüÖ@F¶nRÕ@XÂÅXÖ@WrVjÔ@_x0001__x0007_G1åM[¼Ó@xLÌ½_x001C_²Ô@_x0017_KGÅPÔ@aäÏ¨ø®Ô@Ð_x0019_A92Ô@Äý2ôlÔ@T@_x000C_ôÔ@¹½Ew+kÖ@&gt;Û_x001A_:z¨Ô@_x0005_,iÇIÖ@?NB¡´×@_x0004_5b*ÑÓ@_x001D_Veùu»Ó@ÿi#ÐægÔ@}i,ì©uÕ@ßSBJ\HÖ@s8w{kÓ@åó¥bÙáÕ@[±îëþ­Ó@_x000D__x001D_F¿¢OÔ@_x0012_5ö]2gÓ@m¤V}ÃÔ@ü_x0013__x0004_&lt;mÔ@0_x0017__x001F_0~üÕ@&lt;W÷rÐøÓ@NÔD_x0002___x0016_Õ@_x001D__x0006_È_x0005_©Ò@±·òNõðÒ@×­ÀBÂQÓ@_x0005_ð°_x0003_øúÕ@Úªç®GÔ@ºðO_x0016__x0002__x0003_ü_x0017_Õ@_x0003__x000E_:?NÅÖ@j±_x0001_Q®Õ@~£³¡çÔ@6UýÔyçÖ@âcv1T^Ö@9öÐ	×@sjPûTÔ@È·ágV×@ì#õ_x0012_Ô@cÞßmC1Õ@_x0017__ÓÂÝÓ@_x001A_·S¸óÖ@ÝVcðDÔ@BÍh^ûÖ@GÑ_x0002_(_x0006_]Ö@_x0010_~Ç.AÓ@_x0012_ÉQm-Õ@Ã®¸ðÔ@·9±_x0005_l}Ô@8-Ñ.v$Ó@_x000D_èÜI9Ô@Æ8äÔ@_x000C_túrIÔ@êc{_x0011_ÅÕ@_x000D_Ù3Ô _x001C_Ô@ÊØ½ü_x000F_øÔ@]ôÐ_x0004_gÖ@Òþh_x000B__x001A_Ô@¯ËK¹Ô@³(ÅÔÔ@Ý_x0006_]Ó@_x0003__x0005_yóÔÃ_x001F_Õ@Jþ_x0017_×¯_x0013_Õ@Ð_x0002_aíÚÓ@eËc_x001D__x001B_Ô@1Ø¶¸òÖ@_x001C_ci*)Ö@0Y/K&lt;Õ@fØÕ_x0012_¡áÓ@ñ_x001C_âavÔ@6ê_x0003_Ö@qX¬&gt;Ó@s\[+îqÔ@#ÏÈ¨pÕ@Sü8,_x001E_Õ@;jä¨Ó@_x0008__x0006_Ú&gt;Ö@° ç~¢Õ@úëªìÔ@òÃÃ GÔ@ûDÝ_x0014_KÖ@k_x0005_W`_x000B_|Ó@æñ^÷l#Ó@_x0004_¡ùõQÔ@fJ¤_x0003__x0004_Õ@Ñ_x0018_h×÷Ô@_x0004_¾_x0014_ÓQúÔ@C_x000E_ìerÐØ@úéo_x0001_ýÓ@rH?XÌjÕ@¤!Å)z°Ò@àe_x0001_gánÖ@¡k9Ç_x0001__x0003_ÆÈÔ@9¦§s_x001B_Õ@íë_x001D_Âã]Ô@_x0019_:v¿M¡Ó@g}_x001F_»ÐÕ@¥§Ö_x0018_W_x0014_Õ@Ö_x000C_ò_x0006_Õ@ñÈ{­ØÔ@ò#_x0007_o"ÕÓ@_x0004_ç_x000C_v&lt;Õ@o5ÂÒ_x0013_Õ@w0´2_x0002_Ô@FBñãEÔ@ñ&gt;÷.¬÷Ô@AØ¹÷çÕ@¬Y_x0004_TOÕ@çfXyëûÔ@{3uðÁXÕ@=}_x0016_&gt;0Õ@mvå]Õ@Ú'Y_x001B_FÖ@}Í¯ÃÔ@b_x001C_.ç*Õ@,J_x0017_~Õ@Ü_x0003_WrÔ@Y\_x000D_Þ)_x001F_×@5Ä§é_x0006_^Õ@-ô´_x000E_èÓ@î8ê§ìþÔ@ÑÄ0ÂOiÖ@C8+ÄÓ@-_x0014_&amp;×·¸Ö@_x0001__x0004_ãµ_x001A_&gt;_x0002_Ö@¸ÞÏ&amp;e=Õ@F^ôø«®Ô@_x0003_)_x0014_ÑË­Ô@'ÛÈUïÔ@½Òæ)Ô@+³ÊØdKÓ@òLÂl{§Ô@Ì'_yyWÕ@_x000E_úñQuÔ@mJâÉ"Ô@\/_x000B_£øÓ@-_x0001_qÜ_x001A_Ô@gSýtàÒ@å_x0019_9tïÞÓ@·áSÝ_x0017_6Ô@Ò¹IâdÕ@Kæ;ü¤¥Ô@ÝBô²ÿÔ@Ãê_x0017_&amp;@Ô@_x000E__x0018_¬ôÅ»Ó@è¯y¡¹ºÔ@N'_x0017_çÔ@ÄáVÁ'ëÓ@Qé_x0002_H_Õ@&gt;_x0006_p_x0003_ÁÒ@pPâÜÓ@c«p_x0011_Ô@láåQ+Õ@l}_x0008_úaúÕ@½jöùhÖ@âÀm_x0005__x0006_ÒõÔ@ê.L&lt;ñ1Ó@ DüaÂÓ@5Ø;@Ö@YÇ_x0005_Gt_x0006_Õ@°Ùîöf÷Ô@r_x0013_ø Ô@{¿ÀÏ³Ô@úéø&lt;HLÕ@CÌiÿéÒ@²Zn *Õ@ Ñ_x001C_k7,Ø@é/çµ^LÓ@~_x001B_e0Ö@.³_x000F_çà_x0003_Ö@[iJ_x0010_F©Ô@²P¤¤¹ºÓ@ä&lt;p²_x001B_Ó@WëQR,Ô@_x001A_¬I,Ô@ &gt;_x001B_à¶BÕ@fÍÉ'-Ö@¶Òb_x0012__x0013_Ö@Çä_x0004_²EJÖ@_x0003_ßäw÷ÛÔ@rX/AêÓ@QH3Ë_x001F_Õ@_x0002_ß.¾ÿÓ@Ô?³mÖ@ºz_x0001__x001F_®åÕ@Ï±ÐøÔ@_x000B_XXòÓ@_x0003__x0004_¹nla Ö@]+gdå«Õ@¤¯GF1EÔ@Ü_x001C_5ÐIÏÔ@Re3©|Õ@_x001F_6ó-øvÕ@Ý¢®y½xÔ@»_x0010_j¶ågÔ@eäû»æÔ@_x0011_V9¬-.Ô@÷#_x0005_·wÓ@ÃÑ¢Ú_x001C_õÔ@_x0003_8Ý_x000C_UïÕ@ Ñ[Ë5DÓ@1*áÈ)Õ@þ_x0003_s©tÕ@ÊæîÔê¦Õ@Lx_x0012__x0017_Õ@_x001B_2=-KÔ@_x000F_ºøY\1Ö@7/_x000D__x0001_biÓ@_x0006_üòêÍÔ@eHèmaôÒ@¥±ù_x0019__x000F_rÔ@Öáó$Ô@-ìW_x000E_°_x0003_Ô@IØÇ_x001B__x0002_Õ@^_x001C_míèËÔ@§ZúI¡oÕ@_x0018__x0001_bïúôÕ@ÈRÑaÂ^Ö@¬_x0012_	æ_x0004__x0007_ÇÓ@k¦£_x001E__x001E__x0018_Ô@%]I]pÓ@4_x0006_Hó(°Ó@Ýàæä_x0006__x0012_Õ@èRQ_x0003_èÓ@%K~,¡GÓ@c%_ØÔ@_x0015_	_x0015_Â+_x0002_Ô@îÆÙ%²¸Ó@÷_x001B_Ì³]_x0013_Õ@ó¦H_x000D_£Õ@ÔG¿¨wÔ@0F(ÃH¿Ô@0Å;å_x0003_ÂÓ@È6Î3TÔ@_x0005_ç_x0004_F[Õ@"X¡GÐaÔ@Z°1­öoÓ@&lt;_x0010_È÷l¶Ô@óÎÀ|ËÔ@A°§ª'ÕÓ@_x000C_HÚFÚÔ@_x0018_ÚCÔðÕ@hÓz&gt;¢Ô@3 ¿¬8%Ô@¹0Û_x0018_üÖ@«,ðçT_x0017_Ô@À6É]÷Ó@/%=_x0003_±GÕ@±_x0001_³o)Ô@"~~B$Ô@_x0004__x0005_EáùæVKÕ@êðô_x001F__x0014_4Ô@C)Eþv°Ó@ð&gt;G[Í®Ö@ëòði0_x0003_Õ@Z³17¢Ó@²²Ëð5Ô@üÜ_x000E_ß«Ô@7z_x0012_à_x001F_ÞÔ@mC_x000F_sÖ@y«ßiÙ¶Ò@p¬Õf_x0016_ÚÖ@_x000D_Oý#¢(Ó@_x0012_ëüQðÓ@k*_x0007_ó_x0002_ZÔ@_x001F__x0007__x0006_Æ¡úÔ@h¶nG_x000F_Ö@7Ðv0¹Ô@ðÜFúMÓ@_x0010_õû_x0001_¡Õ@ºvaU_DÔ@_x0003__x001D_¬hnÔ@?\ÌrnÖ@Æ_x001D__x001B_øÃ±Ô@Õ_x0014_~m4ÚÔ@`_x0014_"¸9Ó@à¨_x0006_6øûÕ@Ép°*æ_x000D_Ô@%îÃqVÕ@¡ÁhÄ×@|:µp'tÓ@Ú_x0006_|_x0002__x0003_!Õ@U_x000B_-_x0008_$Ô@? z&lt;¤Õ@_x0011_`ò¦_x000B_®Ô@æW_x0012_!O_x0007_Õ@¬wEÕ@_x0011_ì(#ïÔ@ëðÇÞ¼Ô@¢ó_x0016_ _GÓ@_x0015_³+§¾Ô@)VO_x001B_Ô@À ´§NòÔ@~àþ}J®Ö@Ä_x0014_Ç#SÖ@g_x000F_ËcI@Õ@_x0013__x001F_cáÆÔ@`àn§0ÕÔ@_x0001_ÈÒ:ì´Ó@x`³S/oÕ@FWëO_x0014_¨Ó@Û;+«Õ@húÆZe+Ö@Åô¯®&lt;Õ@è×_x001B_Ë&lt;Ê×@£Æ»Ø_x001D_Ö@¼ê_x0010_Ë`¾Ó@_x001E_øØÏ_x0002_Ô@À_x0002__x000C_ÕÕ@äÐDº	ÁÓ@_x0016_è4ßârÓ@2/f_x0010_½_x0013_Ô@Ôî_x001B__x0001_è}Ö@_x0002__x0003_Í_x001D_0èñØÔ@ÅQ» ÑÔ@Dr5RÃÕ@ë_x0018_äÈèeÓ@Ø´n3Õ@@\W4{Õ@Û%£¡ñ4Õ@.fq-_x000B_$Õ@BbJð)Ô@g»_x001C_ò-HÔ@)}ÆÕ@_x0013_ôâ&lt;Ó@¦ß_x0011_,_x0016_hÔ@8__x001E_ZÖaÖ@3_x0016_'QÞ°Ô@es3ÄWÔ@_x000B_8ò_x0001_ßÔ@ÇÏY}Ó@ZAÏ¯íÖ@`è0·Ô@\w^Ó@¿zßMnÖ@_x001B_¨ÔøºÿÒ@ytµ¥XÔ@2\_x001A_sÕ@_x0017_ìvùÖ@BkaêËÔ@»U§)ÇÓ@À±)6ok×@j_x0019_Ì8õÓ@ÊZÁõÓ@Ìod_x0002__x0002__x0003_ÅøÖ@s©6k_x0013_Ô@`£Av¤Ö@pëÊ_x001A__x000F_Õ@wQÙÃlÕ@_x0019_u²_x000D_¯Õ@ãC_x001E_òÁÒ@/t]_x0007__x0005_Ö@¿±XE_x0001_Ô@ûé`YÂBÔ@aªãè¯Ô@æ³l_KÔ@_x0006_¯ÏÛÔ@|Xç_x0019_UÕ@_x001B_~%Eh_x0019_Ó@»ÕCMMØÔ@©·p3øÔ@P_x001D_gF´7Ö@..ÐòEÔ@­u!ÿÿ_x001B_Ö@E_x0004__x0019_gM"Õ@Q_x000E_ÖÉ&gt;Ô@_x0012_1Ô ÛÕ@³_x001E_Ì·Ô@_x000F__x001E_ôøFQÕ@:/qï.*Ó@\jè_3_x000B_Ô@ÕBð¨RÕ@ªRÆ¤¸Ö@d#ìZa_x0007_Ó@káå'ºÁÔ@À	s1_x000B_Ô@_x0001__x0002_¯A_x0005_«sÔ@+ûlgÔ@2«ÔÀ$Ô@Ù³xrÓ@[ µ©MÕ@9ºÒg ^Ó@z_x0011_y{¡iÔ@²C¯Ø~×@«©_x000F_álÓ@'·óUÔ@\xû_x0001_&lt;Ö@_x001A__x0015_n!&lt;þÔ@_x001E_¡oÔ@+RfG³mÕ@(6ÎZ@GÓ@Ìq3_x0007_8ãÖ@+ÑÅ_x0018_"ÖÕ@_x0018_lIG©Ô@]ÿ¨8EnÓ@æþ×%Õ_x0014_Õ@J7_x000D_/_x0008_Ó@á§_x0004_vÅÓ@,»_x001D_Ý·Ó@_x0006_*&lt;l±Ô@«i_x0006_d&amp;Õ@_x0015_Áæ\¹÷Õ@÷9¸P~pÓ@îßvÒfÖ@_x001C_6õ¸ÎíÔ@¾X_x0019_í0©Ó@_x0015_·Ü)Õ@	 _x0017_e_x0001_	í[Ô@G6át×@__x0013__x0007_F&amp;ZÕ@^_x0006_GÀ_x0008_nÔ@³_x0014_æ_x0018_×Ó@F¬sÖ@_x0013_+üÒR×@nÐÑ2Ô@|\^c-Õ@Ü¥zß¡­Ó@ÐGäJ²Õ@&amp;7u.ë©Ø@ì´	_x0003_gÔ@ÆEY(_x0004_Õ@_x001F_ü|óæÕ@_x000C_gý[ÑÓ@ÝD_x0005_Q_x0014_Ô@1%ÒêÁäÓ@\_x0002_¼f Ó@gN¯:ÏôÓ@X§#ÓáýÔ@ù±/Ô@1ñ"j6Ö@_x0007_d¬TÂûÔ@C'õ÷+Õ@é´D°Ô@Isy¦¤Õ@[¬¨k;ùÕ@_x001F_¢Ü|··Ó@ö§7_x001E_¡óÔ@&amp;ûVtcÖ@åCÓ@_x0003__x0004_¼l(eÅFÔ@ _x0014_&amp;f;8×@³_x0002__x0003_°_x001F_Ô@z}¶:?Õ@ÑpkÊÔ@Ã_x0011__x001D_]ÒÓ@ÛR¼cøýÓ@©®vÄën×@¤#[Ô@I6_x0006_ÏEAÓ@_x0008__x001D_a|_x0015_bÕ@bì¨/_x001F_µÓ@_x000F_*I ´Ò@(=PöÝÓ@Ïß_x001A_áTÕ@S¼IEfÔ@ÆQP_x0003_ÃÑÓ@Ì³ËBßÓ@¾­aRÓ@mØÄçí_x000C_Õ@Úô«ÐÑÔ@Mû_x0016_ r.Ô@ÆÂP_x0001_òøÔ@Ê=_x0010_ C2×@_x0012__x0008_)?ÖüÔ@$¯1nõÔ@i_x0013_A¥­§Õ@ú@£D"ÒÔ@÷P,êIÓ@®}iF£$Ô@DÁÀ¤Z¬Ó@´ÿ_x001D_&amp;_x0001__x0002__x000D_hÔ@ÑEë~½ÓÔ@(¾BÍ6úÕ@½c#/¶Ô@³	+iÒªÔ@i¾ÞÜë_Ô@éÙf_x0005__x0014_×@Ù}äùuÕ@{ù`&amp;.hÕ@_x0001_Ib_x0010_±]Õ@©æÕjVaÓ@ï	Àk_x000F_Õ@êÝ0ªÒ@_x0006_|óê¢ÐÓ@ÕÉ_x000E_'ôÓ@B_x0005_îö±_Ô@g.úëÓ@_x000F_Ã4s,	Ø@_x0019_]¶7Ñ8Ô@m'^%fÓ@âaç/°ðÖ@,¡c¹ÀÕ@-}_x0018_G÷%Õ@)3_x0008_&gt;Ö@W9Üù_x0011_Ô@í@ë4ÚÕ@÷@_x000D_¨DèÔ@,øÁO4ëÔ@IøKÇk_x0003_Õ@S%È7 áÕ@üÌUÄÓ@îÐãÇÀ_x0005_Ó@</t>
  </si>
  <si>
    <t>8acc880dcc3b08451fac9835b4a54537_x0001__x0005_ç° "_CÓ@_x0016_­þ_x0012_UÕ@£k?_x0008_~wÕ@zÿLn_x0016_%Õ@[bÞrÛÕ@Gq@,¤Ö@_x0006_y¡ßÓ@³~Á+ÏÖ@Ç+&amp;}7_x0006_Õ@QÛ:#&amp;_x0001_Õ@fb¤[Ó×@_x0014_lïµ.4Õ@»jÅaíÕ@ïër¹åûÓ@GÂÊª_x0008_.Ô@Có_x0003_;Ø@ÊàË%añÕ@ói×0pÔ@Å7^°_x0018_`Õ@f©?A¡¯Õ@i_x001E_@7ÀuÓ@è_x0002_ÚÆµÔ@lkøâE¯Õ@æD4±±Õ@bKÏmÒ@è3_x0010__x0013__Ô@Ëu´ììÔ@©áÚ(î#Ö@d²Z//Õ@¹AßÑ¹Õ@¦_x001B_Ì_x0004_±\Ö@_x0007_}_x0006_ú_x0005__x0007_ñ}Ô@ObÀ$'Õ@â&gt;¦¥ê|Ó@ª¢æÆ_x000D__x000E_Õ@»_x001D__x000E_öÒ@aðÝÔ@_x0003_«ÕyðÕ@Ã_x001E__x0006_òÔ@ºô_x0002_Q°Ó@_x0019_.¹:_x000F_Õ@%+_x001A_#qÓ@Ø(Ô@¼f÷_x001F_Ó@_x0014_¥ä_x000F_Õ@7ÿj.£Õ@'Ú­_x0014_2|Ô@0â_x000C_ç\[Õ@V?U!ñÔ@h[­¢rÕ@_x000C_5)¨cÏÔ@ü_x0008_îK_x0005_§Ó@3Ø¬ªBÔ@?ËÖÖoF×@qiýT®PÔ@T_x0003_¡©Ì_x0001_Õ@V_x0006_HdÍgÔ@_x0004_Óú&gt;Õ@êÙÊ+£ÂÕ@SÁ5VÞ_x001E_Ö@íDzè¦\Ö@c9:ÃßOÓ@TÂ_x0013__x000D_nÕ@_x0005__x0007_w_x000C_.ØÌÓ@zis3Õ@_x0019_ªîêÊÔ@üóud_x0001_Ô@¸¾³_x0014_Ô@­rA4D§Ô@ì	ÔîtÓ@ÝÅSÉºÄÕ@°àèË¸Õ@]b\®Ô@zHØ÷ÜÓ@×®]2 ïÕ@_x0015_wúßéCÓ@üP2%×@_x0003_4Ä=|Ô@Î'¹#3Ô@&amp;%TÄÓ@ÊÅóåÒ@_x0013_æË½_x001F_Ó@9¯³z¶_x0001_Ô@ï[ÑÔXÓ@²­E7pÔ@÷0&lt;¿ÿÃÔ@ÅËj­©Ó@_x0012_$_x001A_Ã©_x0007_Õ@_x0006_y¼¨&gt;Õ@aëåñlÖ@_x0012__x001A_Ï5_x0005_Ó@RÂLMÜÔ@ËT_x0004__x0002_6_x0006_Ó@ã_x0003_ô¬ÊÕ@r¹~^_x0002__x0006_ÄÔ@sÐ"_x0019_)ÃÓ@)ðF_x0007_12Ó@?-_x0012_nøÚÔ@ÎâªþÕ@N«ú_x0007_ûÊÕ@÷i¡	_x0013_Ô@þL6ìp@Ô@	b´_x000B_Õ@ÍÖ»pÖzÖ@];}_x0003_ýÒ@öò½;OÕ@ú¸%ðYPÔ@Ãl_&gt;®Ô@OZThÒ@_x0010_¦«_x0016_Y_x0017_Ô@_x0001_?_x0004_÷ØÓ@¼òx3¬òÔ@i;x;Õ@­_x001B_´»Ò\Ô@°qB×«Ö@LUXÊ_x0017_ïÕ@lo\}ÐýÓ@Æ´=_x0006_E0Ô@¶¬\Ñ_x0003_BÔ@?_x0013_o_x000B_gXÔ@ÿ{âÔ@Ó~,xW$Ô@7G´ÍùÔ@'Ø_x0007_°¾_x0018_Ô@Ì]¼_x000B_åÓ@ÿVm_x0005_Ù_x0016_Ô@_x0004__x0006_gÞ~4}Ô@!Àà·¾ïÓ@YãÆZ§HÔ@Ûûø/:_x0007_Õ@EúëÅ_x0006_Ô@ÓØ&lt;´NîÕ@FdæÔ@µ.IüÿýÔ@?$'O­Õ@_x0001_ª½¦RÓ@p,ÞUÖ@oêÍTöÖ@|_x0002_À1Ó@uvñekNÔ@ü^ CSªÓ@#½_x0007_õ£Ô@Î?fþÖ@ñiS4Õ@£\òÛ)ÝÓ@.QYC­Ó@|í®}WÓ@3_x0010_qyMMÔ@_x001E_N­Õ@_x0003_]Rzo_x001C_Õ@lÌ©ô0¹Õ@ÝÞq_x001E_ãÔ@&amp;ÜÄB_x0005_ªÔ@g_x000D_aqöéÓ@é¡Jd÷Ô@_x0018_w_x0004_ÄÁ_x001B_Ô@¡Ür¹_x000F_nÕ@Î"ù_x0001__x0003_°«Õ@Î9Åï¤QÔ@¬®äàÓ@'H_x0002_ÿp_x000B_Ö@Äìºê_x001D_°Ô@Ñ¾4yEÔ@È¹Q_x000B_1Ó@_x0018_4¨È_x001A_Ô@ »­Ôw£Ó@-[RuúÖ@_x001C_iM_x001F_kÕ@9Å4ö_x0003_èÓ@_x000B_;îiÑÍÔ@Vç"("Õ@_x0018_¼2n7Õ@A_x0006_É&amp;­Ô@ü ð_x0019_dÓ@&gt;JSÂJ?Ô@ZÈþp]Õ@ÍP_x000D_m|Ó@_x000D__x0005_MW_x0015__x001E_Ö@&amp;ÝÄ# tÖ@´Ò.hcÖ@Æcóf_x0006_ÆÓ@6ñH_x0016_×@6Ï&amp;ujXÖ@Â_x000E_9_x0002_~_x001E_Õ@_x0018_q2_x0007_×ÏÓ@_x0011_peêÓ@&amp;Ö°Á×@Ó¾n&gt;Ó@_x000D_lª÷éÓ@_x0002__x0003_ÀufÀÕ@§èêIMÔ@0_x000C_k9+Ó@$_x0008_¼J¼¼Õ@ËBÿÍCÔ@ýóP_x0003_vÔ@c¥.¦#âÓ@û]´³^Ô@øV{}n_x0006_Ó@"ñ¿É&gt;Õ@ÑKÍÑ_x001F_Ô@$`WýÇ Ô@ÿÿÿÿ{¯0A_x0002__x0002__x0002__x0002_Pc0A_x0002__x0002__x0002__x0002_p0A_x0002__x0002__x0002__x0002_Xµ0Aÿÿÿÿ÷G0A_x0002__x0002__x0002__x0002_ô´0AÿÿÿÿÓM0A_x0002__x0002__x0002__x0002_ ^0A_x0002__x0002__x0002__x0002_ü_x000C_0A_x0002__x0002__x0002__x0002_tD0A_x0002__x0002__x0002__x0002_ðr0A_x0002__x0002__x0002__x0002_x0A_x0001__x0002__x0002__x0002_ð0A_x0002__x0002__x0002__x0002_¬*0A_x0002__x0002__x0002__x0002_T¾0A_x0002__x0002__x0002__x0002_ü%0Aÿÿÿÿ«À0A_x0002__x0002__x0002__x0002_¸¾0A_x0002__x0002__x0002__x0002_ä0A_x0001__x0002__x0002__x0002__x0002__x0004_lV0Aÿÿÿÿ_x0013_T0A_x0002__x0002__x0002__x0002_ì{0A_x0002__x0002__x0002__x0002_´|0A_x0002__x0002__x0002__x0002__x0002_h0A_x0001__x0002__x0002__x0002_àá0A_x0002__x0002__x0002__x0002_È0Aÿÿÿÿ7g0A_x0002__x0002__x0002__x0002__x0008_0A_x0001__x0002__x0002__x0002__x0018_d0A_x0002__x0002__x0002__x0002_t]0A_x0002__x0002__x0002__x0002_¤0A_x0002__x0002__x0002__x0002_0A_x0002__x0002__x0002__x0002_¸s0A_x0002__x0002__x0002__x0002_è0A_x0002__x0002__x0002__x0002_dO0A_x0002__x0002__x0002__x0002_Ø0A_x0002__x0002__x0002__x0002_I0Aÿÿÿÿ_x0003__0A_x0002__x0002__x0002__x0002_øÎ/A_x0002__x0002__x0002__x0002_è0A_x0002__x0002__x0002__x0002_X0A_x0002__x0002__x0002__x0002__x0008_V0A_x0002__x0002__x0002__x0002_¬*0A_x0002__x0002__x0002__x0002_(¤0A_x0001__x0002__x0002__x0002_°l0A_x0002__x0002__x0002__x0002__x0002_h0A_x0002__x0002__x0002__x0002_¤0A_x0001__x0002__x0002__x0002_ì{0AÿÿÿÿÇþ0A_x0001__x0002__x0002__x0002_k0A_x0002__x0002__x0002__x0002__x0002_ï/A_x0001__x0002_ÿÿÿÿ{á0A_x0001__x0001__x0001__x0001_ 0A_x0001__x0001__x0001__x0001_${0A_x0001__x0001__x0001__x0001_ô70A_x0003__x0001__x0001__x0003__x0001__x0001__x0003__x0001__x0001__x0003__x0001__x0001_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 _x0003__x0001__x0001_¡_x0003__x0001__x0001_¢_x0003__x0001__x0001_£_x0003__x0001__x0001_¤_x0003__x0001__x0001_¥_x0003__x0001__x0001_¦_x0003__x0001__x0001_§_x0003__x0001__x0001_¨_x0003__x0001__x0001_©_x0003__x0001__x0001_ª_x0003__x0001__x0001_«_x0003__x0001__x0001_¬_x0003__x0001__x0001_­_x0003__x0001__x0001_®_x0003__x0001__x0001_¯_x0003__x0001__x0001_°_x0003__x0001__x0001_±_x0003__x0001__x0001_²_x0003__x0001__x0001_³_x0003__x0001__x0001_´_x0003__x0001__x0001_µ_x0003__x0001__x0001_¶_x0003__x0001__x0001_·_x0003__x0001__x0001__x0001__x0002_¸_x0003__x0001__x0001_¹_x0003__x0001__x0001_º_x0003__x0001__x0001_»_x0003__x0001__x0001_¼_x0003__x0001__x0001_½_x0003__x0001__x0001_¾_x0003__x0001__x0001_¿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0002__x0005_÷_x0003__x0002__x0002_ø_x0003__x0002__x0002_ù_x0003__x0002__x0002_ú_x0003__x0002__x0002_û_x0003__x0002__x0002_ü_x0003__x0002__x0002_ý_x0003__x0002__x0002_þ_x0003__x0002__x0002_ÿ_x0003__x0002__x0002__x0002__x0004__x0002__x0002__x0001__x0002__x0002__x0002_&lt;0A_x0002__x0002__x0002__x0002_,´0A_x0002__x0002__x0002__x0002_ö0A_x0002__x0002__x0002__x0002_lº0A_x0002__x0002__x0002__x0002_8g0A_x0002__x0002__x0002__x0002_40A_x0002__x0002__x0002__x0002_ô0A_x0002__x0002__x0002__x0002_Èh0A_x0001__x0002__x0002__x0002_øy0A_x0002__x0002__x0002__x0002__x0008__x000B_0A_x0002__x0002__x0002__x0002_èR0A_x0002__x0002__x0002__x0002_È60A_x0002__x0002__x0002__x0002_@U0A_x0002__x0002__x0002__x0002__x0010_v0A_x0002__x0002__x0002__x0002__x0014_0A_x0002__x0002__x0002__x0002_DÉ0A_x0002__x0002__x0002__x0002_l0A_x0001__x0002__x0002__x0002_H0A_x0002__x0002__x0002__x0002_`£0A_x0002__x0002__x0002__x0002_H§0A_x0002__x0002__x0002__x0002_@U0A_x0002__x0002__x0002__x0002_\0A_x0002__x0002__x0002__x0002_&lt;w0A_x0002__x0002__x0002__x0002__x0008_o0A_x0001__x0002__x0002__x0002_p0A_x0001__x0002__x0002__x0002_L·0A_x0002__x0002__x0002__x0002__x0002__x0003_Xµ0A_x0001__x0002__x0002__x0002_$­0A_x0002__x0002__x0002__x0002_¼_x0002_1A_x0002__x0002__x0002__x0002__x0002_O0A_x0002__x0002__x0002__x0002_PJ0A_x0002__x0002__x0002__x0002_XQ0A_x0001__x0002__x0002__x0002_t0A_x0001__x0002__x0002__x0002__x0004_x0A_x0001__x0002__x0002__x0002_0A_x0002__x0002__x0002__x0002_Ä0A_x0002__x0002__x0002__x0002_°·0A_x0002__x0002__x0002__x0002__x0004_Ü0A_x0002__x0002__x0002__x0002_('0Aÿÿÿÿwm0A_x0001__x0002__x0002__x0002_¨30A_x0001__x0002__x0002__x0002_ØD0A_x0002__x0002__x0002__x0002_r0A_x0002__x0002__x0002__x0002_`0A_x0002__x0002__x0002__x0002_(r0A_x0002__x0002__x0002__x0002__x0002_0A_x0001__x0002__x0002__x0002_,i0A_x0002__x0002__x0002__x0002_¸0A_x0002__x0002__x0002__x0002_¤n0A_x0002__x0002__x0002__x0002_\¬0AÿÿÿÿÔ0A_x0002__x0002__x0002__x0002_lÓ0A_x0002__x0002__x0002__x0002_Ô_x001B_0A_x0002__x0002__x0002__x0002_ÄX0A_x0002__x0002__x0002__x0002_ 0A_x0002__x0002__x0002__x0002_H\0Aÿÿÿÿ3Q1A_x0001__x0002__x0002__x0002_$b0A_x0002__x0003__x0001__x0002__x0002__x0002_¤ 0A_x0002__x0002__x0002__x0002_ìß0A_x0002__x0002__x0002__x0002_l0A_x0002__x0002__x0002__x0002_Ô±0A_x0001__x0002__x0002__x0002_¨0A_x0002__x0002__x0002__x0002_°S0A_x0002__x0002__x0002__x0002_|K0A_x0002__x0002__x0002__x0002__x0008_o0A_x0002__x0002__x0002__x0002_t0A_x0002__x0002__x0002__x0002_hª0Aÿÿÿÿ·A0A_x0002__x0002__x0002__x0002_T0Aÿÿÿÿ³J0A_x0002__x0002__x0002__x0002_à_x0019_0A_x0002__x0002__x0002__x0002_°l0A_x0001__x0002__x0002__x0002_@0A_x0002__x0002__x0002__x0002_ô70A_x0002__x0002__x0002__x0002_N0A_x0002__x0002__x0002__x0002_ 0A_x0002__x0002__x0002__x0002__x0018_È0A_x0002__x0002__x0002__x0002_ 0A_x0002__x0002__x0002__x0002__x0018_ë/Aÿÿÿÿ_x0007_0A_x0002__x0002__x0002__x0002_ÀH0A_x0001__x0002__x0002__x0002_&lt;,0A_x0002__x0002__x0002__x0002_¨e0A_x0002__x0002__x0002__x0002_8N0Aÿÿÿÿ?ë0Aÿÿÿÿ#0Aÿÿÿÿ¿z0A_x0002__x0002__x0002__x0002_Ôf0Aÿÿÿÿ_x0002__x0003_ï¤0A_x0001__x0002__x0002__x0002_|d0A_x0002__x0002__x0002__x0002_Ä?0A_x0002__x0002__x0002__x0002_H§0A_x0002__x0002__x0002__x0002_&lt;0AÿÿÿÿÏÓ0A_x0002__x0002__x0002__x0002_G0Aÿÿÿÿ»0A_x0002__x0002__x0002__x0002_d0A_x0001__x0002__x0002__x0002_X_x001F_0A_x0002__x0002__x0002__x0002_@&lt;0Aÿÿÿÿ0A_x0002__x0002__x0002__x0002_0`0A_x0001__x0002__x0002__x0002_%0A_x0002__x0002__x0002__x0002__x0010_0A_x0001__x0002__x0002__x0002_È0Aÿÿÿÿûp0A_x0002__x0002__x0002__x0002_|d0A_x0002__x0002__x0002__x0002_¬0A_x0002__x0002__x0002__x0002__x0008_o0A_x0001__x0002__x0002__x0002_tÁ0Aÿÿÿÿ'¤0A_x0002__x0002__x0002__x0002_Àz0A_x0002__x0002__x0002__x0002_¤#0A_x0002__x0002__x0002__x0002_`?0A_x0002__x0002__x0002__x0002_$­0A_x0001__x0002__x0002__x0002_h0A_x0002__x0002__x0002__x0002_ôi0Aÿÿÿÿ{0A_x0001__x0002__x0002__x0002_øy0A_x0001__x0002__x0002__x0002_T0A_x0001__x0002__x0002__x0002_P|0A_x0002__x0003__x0002__x0002__x0002__x0002__x0014_0A_x0001__x0002__x0002__x0002_T¥0A_x0002__x0002__x0002__x0002_Ä¼0Aÿÿÿÿ÷`0A_x0001__x0002__x0002__x0002_0A_x0002__x0002__x0002__x0002_0Aÿÿÿÿ7g0A_x0002__x0002__x0002__x0002_d_x0004_0A_x0002__x0002__x0002__x0002__x001C_¿0A_x0002__x0002__x0002__x0002_Ä_x000D_0A_x0002__x0002__x0002__x0002_ü¢0A_x0001__x0002__x0002__x0002_[0A_x0002__x0002__x0002__x0002_Ô40A_x0002__x0002__x0002__x0002_üW0A_x0002__x0002__x0002__x0002__x0018_}0Aÿÿÿÿç0A_x0002__x0002__x0002__x0002_à_x0002_0A_x0001__x0002__x0002__x0002_¤n0A_x0002__x0002__x0002__x0002_0G0Aÿÿÿÿko0AÿÿÿÿoM0A_x0002__x0002__x0002__x0002_HÀ0A_x0002__x0002__x0002__x0002_P|0A_x0001__x0002__x0002__x0002_Ø0A_x0002__x0002__x0002__x0002_(0A_x0002__x0002__x0002__x0002_X80A_x0002__x0002__x0002__x0002_ôi0Aÿÿÿÿ_x001C_0A_x0001__x0002__x0002__x0002_d0A_x0002__x0002__x0002__x0002_øÄ0A_x0002__x0002__x0002__x0002__x0018_d0A_x0002__x0002__x0002__x0002__x0002__x0003_ô´0Aÿÿÿÿói0A_x0002__x0002__x0002__x0002_ôi0A_x0002__x0002__x0002__x0002_¼µ0A_x0001__x0002__x0002__x0002_Ì0A_x0001__x0002__x0002__x0002_W0A_x0002__x0002__x0002__x0002_Èh0A_x0002__x0002__x0002__x0002_X_x001F_0A_x0002__x0002__x0002__x0002_Ðì0A_x0002__x0002__x0002__x0002_tv0A_x0002__x0002__x0002__x0002_üp0Aÿÿÿÿ§É0A_x0002__x0002__x0002__x0002__x0002_þ0A_x0002__x0002__x0002__x0002_`0A_x0002__x0002__x0002__x0002_l0A_x0002__x0002__x0002__x0002_(r0A_x0001__x0002__x0002__x0002_ð_x000E_0AÿÿÿÿSZ0A_x0001__x0002__x0002__x0002_è¶0A_x0002__x0002__x0002__x0002_Ð$0A_x0002__x0002__x0002__x0002_Í0Aÿÿÿÿë{0A_x0002__x0002__x0002__x0002_È60A_x0002__x0002__x0002__x0002__x0018_0A_x0002__x0002__x0002__x0002_P0AÿÿÿÿN0A_x0002__x0002__x0002__x0002_{0A_x0002__x0002__x0002__x0002_|20AÿÿÿÿG0A_x0001__x0002__x0002__x0002_Ð$0A_x0002__x0002__x0002__x0002_@Ò0A_x0002__x0002__x0002__x0002_P0A_x0002__x0003__x0002__x0002__x0002__x0002_Ts0Aÿÿÿÿ0A_x0001__x0002__x0002__x0002_´10A_x0002__x0002__x0002__x0002_\¬0A_x0002__x0002__x0002__x0002_¼_x001F_0A_x0002__x0002__x0002__x0002_lº0Aÿÿÿÿ§L0A_x0002__x0002__x0002__x0002_x0Aÿÿÿÿ'0A_x0002__x0002__x0002__x0002__x0010_Á0A_x0001__x0002__x0002__x0002_d0A_x0002__x0002__x0002__x0002_P10A_x0001__x0002__x0002__x0002_È_x0004_0A_x0002__x0002__x0002__x0002_`ß/A_x0002__x0002__x0002__x0002__x0004__0AÿÿÿÿGÀ0A_x0002__x0002__x0002__x0002_ÄX0A_x0002__x0002__x0002__x0002_80A_x0002__x0002__x0002__x0002_L_x0008_0A_x0002__x0002__x0002__x0002_ì00A_x0002__x0002__x0002__x0002_ô0A_x0002__x0002__x0002__x0002_´0A_x0002__x0002__x0002__x0002_80A_x0001__x0002__x0002__x0002_¦0A_x0001__x0002__x0002__x0002_«0A_x0002__x0002__x0002__x0002_xT0A_x0001__x0002__x0002__x0002_üp0A_x0002__x0002__x0002__x0002_°S0A_x0001__x0002__x0002__x0002__x0002_0A_x0002__x0002__x0002__x0002_,70A_x0002__x0002__x0002__x0002_ _x001A_1A_x0002__x0002__x0002__x0002__x0002__x0003_0Aÿÿÿÿ·Z0Aÿÿÿÿè0Aÿÿÿÿw0A_x0002__x0002__x0002__x0002_ÄX0A_x0002__x0002__x0002__x0002_DL0A_x0001__x0002__x0002__x0002__x0014_0AÿÿÿÿC°0A_x0002__x0002__x0002__x0002_@n0A_x0002__x0002__x0002__x0002_00A_x0002__x0002__x0002__x0002_ì0A_x0002__x0002__x0002__x0002_$0AÿÿÿÿWQ0A_x0001__x0002__x0002__x0002_hª0Aÿÿÿÿ£U0A_x0002__x0002__x0002__x0002_¬\0A_x0002__x0002__x0002__x0002_´®0AÿÿÿÿÇ0Aÿÿÿÿ»0A_x0002__x0002__x0002__x0002__x0018_}0A_x0002__x0002__x0002__x0002_HC0A_x0001__x0002__x0002__x0002_¼j0A_x0002__x0002__x0002__x0002_@U0A_x0002__x0002__x0002__x0002_|0Aÿÿÿÿw0Aÿÿÿÿgõ0A_x0002__x0002__x0002__x0002__x001C_¦0Aþÿÿÿ×]0A_x0001__x0002__x0002__x0002_ì{0A_x0001__x0002__x0002__x0002_Ll0A_x0002__x0002__x0002__x0002_Hu0Aÿÿÿÿ'_x0008_1A_x0003__x0004__x0003__x0003__x0003__x0003_ÀH0A_x0003__x0003__x0003__x0003_p_x0002_0A_x0003__x0003__x0003__x0003_0A_x0003__x0003__x0003__x0003_PJ0Aÿÿÿÿ¿Þ0Aÿÿÿÿgª0Aÿÿÿÿ+0A_x0003__x0003__x0003__x0003_è0AÿÿÿÿG0AÿÿÿÿO0A_x0003__x0003__x0003__x0003_û/Aÿÿÿÿk0A_x0003__x0003__x0003__x0003_¤n0A_x0003__x0003__x0003__x0003_¨°0A_x0003__x0003__x0003__x0003__x0014_0A_x0003__x0003__x0003__x0003_¨°0A_x0003__x0003__x0003__x0003_h_0Aÿÿÿÿ«À0A_x0003__x0003__x0003__x0003_øÄ0A_x0003__x0003__x0003__x0003_k0AÿÿÿÿÇ³0A_x0003__x0003__x0003__x0003_LÐ0A_x0003__x0003__x0003__x0003_Ts0A_x0003__x0003__x0003__x0003_00A_x0001__x0003__x0003__x0003_t¨0A_x0003__x0003__x0003__x0003_èR0A_x0003__x0003__x0003__x0003__x000C__x001B_0A_x0003__x0003__x0003__x0003_è0A_x0003__x0003__x0003__x0003_$00A_x0003__x0003__x0003__x0003_N0A_x0003__x0003__x0003__x0003_g0A_x0003__x0003__x0003__x0003__x0002__x0003_ü¢0A_x0001__x0002__x0002__x0002_L0A_x0002__x0002__x0002__x0002_¸ð0A_x0001__x0002__x0002__x0002_HÀ0A_x0002__x0002__x0002__x0002_pÊ0A_x0002__x0002__x0002__x0002_ÈO0A_x0002__x0002__x0002__x0002_T_x000F_0A_x0002__x0002__x0002__x0002_Ø_x0012_0A_x0002__x0002__x0002__x0002_»0Aÿÿÿÿ£¹0A_x0002__x0002__x0002__x0002_T¾0A_x0001__x0002__x0002__x0002_`q0A_x0002__x0002__x0002__x0002_Ü¸0A_x0002__x0002__x0002__x0002_ät0A_x0002__x0002__x0002__x0002_ôi0Aÿÿÿÿ_x000B_ü0A_x0002__x0002__x0002__x0002_¬À0A_x0002__x0002__x0002__x0002_¶0A_x0002__x0002__x0002__x0002_Ðº0A_x0002__x0002__x0002__x0002_àá0A_x0002__x0002__x0002__x0002_dh0Aÿÿÿÿ0A_x0001__x0002__x0002__x0002_ät0A_x0002__x0002__x0002__x0002_X80A_x0002__x0002__x0002__x0002_H0A_x0002__x0002__x0002__x0002_HÙ0A_x0002__x0002__x0002__x0002__x0018_}0A_x0002__x0002__x0002__x0002_ ô0A_x0001__x0002__x0002__x0002_,i0A_x0002__x0002__x0002__x0002_d60Aÿÿÿÿ/0A_x0002__x0002__x0002__x0002_p0A_x0002__x0003__x0002__x0002__x0002__x0002_èR0A_x0002__x0002__x0002__x0002_pÊ0A_x0002__x0002__x0002__x0002_lV0A_x0002__x0002__x0002__x0002_850A_x0002__x0002__x0002__x0002_x0A_x0002__x0002__x0002__x0002_ðY0AÿÿÿÿC_x0014_1A_x0001__x0002__x0002__x0002_$ß0AÿÿÿÿÇ0A_x0001__x0002__x0002__x0002_,0A_x0002__x0002__x0002__x0002_&lt;w0A_x0001__x0002__x0002__x0002__x0008_º0Aÿÿÿÿ÷_x0015_0A_x0001__x0002__x0002__x0002_Ð0A_x0001__x0002__x0002__x0002__x001C_¿0A_x0002__x0002__x0002__x0002__x0008_o0Aÿÿÿÿ?Ü/A_x0002__x0002__x0002__x0002_4í0A_x0002__x0002__x0002__x0002__x0008_Ó0A_x0001__x0002__x0002__x0002_50A_x0002__x0002__x0002__x0002_ 0A_x0002__x0002__x0002__x0002_ðr0A_x0001__x0002__x0002__x0002_PÇ0A_x0002__x0002__x0002__x0002__x0014_;0A_x0002__x0002__x0002__x0002_¸s0A_x0002__x0002__x0002__x0002_ w0A_x0002__x0002__x0002__x0002_\H0A_x0002__x0002__x0002__x0002_ü»0A_x0002__x0002__x0002__x0002__x001C_0A_x0002__x0002__x0002__x0002_dO0Aÿÿÿÿ·Z0A_x0002__x0002__x0002__x0002__x0002__x0003__x0008_V0A_x0002__x0002__x0002__x0002__x0014_0A_x0002__x0002__x0002__x0002_`ø/A_x0002__x0002__x0002__x0002_Dâ0A_x0002__x0002__x0002__x0002_\z0AÿÿÿÿwÑ0A_x0002__x0002__x0002__x0002_Ll0A_x0002__x0002__x0002__x0002_¨30A_x0002__x0002__x0002__x0002__x001C_)0A_x0002__x0002__x0002__x0002_0A_x0002__x0002__x0002__x0002_\¬0A_x0002__x0002__x0002__x0002_pM0A_x0002__x0002__x0002__x0002_|0AÿÿÿÿwT0A_x0002__x0002__x0002__x0002_àd0A_x0001__x0002__x0002__x0002_Ìª0A_x0001__x0002__x0002__x0002_üW0Aÿÿÿÿß0Aÿÿÿÿ#ß0A_x0002__x0002__x0002__x0002_¼j0A_x0002__x0002__x0002__x0002_8_x001C_0A_x0002__x0002__x0002__x0002_´à0A_x0002__x0002__x0002__x0002_$00Aÿÿÿÿ³c0Aÿÿÿÿ7g0Aÿÿÿÿ³10A_x0002__x0002__x0002__x0002_4W0A_x0002__x0002__x0002__x0002_0_x0015_0A_x0002__x0002__x0002__x0002_TA0A_x0001__x0002__x0002__x0002_Xñ/Aþÿÿÿ_x000F_Ú0A_x0001__x0002__x0002__x0002_Í0A_x0002__x0003__x0002__x0002__x0002__x0002_«0A_x0002__x0002__x0002__x0002__x0008_¡0A_x0002__x0002__x0002__x0002_lº0A_x0002__x0002__x0002__x0002_ØÁ0A_x0002__x0002__x0002__x0002_°!0AÿÿÿÿÉ/A_x0002__x0002__x0002__x0002_ät0A_x0002__x0002__x0002__x0002__x0004_ª0A_x0002__x0002__x0002__x0002__x0002_O0A_x0002__x0002__x0002__x0002__x0018_0Aÿÿÿÿ÷y0A_x0002__x0002__x0002__x0002_&lt;0AÿÿÿÿKÐ0A_x0002__x0002__x0002__x0002_0A_x0002__x0002__x0002__x0002_ÜÑ0Aÿÿÿÿ¯0A_x0002__x0002__x0002__x0002_Ø0A_x0002__x0002__x0002__x0002__x0014_0A_x0002__x0002__x0002__x0002__x000C_±0A_x0002__x0002__x0002__x0002__x0018_d0A_x0002__x0002__x0002__x0002_ä[0A_x0002__x0002__x0002__x0002_Äq0A_x0002__x0002__x0002__x0002_(½0A_x0002__x0002__x0002__x0002_Ø+0A_x0001__x0002__x0002__x0002_Ä£0A_x0001__x0002__x0002__x0002_hx0A_x0002__x0002__x0002__x0002_|}0A_x0002__x0002__x0002__x0002_|á0A_x0002__x0002__x0002__x0002__x0010_ó0A_x0002__x0002__x0002__x0002_Ìª0A_x0002__x0002__x0002__x0002_L0A_x0002__x0002__x0002__x0002__x0002__x0004_HC0A_x0002__x0002__x0002__x0002_B0A_x0002__x0002__x0002__x0002_L·0Aÿÿÿÿ_x001F_k0A_x0002__x0002__x0002__x0002_À0A_x0002__x0002__x0002__x0002__x0018_á0A_x0002__x0002__x0002__x0002_ä)0A_x0002__x0002__x0002__x0002_,´0AÿÿÿÿW0A_x0002__x0002__x0002__x0002_l¡0A_x0001__x0002__x0002__x0002_Í0Aÿÿÿÿ_x0003_Ã0A_x0002__x0002__x0002__x0002_@ë0A_x0002__x0002__x0002__x0002__x001C_¿0A_x0002__x0002__x0002__x0002_¤#0A_x0002__x0002__x0002__x0002_ÀH0A_x0002__x0002__x0002__x0002_D0A_x0002__x0002__x0002__x0002_0«0AÿÿÿÿW0Aÿÿÿÿ×]0A_x0002__x0002__x0002__x0002_ðr0AÿÿÿÿcÌ0A_x0002__x0002__x0002__x0002_B0A_x0002__x0002__x0002__x0002__x0014_0A_x0002__x0002__x0002__x0002_PÇ0A_x0002__x0002__x0002__x0002_80A_x0002__x0002__x0002__x0002_(½0A_x0002__x0002__x0002__x0002_ô0A_x0002__x0002__x0002__x0002__x0002_0A_x0001__x0002__x0002__x0002_É/A_x0002__x0002__x0002__x0002_&lt;E0Aÿÿÿÿ_&amp;0A_x0003__x0004__x0003__x0003__x0003__x0003_°0A_x0003__x0003__x0003__x0003_Pù0A_x0003__x0003__x0003__x0003_ Û0Aÿÿÿÿ{K0A_x0003__x0003__x0003__x0003_Ä£0A_x0002__x0003__x0003__x0003__x0008_ö/A_x0003__x0003__x0003__x0003_p0Aÿÿÿÿ;0A_x0003__x0003__x0003__x0003_Ts0A_x0003__x0003__x0003__x0003_T_x000F_0A_x0003__x0003__x0003__x0003_X0A_x0003__x0003__x0003__x0003__x0014_T0AÿÿÿÿË_0AÿÿÿÿÏ0AÿÿÿÿÛm0A_x0003__x0003__x0003__x0003__x0010_0A_x0003__x0003__x0003__x0003_|ú0Aÿÿÿÿ_x0013_¸0A_x0001__x0003__x0003__x0003_Ìõ0A_x0003__x0003__x0003__x0003_¤Ò0Aÿÿÿÿ_x0017_}0A_x0003__x0003__x0003__x0003_Ô0A_x0003__x0003__x0003__x0003_ R0A_x0001__x0003__x0003__x0003_{0A_x0003__x0003__x0003__x0003_¨0A_x0003__x0003__x0003__x0003_»0A_x0003__x0003__x0003__x0003_Èh0A_x0001__x0003__x0003__x0003_¬\0A_x0003__x0003__x0003__x0003_Æ0A_x0003__x0003__x0003__x0003_p0A_x0003__x0003__x0003__x0003_dÌ0A_x0001__x0003__x0003__x0003__x0002__x0004_°l0A_x0002__x0002__x0002__x0002_|á0A_x0002__x0002__x0002__x0002__x0014_T0A_x0002__x0002__x0002__x0002_´0A_x0001__x0002__x0002__x0002_Lé0Aÿÿÿÿ_x0003_x0A_x0002__x0002__x0002__x0002_¸A0A_x0001__x0002__x0002__x0002_D0Aÿÿÿÿi0A_x0002__x0002__x0002__x0002_hF0A_x0001__x0002__x0002__x0002_$­0A_x0002__x0002__x0002__x0002_t0A_x0002__x0002__x0002__x0002_pf0A_x0002__x0002__x0002__x0002_y0A_x0002__x0002__x0002__x0002_¶0A_x0002__x0002__x0002__x0002__x0014_;0A_x0002__x0002__x0002__x0002_p0Aÿÿÿÿ×Ú0A_x0002__x0002__x0002__x0002_$ß0A_x0002__x0002__x0002__x0002_d³0A_x0002__x0002__x0002__x0002_\¬0A_x0001__x0002__x0002__x0002__x001C_0A_x0002__x0002__x0002__x0002_I0A_x0002__x0002__x0002__x0002_ðr0A_x0001__x0002__x0002__x0002_HÙ0A_x0002__x0002__x0002__x0002_`?0Aÿÿÿÿÿg0A_x0002__x0002__x0002__x0002_80A_x0002__x0002__x0002__x0002__x000C_40A_x0002__x0002__x0002__x0002_è 0Aÿÿÿÿ70A_x0002__x0002__x0002__x0002_hª0A_x0003__x0004__x0003__x0003__x0003__x0003_&lt;ô0A_x0001__x0003__x0003__x0003__x0011_1A_x0003__x0003__x0003__x0003_Ì_x0014_0A_x0001__x0003__x0003__x0003_´à0A_x0003__x0003__x0003__x0003_,i0Aÿÿÿÿ?_x001D_1A_x0003__x0003__x0003__x0003_t¨0Aÿÿÿÿ?Ò0A_x0003__x0003__x0003__x0003_(¤0A_x0003__x0003__x0003__x0003_´0A_x0003__x0003__x0003__x0003_è 0A_x0003__x0003__x0003__x0003_°0A_x0003__x0003__x0003__x0003_X0Aÿÿÿÿ{}0A_x0003__x0003__x0003__x0003_Ô_x001B_0A_x0003__x0003__x0003__x0003_ð'0A_x0003__x0003__x0003__x0003_ w0A_x0003__x0003__x0003__x0003__x0003_h0A_x0002__x0003__x0003__x0003_À÷0A_x0003__x0003__x0003__x0003_$ß0AÿÿÿÿKl0A_x0003__x0003__x0003__x0003_¼80A_x0003__x0003__x0003__x0003_)0A_x0001__x0003__x0003__x0003_$ß0A_x0003__x0003__x0003__x0003_½0A_x0003__x0003__x0003__x0003_,0A_x0003__x0003__x0003__x0003_ä0Aÿÿÿÿ70A_x0001__x0003__x0003__x0003_&lt;w0A_x0003__x0003__x0003__x0003_p±0A_x0003__x0003__x0003__x0003_ØÚ0Aÿÿÿÿ_x0002__x0003__x0007_0A_x0001__x0002__x0002__x0002_(1AÿÿÿÿóÍ0A_x0001__x0002__x0002__x0002__x001C_¿0A_x0001__x0002__x0002__x0002_$0A_x0001__x0002__x0002__x0002_¸0A_x0002__x0002__x0002__x0002__x0014_0A_x0002__x0002__x0002__x0002__x0014_;0A_x0002__x0002__x0002__x0002_Ø_x000C_1A_x0002__x0002__x0002__x0002_Ð0A_x0002__x0002__x0002__x0002_H*0A_x0001__x0002__x0002__x0002_P®0A_x0002__x0002__x0002__x0002_´à0A_x0002__x0002__x0002__x0002_Èå0A_x0001__x0002__x0002__x0002_¬u0A_x0002__x0002__x0002__x0002_4W0A_x0001__x0002__x0002__x0002_${0A_x0002__x0002__x0002__x0002__x0004_x0A_x0002__x0002__x0002__x0002_lì0AÿÿÿÿÿN0A_x0001__x0002__x0002__x0002_¼0A_x0002__x0002__x0002__x0002_ðY0AÿÿÿÿÓ0A_x0001__x0002__x0002__x0002_à20A_x0002__x0002__x0002__x0002_D0Aÿÿÿÿ70A_x0002__x0002__x0002__x0002__x0002_0Aÿÿÿÿ´0A_x0002__x0002__x0002__x0002_hF0A_x0002__x0002__x0002__x0002_À0A_x0002__x0002__x0002__x0002__x0010_]0A_x0002__x0002__x0002__x0002_0A_x0002__x0003__x0002__x0002__x0002__x0002_è0A_x0002__x0002__x0002__x0002_(Ö0Aÿÿÿÿ_x001F_/A_x0002__x0002__x0002__x0002_ Â0AÿÿÿÿÇ³0A_x0002__x0002__x0002__x0002_De0A_x0002__x0002__x0002__x0002_\/0A_x0002__x0002__x0002__x0002_ät0A_x0002__x0002__x0002__x0002_|}0AÿÿÿÿË_0A_x0002__x0002__x0002__x0002_èè0Aþÿÿÿó_x001E_0A_x0002__x0002__x0002__x0002_tÁ0Aÿÿÿÿ»0Aÿÿÿÿ³|0A_x0002__x0002__x0002__x0002_B0A_x0001__x0002__x0002__x0002_X_x0006_0Aÿÿÿÿëb0A_x0002__x0002__x0002__x0002_¬0A_x0002__x0002__x0002__x0002_üW0A_x0002__x0002__x0002__x0002_,P0A_x0002__x0002__x0002__x0002_x0A_x0002__x0002__x0002__x0002__x001C_Ø0A_x0002__x0002__x0002__x0002_ð0A_x0002__x0002__x0002__x0002__x0010_]0A_x0002__x0002__x0002__x0002_0Ä0A_x0002__x0002__x0002__x0002_Ü"0A_x0002__x0002__x0002__x0002__x0018_d0A_x0002__x0002__x0002__x0002_ÐV0Aÿÿÿÿ_x001F_90A_x0001__x0002__x0002__x0002_ô´0A_x0002__x0002__x0002__x0002__x0002__x0003_tD0A_x0002__x0002__x0002__x0002_`?0Aÿÿÿÿk¡0A_x0002__x0002__x0002__x0002_¢0A_x0001__x0002__x0002__x0002_¬_x0011_0A_x0002__x0002__x0002__x0002_ð!1A_x0002__x0002__x0002__x0002_ØÚ0A_x0002__x0002__x0002__x0002__x001C_)0A_x0002__x0002__x0002__x0002_Ì_0A_x0002__x0002__x0002__x0002_`0Aÿÿÿÿw;0A_x0002__x0002__x0002__x0002_)0A_x0002__x0002__x0002__x0002_XQ0A_x0002__x0002__x0002__x0002_¸¥0A_x0002__x0002__x0002__x0002_\Å0A_x0002__x0002__x0002__x0002_°0A_x0002__x0002__x0002__x0002__x0002_60A_x0001__x0002__x0002__x0002_p40A_x0002__x0002__x0002__x0002_Äq0A_x0001__x0002__x0002__x0002_l_x0005_1A_x0001__x0002__x0002__x0002_ ³/A_x0002__x0002__x0002__x0002_t0A_x0001__x0002__x0002__x0002_PD1A_x0002__x0002__x0002__x0002_ÔM0A_x0002__x0002__x0002__x0002_(½0A_x0001__x0002__x0002__x0002_°0Aÿÿÿÿt0Aÿÿÿÿß}0Aÿÿÿÿo0A_x0002__x0002__x0002__x0002_d0A_x0001__x0002__x0002__x0002_hÿ/A_x0002__x0002__x0002__x0002__x0010_ó0A_x0002__x0004__x0001__x0002__x0002__x0002_Ô0A_x0002__x0002__x0002__x0002_g0A_x0001__x0002__x0002__x0002_ØÁ0A_x0002__x0002__x0002__x0002_¸_x000F_0Aÿÿÿÿßá0A_x0002__x0002__x0002__x0002_Ü¸0A_x0001__x0002__x0002__x0002_pf0A_x0002__x0002__x0002__x0002_¼µ0A_x0002__x0002__x0002__x0002_Í0A_x0001__x0002__x0002__x0002_ k0A_x0002__x0002__x0002__x0002_¨L0Aþÿÿÿ_x0003_ª0A_x0002__x0002__x0002__x0002_ü%0A_x0002__x0002__x0002__x0002_Ü0A_x0002__x0002__x0002__x0002_dh0A_x0002__x0002__x0002__x0002_¼j0A_x0002__x0002__x0002__x0002_D°0A_x0002__x0002__x0002__x0002_Ð0A_x0002__x0002__x0002__x0002_è0A_x0002__x0002__x0002__x0002_¬À0AÿÿÿÿC30Aÿÿÿÿ_x0017_È0A_x0002__x0002__x0002__x0002_t0A_x0002__x0002__x0002__x0002_´Ç0A_x0002__x0002__x0002__x0002_H0A_x0002__x0002__x0002__x0002_¬\0Aÿÿÿÿ;w0A_x0002__x0002__x0002__x0002_p_x001B_0A_x0001__x0002__x0002__x0002_HC0A_x0002__x0002__x0002__x0002_0AÿÿÿÿKS0A_x0002__x0002__x0002__x0002__x0002__x0003_æ0A_x0002__x0002__x0002__x0002_(¤0A_x0002__x0002__x0002__x0002_¬$1A_x0002__x0002__x0002__x0002_ k0Aÿÿÿÿß /A_x0002__x0002__x0002__x0002_¸A0A_x0002__x0002__x0002__x0002_`?0A_x0002__x0002__x0002__x0002__x0008_º0A_x0002__x0002__x0002__x0002_¦0Aÿÿÿÿë0A_x0001__x0002__x0002__x0002_ÔÊ0A_x0002__x0002__x0002__x0002_p0A_x0001__x0002__x0002__x0002_0«0Aÿÿÿÿó0A_x0002__x0002__x0002__x0002_4»0A_x0001__x0002__x0002__x0002_xÑ0A_x0002__x0002__x0002__x0002_[0A_x0001__x0002__x0002__x0002_d_x001D_0A_x0001__x0002__x0002__x0002_|¯0AÿÿÿÿË0Aÿÿÿÿ_0A_x0002__x0002__x0002__x0002_Dû0A_x0002__x0002__x0002__x0002_00A_x0002__x0002__x0002__x0002_¸A0Aÿÿÿÿó´0A_x0002__x0002__x0002__x0002_ ,0A_x0002__x0002__x0002__x0002_x0A_x0002__x0002__x0002__x0002_°l0A_x0002__x0002__x0002__x0002_´|0A_x0002__x0002__x0002__x0002_Xj0A_x0001__x0002__x0002__x0002_h_0Aÿÿÿÿã0A_x0002__x0003__x0001__x0002__x0002__x0002_ü»0A_x0002__x0002__x0002__x0002_¬\0A_x0002__x0002__x0002__x0002_´|0A_x0002__x0002__x0002__x0002_D_x0001_0A_x0001__x0002__x0002__x0002_40Aÿÿÿÿ0A_x0001__x0002__x0002__x0002_ w0A_x0001__x0002__x0002__x0002_ì_x0017_0A_x0002__x0002__x0002__x0002_`0A_x0002__x0002__x0002__x0002_²0A_x0002__x0002__x0002__x0002_D~0A_x0002__x0002__x0002__x0002_0`0A_x0002__x0002__x0002__x0002_ÈÌ0A_x0002__x0002__x0002__x0002_&lt;,0A_x0002__x0002__x0002__x0002_x¸0A_x0002__x0002__x0002__x0002_y0A_x0002__x0002__x0002__x0002_¨30A_x0002__x0002__x0002__x0002_ì{0A_x0001__x0002__x0002__x0002_D~0A_x0002__x0002__x0002__x0002_¼µ0A_x0001__x0002__x0002__x0002_à0A_x0002__x0002__x0002__x0002_P|0A_x0002__x0002__x0002__x0002_ 0A_x0002__x0002__x0002__x0002_ Â0A_x0002__x0002__x0002__x0002_g0Aÿÿÿÿ;©0A_x0001__x0002__x0002__x0002_¤ 0A_x0002__x0002__x0002__x0002_0.0AÿÿÿÿO0A_x0002__x0002__x0002__x0002__x000C__x001B_0Aþÿÿÿ?#0Aÿÿÿÿ_x0002__x0003_ó70A_x0002__x0002__x0002__x0002_ð¤0A_x0002__x0002__x0002__x0002_¤U0A_x0001__x0002__x0002__x0002_«0A_x0002__x0002__x0002__x0002_\H0A_x0002__x0002__x0002__x0002_Z1A_x0002__x0002__x0002__x0002_|á0A_x0002__x0002__x0002__x0002_H0A_x0002__x0002__x0002__x0002_èÏ0A_x0002__x0002__x0002__x0002_´®0A_x0002__x0002__x0002__x0002_dh0Aÿÿÿÿ_x000F_]0A_x0002__x0002__x0002__x0002_è0A_x0002__x0002__x0002__x0002_ ^0A_x0002__x0002__x0002__x0002__x0014_0A_x0002__x0002__x0002__x0002_H§0A_x0002__x0002__x0002__x0002_Dâ0A_x0002__x0002__x0002__x0002_´|0A_x0002__x0002__x0002__x0002_Ø+0A_x0002__x0002__x0002__x0002_ø`0A_x0002__x0002__x0002__x0002_|}0A_x0001__x0002__x0002__x0002_0A_x0002__x0002__x0002__x0002_¬0A_x0002__x0002__x0002__x0002_ü¢0A_x0002__x0002__x0002__x0002_8g0A_x0002__x0002__x0002__x0002_ðÖ0A_x0002__x0002__x0002__x0002_pf0A_x0001__x0002__x0002__x0002_¼0A_x0002__x0002__x0002__x0002_H§0Aÿÿÿÿ×]0Aÿÿÿÿû/A_x0002__x0002__x0002__x0002_ð¤0A_x0002__x0003_ÿÿÿÿë{0A_x0002__x0002__x0002__x0002_&lt;0A_x0002__x0002__x0002__x0002_ä¿0A_x0001__x0002__x0002__x0002_¦0Aÿÿÿÿ£U0A_x0002__x0002__x0002__x0002_ô´0A_x0002__x0002__x0002__x0002_ðY0A_x0001__x0002__x0002__x0002_ÜT0A_x0001__x0002__x0002__x0002_p¢/Aÿÿÿÿkº0A_x0002__x0002__x0002__x0002_4Ô0A_x0001__x0002__x0002__x0002_²0A_x0002__x0002__x0002__x0002_äB0A_x0002__x0002__x0002__x0002_Xj0A_x0002__x0002__x0002__x0002_à_x0013_1A_x0001__x0002__x0002__x0002__x000C_0A_x0002__x0002__x0002__x0002__x0014_¸0A_x0002__x0002__x0002__x0002_T¾0A_x0002__x0002__x0002__x0002_D~0A_x0002__x0002__x0002__x0002_Ðo0A_x0002__x0002__x0002__x0002_´®0A_x0001__x0002__x0002__x0002_ô_x0005_0A_x0002__x0002__x0002__x0002_\/0A_x0001__x0002__x0002__x0002__x0018_0A_x0002__x0002__x0002__x0002_0Aÿÿÿÿ·¥0A_x0001__x0002__x0002__x0002_x0A_x0001__x0002__x0002__x0002__x001C_0AÿÿÿÿWÎ0A_x0002__x0002__x0002__x0002_0A_x0002__x0002__x0002__x0002_H\0A_x0001__x0002__x0002__x0002__x0002__x0003_´®0A_x0002__x0002__x0002__x0002__x001C_¦0A_x0002__x0002__x0002__x0002_,0A_x0001__x0002__x0002__x0002__x0018_á0A_x0002__x0002__x0002__x0002_L0AÿÿÿÿÓã0A_x0002__x0002__x0002__x0002_¸×0A_x0002__x0002__x0002__x0002__x0010_Á0A_x0002__x0002__x0002__x0002_ E0A_x0002__x0002__x0002__x0002_0A_x0002__x0002__x0002__x0002_8N0A_x0002__x0002__x0002__x0002_¿0A_x0002__x0002__x0002__x0002_(r0A_x0001__x0002__x0002__x0002__x0010_¨0A_x0002__x0002__x0002__x0002_`?0A_x0002__x0002__x0002__x0002_¤#0A_x0001__x0002__x0002__x0002_°Ð0A_x0002__x0002__x0002__x0002_«0A_x0002__x0002__x0002__x0002_|}0A_x0002__x0002__x0002__x0002_p±0A_x0001__x0002__x0002__x0002_X0A_x0002__x0002__x0002__x0002_´c0A_x0002__x0002__x0002__x0002__x0008_0A_x0002__x0002__x0002__x0002_`X0A_x0001__x0002__x0002__x0002_T×0A_x0002__x0002__x0002__x0002_,0A_x0002__x0002__x0002__x0002_Ø0A_x0002__x0002__x0002__x0002_@0A_x0001__x0002__x0002__x0002_@&lt;0A_x0002__x0002__x0002__x0002_0AÿÿÿÿÃ¼0A_x0002__x0002__x0002__x0002_$­0A_x0002__x0003__x0002__x0002__x0002__x0002_¢0A_x0002__x0002__x0002__x0002_°l0A_x0002__x0002__x0002__x0002_ìø0Aÿÿÿÿ_?0Aÿÿÿÿ{}0A_x0002__x0002__x0002__x0002_P®0A_x0002__x0002__x0002__x0002_ôP0A_x0002__x0002__x0002__x0002_Ô0A_x0002__x0002__x0002__x0002_XQ0A_x0002__x0002__x0002__x0002__x001C_¿0A_x0002__x0002__x0002__x0002_L·0AÿÿÿÿSs0AÿÿÿÿGÙ0A_x0002__x0002__x0002__x0002_@0A_x0001__x0002__x0002__x0002_Ð0A_x0002__x0002__x0002__x0002_¬C0AÿÿÿÿK_x001B_1A_x0002__x0002__x0002__x0002_ð_x000E_0AÿÿÿÿCL0A_x0001__x0002__x0002__x0002_`­/Aÿÿÿÿ3¢0AÿÿÿÿÛ0A_x0002__x0002__x0002__x0002_Èh0A_x0002__x0002__x0002__x0002_°S0A_x0001__x0002__x0002__x0002_ä¦0A_x0002__x0002__x0002__x0002_Xj0A_x0001__x0002__x0002__x0002_i0A_x0002__x0002__x0002__x0002_Dâ0AÿÿÿÿS(0A_x0002__x0002__x0002__x0002_D0Aÿÿÿÿ70A_x0002__x0002__x0002__x0002__x0002__x0003_À/A_x0002__x0002__x0002__x0002_i0A_x0002__x0002__x0002__x0002_üW0A_x0002__x0002__x0002__x0002__x0010_]0A_x0002__x0002__x0002__x0002_@ 0A_x0002__x0002__x0002__x0002_HÙ0A_x0001__x0002__x0002__x0002_ô_x001E_0A_x0002__x0002__x0002__x0002_²0Aÿÿÿÿ? 0Aÿÿÿÿ?¹0A_x0002__x0002__x0002__x0002_Í0A_x0002__x0002__x0002__x0002_¸A0A_x0001__x0002__x0002__x0002_Äq0A_x0002__x0002__x0002__x0002_0ç/A_x0002__x0002__x0002__x0002_Æ0A_x0002__x0002__x0002__x0002_lì0A_x0002__x0002__x0002__x0002_8g0A_x0002__x0002__x0002__x0002_`0A_x0002__x0002__x0002__x0002_¬§0A_x0002__x0002__x0002__x0002_°l0A_x0002__x0002__x0002__x0002_i0A_x0002__x0002__x0002__x0002_Í0A_x0002__x0002__x0002__x0002__x0002_60Aÿÿÿÿïr0A_x0002__x0002__x0002__x0002_Ì0Aÿÿÿÿ·0A_x0001__x0002__x0002__x0002_@&lt;0Aÿÿÿÿ{}0A_x0002__x0002__x0002__x0002_ô70Aÿÿÿÿ«0A_x0002__x0002__x0002__x0002_`&amp;0Aÿÿÿÿ¿0A_x0002__x0003__x0002__x0002__x0002__x0002_¬C0Aÿÿÿÿ§e0A_x0001__x0002__x0002__x0002__x0018_K0Aÿÿÿÿ[0A_x0001__x0002__x0002__x0002__x000C_40A_x0002__x0002__x0002__x0002_@ 0A_x0002__x0002__x0002__x0002_Ôã0A_x0001__x0002__x0002__x0002_$ø0A_x0001__x0002__x0002__x0002__x000C_f0A_x0001__x0002__x0002__x0002_N0A_x0002__x0002__x0002__x0002__x000C_f0A_x0002__x0002__x0002__x0002_Øv0A_x0001__x0002__x0002__x0002_¤U0A_x0002__x0002__x0002__x0002__x0004_-0A_x0001__x0002__x0002__x0002_¸¾0Aÿÿÿÿ{0A_x0002__x0002__x0002__x0002_HC0A_x0002__x0002__x0002__x0002_`q0AÿÿÿÿÔ0A_x0002__x0002__x0002__x0002_ì{0A_x0001__x0002__x0002__x0002_hª0A_x0002__x0002__x0002__x0002_0A_x0002__x0002__x0002__x0002_p0A_x0002__x0002__x0002__x0002_ 0A_x0002__x0002__x0002__x0002_%0A_x0002__x0002__x0002__x0002_|0A_x0002__x0002__x0002__x0002_¬§0A_x0002__x0002__x0002__x0002_`X0A_x0002__x0002__x0002__x0002_80A_x0002__x0002__x0002__x0002_ÌF0A_x0002__x0002__x0002__x0002_ØÁ0A_x0002__x0002__x0002__x0002__x0002__x0003__x0018_d0A_x0002__x0002__x0002__x0002_D~0A_x0002__x0002__x0002__x0002_,P0A_x0002__x0002__x0002__x0002_üí0A_x0002__x0002__x0002__x0002_­0A_x0002__x0002__x0002__x0002_»0A_x0002__x0002__x0002__x0002_k0A_x0002__x0002__x0002__x0002_¤ë0A_x0002__x0002__x0002__x0002__x0010_D0A_x0002__x0002__x0002__x0002_`91A_x0002__x0002__x0002__x0002_d0A_x0002__x0002__x0002__x0002_0A_x0002__x0002__x0002__x0002_\¬0AÿÿÿÿÛ0A_x0002__x0002__x0002__x0002_ ^0A_x0002__x0002__x0002__x0002__x0014_0A_x0002__x0002__x0002__x0002_t]0Aÿÿÿÿ[/0A_x0002__x0002__x0002__x0002_$Æ0A_x0001__x0002__x0002__x0002_¤¹0A_x0002__x0002__x0002__x0002__x0004_Ã0A_x0002__x0002__x0002__x0002__x0018_¯0A_x0002__x0002__x0002__x0002_T¥0A_x0002__x0002__x0002__x0002_´Ç0A_x0002__x0002__x0002__x0002_g0A_x0002__x0002__x0002__x0002_d0A_x0001__x0002__x0002__x0002__x000C_0A_x0002__x0002__x0002__x0002_¸0A_x0001__x0002__x0002__x0002_@n0A_x0002__x0002__x0002__x0002_tv0A_x0001__x0002__x0002__x0002_àÈ0A_x0002__x0002__x0002__x0002_80A_x0001__x0002__x0001__x0001__x0001__x0001_Ø0A_x0001__x0001__x0001__x0001_ØÁ0Aÿÿÿÿ_x001B_0AÿÿÿÿØ0A_x0001__x0001__x0001__x0001_èR0A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amp;@_x0001__x0001__x0001__x0001__x0001__x0001_(@_x0001__x0001__x0001__x0001__x0001__x0001_,@_x0001__x0001__x0001__x0001__x0001__x0001_&amp;@_x0001__x0001__x0001__x0001__x0001__x0002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amp;@_x0001__x0001__x0001__x0001__x0001__x0001_&amp;@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0@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amp;@_x0001__x0002_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0002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0001_&amp;@_x0001__x0001__x0001__x0001__x0001__x0001_,@_x0001__x0001__x0001__x0001__x0001__x0001_&amp;@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0@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0@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0002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amp;@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0002__x0001__x0001_&amp;@_x0001__x0001__x0001__x0001__x0001__x0001_&amp;@_x0001__x0001__x0001__x0001__x0001__x0001_(@_x0001__x0001__x0001__x0001__x0001__x0001_&amp;@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0002_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0@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_x0001__x0001__x0001__x0001__x0001__x0001_$@_x0001__x0001__x0001__x0001__x0001__x0001_(@_x0001__x0001__x0001__x0001__x0001__x0001_*@_x0001__x0001__x0001__x0001__x0001__x0001_&amp;@_x0001__x0001__x0001__x0001__x0001__x0001_(@_x0001__x0001__x0001__x0001__x0001__x0001_*@_x0001__x0002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0002__x0001__x0001_&amp;@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amp;@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0@_x0001__x0001__x0001__x0001__x0001__x0001_.@_x0001__x0001__x0001__x0001__x0001__x0001_.@_x0001__x0001__x0001__x0001__x0001__x0001_*@_x0001__x0001__x0001__x0001__x0001__x0001_0@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0@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0@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amp;@_x0001__x0001__x0001__x0001__x0001__x0001_0@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0@_x0001__x0001__x0001__x0001__x0001__x0001_(@_x001F__x000E_éîÌ¤?*Ç?Ræ«?=#Ù_x0004_§?_x0002__x0003_\Äàî#°?ÈÖ¸=½_x001C_¨?áÎ_x0017_½´¢?ué_x0001_½_x000D_¤?_x000B_H_x0003_©?¾ý_x0005_uô¨?_x001E_©Ñ²v?,%_x0011_Á\a ?_x0005_I§ãAð¦?_x0001_Ïrc¨?ÎÞA ?@Äh[¹È§?G	$²p?ñL:à¯p°?AúL¯?_x000D_2äMÿG¤?r¥Å-?D¢?|_x0014_úfH	§?Qo¯_x0016__x000D_?_x0002_Eé,¡?¹ü_x0015__x0008_ª?²6X	èÚ©?{é±õñ©?J=aýª?R_x0018__x0011__x001B_+£?½°¼,p?U_x0008_G	û?&lt;awR-Ö¢?órÓó£?Æ Íý¥?!_x0004_l¨?lVå&lt;_x0005__x0007_	ç?ÂêVp_x0003_á¦?XX_x0008__x0010_2f¤?-í³ÑØª?ÑÕJ&gt;¡?°+_x000C_U4¢?l»X´{¤?kXèAØ7?_x0019_ªKH$o?ªj¸éÍ¹?T|N9O4?îÞÏ_x0005_Æ¢?ïâ_x0006_Î¿,¡?SÜÖF_x0007_ö ?æÞõÏë¨?{¢_x0004_|Ö4§?\*ã¥?ª|ÿ`±"§?óbêÇ¡µ?Øîo¬&gt;·?ÿ|é/*§?ìy,®4 ?×ßÔ¬p¥¥?lÈ@#B£?¼_x0002_´Vã_x0001_?ú_x001E_¼Ô¢?Ý¬;¨?µ5ÄqÔ©?_x0002_ç÷vñ/§?Þ)é²È?ÄeÒ3¢?T'¹D£?_x0002__x0003_|Z_x0008_²GË¡?ñk_x0008_!?£ubK:/£?âÙssb\?8±EºÆo¨?¶lõÒãy?3¦¦Ê_x001C_«?_x0010_W+oS_x001C_ª?ÎY_x0012_â6_x0007_?Û«_x0001_ñ_x001A_ £?KzVo_x000D_?@÷_x0019_~_x000E_^¢?ÜkÕí@[ ?þ-_x000E_X,_x001A_¤? ÍÑ_x000B_¢?N_x0017_ï©_x001D_?ÔÉü;ý¬?_x0017_Ó°Ó&lt;¦?æ"£0	¨?n÷_x0017__x000C_Ò_x000C_?|ÂmR\¤?3Z5ä_x0015_§?T|_x0019_ùTª?éÕÅG_x000F_:¡?qäÿ^?Ûz_x0013_1nH§?_x001E__x0013_Ê¢çî§?$&lt;éß®k?"=ýTªÌ?[ã½Dñ¥?¯_x0007_~C$¢?ÓÐR_x0001__x0002_À-©?JCÓWî³¨?¸ºR¸½§?0Í)u!é§?,.*»üû?¾ØAà4_x0019_ ?qs1²Û_x0005_ª?²åÚö«?&lt;_x001A_âDr¤?£&amp;&lt;©?7_x001B_p&amp;]?Ôd*_x0011__x0016_?4ê=CS¡?ät`YG6£?WN÷úî©?+¤Ö*«Ì¡?:9K7-¡?Pþùñî£?×Ð5ç¨?µ(Ú7æ¡?NÄWpó§?Ñ%1·^9?f¾òpÕ£?ÿ_x0011_c _x0019_­?%7ÖS-Ù?Ô&amp;R_x0017_?%#"`_x000B_R ?o^­®?Tç!Ç+?·W¿_x000F_¡?_x000F_º_x0007_^À¡?YÝåI¯?_x0003__x0005_çsPèú?vç_x001A_KÁÌ¡?ò²_=¥?vB-_x0011_é¦?ânnæ_x001D_?¹L_x0005_¤?_x0012_¤7_x0002__x001A_ï¡?¥_x0002_Û³°?O\áÁs1 ?_x0007_H11?&amp;y3F_x000C_Õ¢?°¢¤_x0016_õ?_x0014_Ö¢z#C©?_x001D_»V2Q?_x001A__x000F_Ri1ñ¦?_x000F_8Io&amp;¤?©êlyÚ©?[Ûû%A?¸._x000D_%?Ë_x0014_;'Ëtª?&lt;ô»Y ?\XT_x0004__x0013__x000E_¢?ö©Þ-©?Xø(;V}¢?HÎQ_x000E_:¡?0k_x000F_í_Ü ?ôd+§?~h0x| ?¯_x0001_Ûq?Â¥_x001D_W_x0013_?Áhq­_x001B_?â{:_x0001__x0005_K£?_x0003_­+AÓ ¢?¸óv&amp;_x0013_¬?kÇêÖHó¦?°¡_x001B_1Û¥¤?ªµ¹'©?JÉs_x0011_ÒÎ£?_x0004_É=ãê}?8áWØ_x0011_ö?34þæï!¥?¶`#Py©?:Ç_x0008_åT«?e6Ì_x0005_ì¡?Ñ6(_x000D_F_x000C_?&amp;bkyë?¨¨&gt;Ë²?8ý1%T~¨?$`Q[¦M¥?]0ü´ì5©?oß¥§?*ø	_x0002_Æ?+@i}?f0_x0003_à×Ã§?ÓW4ÚvÆ ?u_x0019__x0002_µñÍ¢?_x0006_dbYêg ?t§óÿH¨?P­ÍÚ/£?à_x0013_Wv_x0004_y?×·¬WO&gt;¥?â"ÅÙàÐ§?À_x0003__x001F__x0010__x0018_§?_x0003__x0005_²_x0019_ ®o¦?oò¤¬ôP?í¹*©N_x0004_¨?ÒKûÂ7?g_x0018_§#«?ÆM_x000D_I_x0015_÷§?_x001C_cÏ²Ô?ªR_x0015_R® ?ìË ø§?=Y¼_x001E_P$©?_x0005_3M_x001E_¦?Oè&lt;{Lç?ï\5Z¿¢?Çzaiß£?_x0004_d_x0001_DÑ¡?óg]Ð%_x001F_¤?ò~2À[Ç¥?£x"_x000F__x0002_¦?_x0005_B°)Õ{§?}&gt;¦¼eó ?_x0002_Q}â&amp;?·ÀU¡?ØáCX¡?s!ä|ö¿°?¢Æé=$_x000D_?_x0004_Ôð;Â_x0007_ª?V_x0003_wPq¥?:e®ê_x000E__x0004_¬?s_x0002_ÍdUX¥?ÇBZdd_x001B_¤?¿Á={¾F?·\«\_x0001__x0002_0-¡?¾²ö©´Ê?r_x001C_	;s_x0019_ª?æ`(§Äñ?u +É¯?G@_x000C_¼Nâ¡?M_x0006__x0014_¨EÜ?ºizj7ú¤?&gt;±ý_x000F_Sê¡?mÛû¿:¨?ÒÎ¯þâV?¯z_x0003_³F ?®8a¬zø?ô_x0017_¾4ÞÈ ?_x001A__x0005_¥m9¨? E_x001A_qý\ ?YØór?½£ý¹ð?RÏàDb¥?§ëW2à©?õ2i4¡?¥Y7{?_x001A__x001E_3E=w¦?[©~,­?Ý_x001C__x001D_IÀ6¡?À¢QòN?§?ÓÌ_x0011__x0011_üò?¸ùü½dw?__x0007_ëâ+_x000C_?`e·ãÊ?ñV¯L¤?0Ãø&lt;¿ª?_x0001__x0002_Ó&amp;Pü±Y?-o µ_x001E_7©?eêº_x001E_\"?®n{ÞÍ*¨?H¢Ò&gt;a¼?m¶°î~©?ê9%­=Ü¢?{ÒB8©?_x0018_e\_x000F__x0001_?§?&lt;_x0008_g¢3ä?©Á£6w? ?`&gt;ªÖÇ¬?8ü_x0002_¼(*§?r)¾Äk_x001B_?.Ê¢3\¨?_x000E_2_x0008_;{ü§?_x0017__x001B_~Î! ?0Â]¡	£?×Ç÷ø| ¨?M^µ%&amp;_x001F_£?ëj°Í¦?uU]n¡?7=ÊV ?¡_x0019_Ú_x0004_|&amp;¥?$ñ÷m¡?â_x0008_¤?­Ye_x0013_4)­?oé	B¡?Y¯ßÌv§?]_x0014_¾ë`F ?uHÏÈ ?V_x000B__x0001__x0002_´è?ìú¸_x0004_L¢?ú|_x0001__x000C_k?kõuå¿û¡?_x0013_¬)Í¥?þÔPæa¤?r4ØÿõÑ¨?nì»ö¡?µ|Â¼¢?~®ÁÃÑÑ©?Îe_x001B_á¨?_x0013_öö+P»?iµÑRG_x0003_®?Àjûeî§?C`ôu; ?_x0015_ïMc_x000C_@§?NÏª,F´?&gt;Ðâä_x0014__x0013_¡?Ð*_x001D_3Æª§?_x0002__x0007_üS¡?¥v_x0006_°f§?v_x0012_¦Ä¥?Ý ¿^ÂÏ ?-Ó®WÚ?eáwº©?+ø!AB¥?qðwJhÀ£?$_x000B_e¡¢?wÂÍ_x001B_ ?úQ­êMZ¦?èÒÌó{ª?_x001C_`­VÕú§?_x0001__x0003__x000C_ºünù?C8_x0013_ö0­?@ÿÌ^'¢?Û¼3ýjo¥?\QBK¨?¥jÀýr¨?P_x0011_\\_x0015_?O¬K»º¡?|&lt;} ?";nN&amp;?ºÎ£Ù?oQ)Q_x000D_i?_x0011_ÿ_x001B__x0018_·¡?8¥F­¦?_x0019_±_x0018_=¡?â_x0001__x0002_&amp;À¢?7Î_x001F_ÏB?JGÍ_x000D_CP§?Öð_x000E_a¨¡?Î?¡_x0004_Ã¨?s¸&lt;{?ë,í_x0010_Ê£?®Ål¼(X ?&amp;ç­ê_x0001_{?Ð5Y/oó§?Q7À0«?_x0014__x001D__x001A_ñÜª?G_x000B_Ý_x000E_L2ª?é_x0003_}õ­J¥?ÁB©±H¥?_x0002_ÁÊà!&amp;°?öB³_x0002__x0004__;§?bÝXÔ§«?Öä­Xù_x001F_¤?N­îMU±£?É4Æz5:¦?_x001A_ïú_x0007_/¢?Ú1¤ÿ5¨?_x000D_Ù«¤88?'ÜÿS_x000C_§?ü&lt;iÃ,¿¢?Ð_x001F__x0006_¥_x0013__x0003_ ?Ýê©_x000B_¨?0(ôq©?b¤»ú]¡?_x0014_ÂÄ'·A?CÓ¹Çù*¡?_x000C_39°Hy¢?\VÒso¨?ªIsï?8iwÙõÇ ?_x0012_¸"ðÔ ?æÌà9.?_x001D_?¾ ¦?¶±8ã:_x001D_¨?	¬|ÁÓY£?å¦«3?_x0018_&lt;Qö ­?Lò£_x0005_r¨?_x0001_wY6?¤Yêæ_x0016_¤?D×÷×_x000C_x©?ú\¾öqi ?_x0002__x0006_Ì®	ïI_x0003_¡?ªÃkVý£?{m"	ºÁ¢?Éù;ôo?_x001D__x000B_p£?QÁMZYÎ§?BEé^Ýfª?Ra_x0007_[¹É?kJ¹_x0010_x ?v3ã_x000D_&lt;Z?ÚEu_x0013_r^¥?éêÕ{Í©?|_x0001_L&lt;?;öÔýDÇ¢?Â³Å*¢?fÁ8÷¸?~Ð"v¨?µ[§_ÍÕ¢?j®2~r+°?®@[~Ã×¡?_x0004_[Ö&gt;/¥?'Uí_x0004_eà?Ü©Ý¨£?_x0014_ÓeW¼¦?Êuv¡Î©?_x0003_Mê&gt;Ên¤?+¸¬üò§?Û ©ù_x0003_â?L?_x0005_ù)a?»iæ,±«?ªäÛñ3Þª?Ì9F_x0002__x0003_I_x0002_¨?e$A_x000F_ç¦¥?Äÿ®ÖÙ?£ $5^a¡?7#`Ê¢?Í­ï·Öî©?É±»l@è?jBèsð¡?fæ_x0010_Á¸_x001A_ ?(×¡?_x0013_ff_x0011_:]¡?Ã§Xàåâ¦?¨Ø¾2£?_x000D_ÕIòA?Û&gt;Â¥]¯?~¦Jeíõ§?=Ýf^¼ä¢?k8ù-_x001B_¡?~¾!¬¥?­bÝÆ¡©?úÊÒ#­?)ãpN«Ý ?½_x0001_t¥?ÑËúB|©?ø£_@§Ò?ßå"N°_x0012_®?	»®3?öø£A_8®?î57±ºL¥?KH_x001F_ìù¢?û_x0004__x001C_¬_x0019_\«?_x0011_E úX²¬?_x0002__x0005_9_x0008_ú[¦?©k¶Iå?^ºÜê&amp;o©?_x0002_±²' *¢?pw_3Ñ_£?_x0002_uè¼?mÿ_x000D_ULð¦?¡ð_x0013_ØQ?_x0001_,"¶+í ? _x0016__x0002_[£ ¦?·lo»I¢?§#gOÉ?D%_x0008_ïA_x000E_°?­¢_x0018_,Æ§?q_x0006_p,ü«¨?ÏÇnô¸à¡?_x000C__x000D_gKð¡?OâÝ§?iÞòmh?@$Q5?ø_x0001_7_x001B_&lt;ª?cÀ¯©e¡?¸&gt;Èæ?$Zº_x001D_ãA¦?åy_x0003_AÈ¤?Î§zç§?J{_x001C_K_x0004_~£?_x001A_îËQCÏ¦?&gt;¿±U}¡?_x0008_ñ.ë®¢?-vk°?@q©³_x0002__x0007_³N?mJ_x0014_8"C­?¾Hµ]u¦?¸Ê^áiC?¯_x0018__x0010_ÎTu¨?¤¡vEç?ÌÚÙãS§?ÜÈDË_x0005_£?ê_x000F__x0014_?t¨?Æ¸_x0010_-«§?ñ	³¡÷ ??_x001E_ç _x001B_¸¢?_x001E_Çì0#¶¦?ÑGkØF5¢?JûM_x0006_êì?w_x0004_:ûÈ-?c_x0006_çíqê©?[_x0003_*ÃÑ^¥?ìÛì¥?gÛ\d_x001A_¡?5è§^â ?_x0001_Øþòâ ?_x001C_Àä_x0012_Y)¦?g÷vÐ ?¿{	èN?È4`_x0012_ë§?MåQÈ§©¢?_x0002_-_x001E__x0018_s£?ÜM¢_x0019_Ïÿ¨?_x0004_é¶ï¬§?Yá_x0001_[Vb?Z_x001E_·Þ_x001C_z¦?_x0001__x0005_¾º¥®e/¬?_x0004_øØ§+ª?KÖ_x0010_íV¨?6½S_x000D_?¥?r_x0004_ò_x0003_b?äüü,X?L_x0005_WaÏ_x0016_ª?Ô`tÉxæ?óL'lÍ¤?_x000C_(L 8Ç¤?UãaÛ©£?çp/mN¡?D (¢?¦yP÷ª?H7*ÆWÙ¨?@nÁ_x000D_où¡?_x0019_V¤Î#²¯?¤ä²Á¡?CPY_x001D_?äõY¬ ¯?¢á+¿¡?ÜT_x0006_Ü_x0002_¨?_x001C_*;®*¤?Á¤ò_x000D_Gû?ÔÇÁ_x0018_©¡?&amp;1¢'ú¦?å_x0008_îçEÃ£?Ï-öûÝ«?¦ß«?\Ç´_x001E_s½¥?,¡AOm?ßqz	_x0001__x0007__x001D_Z?W_x0013_ß¦s¨?'ß_x001A_Úÿ¥?½Õ·@t?¯Ê·³¥£?¦_x001B_I	©?_x0002_Öl?xâÜXÔ8¥?Û¼_x0019__x0004_¥?öÿ_x000C_C_x000D_¡?0_x0006_ÖO v ?~Ð¢Y£?»µ±ê¿I¦?ñøòi@1¡?_x0002__x0007_¿tJä¢?õÄwÈÈg¦?_x0004_*õs¶¥?EkkXuÞ°?äm!(]f¨?ä_x0014__x000C_Al[«?7­NÐh_x0011_?&amp;Í"î¦¬?ä_x0014__x0015_àq¤?©BzÊ¯?Õ__x001A_+q8 ?wð_x0003_K_x0015_¤?&gt;yÊt,¨?_x0003_æGè&gt;¥?ºu,¦_x0005_½?³äz·HÉ ?v+·0z?P[0÷3¢?_x0002__x0004_¾Ú_x001C_º¥?Ç¬9ö`£¡?tAÝpª?Êw©(_x0004_°?_x0001_0REP¥?WU7?Ï= ¾h?_x0002_KÔ_x0014_º%©?_x0019_ è&amp;5¡?#«ûÿ"Û©?µw¡_x0011_[ó?¼_x0012_$¶¯ð ?w_x000F_F]_x0003_ ?õ7 _x000F_&lt;?Lw¶Y¥?ËìOáC¥?m D^¬?_x001C_b!NH£?B5SH[¶¦?_x000F__x000D__x0018_î_x001B_ ?îÀÇÐ?r¼ñuÕy?V0_x0003__x0015_+O?Ð1¬I§?Ôiö?É8ÉÞ¥?Ó_x0010_J:R¢?Ý÷_x0001_§0¨?._x0018_#_x000B_ò¡?ìºaè¨?©2i¾M^§?ÅÆð_x0011__x0001__x0002__x0010_¸?Û¯ª_x001B__x0008_í¨?à÷_x0014_7Xª?\îY×À¢?6(²oâñ¦?Esö&gt;¢?7ÑTR¥?©´E¢?*£/oõ_x0003_?_x0002__x0001_/ì2_x0014_¡?wgÙÂ!«?÷½_x001F_±âª?HwLÑ¡?ÜWW¦R?T4$~uØ¨?ÇJÖq[N¬?_¿K°í¡?_x001C_4_x0010_ö¥?3-_Ñà³?îTEÎé©?äl&gt;é_x001B_*§?ÿ_x0014_Ú¬?ußËi5?)_x0011_tëH?_x0016_T®ó ?µuþJkõª?«jÅ[Âß¨?¹ù_x0015_{õ?Ý_x0015_5ç¨?a&gt;·d_x0018_¦?4_x0010_LÆ9? _x0003_&amp;¤1s¢?_x0001__x0002_¡y_x0010_±ËK?*rðCk©?KbTnI)ª?O¿5fª?PJ©ýã?5_x0004_1ó? Scjq_x0006_¨?ÌÎXfHt©?y_x001D_T_x0002_×?ÃQ¡0Ù`¥?è)~õò?ù2N¯¹¨?¹0©»b§?)N_x001A__x001F_Q¢?È_x0007_e¼ì¨? ¡ðâ»¦?_iÓN_x001F_?B2"y*&lt;£?Yá _x0014_é*©?Lü@þü?ë6B°Ìë­?hf½²éÉ­?Ý_x000C_(vc(¢?éE_x0017_Ú_x0015__x001B_£?&amp;CNþä¨?Â_x0017_Ðb/?_x001C_Ü¸B_x000D_¢?$4¦n½©?×,±Y_x001C_ ?_x0008_²C4«?¬_x0002_ôî_x0003_?_x001D__x001B_wî_x0002__x0003_Bx?ø.J¯Ù1¦?8±èÃÍq¤?5èúEm¼¨?ã_x000C_ÌY} ?-ñë_x001C_N§?VWÞ`®?½Üy&amp;ÏË?[1§u·ÿ¥?Ë¶Áûô_x0003_¡?î7ræ?f¨Å-P¡?ötunK!¥?/ò¥8 _x000D_?äOöøì?'9 _x0004_®?·9]Ì?'´®ê_x0001_£?,_x000D_h«ª?ë íÜÙÐ ?f_x0018_£Nu_x0015_£?Ï/Ö'_x0003_ò¤?Ï,4_x0013_}¬?_x0006_XÞ¥ÇA§?_x000D_ÅÉ'_x0002_à?#4ÖÎ¸-ª?_x001F_)Ãq( ?â&amp;Zf6ì¨?¦~'{JK¡?Û==¥?_x000B_G2ô¾¨?îx°_x000F_¢?_x0003__x0005_=Ä_­»5¢?]¾_x001A_£?ÉQåµ­¦?7Å»/ô}¨?î_x0004_®³A1¡?ÛÁà'§?kG_x000C__x0016_¢?GÿÃi_x0013_¯?_x0016_0EwÕ¤?,éù	a?7¶Pò¢?_x0018_)cäì?ñÜ4ßÂ_x0007_ ?c¶Ç¬#?t_x0008_@_x0001_M ?"zäÒ¨?lMkÉ[ò«?Ä_x000F_Q_x001E_Õ«?,:á$Ú¥?aø_x0007_92?_?_x000C_¬³¢?2ÝÆtÞ0£?ÒÀ^±i¦?H_x000E_¦ÿ¢¥?ï xö¢?Ë_x001D_É ^Þ¦?_x0005_¡_x0013_Qô*£?ÚV2_x0017__x0008_¥?ÉW÷òç¦?@òs{7¶¨?¨(.LÜ£?yÓ_x0002_û_x0001__x0003_5¤?êf_êR¥?}@ö_x0017_,&gt;¢?ÀAÕ·_x0019_e¦?NÑöV¹¤?bM&gt;Èa©?Åù_x001C_å-i©?ÞÝNR ?#_x0002_LA@¦?M9û:j?_x001C_)¡Í_x0008_¬?ÒÉ3ÂX ?Aí%!_x001B_Ý?Ä´mÏgá?¤wÞ~Í ?è¥âà_x000C_ª?T_x000F_ó_x0019_)­?KFØ-¡?-þMI¶¤?_x0014_ã=à×-?*Mã@BF§?_x001E_ÜG¯ó§?:NBç©¡?KÃûØ?_x0016_Ë§!æe¨?_x000D_´ðcÚ¤?ÞÿØÅ_x0012__x0003_¢?þ+°ºdT£?§&gt;}%	¯?û8_x0004__x0013_æ}?ývêf_x0012_¥?b_x0017_? ôÊ©?_x0004__x0006_mTþV-~?1B]:ûT¤?èÇW¬ùZ?_x0007_ZÏúÙ?_x0001_´äM°¡?vö4J/ý£?ùü}ú©?ðl4Ã¦??b/-&amp; ?Ê_x0010_Â#èg¡?L1Þ·{}?_x000D_ù$Rí_x0018_?Ó&lt;½Jmû ?g~¢¥?PÝK?8_x0005_?_x0002__E(Ê®?'8_x000B__x001A_2¡?òr_x001E_oÇü§?²U¸_x000F__x0002_¨?£_x001B_/_x000D_~°?Ooµ_x001A_¥S§?µvUÏ¢?_x000F_Ø2Ï¤?ÛI	·¿Ö§?Ãø¥ªõf?_x001B__x0015_Á_x0003_ÜC£?Õ³·U_x0014_»¤?§7ü/?}_x0011_Á_x0019_ª?~´cÚ97©?T0ôè_x0005__x0006__x0014_ãª?"cáqI¢?á_x0008_àã¨?-_x0002_s ?°_x001C_-Ü±_x0013_?_x0014_mÛ¿?E¢_x0011_º_x001F_?_x0018_ò_x001C_ä_x0004_«?wÏ	$þd¤?Äh³´ë¨?_x000B_(¢_x001B__x001B_?(KÑ¾^_x0001_¬?;÷9á*¬?Á_x000F_PÎ?b_x0003_Ì;|r?_x001B_ë_x001C_"¥?Õ2_x0011_?§_x0017__x001A_²ß?ÑÆ»Zs­?È"5Âo¤?bS+§»f?·9s`_!®?cÜ¬#{_x000F_ ?àJ&gt;Ù_x0018_?_x0005__x0005__x0005__x0005__x0005__x0005__x0005__x0005__x0004_ß¡O­ª?Âg¥s$_x0012_¨?fLxÀ¦?ÖÊ_x0006_Ñm?f_x000F_7Ì]e¦?Tn-G×§?ÜÈÒqªR?_x0004__x0007_ñÔ®?!D*	Qª?_x0006_päâC_x001E_¦?bS·?Ã²ö3_x0002_O¥?_x001D_ÒAVá£?	&lt;Ê_x0008_¡«¥?é!î¡Ë?ä!× ?_x0003_Q'Í9°?çæ5¥?, ÄýN ?_x0001_CÞ	°©?v_x001D_N}ö©?q¡(Ñ&amp;#?ê7K©?&gt;ò~Ä×¤?_x0006_A" ?_x001D__x0017_0G_x0005_¨?¼¡_S¢U©?ø¡zFKt¨?´[_x001D__x0014_~_x0015_£?_x0012_õ_x0002_x, ?x Õµ?·_x001E__x001B_|_x0019_?BDÑ¤­?_x0003_Éfû¤¡?3ùüsa_x0008_¤?¿S0g¾¼¤?J'H_x0011_Ø?_x001E_2ãß¢?7ñ'6_x0003__x0004_=_x0018_©?éoV¡ôè ?4ISÐHù©?_x0015_mum_x0005_&amp;®?¯¾­g¼ª?_x0005_&lt;Ôû-¡?6ñaÿVò¦?·ïLûÁg¢?&gt;_x0018_³[_x0003_î¨?H_x0005__x000E_½é_x0003_¥?neY·yÛ?bÏ×/ /«?á_x0015_ÒP@¤?ÇÎ_x0018_)¢?1ÀvÔ_x001C_©?®e¨ß(§?ÄÚÞKRÑ?·aÃ_x001D_@£?©_x000F_×[ºÁ¥?_x0006_£¨i¢?¦	=à¨]?Ê_x0001_(_x000D__x001E_X¦?_x000B_²E^?òj;8cw¤?Úlö©_x0002_M?¦J0B¥?»_x0018_#þ¸¨?kªFcÖ¾¤?ßJí¦?h©£¶ìÐ¤?\ßZ)xÆ ?QÖéæ×?_x0005__x0007_¬ì±VÒ_x000C_«?_x0006_u-Ê2®£?­ _x000E_»?¤Rhì.à?Ç,³Gÿj¥?¸K_x0010_6à¤?te_x0002_ªõ£?ý~©¯_x001D_°?´Réé|¡?E_x0019_ÍLh2¢?âÂEg_x000D_Í£?»iø[&lt;°?ÃP½HB-¥?4_x0003_×|'\?Óét_x0015_¢?mtÚÖ|?_x0005_ò|¶©?mýÝXT§¤?-50#S¤?û5Ó£??kß_x0013_W¦C¥?Â_x0006_5_x0001_Þ?er_x000C__x001C_!Ã©?mÞXª?¢¾U¿¶x¥?Ú_x0004_ÓLåd£?K.Ñ1ó×§?¾ó»õs?Ó,YºO?5¦T?i'±Wìç§?úkà=_x0001__x0002_©?488{¤?Úüçô¤¢?Ü£°5gÃ¢?_x0005_0|6_x001A_¡?Wÿ_x0017_Ä(°?ôçËô¢þ¥?_x001B_°ÎÖ¡?_x0008_îë6¢?)Æ]CoVª?g&amp;Nâc¾¡?ÌÏTÒ£?_x0019_ïíÂ§?"ÖýCj§?±m¿Ñ?XÁ5.£?_x000D_¹f7ôØ¦?ªÓâ®©?¦V®' ?ÁUQBìÎª?oh_x0005_ù?_x0013_7-ad§?dæ£Ô_x0001_H¯?¢Ð§üç¨?[`lBX«?_x001A_j1nT¡?IÕ#JÇ+¦?ë»©ºcÞ¡?Gv4_x0006_4"¢?,ªe³î¡?o¥h_x0013_B_x0004_¥?Ü×wéà¬?_x0001__x0002_ì|,e?¾`q_x000F_¡?ÏIË_x0007_÷x£?»ùSý¥?S¥nq`ª?7_x0006_³¯ûª?5gN_x0004_s¡?_x0004_ª¿_x0011_I£§?_x000C_/ïW¿^¤?&amp;¢Í_x0019_£?ïPn}µ¤?]tÔLË¢?ê_x0011_PVïz­?_x000B_ö·TiR¥?_x0015_ªô_x001B_¨?siZ_x0001_?WJe1¬g£?_x0002_ë95$§?Ö(&lt;ÅC¤?ö°ÇÁW¤?h;¢?_x0007_s"_x0014_X_x000D_?Ño×ñÓ¯?	y99I¡?Z/g_x001E_Ð×¬?¥iAw^ª?\üó_x001F_j½ ?Jñ³iYÌ¥?3_x0005_U ¥?4Ju_x000D_,?Îô_x000D_·Ê¶?xÙÝx_x0001__x0005_¡_x0014_£?LvÍ	¨ß?Y&amp;ôTÚ­?ÿ_x0005__x000B_"Ò_x000C_°?Æ=±+_x000F_G©?ü­úØt_x000C_¦?_x0003_Ícy·?Øô_x001B_¨??újSa¡?÷E,?ãâY%6q§?_x000C_\§e×©?Ã«Ic{T§?a®x_x0004__x001B_û¢?x_x001D_ÏÆ2¤?_x0002_BU·È6§?ÕÊt¸í)¦?_x0004_7¬Eí¨?ù k¯º¢¤?Þ2'_¿¥¦?üÊ&amp;ê?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
  </si>
  <si>
    <t>cc52d9fefcc99feeb24ebe613d319e10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hÍõøt©@Bæs_x001F_Çâ¨@ãDH;©@ ^bt³I¨@_x0008_h_x001A_*hª@ÒâïV¨@_x0016_Wk!»©@ÙEl_x001C_Â·¨@Bö¹ª_x0011_Dª@^«O_x000E_Rª@_x0005_×[qø©@y'h£e_x0017_©@_x001D_?II©@g² Û¨@4GÕ,£¨@D§&amp;_x000C_î@©@9_x0011_y_x000F_&amp;m§@_x000E_9_x0015_Þ¨@y%Z¢©@_x0002__x0003_-I_x0011_U+ª@!	Ø¡°ª@¦¢Û¨@wþL´_x0013_ª@CÔr_x001D_B¹¨@²=ËvþÒ¨@ºÊ0¨@ü_x0012__x000E_«f©@~_x0017_Iß©@Ê²ÎÇî·§@G@iK_x0014_Ò©@[«Þ"©@_x000C_¿µic¤¨@¬_x0017_`&amp;µ¨@Ã6ô¼É±¨@,²ìÝ}_x0012_ª@"_x0001__x0012_¨@VõØðñ5¨@+Êmeë©@â=6$h©@FP~Ye§@XÏb\Ò,ª@u¹åk&lt;©@Ê3ÔK?©@5_x0008_²#¬Õ¨@_x001E_ßIp¨@GnUdwm©@BLTé$©@üÅ_x001F_:ª@(§Fôø_x0013_©@q_x0012_(_x0019__x0013_ª@_x0016_?&amp;_x0001__x0003__x0006_Ò«@ÁK³S_x001F_|¦@{=Þe÷A©@_x0013_!Æè_x000F_¨@S°`_x0003_ç©@jB¸É_x0015_ª@_x0018_¥3¯Ø¨@c_HEe|¨@ÊÿL=ö±¨@ZAé_x001E__x0006_ª@²7Ú±tx©@à=XÁ!ª@_x0019__x0005_³,¨©@_x001C_·Èµ_x001C_ÿ§@ þ·Þª@[«ÅíÑ¨@×I»_x0012__x0002__x0016_ª@¡ê_x0001_Û¼r©@üÔ´¢¬§@¸vPØ0_x001C_¨@Ü#S_x001B_3§@Ô_x0004_f	B©@Òd=¸m©@ÞoiT1g©@"Æ_x000E_ p|¨@9+(Oª@öcL_x0007_Ýà§@Ì_x001F_4_x000D_×Dª@¤JµÚ_x0008_l©@íínc©@V±ó_x000D_»¨@Aà?ß_x0002_¨@_x0001__x0003_&amp;xè6ø¥¨@ò_x0010_É58È¨@¯KDËÕå©@ï%­ª@&gt;[_x0001_É©@ó«_x0016_²[¨@xo¶øjÝ¨@_x001E_0_x001A_w_x0001_pª@Äº_x0003_!D¨@j;¬Ó7Õ¨@:M&gt;ã Õ©@íº+_x0002_`ª@:iæÛ³¨@Þ±ÞpÎª@KD4ÎµÁª@ÒnU~7&gt;©@ÜØJ	ª@T+ ©@v_x001B_sÆÂ¨@ôhÚ/½¦¨@_x001C_¬Ò¨@ÏX¼B©@"W¸à_x0006_¨@)_x0001_ØÚò_x001C_©@3_x0010_f;çP¨@]Á©]_x001C_«@2_x001E__x0012_©e©@(éû36©@Àð&lt;&lt;_x000C_«@y}&amp;Ad¦@ÅZ§Òª@e~Ú_x0002__x0003__x0005_P©@jH·_x0001_L§@«s6ëC¶©@_x001F__x0004_ÚÓ3ú¨@¦ë­j©@\TD_ù©@._x001A_/¡ª@$xÊÃ1¢©@g­Q-©@B÷p	hò©@_x000E__x001C_¶9&amp;¸ª@P±Ë¨¼ú¨@¯zä6°Øª@À_x000E_0u©@ÊÒ0-7+«@ï1_x0017__x001B_À§@_x001C_PÖªcð©@ú_x0005_1_x0016_5©@®,¢æ¨@µ®T_x0018_'¨@÷	­§åÐ¨@ÀD?áÙ_x0011_«@Mãp¬&lt;ª@)_x000F_Þ_x000D__x0001_aª@l¿Ký&lt;©@_x001A_­#¯©@I_x001A_]yÂ©@_x001F_Ú¾e&lt;#§@ânàÕµ©@±â\¬_x0016_D¨@_x0003_/ñ_x001E_TÐ©@ðs¤: {©@_x0005__x0008__x0004_Ruó©@_x000C_X%0Þêª@EG¼¸j§@É _x000B__x0019_«_x001E_ª@ð*SJÿ¨@ÀøúÀWg©@-x×nÖ¨@c¢Jç¿ª©@aw¸]«@¤µ­_x001A_v_x0018_ª@ÍÞÆGåý©@(MïV_x001D_ ©@r¡Îh+ª@ò~Ç¼!©@_x0004__x001E_{E0ü©@"Fzû6_x001E_ª@\¡_x0014_Ýs®©@¡«*,,ù©@N_x0008_ÛUß©@Â_x0011_å_x0019__x0002_`¨@a_x0006_Jl_x001E_«©@O1Ãá©@¨ö&lt;_x0003_ª@£¥ØN%vª@Ú_x001B_îÅA©@ÒÆT,_x001D_£©@_x0001_*~påq©@¬¾_x0008_Íã¨@_x000C_iþ¥r©@4B7Ì¿¨@_x001C__x000F_ù/fð©@;_x0018__x0007_ô_x0001__x0007__x001A_¢¨@Ï²ò%_©@ÕKÿk(v©@ôÂ¶Rª@_x001C_W0_x0010_§@äÖÊ;|Q©@×¥¾æå©@ d.`«@ÿ¬öv¿÷§@Ü³{g4#«@j"ý_x001D_^¶©@¹²ºR_x000F_©@a%ô:yª@Û(Ò__x0004_$©@?Èà _x000D_ñ©@_x0019_ý óG¨@;(ÍZÎª@¨_x001A__x0004_ºLà©@ÎNþª@Gþ°ÇäP©@ÊþN'S¡©@eËÏ_x0003_­©@åPh£_x0006_ª@K_x0002_Qæï_x0012_©@&gt;û^_x000D__x0005_¾©@W_K½(ª@H=®I_x001D_±©@þ!c?«@[,|ð¨@Ü+Ïæ9¨@eë#ØeHª@ôºÆ+QÃ§@_x0003__x0004_=Ò¤èÅ¾ª@Å]ý¢¤¦©@4{nù%©@¹_x0014_·M=x¨@»ït_x0006_jÀª@_x0002_7|ä©©@_x0002_~_x001A_«@_x0001_m2¤¥{§@Ô¹¸_x000B_Ó©@+_x0008_GZýg©@MÖ_x001B_þÓ¯©@Ïq0z.]¦@«ù_x000F_Ú¿©@·_x0013_ËÞJª@Ä_x001C_»¨@¥pAD*cª@g»ªüª@ô#þkd¨@Îêâ_x0006_ª@]_x000F_[_x000E_-¨@(Êæe¨©@±Ë©-Þ9¨@øßaÿÅUª@£»_x001B_Á¾ª@-:a¨_x0017_ª@PÔ±Wû¨@UÎMÏ]n¨@±Äz Ù©@Z'ãöüª@Ô²_x0015_;Ñ¨@Ý6_x001B_ä&gt;Ö¨@ÀÙ_x0010__x0001__x0006_½b¨@ó_x0018_¡L	¢©@_x0003__x001D__x0010_¼Ò&lt;ª@f¬Å°M©@Nê_x000C_¢«@_x0004_í¬¡§@þõm¿©@¤_x000E_*-ö¨@{.ØOª@²Êx_x0012_¨@Î_x0006_ª_x001B_©@F_x0005__x0008_å_x001C_Fª@ßßd{ª@.[	l	¬@çc]·_x001F_ª@~	¬qx¨@Ì×}Sôzª@´À~Y_x001A_©@¯zc¯Èªª@Yw3»a3ª@À¿,Ia©@½á(i©@J)+_x0008__x0015__ª@Àd³bÉt¨@@´Bå_x000E__x0004_ª@Ff®~.,©@ßÁ¼¨3ª@v9ïØ¨@§Ms÷Ô_x0002_¨@8ÖúûÞ/¬@Q_x000F_½¯g[¨@O_x0008_ÞMüø©@_x0002__x0003_¸ú«+ýq¨@©MzbÍ¨@ífU©Có©@oâÆÝ·K©@ïOr¥;©@ÍÐß3_x0005_¨@5ÇBzà¨@]5&lt;_x0007_©@Ù+mÙ_x0007_«@¿ÏôâÊ©@J²_ºhX¨@_x0013_	_x0014_¢ß©@Ãj=O©@SR'ñWã©@±°_x0017_#¬©@ë	¹UVå©@nßd+è¨@§}_x0001_&amp;¨@åµ_x0015__x0017_°ª@±¦Ü©@³¹¦_x001B_Ð¨@§o`Hym©@t_x000C_Û_x0017_©@OÄÁvìÍ¨@î:¾¤±ò§@Ølü%HÈ©@­*®~ª@Êä)$©@_x0014_sê_x0001_Ò©@UµÙ.Û©@ùçlûº¦@Ó)?_x0006__x0007_ç§@G_x001E_¹Ùª@pý_x0014__x0015_t¨@_x0013__x0008_^ %©@Ü_x0001__x000E_ç_x0017_¨@)ð_x000C_ß);ª@_x001F_Gx+©@À_x000D_'&lt;¨@ó÷_x0002_­k¦¨@o_x0012_Së#H©@Ê#ü_x0005_«@_x0006_ªvÞª@ãÖz!=ª@_x001E_"u¼Ú¦@_x0019_ó~©@/ê¿Ï\Ç¨@ë¯Rg_x000C_å©@üô_x001F_/©@éÊröÞ¨@´_x001E_ÂY@©@p7ÎIçk¨@»¾_x0004__x0008_H¨@_x001F__x0013_/¿_x001B_©@Á\xe÷©@­«@._x000B_¨@_x0014_vá_x0018_Éª@ãtÉg'_x001D_ª@_x0003_¦&lt;~ã©@_x000E_å£38Á¨@Ë9&gt;_x0015_ÊRª@|´8¨_x0018_´©@%J¬ýª@_x0005__x0008__x001A_w_x0012_%_x000C_G¨@_x0007_i_x0015__x0012__x0006__¨@Õå_x001F_¡©@´O²é¦©@Í»{ß&amp;ñ©@"À_x0006_XYæ«@_x0003_ðTzÒ=ª@ÝÈ_x0002_ñè©@Æó_x0002_M7_x0015_©@"Ï¶_x0013_N©@_x001F_I¢ZÀ_x0015_ª@Kpq	ÿ³©@_x001D_l¦_x0018_A©@~9Â´_x0001_p©@_x0014_íäÖ§@üÔ_x000C__x0003__x0007_©@Ü_x001D_;+T¶¨@ Iølt©@bçÑ´B§@¯_x0019__x0005_	òª@¼bæ_x001B_Yí§@&gt;Ù{O_x0017_6©@ÀÉ}*J«@_x0018_ÒÙ¥;©@&lt;ÂjÇ§@wQíKÿ©@i_x0001_¶~!¨@^|×_x0019_X©@Ö3ª_x001E__x000E_©@ùØÿ,vU¨@	_x0018_ß_x0004_Ëþ©@½_x0007_a&lt;_x0001__x0003_©@ûûzÕ³Ã©@Qÿ²Z_x001D_Ø©@PPä_x000C_ú¨@¿7î -ª@g_x000F__x001E_2~yª@'6ñöz§@_x001B_Xê_x001B_Ãd¨@_x0014__x0002_;dR©@É·z·Ì¨@¼m_x0016_®[©@p¥l*_x0017_.©@öÛ¯á:*ª@4Éw]Ì{©@»_x000F_ImIª@_x001A_öaï&lt;ª@².ÌÓª@ z°ñ_x0012_¨@'é.º§@_x0019_\[F_x0011_ù©@ÔRÅçx©@AQ?é-_©@;PJ_x0005_¯á§@d_x0015__x0018_È4_x0018_ª@µ·ë_x0018_Ý©@@É Hð3©@_x0015_JtR(bª@Ïé_x0019_Ôì_x000C_©@yy0N©¨@Zh¨7V_x0008_«@¼£¾Ú¤ª@_x001D_üÜ=£lª@_x0003__x0004_º_x0002_§©@Eiå²_x0016__x0004_«@ß5h¸­¬§@ýa_x0004_ß©@'Ò©9Zì§@úÃªu/ª@_x0013_Í$y1ô©@F¸n°ÛÆ©@_x0002_¯nV?ª@j÷»d¶p©@`Ñ&amp;-_x0003_ª@_x001A_ñ+9wª@Ö½¦¤^_x0015_©@rÅeVZ©@]¢æe_x0010_ù¨@¯zÚ_x001A_+_x001F_ª@Î!_x000F_èVA¨@,ÕßU.©@Réç/õ©@°esü_x001D_½ª@n;0_x000D__x001A_©@çë&lt;Ûò«@Ñæ÷_x0014_=±©@F_x0001_8Í$¨@_x0011_qÿóÃôª@Ä®£9©@YðuIª@æ{I_x0010_«@ëPÑÑ«@¬Éæó_x0011_'¨@8_x001F_F_x001B_¼P©@@-90_x0001__x0004_3î©@Ái_x001E_a3©@K_x0006_ª_x001D_ïô©@XÏ^Ñ5l©@__x000F_ØXë}©@#{e_x001D_-«@È~E_x0001_Wf¨@wbÃ\h©@_x0006_hÙk_x0015_âª@lÿ_x0006_`G¾¨@__x0001_ªô6y¨@	 q_x0018_Ûç¨@_x0019_F5_x0005_åä©@m_Þú_x001C_9ª@_x0018_Â_x0004__x0008_©@-þá%²_x0004_©@x/|z¨@_x0002__x0015_BØ¥'¨@Ä_x0003_¶ S_x001D_¨@ÛÕÎó+û©@ª ß^ðª@TdA_x0015_©@§ÌÃÜ¨@ß©ë¬_x0019_ú©@_x0019_J*þ;_x0012_ª@_x0016_Æ¤(Áª@¹òF&gt;ø¨@Yl6â¾§@$ð,¨y¨@òO,'ã"©@9u¦'q©@.CV¯_x0003_h«@_x0001__x0002_é÷i°©@_x0001_Õ¯Ï¾¨@ñäÂ6·Y¨@É·'EnÃ©@µÇÛ`¨@ý)$Uã©@_x001B__x0014_^i´¨@x+%ÆLª@èsô¤&lt;©@Ü³_x0019_Ö:t¨@ã·¢ç¨@coM¾Ì_x000C_©@KÉ_x0008_pÓ­¨@_x001A_²Êôrª@ÏºÙ©@tÿ_x0015_}·m¨@Eµ_x001B_æÀ§@Z³ÃÈ}Â¨@|CrQ		ª@DRLâ¢_x001C_©@_x0006_úòãÝÏ§@DZÈj4ª@ZÉ_x001D_&lt;P©@ãlÞÎ¹Ô§@è_x000C_Ì«=ª@8T,_x0013_]Z©@Ç¡J_ÌU©@@%5_x0016_Ó³©@_x000F_ÏÜþ5«@òî¦tX·ª@Ä«`/)·ª@ý¦ïa_x0002__x0006_(ß¨@I´øzL	¨@Ç£ÍyY¨@T¼õq¨@uN~-ôþ¨@Ànª±1	«@¤âoYhq¨@_x0013_åº?Ù©@ÙåUÖ·©@&gt;¾_x0005_9ª@ùÁ°_x0010_Dª@x_x0001_²ª@ØwÕ&gt;X©@1¥SåÈ©@W_x0016_{._x000D_F©@_x001A_»ð"_x001B_õ¨@W5 ]ª§@»,Éò«©@Q0}æl1¨@ìÈ:#¨@}Êóé%©@¯ÏKÚ¦þ©@Øõãþ_x0011_|ª@n¿ðÅ¨_x0016_©@ZÑJù ¨@©Î_x0006_k,I§@¢_x0013_üÛW)ª@Yk¬Ã=Y«@Ý_x0004_OÏ©@ìTPþ_x0003_T©@ñynR_x001F_©@_x0003_ ±Ù¬©@_x0001__x0002__x001D_f.sä_x0019_¨@-Þt_x001E_Ëª@\êqÂNÓ¨@ ªmS³®§@!êIÒ_x0010_©@8_x000D__x001B_¨|Sª@ÛjØâ«t¨@_x001D_«_x0006__Oª@ÖåQú_x000D_ùª@¬È©@	zÍ_x0001_O¨@w7ÇÀç©@_x0018_Òí'æd¨@è%°!_x001C_ª@§_x001E__x0013_Fª@ËQ·¥_x001E_§@åØt6ù¨@T?zr¨@$ê´ÐOª@ôÌhx¾sª@Ë_x0010_aP·©@_x0016_Í¶_x0014_Ú©@§´s_x0007_àà©@ÑV×b©@_x001B_¦ÿv£&gt;©@!²¹í0©@ÃÍ6ÌÅ;©@Æ¼_x0011_À¿ë¨@¯×tª@_x000F_qåúb=©@³_x0019_z*Ý_x000C_ª@Eÿó_x0001__x0006_¨+¨@1M9Ç§@Öl¨þè¢©@M&lt;mÉM§@#ßñ[Z·©@{g$o(y§@_x000B_SJä~¨@_x001D_ÆÈÚár¨@d6i÷ *¨@|i_x0003__x0019_ò¨@ù=ØÝÝâª@5¦_x0007_9E©@âÎmE_x000D_¨@_x0006_Xé©@_x000B_Ç~_x000C_Uª@$þà¥dÞ©@Ðk_x0004__x0003_ê©@î_Z`®°©@Z¦_x0004_¬¨@±Mð,ìÁ§@_x001C_úO®[ª@_x0017_K_x0002_U_x0006_ª@ûøä_x0015_@©@Â_x0012_ÌE°ß¨@ë_x000C_c_x0007_}¦@a½ã_x0008_ZGª@_x0015_)_x0002__x0014_nþ¨@·j_x0018_Í¨@_x0005__x0006_©¼c©@|Å$Á[Ì¨@_x000F_*i_x001C_«2ª@¾u_x001E_î~©@_x0002__x0008__x0002_ëÎ3G±¨@ç_x0001_ÀqY¨@[Ð¿£ðú¨@F_x0001_åÄ¹¨@fÿ²ê_x001D_Ã©@OYZ_x000E__x001E_¼ª@·eñòÒ%©@ÂåñK-¸§@fó·_x0015_Ù©@&lt;±æý_©@!	_x001F_¥¨@ô_x0004_5P@E©@z_x0004_§fú¥@-õ¶o¼ì¨@kÅ&lt;+@©@¦ìäò×¨@A&gt;Ò_x000D_Î©@Ý_x001D_ýÊ5©@_x0011_À²¾åÏ©@9Ñ?Uª@_x001A__x0006__x0010_ï-­ª@Sþ4jkÄ§@ÛÝ¼µª@hÀ¡_x0013_Oª¨@!·ßnHª@5vÿsá©@ê87ñÈ©@!_x0005_d{;©@:_x0003_²&lt;&gt;c¨@ÌÍ_x0007_GíÇ©@_x000C_äüç«_x0005_©@ð_x0014_?X_x0004__x0007_#w©@|_x0004__x0002_w_x0008_&amp;§@Êhv¬@_x0011_²»Ãl¨@¨¦ «=¨@3ÐØ;Øu©@$.¢|î©@}K-©@S%ÂÝ_x0013_Ú©@¶Ñ)çÝ­©@¢Ô3_x0017_©@ÙNN_x0015__x0001_ª@¡_x0013_¤_x0003_³½¨@iÎ_x0016_Þ$©@*Â^Ï@þ¨@_x0006_l¡Å³Ïª@_x0017_®ç[î©@	¤9"Ä ©@d_x001B_]õ]s¨@«Å¢TI©@Î_x0019_QQh¤©@É_x0018_ùg_x000C_¨@aÆ*ÊJ¼¨@;d*zã£©@Uy~ö_x0017_©@Mr_x0006_t8m§@×ÙëK®©@RÜ&amp;_x001C_Äú©@_x0005_7O/Ù©@Ðxcâ#«@G¹ø_x0013_ÒE¨@.Bæ &lt;ª@_x0001__x0003_®_x000D_ L«@_x000E__x0014__x0004_K½x¨@E;&lt;@m©@vhbÞBV«@´_x0011_cãÝ§@_x0017_Ä2îÃ¨@µi	à.A«@ÇN_x0008_½¤ª@¢¿ks_x0002_Ú©@W)_x000D_°oª@ [Õ_x0010_E«@ø*rÞ_x0018_¦©@´wqåÖ©@H_x000B_Uqt°©@3]+öÏ0©@ÿ_x0001_ÅÒ7Èª@_x0001_nf±óª@ »Óh_x0011_ª@üUÜâw{¨@Ä{_±¼÷©@a­jG_x0017_©@b_x0016_9lÈn§@sÍ\û_x001B_ª@$ÉtC8©@ÎÚe_x0007_©@_x0013_Ç|®_x0016_¨©@ûçQª@_x0011_í}o¿³§@°h¶K©@Mïñ7j{«@©_x0013_'´7¨@Îï#ô_x0001__x0002__x0018_8§@_x001C_Ê¶©ª@_x001D_ÇÞÍü¥¨@½ùÜë9(ª@g_F8z§@ï±Ib§©@÷Ú×_x001E_Nl©@êßDÛN¨@CGiÍ=ù¦@_x0018_ÒSuÇ©@Ü_x0008_H|Äª@²3ÅFuª@8¸Xé`«@/aºß!Q©@0É³Sè4ª@	M»[¨@È(³@d+©@¾ìF^_x0014_Ô©@ Ý6×Í¨@Nc±öEÏ©@jÂµLª@ï9_x000E_­æo¨@@ASî_x001B_·©@5uKá_x0018_X¨@ ³[FÆ«©@&amp;Õ_x0013_s^¬@_x000B_ü³hGH©@_x000F_JUûs©@âu_x000B_^K©@Ñ!ðt_x001C_©@8 NG¶À¨@Ë(,WL¸¨@_x0001__x0003_¥õ[­È¨@'ÍTd$¨@Q«_x0008_æ_x0018__x000D_©@0ÃÚ÷àª@êe69ª@G½]1^ª@ìK B_x0007_³¨@_x0019__x0016_6å}¨@wB¡¨W©@Á_x0019_xúcÃ§@9?û¹¿«@ÊW·©@_x001F_t}ã©@Â\_x000C_FCÕ©@{XÉV_x000D_¨@iôÎø_x000D_Pª@e×_x0002_R/hª@N«g­7_x0007_ª@I,_x001F_`(ª@¯ÊÉ&gt;³«©@Ù_x0008_°NÕÍ¨@;@Õ5{Kª@²hù¡¾©@³_x000D_è¦_x0002_ª@;MÄä_x000E_ª@eàAâ&lt;_x0010_¨@¸ñúqOª@_x0013_Ó_x001C_ÆC®¨@jNÈIÐ©@×&gt;µ_x0019_á©@_x000D__x0006_ÛpOª@]©ì_x0002__x0004_º¨@Ã_x001E_Ü÷Ö&lt;ª@_x001C_ÚÑ_x0005_	F¨@_x000B__x0003_Ø÷_x0015_«@~¥íàÈ=ª@_x0019_ÄÑ#_x0013_Ä§@¹_x000F_¦k,ª@N5«×oGª@þ'kª@ëÌ01Gª@jL÷j5ý©@|·ÆÍ§@ÑÎ¥&gt;÷$¨@lG_x0003_L_x000D_ª@¥_x0001_Õ¹~.©@B·	_x0004_©@§3I_x000B__x0008_B¨@_x000E_Å»´_x000B__x0007_©@¨­ó³_x0014_¨@iÒ=\XÛ¨@@±oÉÜ©@c,ÐÚè©@À%ßô¯Â©@ÚÕ_x0005_ê(l©@6G_x0018_@Gª@íH Ô»K©@=lêÝþ:ª@$_x000B_UêKª@_x0016_Í=×¨@¥@à,7ª@¦ºÿÛ²Ïª@i_x0015_ù_x0018_²&gt;©@_x0001__x0008_g_x0008_$K©@üA_x0003_èb_x0016_ª@_x0012_ç_x0001_ß_x0004_±©@kB_x0007_¾Þ©@_x0014_tó4x¹§@Q¯·_x0006_hI©@jZfh¨@ ­µ&amp;ú§@Û_x000B_'EÅ©@_x001F_ðP:©@c¶ÑFz_x0005_«@Têµa'Ð¨@·6éY/ª@]j3Õ°©@§ã	©@_x0017_}Ç&gt;¨@._x000B_¬ÅhÁ©@-Aùï£©@#ÌÞ7Î_x000F_ª@è:FJ_x0002_Õ§@)_x0006_îæ©@Ùºþ_x0014_%¨@_x000D_ÌlJúÑ¨@_x0011_?ú@_x0004_ª@¦_x0001_(ó)Ê©@ö½×~zÞ¨@f%J_x001C_#o©@zþ-Ò«_x0003_©@_x0005_&gt;L_x0014_ª@;Tüºg©@í"·m´y¨@_x001B_:ZP_x0002__x0005__x001B_§@Û@ÝÊõ*©@Oµ_x0014__x0002_'û§@;²Ã¾§@_x0011_í_x0004_Ë²_x0011_©@Nq®ó*î¨@¶·_x0004_ºO?¨@¢*EPkI©@®ð_x0007_P_x001A_&amp;«@=;né³n¨@S_x0008_!9°¨@_x0003_«wa©@C_x000D_]ª:¨@C³q_x0008_Ã©@Vgå^Ý_x0016_¨@_x0001__x000E_â9_x0011_ª@|/_x0014_Ë§@Ú_x001B__x001E_'§@mÄÇòj©@2h´_x0004_8ª@o&lt;*Ä©@6_x0007_+Q_x0017_«@N«HÅ¶ª@9}#¨@2Èd¨D©@¯ÒAåÐ§@æúfW|¨@_x0012_\º1z©@`SýQ#©@æëtÍã¨@d,*'_x000B_©@W~¢íu©@_x0005__x0007_@R06l$¨@èþÿ_x0008_G§@a¤*³8©@8	$ÑÉ7©@ÇÏÌðö!¨@z;Í_x0016_2¨@âc=&amp;©@D{_x0013_ûæeª@_x0004_ä«ûeÄ¨@ë9ÑÁ_x0006_ª@Þ_x000C_ÅôF_x001C_©@VA_x000E_ë|ª@Ù_x0007_-¿	¨@Aó.Û;ª@+_x0015_Ù¸_x0015_É©@_x0019_«_x0002_ü´©@Àî¨Å:¥¨@ýE¼4ß»©@°¬dE¨@_x0003_%¦f¬ß©@ï¿±&lt;·©@×±`K©@?Qx©@Öù|{ò°§@ÉK¥_x0015_&amp;_x0011_ª@'ÁuÜÛ§@_x0010_²·U_x0001_Ô¨@z&gt;s4tª@õI2&gt;Rª@_x0019_Â|®b¨@k_x0007_TU©@Ârô_x0007__x0001__x0002_7§@1áwÀw¨@´Ól­Ä§@d{}ýÚOª@NÊ*-+_x0008_¨@ç_x000F_æXõX©@ß_x000F_ßñO¨@µ/_x000F_çñ¨@1`(_x000F_¤ª@Ô®ÿ_x0005_2Æ¨@&gt;±,_x0008_EÈ©@*Û$Ùà©@Àî8ä_x0013_G©@ÉAa_x0010_«@S$_x0016_Üùª@îö	.©@õ_x0006_ý:aý§@s¬+¨+Á«@;qkÂ©¨@Úö_x0001_ÂAª@ÊÙt2Y©@!Dï_x0007_ÒÂ©@tVUy_x001D__x0002_ª@ÊÕ1}A_x001E_ª@¯¢&gt;)Õ¨@&amp;º_x0012__x000B_l ª@ád(Ã_x0005__x0019_©@``ïJ¢t¨@¤§aâùrª@µ?_x0003_íÙ¨@õ%Ò]¢_x0002_ª@u_x0010_r%Ú©@_x0001__x0005_Øÿ½½¼,©@«¢Æ"}©@4Ù7¡ux¨@_x001F_ÿéäZm¨@&amp;É&lt;ì_x0018_b¨@ß¦á`èXª@SÇ*Òø¦@-¸&gt;"¯©@FÒt§@_x0004_«9¸å_x0001_©@q¤_x0015_+V©@³Æ;E_x0007_°ª@ø#µvÑ©@U_x0017_jðÑ÷¦@Zkkcf©@jÐb'¢ª@Ñ½Hv»©@_x0014_å¯åb^¨@ÙÅÊ$úÈ©@WÎÈt_x0016__x0019_ª@!_x0012_wmÝ¨@ÊùG9¤ª@6â²X_x0004_¨@çX¶äq©@í_x001B_@ù_x0014_ª@Æsm_x0005_ª@_x0002_0ú­xý©@Ü_x001B_Ë9ª@ß9}ÅÕ-ª@ÍKW¼©@_x001F_kÍ_x0003_µ©@ÆK*´_x0002__x0003_W©@]sæ_x0007_4©@;_x000E_d©ª@_x0017__x0005_?á¾Í¨@]6 ³~ª@Ìh¾®©@dRûÌ¥l¨@9(g¼ò¨@á¾Ö_x0015_!Y©@ö±ª¥Z¬©@\ÅëjV9ª@_x0008_Q¿ê´ª@®-­ã;©@«_x0012_KÇ«@¦_x0017_wL)Â¨@VTù±_x0001_©@_x0013_µ¾_x001B_Þ¶©@_x0010_F_x001C_-zÇ©@º_x000B_|­U©@«ôqê]_x0003_¨@y_x0002_ÚÌkà¨@¯_x001A_î»KÒ¨@=á8Ü!º©@Û(`K4©@á_x001E_M_x001A_$ª@S_x0005_ $'Qª@]õ\ë&amp;§@_x0005_]1_x0008_ª@¾7¿ôF©@©ÒeÚ]Êª@Ð§d°¨@_x0005_$L_x000C_5Æ©@_x0001__x0004_._x0001_ý¤|Ö¨@æèãÖ_x0004_©@»¥_x0011_bÄ¨@¹h_x0007_ý¨@£m¦ ð¨@ÞFÜÚ'§@]äÉó_x0002__x001B_¨@ù¬Ð¥¨å©@ké±Îò3¨@ZË.+3­©@_x001E_GÑÿ©@ç_x0002_BÙ¨@X×_x0004_úÔ¨@]&lt;¹ñ©@Ö76=\¦@DÄeå©@_HÖ{$eª@ïü_x0008__x0018_ÁS¨@yiÇ½_x0003_©@ÖZ©@7Ñ¼!¨@xÎ=_x0014__x0007_¼ª@P(_x000D_ÊW©@Âæî¢Úª@4Ã/©@fÑ¡=`ª@_x0016_ðòÝZº©@±z[(Ã©@04v`tÂ©@_x0016__x0007_7ÔùX¨@ô·_x0012_D7^ª@Ná6_x0001__x0003__ï©@z³\&lt;Ç]¨@`lLãå©@w%_x0008_W!¨@Am¿«@_x0019_[_x0005__x0001_ÝùÔ?ÌÁßU_x0003_Ö?ä_x000B_çÒ_x0001_QÕ?ÑÎk=L0Ö?°_x000B_\oÔRÖ?_x0011_c!	A¼Ö?_x0006_Ù]&amp;_x0002_Ô?&lt;²Ã_x0011_YWÕ?}ÇíÎYÓ?;E 1«Ó?_x0014__x0011_G$0×Ö?,_x0016_k_x0003__x000E_×?ý_x000E_½äêÖ?Í}­BåÑ?&gt;_x0002_0Ñò@Ø?ßð_x000E_oÓ?7Z*Ó_x0010_Ö?Â+&amp;a~Ö?7 Yùr×?¸fQµµJÕ?F¸6Î§_x001B_Ô?[HGW_x0010_Õ?Ô$ùÕ?µ_x0012_¥ Õ?C²_x0006_JìVØ?_x0005_!µ´;Õ?Õ¢_x0007_X°Ô?_x0001__x0002_Æ'ÿc\×?9ÃÅûÔ?S_x0003_ïÍöÔ?8_x0012__x001B_«ùÓ?_x0007_~l'"%Ô?_x001B__ÊçØ?Ûlw_x0014__x0006__x0005_Ö?¥éÑPúÕ?_x001D_Èe²_x0004_²Ø?â#2}÷»Ô?ÛÁË*fÕ?âZß+¯YÔ?_x0012_mwë2×?¦«]Ð¶Õ?D²½©í¹Ò?Ý£óxT'Ò?ÓRWøìÕ?ÝOî4µÈÓ?gÊ7¬aÖ?î:Þ9Ö?Ñ·×nGkÖ?&lt;ò©ÑÊÖ×?HyÖS_x001B_pÕ?_x0019_wÓPÔ?_x001D_Aêë.Ê×?_x0016_DerÿÔ?ÚÿñÇ!¶Õ?Né[v_x001C_OÔ?ð¿¥ùÛCÖ?Ê´qúã×?ÉÅyç_x001E_Ö?uú?a_x0001__x0002_æÕ??1_x000B_ñ×?Ô%K[$&gt;×?oÂu_x001A_-_Õ?{iY·SøÖ?_x000F_La'EÉÔ?NgÛÓ?Ò(rÝ¥Ð×?×Í~úù×?Z©5¶_x001E_Ó?±U-_x000D_0×?_ðEj_x001B_QÕ?pª¿¨*yØ?._x000D_-7Õ?m×|_x0002_õ×?	£_x0006_@mÖ?i½¹ÜÕ?¸_x001D_Îç¹`Ö?üy_x0010_d§ÝÔ?_x001E_XZ_x0013_×?Çy¼Õ½XÖ?7yk_x0011__x001D_È×?øSåØ}Ö?uè¾ýà_x0005_Ô?±_x000F_7ÓßÕ?P°õûÖ??Ò#4ÉÕ?L_x0019_0_x0012_©Ó?"2½_x0015_m.Ö?êd mØ?5+N_x0017_TÁÔ?ÁHS#ÞPÖ?_x0002__x0003_Fl½½Õ¡Õ?_x0010_&lt;Ø±¦KØ?¬u}ï×?EÖ1àXÔ?"§=|$Ó?¬l¹ÍCÔ?_x0017_|ÝíØ×?µÈ&amp;_x0001_0¬Ô?î_x0005__x001B_Ü(×?_x0012_q_x0006__x0002_@Õ?=·#9BØ?yt_x0007_®ºÔ?_x0015_Ô"jÔ?3. _x000E_Ö?Ýá+_x0012_ÓHÕ?_x0019_âø*qÖ?ËI¸X×õØ?_x0010_elÕ?£Fµ,4Õ?_x0011_¹Ô&amp;¾Ö?Ë_x001C_ÿ) l×?*û¦_x001A_rÂ×?t;pÏÖ?Ìóc_x0001_³øÔ?2V6ióÖ?$¯_x001E_[CºÖ?_x001A_¨fà{Ö?I@¤ùÖ?\#ñit(Ö?úfì©_x0006_îÕ?ºÆ¶îdsÕ?´8ÇÏ_x0001__x0002_'1Ô?qÎ¹_x000B_Æ}Ô?"?Àc_x000C_5×?ªñÝgÖ?ýN$@ÕiÖ?Sbc$ÛèÒ?¨_x0013_p'_x000F_ñÖ?´(_x000D_DÕ?aLÜ*äÓ?ZÐ_x0005__x0007_24×?_x0002_\õjÖÓ?¥y_x001F_I­IØ?b_x001D__x0006__x000B_1KÕ?_x0002_©;!_x001B_Õ?ß6Ë/!_x0006_×?óFUÒ?k-èZ)0Ò?ð©_x0006_vøÕ?õÓrÔ?°_x001F_Ç¿öûÔ?åh··GÖ?,Z_x0001__x0017__x001A_Õ?÷â_x000F_oOÕ?Å¼k×?o%W·$ëÔ?Jµ8?ºúÕ?õ_x0010__x000D__x0007_1¦Ô?#g»bµQ×?û?ù_x000F_òWÕ?Ñ_x0004_8§Ù×?C_x0004_úÑÄ¯Ö?ÁìøÌ¡ÄÖ?_x0007__x000F_ÔD	«b_x0019_Ö?ôB_x0007_ÓWÔ?ly_x000E_)I4Ö?%Yêß5ÈÖ?Ngª¿I_x000C_×?:Ü#_x0013_çÔ?;Ëª_x0002_B¦Õ?¶¥ý_x0004_H2Õ?øu_x001E__x001E_ÀÔ?-cn¾ª~Ö?åÚÕ?_x0017_69}Ú×?_x0014_à{O	¼Ö? @c_x0016_ØÖ?¯iîÈ¬ôÔ?_x0011__x001F_ø[kgÕ?¶Í¨	ûÓ?#iÚ_x001D_S.Ö?þX_x0015_òÎ_x000B_Ö?sníÝ_x0006__x0002_×?¯¢Õ?_x0005_m_x000D_IôÕ?ì³¨Eä_x0001_Ó?áxBzÔ?!¶òÆ×?:«ss_=×?R_x001C_Z:÷Ô?_x0015_MNµL¥Ò?±_x0008_VNàÑ?n_x0003_a× Õ?Ãè?½Ó?_x000D_5'Z_x0001__x0002_DÉÖ?d_x0017_¼E&lt;×?Ó¿èØ&gt;_x0010_Ø?ü!M¹×?GyüûÇ3Õ?*y_x001D_'äáØ?÷s~Z Ö?Ø~e$	Õ?ªÞ-Õ?eE,ÏãÕ?ü_x0007_, BÔ?+Ä¥uÔ?òæ_x001E_ï&amp;³Ô?ªsÙ3_x000E__x0006_Ö?;ó¤zÙÓ?ÚÚ:_x0003__x001A_bÖ?hj¸2U_x001C_Ù?+r,|­ÇÔ?9ã_x0019_a~BÖ?ê×êE_x0015_Ö?,ï_x001A_§õçÖ?N_x0005_¥hØøÖ?7ÉP×?¸nANKC×?jßø_x000C_HÂÖ?ÂãHâÄÕ?±_#ø_x0003_Ø?Iz¤^tÖ?OÄ´èLÖ?éâ»E_x000E_Ö?}í_x001A_né)Ö?_x0003_ö_x0019_$ Ö?_x0002__x0006_c¶j/ç Ó?Ö ÂQå_x000E_Ö?ÜïÈùI×?¾xÁSÙ?± Ü_x001F_§Õ?_x0018_p!±ð×?v-ÎÆ_x000B_®Ô?_x000D__x0016_¨(&amp;kÓ?_x0008_³_x0005_ÊÕ?ÖÎ«ÔtÔ?[1Z1î½Õ?#Ãk&gt;³ùÖ?E°(ØÕ?äHA_x0017_Ô?¹_x001E__x0018_Ë×?)Z)Á°Ö?ó¶QTÙ¦Ô?_x001E_üÌ_x0003_0Õ?__x0017__x0015_%×?__x000B_`ª²Ó?ð_x0012_?×?c_x001E_JM¨_x0012_Ø?_x0006_ÏIçûÕ?' Ñ"Ö?[5¯5Õ?Âô_x0017_QÆêÔ?18_x0018_öiõ×?Áó¬JÈ³Õ?Îx(É²Ô?_x0001_à°¸ÄÚÔ?_x0004__x0015_¢¦Õ?ÔfjÝ_x0002__x0003_ åÖ?úf_x000E_~BØ?`MIR´?Õ?tz_x0005_@Ö?Â ,À_x001D_Ó?=§_x0004_&lt;7Ô?_x001C_Uö·1Ø?HÓ0½S_x0013_×?A¹¢Sô-Õ?r6ÏjvÖ?_x0015__x0001_OgäcÒ?9Ôò·¾Õ?_x001F_ÎüdÕ?µÄþ_x0014_þx×?Ð¢hc_x0003_×?5íøù«·Ö?5}mO_xÕ?DûÐ_x000F_ÒæÔ?üf»OÕ?ñx_x0001__x000E_ûÓ?_x0017_EÃxý¥Ø?ìeAwÒ?Ê-è_x001F_×?+ÛuN'dØ?r*oãÏÖ?¯Y@=VzÖ?[eÍG|×?à J¥"«×?+ø_x0013_d_x000E_PÔ?T4»ÄÖ?æ½40Ö?íýn _x001A_Ø?_x0003__x0004__x000E_ü=_x0018_µ«Õ?µ¼_x0002_¦n×?n¹¥*Ö?Ï)õe_x0015_×?j_x0006__x0004_¹Ø?_x000C_YB(×?H©ET:åÕ?lIÎöÈÔ?oÝe¸áÖ?_x0011__x0003_0L¸ùÓ?Éà_x0002_ÇÖ?¸øF/ÃÖ?ó¿_x001B_gÓ?Ò¶_x001F_»àÔ?ö+¥_x0003_@Ô?o¼_x0001_vÇÖ?Ä_x001D_Rg/Ø?_x0005__x001B_¥·áÖ?äß_x001E_ýyÖ?_x001D_¥!»0?Ö?4r_x0008_$@¶Ö?8ÁZg'}Ö?Ïv$4R×?OÎÐ_x001F_&amp;ÌÓ?q}_x0013__x0016_×VÕ?_x001D_k¤$ Ô?_x001B_c¿Ñ_x0017_RÒ?Jø1_x001C_¹ô×?¹/_x001F_ÌÅ¹×?Ñ!;5ëÖ?_x0006_ì¿_x0001_¥`Õ?¬Åó_x0001__x0004_íuÔ?ü«£]ï×?_x0018__x0004_(NÐÓ?=]é¾¸[×?°°d_x001A_Ö?s),ß(Ø?_x0008_©pÀ_x001D__Ö?°sDµÞíÖ?_x001D_ÄTxÂxÔ?Ð·o7Õ×?ÕËg e@Ö?I4_x0002_Kö®Ø?2¬Q·Ø?\J ÷uØ?(¢Öú¥Ô?p9µÓÖ?CMIAç	Ö?UßDÓ5sÓ?T¦àNÔ?Yêj_x001E_	Ö?Þ_x000E_q__x0007_Ó?ÍnÚy_x0019_çÓ?ô_x0003_Ð÷ÁTÓ?Ö_x0008_ûÊþÖ?q'\&gt;`_x0017_Ó?iáØ	Ë×?æ_x0017_-n_x001F__x0016_Ö?ïl/ù:Æ×?¿J_x0006_&amp;´Ó?X_x001B_¯QÕ?RlÔxã&gt;Ó?y_x0012_Èh«Ô?_x0001__x0002_¬Þþ%vWØ?J{&lt;U%Ö?i}çÄacÖ?_x0017_Ú+éÖ?_x0005__x001F_:4û×?ÙõFQl;Ö??ÜÂþ)àÖ?Rî_x0013__x0013_÷1×?_x0006_@¼s2^Õ?òpLi×?¼ù_x0004_¬ Ö?_x001A_%&amp;6_x0004_Ô?$H_x0017_P¦®Ö?ÐÊD`'fÖ?_x0003_Æ&amp;OÕ?Å®£ãû×?¡KDÀ%dÖ?l_x000E_lxÁÕ?WÏ|²¼_x0016_Ø?¥(op;ÑÖ?Ëj¥×_x000E_Ó?ë_x0010_G-Å§Ô?Ñ0_x0015__x001A_ìÕ?âÕyÏ·íÖ?ÒcØ®çÖ?}(ÉoÔ?ZÔ¬°}×?!E~³bÖ?%úfëÔ Õ?\×@_x000B_`ÃÖ?·2_x0006__x001B_HØ?³SNÿ_x0001__x0003__x000D_Ô?´ÃOw¦$Õ?½_7`ôêÕ?{B%p"×?&gt;]#NúÓ?ºÓ_x0005__x000D_èÊ×?_x0013_´*_x0010_Ø?ð$ôª§Ö?èì$"ÇÔ?¡Lã_x0006_]·Ö?y_x0005__x001E_Ö?íÓjGÔÐ?_x001D_fqØ+×?Ã¢å®´RÕ?TÐ_x0012_)_x0004_!Ù?°k_x0002__x001A_	¬Ó?E¨FÛ_x0014_Ö?õ+ÑN®Õ?^_x0011_ì_x0013_&lt;Ö?_x0005__x000E_xrô×?{l®_x001D_B_x000B_Õ?_x000F_ÈãhÕ?_x0018_Ú.Õ?¶¸fKºÄÕ?²_x0008_3³X|×?ë·qT_x0019_Ô?F_x001A_£¼?~Ö?y=NB¨_x0005_×?Ý­trN×?/ûü-9ÇÕ?JÇ¤AÊ&gt;Ô?ò_x0001__x000F_Ô?_x0002__x0005_ÄaÍ_x0004_êÕ?âRÚ_x0018_:ÊÕ?Ê8E#PÕ?^q!?XÕ?]Ç0Û_x0001_Ô?|ªònýÕ?þôfùÕ?k*öÛúÔ?¸1]Ö³1×?_x0001_	p&gt;_x000F_Ô?_x0012_8×9DOÕ?+ºûk}Ö?O_x0002__x000F_ÈÖ?_x0006_Ee_x0014_ãÓ?É?)×ý"×?õÌP_x001A_Ð«Ó?&gt;ðBhf_x0014_Ô?&gt;¼v®LÕ?ñ_x0006_ÂýzÕ?«_x0005_mýÐÌÕ?Õ!ÊsÉùÔ?Æ^á£×?Ý_x001D_k_x0014_Ø?ý¸Ö?hì$®Õ?PE49ÎïÖ?Zù_x0014_ï6^×?[UÒG_x0003_{Ö?Ë5_x0001_¥RÕ?_x0010_@P\Ø?ïÑÕ¦à×?XXõa_x0001__x0002_yÖ?!àwßÕ?@hhi@Ö?h-´¹JÖ?ÒÙu©æâÖ?7_x0015_ Ó±y×?N%_x001A_D¿ÍÖ?`kk9Ö?úó¯tÒ×?¢kaxªÕ?Òxb'1Ù?¸»ä_x0013_×?_x0015_'£_x000E_Ë¿Ö?`Rq%Õ?yØ7L&amp;Õ?Ý~õ5;cÓ?c­¿_,Ö?_x0019__x0017_ ;ó_x000C_Ø?Kö9^×?ôn¦_x0013_Õ?.RE=?¥Ö?fåöV1Ö? _x000B_½Ma\Ö?L`¢âÎÕ?Æ_x001D_kÐÝ_x0019_Õ?	ß_x000C_"&lt;ÖØ?Z_x0008_jgÕ?0'_x000C_&gt;TJÒ?_x000F_ð¥?oØ?úÝnl1×Ó?¼ã_x000B_½Ò_x0015_Õ?°Á1VÖ?_x0001__x0002_¢Ë?Þ£×?ÛÖ¦Ï8Ø?7qå_x0017_êÖ?ÃnEÆj×?ÎOQ_x0001_C_x0001_Ö?º_x0010_j¤_x001E_ÑÓ?¼ÞK$î.Ô?¦ZrÔ?%092`Ö?lSBÚ8×?ñ¬_x0018_X®mÕ?»­_x0003__x0005__x0001_×?ø_x0004__ÁÔ?óÏ}úÎbÔ?ÜºyÍX-Ö?%.Ø¤¡×?ZnÄÃ_x001B_½Ô?H=¶?`xÕ?tW=_x000B_ñÖ?ðÞ_x0017__x0016_sJÖ?:%}#Ô?½7Y{²æÔ?vñ_x0014_)Û×Õ?pð©3&gt;Ö?£*¨_x0014_ÕÖ?_x0016_bÐó_x0003_×?~´ß£ED×?ÕAÚGT.Ö?&lt;8ü_x0015_ÄÓ?_x001E_W2Þ_x001A_Ø?ìÅ_x0005_¡ÃÕ?Â6¢_x0001__x0002_²'Õ?_x0011_ý¦CKÔ?¢XPYîøÕ?R3ªR1_x0014_Ö?)_x0002_±ç©9Ô?\UÍi]Ø?_x0006__x0006_Õ©_x0007_Ö?¯/nütØ?`Î:h×?}'eÆL×?_x0003_´êãôÞ×?_x001A__x0012_ê_x0015_nÖ?zÈäà=%Ö?öey \Õ?¿Á_x0008_=aÔ?eÊ|I_x0007_0Ô?_x0007_ëq_x001D_Û×?4¦ÈÓ+f×?f±Ü´_x0011_×?	_x0016_UYÎ@×?`Ô_x000B__x0004_xNÖ?è#$|d×?ùÜFÆ~Ø?ö_x000E__x000E_ËÌíÕ?~Ï YÁ×?Õìbûå_x0014_×?­¥Ï±ýÕ?;ÕâÕ?S§xÖ?[¨;_x0017_¼Õ?ò/ë×?ª_x001D_Ö?_x0002__x0006_ÉÓÏHýÔ?³sÒ_x0017__x0014_÷Ö?ªËt²*ª×?ág_x000E_½é_x000B_Ö?&gt;¹¸K«_x0014_Ö?_x0016_ªÔÓùµ×?[öòCÕ?ÌøÓÕöÔ?_x0018_³]sõÖ?CEú¬x×?×ûö­vÔ?ï_x0010_8NS×?¥lwþ¥×?:_x000F_y_x0005_(Õ?Î_x0001_RyøWÖ?s½ÔôG×?bÈÀß_x0014_Õ?_x000F_èËW¥Ö?áßåå1s×?MûéQÓ?#S99-.Õ?_x001B_$N%×?IÌàDa"×?æý¤Ø7_x0016_×?XEc_x001D_Þ_x000C_×?ã¨´_x0003_G]Ó?_x0019_¹PÁHÙ?_x001A__x0007_½®JtÓ?KÌöPø'Ù?ïÀIn×?9ñ_x0004_Å.×?%åó_x0001__x0002_4Ö?É )_x0001_ÎÔ?ò½ÖÕ?°Mäûçï×?ðâwÌ&lt;tÕ?É_x0015_ÈãkÃÖ?¹h§ÖÔÚÕ?Rs_x0012_²Ó?®¤ûý±6Ö?ÁëR	èÕ?!µ_x001E_	ÜØ?&amp;.6;bÕ?æÎwyâÖ?!QüÙ÷Ô?dôòõÑ?_x0004_ìòlJ_Ø?PÏÏ}_x0002_/Ö?P):k&gt;çÖ?ñ3[h_x000C_9Õ?uUå±XrÖ?ÆvA±ÄÕ?V4&lt;Z³Õ?,_x0019_©Ö?N«¯8gFÖ?_x0019_ä²ýj_x001D_Ù?%_x0008_ ´½Ö?Í£R_x0008_íÖ?ÆSÊð«_x0011_Ö?½Ñ9UúÓ?N_x000C_pÔ?Ý¤r÷t_x0012_Õ?[A_x001B_ò2P×?_x0001__x0002_5­0Ö?ä2ý£ÑÖ?&amp;vÃ&amp;¶Õ?ë_x0010_t¿&amp;Ø?ªírÏÕ?K_x0006_ ¶ênÔ?Og+ÃKÕ?_ÂÅ·ÁÒ?­Jj/;xÔ?;Íwjg%Ø?Ç,RäþÕ?÷¥_x001D_×\ÝÔ?ß&gt;u_x0019_×?{Ðê×?0Ø_x0010_ÜsÖ?^_x000E_ëBÔ?@#êº7Ö?¼Åzþh_x001D_Ö?øà_x001B_¡¸ZÕ?ñ_x0006_Í_×?¤yPÌmÕ?¥yHË_x001C__x0011_Õ?NX_x001A_8Õ?´_x0011_ç,Ë¸Õ?+2Ñ~ºy×?_x0001_BºÍ_Õ?î=¬O¾Õ?pNÏe^Ø?w_x0002_)ùrÖ?ÆP £Ó?øÏ³£-Ö?ô.°_x0001__x0003_J¥Ö?h?ãÆÄÕ?d(d_x0018_ðpØ?&lt;RçâÒ?¢3Ù#vÛÖ?ñl¹aú×?\)_x0011__x0011_;#Ô?S;ú¦ðä×?²|²ÌÕ?²W±!Õ?x)6c_x0014__x001A_Ô?c_x001B_p_x0013_ÔÕ?àºÃ%_x000C_×?sÕ,_x000E_9Ó?)í¢Ï®»×?_x0003_E¨¼·4×?_x0016_ßÇºEÓ?Ýùþ_x001A_y×?ÔA !XÓ?f3´¢Õ?ÍX_x0002__x001B_Õ?¿èfg_x001A_Ô?[3a§÷Ø?fdnâ±;Ô?ü^n¤Ö?_x0003_O&gt;v_x0002_×?_x0003_î¼TNÖ?#Xoö¤óÕ?&amp;fJ_x0019_×?Q+¶_x000B_N!Ö?þwr_x0015_×?cncÌÕ?_x0003__x0004_^¸Y_x0001__x0011_&gt;Ö?òsU¯õêÓ?Üa·ó.Ö?NæKUì7Ô?p_x0011_Ö-_x0002_Ö?_x001D_ò[¢C×?!_x0008_âÙ{_x0010_Õ?a_x001A_÷_x001D_ù­Õ?õûP!çóÔ?×pY@Ùþ×?sF± ó×?â~fnRêÓ?¥¹Ã­ûÓ?mG_x0016_ZôÙ?_x0010_(üº¬ËÕ?Y_x0011_&lt;8l|×?_x001B_Vò JÖ?½_x001A_&lt;¦]Ö? /_x000E__x0010_§âÖ?½µIyXí×?·ß_x0019__x0005_Õ?ßg_x0008_þ÷Ö? UÔÃ¬f×?_x001D_ÚôóÓ?¡Ñ3Qö×?Q_x000B_¯_x0004_i#×?m@:Ó?UL¬ñ Ö?ý_x001A_1JÍÖ?¢DÃ½0Õ?b`+_x001D_éUØ?ÀQ7È_x0001__x0002_*2Ô?úX&lt;Ïv¾Ô?_x0014_û¨/váÕ?{&amp;{ÁN_x000C_Ø?¤È³¥¨_x0013_Õ?ÕÕéM/Î×?tÖ_x000F_W!4×?K¥Ç`U:×?ËõsÖ?4÷M3õÆÕ?î´ò,_x0017_ÄÔ?	_x000E_ÖF,Ø?üú&gt;_x0017_p¤Ó?ñÂ_x0011_PtÖ?Tð_x0011_è¹w×?_x001D_Y?3Ö?QIºuÂÖ?·ê_x0008__x0019_´Ò?BÚ§¡&amp;aÕ?0bV#ÛÕ?ý7qgÒÖ?_x0016_kª_x0010_Ô?]_x001E__x001F_ÌÒ?_x0016_Eþë×?[y[¹¬îÕ?'Ã_x001E__x0008_,Ø?gÑD¿xçÔ?ÍF£Ý#;Ð?­»¬'_x000B_çÕ?l_x0014_kÕ?e­_x000F_;]§Õ?vÐ[îk×?_x0002__x0004_ËÖ*Ï"×?Î1ø8±×?Êuúed×?ÆZ_x0017_¾òj×?6¼_x0017__x0016_Ö?K{ ´sD×?l¬úbì	Õ?KOÂ$}¤Õ?¨$ÎaøÔ?êojÖÖ?_x0017_G|cÕ?»¸ÓåÂÔ?ÎTñ_x0003_KØ?7Ã_x0018__x0006_Ö?_x0018_NsÍÓ?Ôz­(_x0019_ú×?_x0011_þ¾Òe(Ö?_x0001_l³_x0004_¯Ó?Õ_x0010_º¹"ÒÖ?_x0012_ ¨_x0017_Õ?Y&lt;#óöAÖ?ÿµ_)§_x0014_×?Ô?-_x000D_*×?_?C`¿qÓ?ââk	_x0005_^Ö?³v¬¢lñ×?²66ÀyÔ?²RgV¾~×?ö_x000C_u*ÝØ?±ûßñ$:×?]´øþã¼Ô? k_x0001__x0002_d§Ö?_x001D__x0004_mþõ­×?,QW?×?÷¿'®£×?_x0005__x0018_#ªaÖ?ß¼Ç	Õ?gt_x0019_úNC×? æGÅ5ÞÕ?à_x000B_Í²y§Ò?.X]éräÕ?V_x0015_äå_x0013_ìÕ?¬zy_x0007_Õ?OøsÕ=Ö?I_x0006_Fë5×?Áñ _x0005_×?øÚ­Ôªñ×?ª´°ÄcdÖ?ûÖµçcÖ?Á2¼_x001D_ëðÔ?!_x0016_»ªÕ?3d+ajÖ?ô.°añÕ?]´äQÓ¸Ò?]_x001B_'OÐÔ?QL&amp;è_x000C_¨Õ?n{\»è*Õ?]þ_x0003_s"Ø?âª³·ÆkÕ?×S¦o#Ú?A[![(ÿ×?mÞgÌ}@×? ´&lt;¨1×?_x0006__x0007_þÞõ×?Øûóx#Ò?R!Ö?B_x0010_öÌ×?ýâ_x0013_8_x0012_QÓ?_x0003_I_x0006_­_x000B_Õ?h³Ýº_x0018__x0004_Ö?àÈ_x001B_a±Ô?ýÊF¶üÖ?:|¬ÓªCÔ?R­{æ#ÎÕ?ÍYJk÷Õ?}||dðÕ?ý¨©øÔ?ärÊTZ¦×?ÝÖ2_x0014_Ø?9{¹_x001C_Ø?¸{f|_x0003_Õ?;_x001F_üÔÑÕ?_x001F_í½:ýÕ?_x000B_¨øôÔ?«_x0002_Ó?j_x000E__x0017_}Ø×?¢`;âÈ¹Ó?|où®åöÕ?_x0001_Z_x000B_¦)[Ö?:e^,åÒ?Ìx`«`Õ?²s%ò_x0005_/Õ?¦C×LÖÖ?y¨³³Ö?_x0006_ªí_x0001__x0002_]ªÐ?o+/Zq/Õ?8ÇÿÛ"×?»"_x0003__x001C_ÌÕ?«_x0014_íµó£Ô?_x000E_T0Ðm×?a)ÔA×?_x0008_Ô»À_x0001_Õ?ªe²ÎÇxÕ?þUòJ_x0014_lÙ? þ_x0019_  Ö?+_x0019_H»ÙÕ?_x001A_©9Ñ_x0007_ÖÔ?¤cÿZ^Ô?h(&lt;eÔ?ØèÆ oÔ?u½_x001E_8Ö?ÎÖ³ûÕ?ÓAè%Òæ×?©%TããÕ?MÉÜØ?ÚáÚd_x0015_Ö?_x0016_ªÕÍ_x0005_Ô?\_x0016_&lt;Ì|CÖ?C±FÜ[Ä×?öÃ8@ôýÕ?ÖP_x001B_ë!yØ?2øyöOcÖ?^vDØ?¾ui;lÖ?7ÎÄ±_x001E_Õ?Arí­B_x001E_Ö?_x0002__x0008__x0007_Zø£^§Õ?_x0017_DÙ_x0013__x0013_Õ?_x001C__x0002__x000B__x000C_JÎÕ?_x001A_ïm_x001E_ù_x0001_Ö?Î_x001F_¼2Ó×?*33M}MÖ?_x0004_ÅyÒ?õ4=Ý;×?_x0003_ÌÞÔ0Ö?&lt;T_x0003__x001F_Ö?dæ÷ºöÕ?_x0006__x000C_½Öý_x0001_Õ?_x000E_	WB_x0010_YÔ?ñXÃÙ:YÔ?ÒóË_x000D_}£×?_x0007_®¹_x0005__x0003_Ö?D_x0007__x000F_À×?ÇÅ°_x001B_ÊÕ?®å_x0018_ÿ3Ö?_x0003_]¾eëÖ?Ð_x0004_üú÷Ö?CmÏE¼Ö?å÷àkÂ_x000F_Ø?_x001F_[¦/Õ?Õ_x0013__x0005_ÀîÔ?&lt;_x0018_õ_x001F_×?ÈC_x0002_ÔÆÖ?_x0003_ËÏÉÔ?p#í®¬SØ?æ¹ö$Î_x0004_Ó?_x001A_×þÜ_x0014_×?[þÓ_x0001__x0002_®Ö?øEçËØ×?h.¥	ÄËØ?\B_x001A_f_x0002_Ø?Ú(ï°¸×?/BiÈê×?u%ÄûniÖ?Kë¯÷_x0008_ºÕ?9__x0019_gØ?·T¶_x0011_ï_x0001_Õ?Ï_x0015_®bx4Õ?ÇöJC¨îÒ?Ô7_x0008_Ø@å×?gK)_x0015_fÖ?b¯w_x0012__ Ø?jÅÔ?_x0001_¡ô¹lÖ?Z|TÄM1×?G_x000B_ËWEç×?tc_x0017__x0003_pÀÖ?i_x0003_sÔ?Èå½õ_x0013__x001F_Õ?_x001F_àÊï	úÖ?O«sl_x000B_rÕ?¶ÕçL+§Õ?ÈÌ(_x001D_ÈÔÓ?3ã_x0013_ãî_x0007_Ø?Ì|OÇ-ÄÕ?´~¦}/W×?R$ú_x000B_è¶Õ?!K_x000B_VS)Ù?[w&amp;g11×?_x0001__x0002_Çze"+«×?ëÙ¤_x0018_üvÖ?	{Ü_x0012_?*Õ?_x001A_RÑW_x0017_Ö?KïådàÒ?Ï[#«ÝJÕ?bÑæÎ×?èûq_x0001_uªÖ?;	$þßÖ?Þ"_x0003_e$ûÖ?9_x000F_³[gäÕ?w_x0012_¥¾Ö?¼(ý_x0004_õnÖ?oÇ¯*psÖ?ë_x0002_É#×?9 ¸B%×?8ÇöOÖ?næk·Ö?L?®&amp;e¶Ö?­|_x0005_ZÕ?'Ø»ÞQX×?²_x0004_ú_x0007__x0019_Ô?ÄH_x0010_Ö?ÊGpÀ_x000B_wÕ?Ñ³ãXUþÔ?·=_x000E__x0003_/×?_x0013_ÅK%nÔ?NÁRÛ÷Ò?£ï{¦Î×?ÛÎ_x0016_Kk×?ø.äUËVØ?Ijæø_x0001__x0002_*Ö?_x0005_ò_x001F_î¾_x001E_Ó?íóÕSoÕ?m³¿'4×?"µDªCU×??ð~½[_x0007_×?6Øöt8(×?i§cÜ2Õ?hMè}pNÕ?lP¤_x0012_ÄæÔ?ª¤_x000E_}Ö?|@_x000D_EÖ?Ü­_x0012_0~×?TÙ_x001A__x001F__x000E_ôÕ?p&lt;dFÒÖ?kN÷h°Ô?ÿ@Á_x0014_nÔ?p°3_x0018_å×Ö?6_x001E_`¡;à×?³°_x0004_	_x000F_ZÔ?9ñ_x0003__x0017_mÖ?Ú_x000D_ÑQÖ?Ù/q@JØ?_x0005_'Ì_x0007_DÖ?´_x0012_ïk¦×?ê\_x0014_H°Ó??øPðÇ&amp;Ö?:gå]×?Xí¢^[Ö?Ä8=ü=+Õ?K6Ú"ZÖ?®BÚÕ?_x0003__x000D_É_x000C_¿rù_x0017_Ù?'3nT(õÖ?Ï:_x0017__x0002_Õ?6-ÀøU	Ø?VÜà¼ÉÔ?¦vúÝtåÓ?Z_x000B_Ç_x0008_B%Ô?ÄîÅú"×?xµ6ÊÒ?Ópox|ÀÔ?vuwJ~*Ö??'ÁÌÀ×?u_x0015_Y9Éä×?\`û_x0001__x0018_åÒ?_x001F_ÎúØ?Ø³jV¡_x0003_×?hÞe5Õ?²DÞJÔ²Ö?LË`_x000F_6Ø?y_x0006_CJ_x0005_ÛÔ?^ß¬Ö?vÆ±_x0011__x0002__x0007_×?óÃ¨_x0002_}3×?_x001F_sâ»Ö?¦&gt;É´Ø?_x0008_b+!1¬Õ?Ôµ¦_x000D__x0018_×?µÀyæÖ?èÐ_x0005_åÆR_x0004_AfPDÎæ_x0004_AÆ£ùò¸O_x0004_Ad_x0001_N©_x000B__x000C_îe_x0005_AûoL+þ_x0004_Aãû|úÎÙ_x0005_A_x000F_§køj_x0015__x0003_A,£x&lt;L_x0004_Amj}ÃjK_x0002_AåÔÜ3Å_x0002_A'_x001A_µ¤_x0005_A^(ÄÕxâ_x0005_A_x0008_Ð$ÐYË_x0005_A_x001B_I½B*_x0001_Ax_x000F_&gt;­è_x001C__x0007_A´«[&lt;Ö_x0002_A¸°vµ W_x0005_AÊ¡´ôM»_x0005_Ahï¥Å7_x0006_AÆÌÃ°2_x0004_AbcJ_x0008_Ö1_x0003_At}uv?+_x0004_Ac¶_x001A_7_x001B_ _x0004_AÛsF×£*_x0004_A¸Ið7[_x0007_AJ¯Ä·X_x0004_A_x0016_w»lÃ_x0003_Aj¿ÍY"_x0006_AÚu©ç_x0002__x0004_A°{Ö¼_x0014_õ_x0003_A|0Ç}ö_x0002_A	¯¹p_x0003_A]Än?v_x0002__x0007_Aõôî$_x0005_AÞ;á¾_x0004_A_x000B__x000C_Åw¡H_x0007_A~á_x0001_}´_x0003_A:ùÃQ×X_x0004_ANjÚKõò_x0002_AúÓ|»_x0019_%_x0006_Aép_x000F_6®À_x0004_AíøaÝ­_x0008__x0002_A[ÄM_x0008_	Z_x0001_AZEðv_x0018__x0005_A½EUA_x0006__x0003_ADmeÇ'_x0005_Ar®1fS_x0005_AÛÖ´_x001C_O_x0005_A_x0013_3N_x001C__x0007_AA_x000B__x0004_«j_x0004_Axy_x001F_10_x0003_Af§*ßë_x0006_Aú{Ø÷_x0011_A_x0004_A.º]º_x0004_A_x000C_~³­,D_x0003_Aê8µÍB_x0005_AE¾	uÏ_x0006_Aj_x000F_1N_x0002__x0005_A_x0006_46®cç_x0004_AÀ_x000C_sÓ,_x0006_AMÃLÙ_x0011__x0006_A_x0013_ÐèN{_x0004_AgD!©_x000D_µ_x0005_A16L_·ø_x0003_AËüoØz_x0002_A ¼¥õ&gt;_x0006_A¿49w_x0001__x000E_F_x0006_AØZ_x001E_Zc]_x0002_AÍ§ìlD_x0006_A·ÒÁ[@n_x0004_APöó_x0012_]_x0007_A)D/_x001D__x0013_W_x0004_A¦8}|_x001B_¨_x0006_A+¹W%À}_x0005_Aô,&gt;_x0012_÷Ñ_x0004_An_x0014_;F_x001B__x0005_Aâ`ÆJë_x001E__x0004_AÌé_x001D__x0019_E8_x0006_Aeè_x0001_ó&amp;_x0005_AX0gÇv_x0006_AÜè_x000C_g¨_x0005_Aþj3m,_x0003_A²]±¡__x0014__x0005_A._x000D_éP·f_x0006_A®ÿ è3_x0004_Aó	æ6_x000B_Æ_x0002_A|qf_x0018_ç_x0004_A·_x0001_À_x0006__x0007_AwBå_x000D_ä_x0003_A&lt;_x0008_oóÏQ_x0005_AÂ_x000F_ä¤Åý_x0004_A~Õ_x0018_h#_x0007_Aáz*_x0005__x0007_Aû_x0015_^l:_x0003_A+Oº_x0015_Î_x0002_A+ÅpE1_x0003_A±_x000F_Õï:_x0006_Ao¬_x0017_Ì_x0003_A_x0008__x000C_ø¶ó0¢þ_x0005_AH ciUJ_x0004_Ad.¡:¿ú_x0006_ALM_x0011_}¦_x0003_AÔx_x000C_Âû±_x0003_Aú@Xè¸õ_x0004_AB_x000E__x0006__x0005_ê_x0004_AtQÀã¾½_x0005_AU@û?ÜÓ_x0007_A_x001F_õx±ó_x0010__x0004_AkñMöÂ&amp;_x0004_AT_x001E_Ï)%_x0005_A×ðº6¼ø_x0005_Aí­TVFp_x0007_AòÎÀM_x0005_A_õ\_x000B_&gt;_x0004_Aþ©F7hã_x0005_A«£] ¡_x0005_A_x0007_lµ³_x0005_AùìQh_x0005_A¯×á»"ç_x0004_AQ_ÙÅ&gt;³_x0004_A_	$ôs_x0004_A¦@.n_x0003_A^½6®ðÞ_x0003_Aòe{W|´_x0005_AXXZòª]_x0005_AVÿÝ_x0002__x000F__x0005_Aâ_x0005_^-§ô_x0001_A9ó\Û[¤_x0005_AªUýÉ´¡_x0004_AuP¡Ô_x0008_	oå_x0002_AÐC_x001D_&lt;_x0001_¶_x0005_A=C(´:_x0003_A$î¼¢$@_x0007_Ah¾Û1Pt_x0004_AnQy¥_x0003_AF«Ú¯íá_x0005_AfÂxØÔ_x0001_AO_x001B_Ú¡j_x0001_AF_x001E_ø(Ö_x0004_AÓá_x0010_ár_x0003_AÐ|çû_x0004_AÉNO¸ÚL_x0005_Artè_x000D_5_x0004_Agr¤-I_x0004_A¦LZ_x000C_T_x0006_Av³,_õ_x0003_AY&gt;Qô°_x0004_A¬ß_x0016_A_x001E__x0005__x0004_AÐT°%_x0006_AT_x0008_âÃ9Å_x0004_A&amp;DÕOí_x0003__x0006_AÉðw=g¯_x0005_A8oî49¹_x0005_Aý#EØ]¢_x0004_AØÛÿ_x000B_P_x0003_A·­}Aõ;_x0005_A_x000B_|&lt;[&gt;w_x0005_Aù¬_x0012_ä§r_x0005_AtË¥¶_x000E_$_x0004_A×çí$·È_x0004_Aÿ+ò±b&gt;_x0004_A_x0008__x000B_Ö£ÎíXÎ_x0003_A_x0005_Ç@_x0018__x001F_}_x0005_A._x001D__x0019__x0016_e_x0004_Aúå8&lt;ò_x0006_A¶¤ß_x0011_ãÄ_x0005_Aì×ÿ¯`©_x0005_AÈQdS µ_x0003_A|o_x0012_n&gt;/_x0004_A_x000E__x000E_d q_x0003_A_x0008_ç)¿3_x0005_Aë,&gt;À¸ï_x0004_AâÊú`iÍ_x0005_A÷&amp;úé£_x0004_A&amp;¾ëQÏ_x0002__x0005_AÞ~9.j_x0002_A_x0010__x0019_[ÇÕ_x0003_Ag²°=w_x0006_AÅ+*£H_x0006_Aã_x001F_Ê`dü_x0003_A_x0002_ÑG2&amp;_x0002_AD]ÿ¢÷p_x0001_AÚØÉ¸_x0001__x0004_Abô&lt;G_x0002_AiÓ_x0006_ ð_x0005_AÃñÙë{_x0005_A.Û´ZÜ_x0006_AXü*Ý5_x0006_Aìò_x0007__x0011_þ_x0003_Aå_x000C__x001E_³ð+_x0007_A	Þ6Éc_x0005_An&gt;_x001E_ç3_x0004_AGPT	_x000B_XÁ_x0003_A^ß?©%Ô_x0004_AGâÚaE_x0003_A¼×2&amp;À_x0003_A@§Tß#­_x0003_AÏ¿·¾ûD_x0005_A_x0001_&gt;?&amp;¹"_x0003_AGS_x0006_`_x0005_Aä NË_x0007_A"ã¥_x0019__x0002_¬_x0003_A&lt;Jû_x0012__x0019__x0005_A¡Ú¤¶5õ_x0004_A¸ó¸_x0001_Ø_x0005_A_ó_x000D_³|_x001B__x0006_AÆÊxiô_x0005_Aª_x0018_A½#H_x0006_AñEXY_x0005_Aß²ßÿ¦³_x0004_Ao_x001F_zãã_x0006_A_x0002_×_x000F_Iq_x0005_A28·´¥_x000D__x0005_A Z_x001B__x0012_õ_x0004_AÊkªSª_x0004_Ah.§¿'_x0005_AÜöK_x001E_ì_x0002_Aè1À¯Æû_x0004_AÖ@©Gf_x0006_A_x0015_2Ó`øX_x0008_Aw¥Fj_x000D__x0004_Ak_x001B_=Á_x001F_Z_x0006_A iÅ:uÎ_x0003_AÆÖ±ïV_x0002_A_x0001__x0008_P³Uí_x0004_AÓLGáç_x0003_A_x0001_Å*è$f_x0004_A¸7·_x0013_*_x0006_AußèÑ_x0004_A_x001B_êó_x0007_Ø_x000F__x0003_A!»_x001D__x0007_î_x0006_A_x0001_÷&lt;â_x0015_1_x0005_A¿G\tK¥_x0003_A¨¯_x0010_ÒiC_x0004_AA±ûX¾_x0005_AS%_x0017_È_x0002_A_x000D_?_x001B_7_x0005_A_x0018_Ïá6_x0013__x0007_AC_x001A_ýÀÇ_x0011__x0005_Aµ$åõ_x0008__x0005_A»_x0010_Öåùr_x0004_A¡ÁjÃ_x0003_A_x0012_ _x0007_¥Ê_x0006_A_x0005__x0010__x0018_í_x0017_G_x0004_Aå"ÛC#_x0004_AÜx®Ì_x0003_AÂï¹M°_x0004_AþÆ=ËÍ_x0005_AH¿¢P*_x0007_AÝRÅ^§t_x0004_AÆâdû@ß_x0004_An`®ìØ_x000D__x0002_AÅ(_x001D__x000C_@ß_x0002_Aº\õ_x0008_ _x0006_Aìò]Í+_x0006_A2]Q_x000B__x000C_ !_x0004_Ag¦AÞ__x0005_AÎHjs_x0001_A_x0013_Âª.m_x0004_A_x0011_Éå,%¶_x0004_AäÉÜ+_x000E_t_x0006_A?dnô_x0005_A]°©l~Â_x0005_A:pç4°¸_x0004_Aäv±_x001F_à_x0003_Aö&amp;&amp;_x0004_A _x000E__x0006_Ù£_x0013__x0003_Aêö\\J_x0007_A_x0005_h(ÓÂ_x0001_A_x0008_¥ÿú_x0006_A×¯åÆ'ö_x0006_AV_x001E_A8ýv_x0005_A¸!éØ_x0005_Aó_x001B_QßÌ@_x0006_A_x0006_sí©_x0014_%_x0006_AÖ¬ìk_x0002_Z_x0003_A±~]"¦_x0005_AI¦&lt;²a_x0005_AÌcMÑ_x0006_A_x0018_W¾zZ_x0004_A_x0003_¾»1`:_x0006_At_x0008_}Ò\8_x0005_Aó_x0011_o£_x0005_AÇMØL_x0007_A_x0003__x0006_ÌÆ_x0005_A_x0018_´mÐ	¿_x0004_Aè£µí)_x0004_A	_x000B_Èl±(×_x0005_A_x0012_._x0003_¸c_x0003_A:Ëº¶U_x0005_A®9û6&gt;Q_x0005_AÝ£=³µ_x0002_A_x0004_¨iNÜÛ_x0003_A5}í¿_x0003_AX2slÁ_x0005_A¤¥_x000E__x0005_ÐT_x0007_A4CÐÍ_x0005_A©Nè×;_x0005_AhøX÷-_x0005_A÷}}1^|_x0005_Aõð_x000E_K_x0002_V_x0005_AÇ¨mg²_x0006_A_x000E_«_x0005_D*æ_x0002_A¾Z%Ý_x0003_AJ£áâ¥à_x0003_A*%0_x0008_§_x0001_Atn_x000F_LJ_x000C__x0007_AZá	½_x0006_A ÝAÒM|_x0005_A+úð#|_x0004_AS_x0001_G_x0016_P½_x0003_AoË¿^ë­_x0006_Ar_x0003_Ò]G_x0002_A_x000D_Ø2¥_x0007__x0006_A1òÃ`8f_x0005_A_x001C_·×CA_x0001__x0007_A*ä¹Ùk_x0005_AÆ×&gt;óÞü_x0005_A_x001E_ã¿6_x0001__x000B_ô_x0003_A&lt;¥¸# _x0006_A·Ú_x001B__x001F_}_x0005_A[_x0008_Âjx_x001B__x0007_Aì#À®Áu_x0007_A$_x0005_NCåe_x0007_A\¼þµÍ_x0003_A_x000E__x001F_¼ûQ_x0005_A_x001F__x0006_pò_x000D_._x0005_A_x0006__x000B_O=À£_x0002_A¶K@n´ _x0003_AL7_x000F_	_x0005_Am	_x001B__x0019__x0017_%_x0002_AÃÎ0R_x0003__x0003_A×!óvË£_x0002_A¯87®_x0013__x0005_A-´i}_x0002_A_x0018_ú·_x000B__x0003__x0007_AÚgÊR_x0005_AÔ=_x0013_BÏ_x0006_AÄ5¨RÖ_x0002_AÒF@_x0013_º_x0014__x0004_A.G6Ñ6_x0002_A	Mno_x0017__x0004_Aî`¸(_x0007_Ac_x001B_|daf_x0005_AY±¨ÀRB_x0005_Aeßö_x0002__x0006_A#_x0007_wzA_x0006_AXÊ&lt;ø_x0016__x0005_A*±/ëÚE_x0006_Aâ_x0015_§¬F_x0006_A_x0001_	©4_x000F_Î°_x0004_Aïfc7v_x0006_AM·Äõ_x0005_A_x001C_U_x0007_Û_1_x0003_Aj$Ï¬_x0005_Aôã½ù¤E_x0005_ALÞ_x0010__x001F_@B_x0004_A}_x0007_äkª´_x0006_A¯_x001C_·6]¹_x0005_A¨%ñPxÁ_x0004_At®õÈ³H_x0007_AA,3õ_x0005_A.åå©5_x0002_Aô[_x0008_Ëï_x0003_A_x0014_\_x0016_¼Ö¢_x0004_AÛ°2O_x0005_A¦	ø_x000F__x0006_A¿³§_x0008__x0003_A£ ¶öÞ_x0005_AAæÀr¸_x0005_A®ãZ__x001D__x0004_A	Á=ÑG_x0006_AX_x0002_L¬Z_x0007_Az¢§ÔmT_x0003_A¿Ö_x0004_"E_x0004_A¶áô6çà_x0004_A_x000B_9;«ú-_x0006_AþW¶µN_x0002_A_x001B_¬T_x001B_Ä_x0006_A°&gt;ÀNY_x0007_AÜ[_x001F_ArY_x0005_A¾B«¢_x0008__x000B_»U_x0003_AG,^-_x0017__x0006_A w_x0015__x0001_Ñ_x0005_AáD_x0011_jßB_x0008_Ab+2_x001C__x0008__x0006_Aò_x0019_½±q`_x0004_A©'_x0017_à_x0007_AP0«§:¼_x0002_A%³è8_x0003__x0005_Aw0PÊ«_x0004_AÊè_x0013__x0014_ì_x0004_AÃ_x0003_ )ã_x0006_AÖÎ¯7A_x0004_A_x0002_öwqB_x0004_A_x001C_õ¶ë`k_x0004_Aù_x0008_=_x0004_Ab_x0007_á8X_x0006_Aåµ_x0011_#½B_x0003_AwAwF×_x0005_A	ÖRË_x0005_A¤¶Ä¯{n_x0006_A_x0004_BÅ¾cµ_x0004_A_x0015_h30_x0003_Ar:_x0018_(?n_x0003_Ad©_x0017_Óê_x0004_A_x0016__x0002_äy_x0008__x0005_AÊö_x001E_á}3_x0004_AÚâÔ_x0004_AØXÊ´ô_x0018__x0003_AÃ´ù²Ý_x0004_AaÁ¥#_x0005_A_x001C__x0004_8¦÷_x0003_A_x0001__x0008_]×ÚÒ1g_x0006_A_x0016_7Úu·_x0003_Aà°ÇTR_x0004_A ±_x0016_iøö_x0004_A&lt;Ev_x0011_Ë_x0005_AÆÂ«Ê_x0002_AÆ¥6LÕÅ_x0005_AéV;.ê_x0002_Aì_x0006_¢cò_x0006__x0003_Aæ½ûÆ×7_x0004_A¿"7_x0014__x0004_AÁJt´_x0004_A_x001C_ÃC:_x0011__x0003_Aiðsf¥_x0006_A6j¦w_x0018_s_x0007_AH_x0013_¤¢_x0005_A¡É&amp;0×_x0004_AZ"r_x000E_#_x0006__x0006_A·ûí*_x001D_j_x0006_AÝQA÷ù_x0004_A_x000F_=_x0019_Æ_x0003_AÃ _x001C_Ü_x0006_An«&lt;_x0017_m_x0006_AÝ·'Ú&amp;_x0005_AJÁ3Ç_x0004_AYÇÕ¢R(_x0005_AqôÐVa_x0005_AF¤ªq_x0011__x0006_A*×Î~?_x0006_Aü_x0017_ÿ	_x0006_AB_x0014_?'êO_x0005_AèY	_x000D_'í_x0006_Aæ_x001B_KêÖ_x0004_AN£C_x000B_¹×_x0007_A(®_x0018_â0Â_x0005_AeLÙp_x0005_A¯Â:_x001A_Ù_x0004_AJ_x000C_&lt;|_x001C__x0004_A#Z}k_x0002_AÓxIÈ,G_x0005_A_x0015_ãrì©_x0006_A_x000F_ ±Û_x001B__x0006_Aó,%À_x0004_ATÖU§¢_x000D__x0006_Aòxp §O_x0005_AÊÞú¦M_x0005_A³éß	ì_x0004_Ar_x0005_'8ú_x0003_AÂ_x000D_ÈP_x000C__x0007_AZýÅ_x000C_~_x0004_Az&gt;|1%à_x0001_A| Ä_x001F__x000C_ _x0007_A¶=Â]NÐ_x0002_AÂlçEÜs_x0004_ARMCâJ_x0005_A_x001D_¾¡_x0002_~_x0006_AãÍÂ._x0007_ArøF_x000F__x0006_A,_x0004_QÜ\Õ_x0006_A;{L_x0008_?_x0005_AR¿9Ê_x0001_Æ_x0002_A©_x0019_a6_x0003_AE8¸KRÌ_x0003_A_x000B__x0010_Á_x0007_&lt;_x0004__x0005_AqK¥ú_x0003__x0006_AcÏ	_x0004_ÅQ_x0004_A_x0002_]ºRÁ_x0005_AKÅÑ¹@B_x0004_A|¹ç0 a_x0003_A3Í`ØJ_x0005_A_x000E_9ì_x0007_Ê¨_x0006_AetHØ_x0007__x0004_AÙ&lt;_x000E_³_x0002_Å_x0004_Aôû£ò_x0006_â_x0005_A_x000F_ª¡OcV_x0005_AXDm¿8Å_x0002_A¸miÈÏ_x0003_AýÚeÊp_x0004_AäÍ._x0012_!_x0005_A¢æR³ë6_x0006_Aä×]_x000D_(¥_x0006_AÞã©éÆ_x0005_AK] #I_x0005_A%ïç_x0002_Aè¹â¶Î_x0006_A&lt;ÚË¯|Ô_x0004_A¶êç_=4_x0004_A_x000C__x0001_{5_x0017__x0003_A_x001A_)â_x0014__x0005_A	rç¾Ù_x0004_A1_x0008__x001F_ENY_x0003_A_x0010_'Û)ÇT_x0007_A2ÊèÕâó_x0004_A_Þh·×_x0012__x0007_Aw-_x0017_Ú_x0002__x000C_Ê¹_x0006_A=;½Ý&lt;Q_x0006_A¨ã~l_x0012__x0007_AÞ óW²_x0005_Abý&amp;g_x001D__x0005_AI)ö_x0017_r_x0004_A_x0016_$~i_x0003_Ag_x0014_	j_i_x0003_Al*Ù¢_x0006_A~¡ývm_x0006_A_x0015__x0016_í_x0005_p-_x0006_AG£_x000B_uá_x0005_AØ_x0011_Ä»³_x0005_A_x0019_¾I;ËC_x0006_A_x0018_¾)M­j_x0007_A'zÊ(Ö_x0004_A_x000D_ùz&amp;æ_x0006_Aø³«ú¡§_x0005_A_x001C_jp_x001B_Ä_x0018__x0005_A(A«_x0006_[_x0005_Ai«~`W_x0005_Ar(Õ©_x0018_}_x0004_AÞ¬¬MV_x0006_AÄ¾âM]_x0005_A;_x0010_%xÜ_x0003_A_x0008__x001F_ø6_x0001__x0006_AùUGÞI_x0006_Aäè_x0004_A	Ö_x0017_ô	_x0005__x0005_A;yÖÃU¯_x0006_A	ñXÒ,W_x0004_Aº¬2_x000F_:_x0004_A_x0007__x000E_¶_x0013_B×_x0011_2_x0006_AÞ K8É_x0006_AÂgÿæ_x0003_A_x0001_4 ø_P_x0006_A(ß¢M¡c_x0006_A|f§	_x000B__x0004_A7.mí5_x0005_AÓçþ·_x0006_AyrÝoò_x0003_AîÄ²_x001C__x000C_e_x0005_Aî®n,_x0006_A2dz_x0004_äg_x0002_A¿º_x0003_Êêã_x0003_A"©veN_x0006_A£¦_x001F__x0006_AwUD _x000B_k_x0006_A\´yY	_x0006_AË¬=S_x0002_A®õ$a$_x0008_Aöx¢_x000D_²_x0002_ABÀaÕX_x0008_Ay_x000C_I¦Y_x0006_AÛT+¼¥N_x0006_Aã¡üõÍV_x0005_AB~V#n_x0015__x0004_A;¬öE×-_x0004_AGµ®Ù_x0006_A1tý¿«_x0004_A_x0006_{=Ù_x0005_AI¶Gç6m_x0004_AM_x0012_:É_x0002_AtH/_x0001_	_x000B_E#_x0005_A_x0008_b¢¶-Ï_x0004_Aã4Ç×ï_x0007_A_x000B_pÝ_x0004_Aº_x001E_²@ò _x0005_A3_x0010_³ØÐ_x0003_A_x000B_aµU4_x0001_AÅmU`º`_x0007_A§RMÒk_x0005_A)_x0002_1a¹_x0005_A*ñÑýc_x0004_A(ß7aÛw_x0005_A°rcRç¼_x0004_A ;Àl"Î_x0004_AëºÒ_x0005_AaB_x0005_AÐ5_x000C_x_x000D_d_x0008_A±ó`ô_x0005_A_x000E__x001F_'Ë_x0010__x0006_AåÉ-_x001E_t_x001D__x0005_AËb_x0018_DQ_x0003_A¬¥_x000D_Xç_x0003_AmÃ_x0006_³rç_x0003_A®Ã8µ_x0006_Alë]Ê4_x0005_A`^¹0B_x0005_AÈ½_\ró_x0004_AJî_x0018_Ü_x000C_6_x0007_Am³oÈD_x0005_A»H#2 _x0003_ABÖ]bú5_x0004_AËÄ×y_x0004__x0002_A_x0008__x000D_«Å£Z¤_x0003_A ô_x000C_G_x0007_AùÐ¸ÀÃ_x0004_AU_x001B_â_x0002__x0004_A_x001B__x000E_Æ3_x001B_µ_x0005_A ½3õ¬_x0006_A8ßCc\_x0004__x0005_ApÞà_x0003_A­÷S_x001E_0B_x0005_A	«¾dA_x0016__x0005_Aø_x001A_?Âª_x0004_Aé$ª_x000F_¹Ò_x0005_AÎCÅI_x0004_A_x0012_Å_x0008_^_x000E__x0004_A_x0019_dìs_x0013_¨_x0004_AÈ¡¬¢ÍÀ_x0004_AÍ×@(N_x0006_AZGÀ(¥_x0003_A/b\ö_x000B__x0005_AÂ'²_x001F__x0011_/_x0007_Aw?WkC_x0005_AÆ¢:@e¨_x0002_Akd1üh_x0015__x0005_A»-ñm_x0005_A³_x0004_lLê_x0004_ArÔ×T_x0007_A_x001E_ý¸³m÷_x0001_Aô._x000C_kº_x0002__x0006_A_x0003_b«ê_x0006_A¿íä ~a_x0003_A¼ÿ6C_x0006_Aq_x0008_8_x0001__x000B_OI_x0004_A_x0018_ªQL _x0004_AÒÂbi i_x0003_A_x0003_¬¸­§_x0004_A×_x0012_íK¦_x0005_AEYÇ¸_x0002_AyÖ_x0002_úÒ_x0006_A?#_x000B__x0018_L_x0007__x0006_A_x0006_	É°_x0002_AÙ¾ _x0013_H_x0006_AÃ«@ç[_x0002_A.¼2,_x0004_A/_x0002_* _x0013__x0004_Ay_x0015_±Òåh_x0003_A_Ñ_x000B__x0006_n¯_x0007_AJ¤­¿6?_x0003_A9_x0017_,_x0012_©&lt;_x0005_A®`C_x000B_ú_x0005_AGñ±½+©_x0005_AÄ%&amp;GÜv_x0004_A¬_x0010_4Ò0_x0001__x0007_Aheiç_x0008_~_x0005_AçK_x001A_×Ì_x0005_A¦Koö¥_x0004_Aô{ÆsÔ_x000B__x0005_A=:¾Ñ	ð_x0002_An_x0006_4oïÆ_x0004_A@`Â_x0005_òH_x0003_A_x0018_&lt;_x0001_+_x0005_A6~K5¢X_x0006_A3_x000E_NêO_x0004_AÇ@ÇÏâb_x0004_A_x0001_	Zu`_x001E_7È_x0003_AeÃ#_x0018__x0006_A¸_x0012_}:;_x0007_A$­&gt;_x0019_É_x0002_A_º&lt;ÊY_x0003_A»Zvgñ_x0008_A|NtWz_x0004_A±8»_x0006_A_x001B_ (Ó{_x0005_ACU,±£=_x0005_AÕ½*³_x0005_Am ®úÀ°_x0006_AB_x000B_8I^_x0004_Aûw{{5_x0005_AüÕÍé°_x0006_A_x0006_4¨H_x0003_A_x0013__x001B_æðä+_x0006_Aüs]2h:_x0006_AjÙ?ÁKx_x0002_A;©þ¸ú_x0005_AZ2_x001F_|ïã_x0005_A_x001D_Qîò1_x0004_Ak_x000B_í'Q+_x0007_AØá¿LÂ_x0003_Aôl÷­×_x0003_A}DòMÎ¡_x0004_A^_x0013__x001B_8Ü_x0006_A±:6l_x0004_Ë_x0003_APíÚ_x0017__x0006_A=Q&gt;xÙß_x0005_A0ï?ÚØÝ_x0005_AµÜ¦_x0001__x000D_óµ_x0005_A0½%-"×_x0004_A[d?Bö_x0003_AýÝ&gt;¶S_x000F__x0007_A(VòkÀ¬_x0002_AM«¡àg«_x0005_A7?']\-_x0006_A_x0008_'åÇ_x0008_x_x0005_Afå_x0001_È®_x0005_A¶ÝcTS_x0007__x0002_A`_x001D_}âai_x0004_A}%_x0018_`m_x0004_A_x0014_¯_x000B_mª^_x0005_A¤ÊýY_x0003_AÑY_x0018_Ç_x0014__x0002_A&lt;_x0017_ê_x001F_'¼_x0006_An_x0012_Rsÿ_x0015__x0005_A¹HºSÔ_x0007_Aia8ù_x0003_A ÔEIÔþ@¸)Ù£_x0015_¡_x0004_A$(3;_x0004_Aå_x000C_èããñ_x0004_A ZCA[_x0006_A/l_x0011_N_x0005__x0006_AõBx¾_x000F_µ_x0006_A1\El	_x0006_ArM_x000B_ëW_x0006_AQñ»³,_x0005_A»jíM_x0006_Añ_x000F_óÝ¹_x0004_AzãéÙn_x0004_A_x0001__x000B_âÅ_x001A_Ö´_x0003_AåÓ_x0012__x0019_º_x0005_AÀ@v¶\_x0004_Af½pzõ_x0003_A0Ð1_x001C_¼{_x0007_AD¤&gt;_x000E__x0005_A`#WMö_x0002_A*uvûÚ_x0006_A@¾Gx¾_x0004_A²ÛUk×_x0005__x0003_AÏ_x000E__x0019_Ý_x0005_A××ÿu_x0004_A_x001B_¿j( _x0005_AQÚ¢¶»_x0005_A^Â	ÿ_x0005_A°p^Ù&lt;_x000B__x0003_Aköü¥r_x001B__x0005_Aç_x0013_Üj_x0006_AÂ÷µ¶Ë)_x0003_A¾¥LàA_x0006_Aeìø]z_x0007_Aà³y_x0016_-ü_x0005_AZ¼Ñ}_x0003_A¦X_x0001_ËÞ_x0005_AA_x0003_É Y _x0006_AxÈÊ9_x0005__x0006_AQä¯õq'_x0006_A^_x0003__x0005_\§_x0005_A?_x000D_7N­I_x0004_Ar_x0008_'ì÷J_x0006_AÃô_x001A_Z×_x0004_Añf~ç_x0008__x000C_vÏ_x0001_AJsÑ3kã_x0004_A@§C$_x000B_é_x0004_AÖUXroÔ_x0004_AaÑ_x0014_ô_x0004_F_x0005_A¬´Bß?_x0006_AæªÉÞæ_x0005_Atet2&amp;è_x0006_A*6%._x0005_A¦À¿¢?_x0005_ADp¬_x0004_8_x0004_A¸_x0017_+ò\_x0004_A|AQM­i_x0005_AÇB9Ê_x0004_ANm_x0001_9Õ_x0001_A×9db¯_x0003_Aw­j£ÒÙ_x0004_A_x001A_Tòy_x001E__x0004_A'_x001F_8Ãôò_x0006_AA_x0004_C_x0004_Aº@Sy	A«nµ	_x001B__x0007_Aªh_x001C_.Ä_x0017__x0006_Ah®ÈïôW_x0006_A¿Yq¢_x0006_Að~f_x001D_­_x0001_A_x001B_¶wG_x0005_AÅ]_x0001_æu_x0006_AåÚÓ_x0016_^_x0002_AãÌ_x000E_ 6_x0004_AK§]ïå/_x0005_AäÒÏ/wG_x0004_A_x0008__x000C_ÉËn¬ÞÊ_x0005_A÷RÚúL._x0003_AOà ´_x0004_A,Ê,_x0017_øñ_x0004_A?nù_x0004_AI=gà1_x0004_A _x0007_«Þð_x0006_A]6j&gt;_x0006_A9-Ô_x0007_AÒö4_x0004__x000B__x0004_Am7Y»w·_x0004_AkÃw.%_x0005_A?ö_x001E_Í«_x0003_A_x0013_!Nñäë_x0001_A(£ñ®·ª_x0006_Aû_x001F_ê*¹_x000B__x0003_AWÔI#_x0005__x0005_A"\V_x0001__x0005_A¬ ÃiR_x0002_A?l§M_x0004_AY|)_x001D_¯_x0004_AØ«îô_x0005_AüËn;ê=_x0005_Aüàb_x0012_®ÿ@H+Ì_x0015__x0004_AòÈS_x0013_O_x0006_AÉ\:)	_x0005_A_x001D_Ä/5_x0003_A0¼_x0015_ý'_x0006_A_x000E_hÌµ_x0006_Aßºñ_x0010__x0018__x001B__x0004_Aö_x0013_X_x0002_	»É_x0004_A»Dkb_x0018__x0008_A#48Z_x0005_AÄ{Ù_x0007_?È_x0004_Aò#íkô-_x0004_A»ÜúaQ_x001B__x0003_A÷|²G_x0003_AP8GØÁ_x0003_Aº¥Crå_x0005_A_x0015_ç,¨v$_x0005_A+%¬úª¯_x0006_Aãí´â=ï_x0004_A»I·Ú_x0019_´_x0007_Aên§_x0014_}_x0013__x0005_Arl ú_x0003_A´7åÔSf_x0005_AOäË÷¦_x0006_A¦C4+I_x0016__x0005_AæX¿9_x0007_AÚW6àQ_x0005_Aâù_x0013_µS_x0007_A_x0001_QqZ¹_x0005_AG_x0007_ý·*ê_x0004_A/EÀÌ×_x0004_AÈ)ãLÏ_x0004_A_x0014_G|_x0011_¾h_x0004_AèÎø-K_x0019__x0005_A%òõ¹ì_x0004_A-hÚ_;µ_x0006_A&lt;_x0011_³I«ð_x0004_ArúñBv_x0001_Aá(ÌZ_x0006_A_x0001__x000C_=éÆÔ²V_x0005_A%lú_x001B_m_x0005_AªL²¾p._x0005_A_x000B_ó¬¹7*_x0004_A_x001D_y_x001D_-y_x0003_A©HÄZ_x0012_¢_x0003_A¼v¶S_x0016_%_x0006_AÒ_x0014_6¬c_x0005_Agôâ_x0006_A|_x0013_ù_x0016__x001D_å_x0004_A_x0002_9;32_x0005_A]é&amp;;¶4_x0005_ATCù&amp;_x0005_A_x0001_âK¹à_x0005_Asc_x0013_å$ç_x0006_Aèº	a1m_x0004_AÁè_x0004__x0008__x0004_Aé¾_x0007_F|_x0006_AÖ!ëëËQ_x0005_A%W_x0018_ïø_x0003_A¯hÉHþ$_x0007_A!üärF_x0002_A¤Æ_x0017_{G_x0006_AöÒ^_x0008_ý;_x0005_AÄbþ¨yÖ_x0006_A5~°_x0007_A8&lt;Õ´}_x0006_A¥_x001F__x0008_Ø_x0006_AÊ*íð_x0006_AQSTÒ[_x0005_A±æ:÷è|_x0004_A_x0013_]O4_x0008__x0011_^Ô_x0007_A_x0005__x0019_æ_Ô©_x0003_AÊ¤E[_x0016__x0004_A-õHDôº_x0001_A*_x001D_ù¬Æµ_x0006_A¶_x000F_ÄiV_x0005_Aq®?ñ¡_x0006_A!kqBã_x0003_AV_x000F_C¶_x0005_A_x0016_Å_x001E_#ÓÙ_x0005_AZ¶:¯uq_x0006_AeQ_x0005__x000B_¹_x000E__x0006_A_x0014_L×½nu_x0003_A÷n¼_x0019_±Y_x0004_A 4_x0017__x0017_ÁÇ_x0005_Aw®Ü6¹_x0003_A«JÉ_x001F_É_x0004_AK'x	ü_x0002_AL_x000B_´Smu_x0006_AB_x0013__x0003__x0012_¶ð_x0004_Adjÿkm_x0006_A¸±_x0017_dÊQ_x0004_Aóê®Ð_x0007_A_x0018_Ù!O5_x001D__x0006_AÙuNx_x0015_¢_x0006_AÎéé	_x0018_³_x0005_A_x000C_µ U³_x0005__x0004_AM¥Î_x0010_8k_x0005_AG£Ä'Í_x0001_A_x000D__x000C_ÆMU²_x0004_A¥_x0003_Ü=Íö_x0006_AlÓç^i_x0005_A_x0008_	R_x000E_ô8Æ_x0005_A#{__x0001_@_x0008__x0006_A\_x0006_Aj_x0002_Ð_x0004_A`_x0018_Z_x0007_Â}_x0005_AM¡0¬_x0005_A¥_x0001_x}_x0007__x0005_Aù2Pøà_x0005_A+_x0011__x000B_ü	_x0006_Aë Î©ó~_x0005_A9\pJ_x0005_A_x0014_î¥ÿ_x0005_A$wG$_x0004_ADù°Ð¾M_x0006_AßÔsÙu_x0008__x0003_A$G£_x0001_Ö_x0005_A_x000F_iw+/G_x0004_Aý_x0016__x0019__x0008__x0002__x0006__x0004_Að_x0004_ü½K·_x0005_Aiã	9»_x0003_ApÊHå_x0018__x0002_AÔÍQF _x0006_AÕÓkr¡_x0006_A_x0017__x001D_!T_x0007_AT_x0002_B_x0014_6_x0007__x0005_A¤j_x0017_ÄR_x0002_AF¼ûê×b_x0004_AïºÀG}ó_x0005_A¼z_x001A_¨¸Û_x0005_AÁ_x0002_­km_x0005_AòJ_ý:_x0006_AþìG+ÕG_x0004_A_x001F_1}I_x000B__x000C__x001F_#_x0004_Az&lt;Nqñü_x0003_A½8³Ý_x0005_A]=¦Ób2_x0005_A_x0019_ÒÔ_x000C_l_x0006_A	¢Åþ_x0011_ö_x0004_Al' Aþ_x0005_ALlv}_x0003_A_x0007__x001B_¨zJ_x0003_AðXï.{Æ_x0005_A­ô_x0008_ÖýÁ_x0006_A_x000F_ôSUÉm_x0003_A_x001C_@ýì±q_x0005_A½.'¼ø_x0004_A?Ù¦än_x0007_AT`_x001F_\_x001A__x0005_A_x001E__x0001_Ö|4_x0006_AQîÄþ_x0015_Ø_x0002_Aµ_x001D_'è_x0005_Aî¤_x0004__x0001_à_x0006_Að_x0017_&lt;¯_x0005_A£º§h­7_x0004_Aþà"¦ë¼_x0005_AÉF¨¶_x0004_A!F+u_x0008_A_x0004_Bz|ã_x0005_ASðmÂ _x0004_Aîv«h·ã_x0006_AÙw}ÝY_x0018__x0004_AÆ½óGí_x000E__x0003_A}&lt;|y_x0003_r_x0003_AÕ_x001C_ÙPúÆ_x0005_A_x000B__x000D__x000F__x001A_&gt;Hoî_x0001_A&gt;ú·¡2_x0004_Am_x0008_.cÖb_x0005_AúÕ¸µ_»_x0006_A)rúAKÃ_x0006_AU/µx®w_x0002_AAÚÑEãc_x0007_Aù#Ãüù°_x0005_A¹/XvbN_x0004_Aµ-~ÖY_x0005_A¥_x001E_ð/ã_x0006_APOýP³î_x0003_A&amp;^;ñ²{_x0005_A,_x0008_u)_x0006_A¼ó©ìõ_x0005_A­IÏÃÈ¦_x0005_A°¬¼éæ_x0007_Al_x0013_¸gîÁ_x0004_A6òis¢_x0006_A_x0005_H_x000C_P_H_x0005_AQ#VÍ*A¢«Å._x001E_*AÊU^ÃD*A´£Éo_x0013_§*Aö_x0011_"liÚ)ArÚ¢Ú_x0014_*A_x0001_¾m¯±L*A_x001C_¯	_x000C_à5*A§ßbªP_x0005_*Ak_x0008_zÂP*A¹k.¢_x0017_*AMgø._x0001__x0002_7%*AÊ-_x0008_Û4*AXÌ_x0006_)Äz*ADá_x0019_4·E*Acfêæ,_x0017_*AD¯7CQ¿*A¢$ÌèD£*Aðp¨_x0004__x0017_*Aåj²w *A/	WYzS*AIäYD;l*A6Ú_x001E__x0004_ÆN*A|®._x0013_S*A_x0006_aá^~*AÈý_x000B_¾r*A¢#P]Y*AAöæËD_x0017_*A['_x000C_Õ¾K*AÀãÔL=*AuÙ+ÝMÉ*AÑi7T¬*A_x0010_øÅ_x0012_Â)A`Ù:]*AH]Nø)AMQ"Jï)A{¨Ï/*AÓ¯_x0017_ò3*APìº)A@~úàS*Aêxw&gt;]*AÙËR_x0014_*A÷Î_x0018_ ^*A_x0002__x0004_?T[©*AT¦Å_x001E_u*A¶Ìjge_x0003_*Aîâ_x0006_p}*A¸ýð,0*A\b7¼Ò*AÁ	âð@*A5Ò¹û)A(²Ü¾*AB¿Ý¨*Aäª½ÞT*AuQcõ *A]mê=V*AÕ*áÞU*A»Qã_x0010_+A¾;Ù¤_x0017_Ë*Aª&amp;A&gt;_x0011_Ö)A\_x0010_Î1l(*A1_x0008_í!®s*A_x000D_rõ_x0001_*A9_x0007_¤*AiÉë)AUl_x0010_Ù¤)Amp:Wz)A8Û7_x000E__x000C_*A7³:äiô)Aw_x0003_8ÈXt*A¡m&amp;$T*A!­0qv*A¢ëjÙ_x0007_*Aî5È_x001B_s*Avç_x0001__x0003_¨*A¤I§áLò)AZ@w_x0011_b¦*Aë4F¿þ)A¡+Dåò_x000E_*A?Iùy-*Am`êÀ*Aô5vÐ_x0005_+AØ¥àô_x000C_¡*AAQªúGÿ*AiÕáÔÿ)Am/Ó*V*A_9ÿ´.ë)A»YjObí)Aú¿.¶s*A_x001B_c8%_x001B_Z*Aû!ÀFÚ*Ay^Õ£@*A_x0015_Jaü\*Ag§Cb_x0002_*Aç_x000E_m_x001C__x0005_*Aõ_x000F_Í_x0013_*Aö_x001E__x001B__x0005_j)ArèL}n*A}(_x0011_Ù)*AÙ&lt;2&gt;òT*AKÓæ_x001A__x0014_*A+èx|l*A_x0007__x0011_=eª*A±è#_x0013_.*AKþu%2º*Acó_x0007_!Ì*A_x0005__x000E_`_x0001_×ÓS*A'l_x000B_ë{º)AÊ_x0002_ÅÎ/*AÎÕ8ö0*Aì¬DÕÆ)AFRÍc+AÎUá/ó)Ak«¸#g®*At§+pÒ*A\_x001D_[Á:*A»è_x0008__x001A_*Aø¼8_x0014_ºZ*Aw_x001E__x0007_Wµó)A¬^_x001C_ø)A_x0004_C~n$J*AüV¶¶â*AiJ;µÔ*AY_x0017_ÿ¸®)A_x0003__x000E_5NtK*Ag\ÉIÓ)A&amp;1ÍÖ(*A7@§®ó)A!'&lt;Ù2s*A_cÅÏ6,*A_x0006_ªæ	_x000D_²)A_x0005_îò_x001A_Ñ*A¹Æ_x0013__x0010_¨j*Aì*_x0019_¶*A46_x000C_Kõ)Añ©æ4_x000B_0*A_x0012_lÁÔ*A_x001E_îk_x0003__x0004__x0012_m*Aj²à_x0015__x001E_*A=_x0010_ÃP8*A/_x0001_X}%-+A­ûHÄ_*AÌÈ³iJm*A«t°®Ü&lt;*AUB_x0005_Å4I*A&lt;ùèBsO*AÑ_x0010_Zfâ)A¬n®T_x0011_Ó*AVo'w9**Af_x0007_:mññ*A_x0002_ô°\ )A6Í~_x0008_h^*AF]°WO*AÐ /l¡)A¿¯=GÞ&amp;*APAJb*AóÄiÕ_x000D_ê)ASënX¦)AOa+_x0017__x0017_ *A8¡Hú*AÙO­ÑW*AeOñ_x001C_R*Aó_x001F_§4rY*A}_x000D_¦ÇA*AâDaó*A¤iÃ¶l*A_x000D_ª_x001F__x001F_a_x001D_*AB_x0018_&lt;yÛ)A_x0003_·	Këð)A_x0001__x0002_@ oÖ×ñ*AJC²_x001B_1^*A_x001F_áà­)*A_x0002_Éå_x0006_ø_x0017_*AÅûs|ËN*A«È_x001D_àrh*A¤_x000F_uõ¾Í*Aó¶ªWË*A_x0019_vµG*A¼¹)_x000D_x*Aú¿ÄÍGH*AÉ_x001C_EªÛó*A=_x001F__x0001_y_x0007_+AOÍl77*A"ÙÑÿu×)AN$Mà)*AõXKáS)ARö],*AhÈý:¶¶)AWý¸¨)ð)A_x000D_¡Üyc)AS¸¹$1*A,&amp;x*A¶ùÇ¼)A,_x0016_ø¶f9*AÅPHÉn6*AO\èª$n*A¼9ü(1*AÍUÂ1Ý²*AZIg.¤*AçBÀV*Alø«_x0001__x0002_PÓ)AE;â_x000D__x000C__x0010_*A¡ç(_x0005_´_x0019_*AålÐ±)AG2;UK*A¯aMâ*Ac?Ú_x0006_å)Ad_x001B_L4o*A,ó×xÿ)AÊ¯Æ_x0001_´4*A?_x0015_ ö/G*A­K_x001A_dØV*AI$ÂÞù)Aß_x0004_§¸-*Ab(¡à/)AÖ¶ß:)þ*A_£»_x0012_¤*A_x0016_ ¿U7*A_x0007_É]_x001D_»*Awgëv_x0005_*AcÐ÷£w)*A_x0012_Ýó³¾_x0018_*AÕÚ_x0006_°n*AªÁñü)A_x000F_	¯X_x000B_*A(_x0001_`ãð*A±T»_x000C__x0003_È)A·4 Û©*A÷¥,ÍE*Aûáº!*A2_x000B_F_x001D_*A#p·wÒ)A_x0001__x0005_Í_7*A!Ò_x0008_Ùb*AD_x0013_Ì_x001B_)A_x0006_.Åº J*A1ælÉ-z)A_x001E_?_x001D_äu*A_x0010_I+f_x0017_t*AÊJb_x0012_2*A¹_x0012__x0010__x0014_¥*ADÿ_x0002_g_x0001_*A¤þ_x001D_R7*Aû_x0014_­ªñ¦)A&gt;®Sóï*A´_x001D_P[b'*A_¿Èp*A¦#«_x000C_e@*AÊA_x001D_V*A ´'*Aû'©6Æ)A_x0007_°ä_x0003_õü)A"f×!å)Ai©_x001E_¶­­)A9r^*A!1_x0015_ý/*A°Ó^C»9*Aõ_x0008_×#*ALÖÔªÑ)AÜ_x0016_ÿ^*A_x000C_Ñ0d*AøXjÖôD*A_x0004_uUo*A_x0010_¨Å_x0001__x0002_|­*A¬&lt;°e$4*AjH_x0004_t_x0007_K*A\,ñ_x0004_U*An_x0007_÷_x0001_*A_x0013__x0015__x0019__x000B_d*AX;Ó_x0003_+AÈ_x0014_ûìçâ)AYbK;_x001C_ß)A"²L^³ç*AGö_x000C__x001D_Q_x0017_*A°ëïÌÀ±)A²õQC*A%¼TÅ3*A±QÚNX *AP_x000E_s}Á)A"ù_x0007_S^Ð)A7 _ *A·ìj¡Õj*A­°5ØÀ)Aù+´Q_x001E_*A_x0005_&amp;°ÐÐÙ)A#Díp6_x0017_*A_x0014_Ü¹ØØ*A%?ÝüÃR*AG=BÆÜ*AxF6m_x0015_*A/àLØV¹)APu£¥*A$©_x0012_°6*A_x000F_Ö$ç_x001F_Â*Aâäß_x0017_£W*A_x0001__x0002_ô_x000D__x0007_ÚÎ©*A_x0006_ß?¼v*A_x000B_mü´Cÿ)AeIò_x0016_=*A:!1i_x0002_*Aâ_x0001_s!*A»­­ò*AN	DþÚS*A:þ±_x0019_)Aª_x001A_­`Ã½*A_x0016_ó-Ù*A´b³ª*Aõð+ýÖJ*AEXØ1*A¥&lt;èÇr*A_x0011_Cø_x0005_Qª*A_x0011_¨î_x0004_k_x0017_*AI½¬ÁÄ)A+Ë9±ñ)Aÿ _x001E_S_x0014_*AL½»«?*A_x000E_ñÐl*At~w_x0005_»x*AyúÇábZ*A&gt; &lt;àbx*Aö_x000E_Â_x0016_²*AÀOæ1¶)Al?kh%*Ac_x0004_û_x001B_Sd*AÔîþ_óy*AÿIE\O*AFHýN_x0003__x0004_*Aæ9£s*Aâ)±é¬ç)A,ÔÝá½S*AO¯y²J*A&amp;ºÁY*Añ	º{ð¥*A{kÿ_x001B_Èg*A^©nÀCÊ*A{på¾*A1_x0016_·êH°*AwËäxÏ|*AXW"_x001F_!`*Aß_x0002_xJ)A_x001E_ëZ¼¶_x000D_*Afªôrè*A_x0011_r$È8*Aï4Ô¢ª·*Apî%Ãµ(*AÏÃv±*A_x0001_ÿéFÍ)AìàÚ7 *AºÃ¦C;ö*AÿE ó*AQÚÈ*A)¾_x0010_©|*AåÓÑFþÚ*Az hùw*Aºà_x0010_/+\*A)§ÏG¼)*A_x0014_ñ«õSÞ)A$_x001B__x0018_MM_x0010_*A_x0001__x0002_üq×Ø*A-_x0015_ç^ÙN*A¼aÜú¹*A_ö©_x0004_*AÂão_x0017_[*Aè% á­*A§/ÙÀ\*A+_x000F__x001D_§Ø)Aä(Õ¯P*Aî_x0012_t_x000E_0X*A)A_x000F_dF|=*A_x0004_+Ïx¾=*A'¢;)'"+A%U$$*A¤_¼)f£*Aâ_x0007_ýUKw*Aï5vB*AòeZå¡v*AÕìÓU_x0002_*ACù{)_x000E_*A+_x0008_x-³;*AÀ_x000F_Í_x000F_*A_x000D_`h¿Þ)A¨Ø?ì*A¡U_x0011_&amp;É*A¼½Cf_x0014_·*AÊÝÃ)å'*Añ¬_x0004_^\*A·_x0001_¥Ý`-*A6_x0017__x0011__x0003_¾@*Aâ´_x0004__x0005__x0003_:*A)¶_DI*A_x001E_:_x001A_Ù]ß)AÛY3¹Z*AÚùDÏ_x000D_*AØ¾ªy+_x000D_*AQhP&gt;P_x0018_*A_m2_x000F_*Aö}4_x0001_x8*A»¼è³}¥)A¼¿£ß*A|Òlû\_x0010_*A_x000D__x0002_üÃ*Aæü/aõ3*AGtªf_x001E__x001A_*A=½{u7þ)AÊÚ¤¾éR*Aÿuäs¢*A¹&lt;}æ_x0019_*AIÈx¾*Aî!b_x000E_S*A-_x001A_#8 "*Aú'n¸Õ*A8§S;*A%¶Yå_x000C_´*A=¦Î46E+AQ¨n_x0010_¹K*A¼_x001D_ÓÂ)Añ¢&gt;êÉ*A}¤_x000C__x0016__x0006_&amp;*A¦_x001C__x0015_Ó_x000B_à)A9b÷¹÷*A_x0002__x0007_è{ÄãÆ_x0017_*A¶ æ_x000D_Ö%*A_x0014__x0004_bWVª)A{ißÆå)AÜÄùR~)AíýyÅ*A_x0010_Û^_x0003_f*A_x000D_Hnt*A!V©$_x0001_*AäÌûÈ*AüQ}Åâz*AÀßk'&amp;)A®~Ñ,k)A6(¡L]É)AO'_x000B_¯J*Aj5?·à)A_x000E__x0006_n_x0007_*A_x001E_w_x000F_73*Aä_x0019_ë~GR*A3ä_x0005_È_x0003_¦*A?×Êgñ_x0018_*AERBVR¸*A36©âx*A__x0010__x0012_Ó:*Ag_x001A_e*A_x000F_S¿_x0004__x000E_*AÚíûÒï)A&lt;±Ð_x000F_Nì)A0uú&amp;I*Ay¤_x0007_Ù*Aræ~#-*AJ_x001D__x0012__x0002__x0003_~*A_x000F_º62_x0007_ë)Arð_x0004_ì=_x000B_*A(xlÎà_x0017_+A,è,ó*Am&gt;ô+_x001B_*A&amp;w¾eC*A8Ê`_x0006_î)A$AÚ¯_x0010_*Ab2m2q5*AI\8ý;&lt;*AY_x0004_$t_x0015_+A:ÄN¦~*AÔ_x0016_k_x001D_*A2Z:ú	×*A_x0006_ù,H*AL/øp»8*Aì®y_x000D_ôh*AwÓ_x0001_ý9*A¤Õhø¹*Aâ2_x0011_O_x0016_³*AXÕq_x0013_È_x0015_*A_x0016__x000C_ú&lt;*A,ëÒ_x0007_³*A_Æ_x0011__x001F_*AàdV_x001F__x001C_*A0ÊÍp_x001D_*A´º_»4	*A_x0006_°vFí_x0003_+Az+^I¾1*A_x001C_I¬ß£*AMv_x001B_ý_x0017_x*A_x0001__x0002__x0010_Üþü¼³*A¼$À*AZ_x000F_Û_x001F_NM*AvÈÒ_x0013__x001E_j*AµÀR)AÃc_x001E_Ô_x0019_*ALW÷Å²)Au_x0003_l_x0012_ë5*AöævÏ.ð*A»aN_x0003_¢*A i_x0003_=´)Az¹9*A_x0019_B_x000B_.OÊ)A_x000C_N_x000E_Ë_x000B_*A-Á,Òh*AÜ,ðyW*Apª_x0018_Ý)Agï|*AáÃYü)A_x000E_X`Qe*A&gt;ùÎ¢Çl*A_x0003__x0007_¹Î5*AÁÝ$Nhô)A_x0014_I¬Þ*A_x0017_%:o*AªLkUy¹*AõÜ²Û¿*AWÐñ!ôI*Ao¾û_x001C_i*A¼ÈåYA*AÅ½_x0017_@_x0011_*AÚ2;Õ_x0001__x0005_ì!*A÷;úëÈt*Ag_x0018__x0017_Ø)A_x0004_C/ôlß)A§s±0¸*A_x0002_Zó_x0003_¶;*ARY¡ò]_*AîY_x0003__x0003_.*A1³·d£*A_x0016_^ÉÇ)Aç__x001F_s_x0014_|*Aqä_x0013_&gt;_x0008_+AY{ÎµQ**A9ÅßS-í)Aòfi)*A_KÁ 7_x0013_*AÁ_x0010_Íûj_x000C_*A_x0007_`_x001A_¿Ír*AÒÝ»uæ)AÝ^Éª_x001E_*An Kù_x0006_=*A"Å&gt;_x0017_Ûe*A.ÎÜ_x001B_Fí)Aÿcgíª*A8P_x000E_j»*ANÿ¼5®*A=¢)Tfì*AM_x000E_e*A66Gÿ²_x0010_*A_x0012_d2*_x0012__x0016_*A¢|øa&amp;*A_x001C_îë¤*A_x0001__x0004_u_x0003_ìvû_x000B_*Ae'Â¶ ÿ)AÞßAzÁ_x0006_*AD"5ÑC*AU_x0017__x000E_SÏ)A£&amp; oC_x000E_*AÏv b*A_x001F_­ÖÉïß*A¥?Cê§_x0012_+AÐ4=¹_x000D_*Aû¡U*Aä¶l[E*A2KµÄ*Aêôp¿ZM*Aä]c´/*A¢­"k4*A¡»4l®*AÉ_x000D_}¨j¿)Aÿ)í/õ)A`ÓÔP*A_x001E_H1)*A6_x0012_&amp;p©)A^é¹¡%*A='ó_x000D_É9*A=_x0006_¹+*A´¬Fa*Au_x0007__x0012_G_x0008_+AÇ÷À_x0002_*Aúõ%7_x0002_*A³5I2Áo*A_x0010_¶§ìz*A."_x000E__x0001__x0003_¿±*Aý ezÀ_x001F_*Aíé(Ýr*AoJ$_x001B_c*A6ä¼^C*A¨qvÇº*Av]PÂ*A4×õÝ?R*A_x0013_öPx_x000F_á*A!fÊñF°*AMqÊjÝ*AUJ] 6f*A2û°ý¼*Ak²ªs"È*AXM!	_x0017_þ)AÛZE,ù*AÒ8ÐTõ\*A¡ÝPd2)A½p_x0016_(¬*AÞRÅLà*AÝü{ ð_x0002_+AÓ ¨Ú*AQÒ£H$*AÃ'[orà*A_x000E__x0012_1_x000E_~*AÑÈý; ¤*AúÇ¢ù)Ak¥sâ y*A_x000B_ÚB¼Ô)AÊéß|\_x001C_*Aµåg¥}µ)A\ëÈ0¾*A_x0001__x0003_±ïÁv²f*AK¼uoJ*Aò_x0013__x0006_À	Ä*Ahâ\É'¡)AùGÈq	*A]jPû®=*A_x0017_._x001C_¥_x0013_Z*Açá#fZ*Aj|Ýk*A_x000E_h?ý!%)Aß¦Ë«Å*A2-Öº*8*A_Z¸Z_x0014_*A·f¼XÒ,*A6_x0003_Dè1*A(Û}_x0001_(*A¯1üM£_x0016_*AKÆp_x0015_e*A ò¢Y{7*AAw_x0002__x0007__x0004_*AA_x0016__x0014__x001A_\]*AdxL­d*Aa?ñHÆ)AÓ(¼)AcI­§_x0010_A*A_x0007__x000C_Fÿ§±*AA|[_x000C_*A_x0007_NóÌÑ)AR;!¥ø*Aº_x0011_¬ù&gt;*ABs±Z_x001E_&amp;*A§ÅéO_x0001__x0006_4*A_x0012_ô_x0015_ÐA~*AcÜ¬Òt$*A4_x0003_Û×ß.*A_x0005_µL5*Aq¹_x0005__x0005__x000E_*A3£§úà *A_x0004_ ò!7*Apô_x0011_ý;Å)A$-=õ_x0005_X*A7*Òm*Aø¼$Þ)AÙÁ_x001D_¸_x001A_+AÓ_x001F_ (á*A°R(R×e)AA¬_x0017_cÛ_x0014_*Að&lt;ÅÇ¥_x0006_*A_x000F_zÉ'3*AËb»_x0002__x001D_º)AI	 &amp;_x0017_M*A©ÖO*A/ÈÆÚ^*A×ÅtZ¦*A_x0004_A5 _x0005_Ú)AËä­äPú)Aô¼_x001A_ÔÖ)AäÝtÖ*AË£Ö±²)Aw:Ë_x0006_É*A_x0002_ê_x001A_ì û*AçTo·&amp;û)Ab?AîQw*A_x0003__x0006_á½&lt;$:*Av_x0007_A×)*AÎ_x0001_¼_x000B__x001D_*AF'_x0008__x001E_*A4ê/_x0012_d*A)çI)A_x0002_!Û_x000F_ªÓ*AÓ.SÛQ+A«yF¹Ô)A±¦j*A1_x000D_ñxó÷)AäC_x0005__x001D_:â*Aß­¼Ýò*A_x0014_ 'ðHF*A¦ÌÃ_x0016_&gt;*Aa-³_x001B_ï_x001E_+AÈòøc*A_x0004_0Û«_x001D_ð)A_x001B_¯#1*AcÞH­TÏ)Aµw_x0005__x001F_÷&amp;*AQ_x0018_N3@î)AMoÝ/üâ)AW&gt;,î*Aë_x0014_Æþg*Aø?1¯*A_x0013_øÕM*A6üÁ2*A½DÖ¬*AZ_b¦Õ_x0001_*A·%{_x001E_ü½*A6|§(_x0003__x0004_UC*AÒû*J+£*A¸:èÇT*AÉem_x0012_?©)A§	wï·)A+_x0017_ó¦*Aû_x0010_S4"*A8füäf±*A½Pp¤Å*Ag$eá*AÓÅ_x0002_P,[*A_x0013__x000D_ÁÞ)*A³;Êþ_x0001_ç)AÜÉ£_x000E_þ)A¦Ìîë¹¿*AÓPíñE7*A^_x0001_¢¥½;*A9¾_x000F_Ot*Aáú§è)A_x0010__x0006_ÓDO*AË	v*AÅ_x0019_ïÁcu*AWù·_x0005_¢_x0005_+A¬_x0015_+¹_x001E_*Aå·Q:ÊÔ)A4(Ç_x0016_n*A_x0015_­(·*A*ª_x0002__x0013_q*A+j_x0016_«º*A_x0017_ÏC_*Aáãi´dK*A_x0010_Æ_x0006_íG*A_x0001__x0006_kÒ(÷¶)A«&amp;v"û*AsÃ_x0006_*A_x001C__x000B_ÿaV*A2}Ê_x0010_%*Ay_x0003__x0016_ëä)Ak_x0005_  _x000B_(*Aì(í_x0002_£%+A£_x0004_ú\ö)Aáw_x0015_tç)Aÿ¡9æ)´)A¾ßâ,'_x0015_*Aâ'mÓmû)Aq_x0003_;_x001A_Ä_x000E_*Av_x0013_Ã7Ö)AðdDQ:*A×òÕ`[*AÐc/_x0006_°_x0014_*A#¿1ì¾)Aä`'JÁ*A_x0016_&lt;ª_x0005_à)A[:eð&lt;s*Am¨åO¬F*Ag]4_x0017_U*AxoÈ³ºO*A_x001B__x001F_âÉ6M*A´ôVKÅ*A÷ÿ`:¯c*A±¸(oHó)Av¿÷îã7*A_x000F_ß&amp;re*A_x0011_9Y_x0001__x0002_?	*Ap«&gt;*¬*AÝÇÃ°*A_x001B__x000D_§½Õ)A_x001F_b®YY*AÏcj«î©)A_x000B_ï¶¿ÚA*A_x0007_	 ^_x0008_*A9`_x000D_©*A_x001C_bíý^0*AkP_x0018_Qê3*Afª!_x0002_*AµwV &amp;þ*ADs­®á*AÎl#Ç´-*AJuÓÑ6*A&lt;à´_*AI°Î_x000E_Ö*ApÞ¯´ó)Aö )µ#ö)A_x001D_í+ÞÒ*AÇÔvÄ*AõëµäÍ*A _x000E__x000B_x,+A_x001A_Í]¼_x001B_*AÑWèÕ_x000E_*AÐ_x000B_òeù'*A_x0003__x001C_­WJ*Aþ¤_x001E_ `*ApÝr_x001E_*AòTº7F*ATzÔò£¼)A</t>
  </si>
  <si>
    <t>c55e484ce7a26219f84950760785bdd1_x0001__x0007_Þ5&gt;Kh*AÂ&lt;_ñL*A¤&lt;£_x0006_*A98â¬*Au5L_x001D_Q*AbáU|î)AG«t&gt;1*Aq.Kò°*AÎ_x0008__x001A_30h*A_x0003_µK_x0019_#®*A´Ö6³²(+A»'_x000E_l**AËK WÑ*A`G_x0014_®Úä)A´4H;Íæ)AµáäÃÿ_x0005_*A_x001B_ò!Ä_x000D_Ö*AÌ_x0002_5àõ¥*Az_x0018_ì'_¬*AÖÎc°&amp;*A_x0018_'Ê{6Ù)A_x0016_ä¹b_x000E_+A_x0017_¼´j*AâÿßeUÇ*AEøº­_x0019_*A·'Êñ,*AÎòqà5*Aoñ©2Ê*Aª]z¦nÆ)A_x0001_èGø+_x0004_*A»'ÂK »*Aùû_x0001__x0002_F*Aá¼"ñ¶*A0_x0018_fæ%%*A³Iîb*AmÏ_x0007_¡ I*Aä¼6`ÌQ*Aø£*T*AãA_x001A_Ïõ*A¸_x0017_ö±+F*Aþa³vñw*AtÅÅG&lt;*Aûö3÷?*Aäê­b*A D*Í*Aë§Ô}Í*A*þh_x0016_ë)A@yïæ*Aoë±q:_x0007_*AE(ÐgÂ*AÄQsà(3*Aò0ÚýF*A_x001C_ñ`½Í)AB§+¶áI*A|?ra§*Ak¹xk*ALm¼ÞÛ)*AÖaô	_x001D_§*AhõØA¶*A_x0013_«_x001F_Rh*A^ðmq_x000C_«*Anì­âÙ»)Aª#*"Æå*A_x0004__x0006__x0004__x0013_Ô¿_x001C_&amp;*Aß_x0005__x0013_Åx*Ae.T_x000E_T*AüÖR.XÁ)A¢\]_x000B_[*AS¹GS½*Ar%½ì+&lt;*A&amp;s»_x001E_"¥*An©g*A%z_x000E__x0015_$ë*A÷¡nµ)Aj&amp;¸ð*AÆíýNW8*A_x0003__x0003_It*A_x0013_-óz®*Apö´mé)A_x0016_À_x0010_s_x0004_n*Aø²(*ALüDájÓ)Aé'æl_x0010_*A=¤2_x0011_¼ý)A#TU_x0016_F*AÎ!Mùð)AÂ_x000C_a%Þ*AG_x0001_Ìe¶)AZZ_x0002_S_x0015_*AøÞ©WR¹)AÆ»¾/*A/úÚ5_x001C_B*A49&gt;·Æ)A"»¢_x0001__x000E_&gt;*A_x0012_ÚM)_x0001__x0004_Bx*A"×pßké)A_x001D_|aÍÍ)A"´±_x000B_·Ò*A_x000F_I¼²ö)A_x0016_M" *AZ¬(¾_x001A_*A;Ø½^ã))AV=Q[:2*ATÄj*A¢_x0002_Ä¨)A_x0003_¢wó&lt;*Ah_x0004_÷û_x0017_ª*A|_x000D_Qâ²)A ¿þ*_x000E_*A¥_x0013_ckJ*A7_x000E_¹pÁa*AñËsk´*Aû	boX_x0004_*Aå}Þ+Í *ATÆ_x000C_ñ)AÒ76_x0019_Kè*A)é_x0001_ù¨*A¥^_x0004_0ÿ)A8_x0004_ì}|&lt;*AN£oÙ+k*Aë_x0003_có=2*AÚ0,7í_x0001_*AÞÊFF¶*Ah×1Øº)Aª?µú_x000E__x0006_*A_x0002_÷\e@*A_x0003__x0004_}9_x0014_ ãB*A_x0010_ÃC¿)Aò[_x001C_Ú_x0015_$*At¡_x0010_ªöó)A_x0001_½óøsZ*A_x0011_bi½_x0005_*A×º_x0019_b*AÄÝ`\6ÿ)AÃyJ$ËL*A?_x0006_fáº)Aaà]z)³*A*v1úDO*A_x000D__x0002_¯s·/*ArlZÉ·*A½CàY´*AX{Q'_x0005_!*AWñªÉxs*A	[Ör5*Afáè	*AShÞº»)A¯À/(¶)A_x0002__x0007_Þk*A[UÝße*AI_x001E_ Ï_x0002_*A_x0015__x001C_X/b*Aü5ï!¿*A]i¶ö;*Aé"_x000E_z_x001B_R*AÒ&gt;pU*A°_x0002_-õ1_x0006_*A¬tx&amp;è)AµÙH0_x0002__x0004_Oû)AÄ_x0019_3_x001D_H*Aß|ªuG*Al»`_x001A_T*Aê­¢ska*AsLd_x0001_Ô)AÇ_x0011_ê¾ôP*AÔ_x0019_5t_x0019_*AIéã_x0004_Y_x0001_*A_x001B_p_x0013_é_x000E_i*Ab0õ&lt;þ*Ar.Ot_x0006_[*Að~O*A_x0003__x0010_û¹W*A a_x0018_ì*A¯z¤_x0010_Eï)A½_x001C_éGÿ*Aml¤ÿ¹I*AöÜR,_x000B_t*APÿÉ¸å?*A _x000F_f¥º*AxÆ¯«o*A_x0005_&lt;®*A\#¶á)A.·.¦P*A9É¸9ó*A_x001B__x000C_ðúÖª*AÈo	Í7h*AàªWá8C*Aáieu_x0010__x0016_+A±âB&amp;%U*AK	E®ð)A_x0002__x0004_èg¼KÕk*A!$¡¢&amp;*Añ_x000E_©Æé_x0003_*A°_x0003_á¯_]*A?#ý_x0016_*AÜV_x000B__x0012_t*ARl¸Õ_x000E_*Aã¤_x000F_Â4A*A­"_x001A__x000F__x0016_=*A_x0008_O_x000B_Èn*AFE_x0001_mà*A²íâ)Aÿÿÿÿ{¯0A_x0002__x0002__x0002__x0002_Pc0A_x0002__x0002__x0002__x0002_p0A_x0002__x0002__x0002__x0002_Xµ0Aÿÿÿÿ÷G0A_x0002__x0002__x0002__x0002_ô´0AÿÿÿÿÓM0A_x0002__x0002__x0002__x0002_ ^0A_x0002__x0002__x0002__x0002_ü_x000C_0A_x0002__x0002__x0002__x0002_tD0A_x0002__x0002__x0002__x0002_ðr0A_x0002__x0002__x0002__x0002_x0A_x0001__x0002__x0002__x0002_ð0A_x0002__x0002__x0002__x0002_¬*0A_x0002__x0002__x0002__x0002_T¾0A_x0002__x0002__x0002__x0002_ü%0Aÿÿÿÿ«À0A_x0002__x0002__x0002__x0002_¸¾0A_x0002__x0002__x0002__x0002_ä0A_x0001__x0002__x0002__x0002__x0002__x0004_lV0Aÿÿÿÿ_x0013_T0A_x0002__x0002__x0002__x0002_ì{0A_x0002__x0002__x0002__x0002_´|0A_x0002__x0002__x0002__x0002__x0002_h0A_x0001__x0002__x0002__x0002_àá0A_x0002__x0002__x0002__x0002_È0Aÿÿÿÿ7g0A_x0002__x0002__x0002__x0002__x0008_0A_x0001__x0002__x0002__x0002__x0018_d0A_x0002__x0002__x0002__x0002_t]0A_x0002__x0002__x0002__x0002_¤0A_x0002__x0002__x0002__x0002_0A_x0002__x0002__x0002__x0002_¸s0A_x0002__x0002__x0002__x0002_è0A_x0002__x0002__x0002__x0002_dO0A_x0002__x0002__x0002__x0002_Ø0A_x0002__x0002__x0002__x0002_I0Aÿÿÿÿ_x0003__0A_x0002__x0002__x0002__x0002_øÎ/A_x0002__x0002__x0002__x0002_è0A_x0002__x0002__x0002__x0002_X0A_x0002__x0002__x0002__x0002__x0008_V0A_x0002__x0002__x0002__x0002_¬*0A_x0002__x0002__x0002__x0002_(¤0A_x0001__x0002__x0002__x0002_°l0A_x0002__x0002__x0002__x0002__x0002_h0A_x0002__x0002__x0002__x0002_¤0A_x0001__x0002__x0002__x0002_ì{0AÿÿÿÿÇþ0A_x0001__x0002__x0002__x0002_k0A_x0002__x0002__x0002__x0002__x0002_ï/A89ÿÿÿÿ{á0A8888 0A8888${0A8888ô70A_x0001__x0004_88_x0002__x0004_88_x0003__x0004_88_x0004__x0004_88_x0005__x0004_88_x0006__x0004_88_x0007__x0004_88_x0008__x0004_88	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_x0004_88"_x0004_88#_x0004_88$_x0004_88%_x0004_88&amp;_x0004_88'_x0004_88(_x0004_88)_x0004_88*_x0004_88+_x0004_88,_x0004_88-_x0004_88._x0004_88/_x0004_880_x0004_881_x0004_882_x0004_883_x0004_884_x0004_885_x0004_886_x0004_887_x0004_88_x0001__x0002_8_x0004__x0001__x0001_9_x0004__x0001__x0001_:_x0004__x0001__x0001_;_x0004__x0001__x0001_&lt;_x0004__x0001__x0001_=_x0004__x0001__x0001_&gt;_x0004__x0001__x0001_?_x0004__x0001__x0001_@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_x0004__x0001__x0001_\_x0004__x0001__x0001_]_x0004__x0001__x0001_^_x0004__x0001__x0001___x0004__x0001__x0001_`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0002__x0003_w_x0004__x0002__x0002_x_x0004__x0002__x0002_y_x0004__x0002__x0002_z_x0004__x0002__x0002_{_x0004__x0002__x0002_|_x0004__x0002__x0002_}_x0004__x0002__x0002_~_x0004__x0002__x0002__x0004__x0002__x0002__x0004__x0002__x0002__x0001__x0002__x0002__x0002_&lt;0A_x0002__x0002__x0002__x0002_,´0A_x0002__x0002__x0002__x0002_ö0A_x0002__x0002__x0002__x0002_lº0A_x0002__x0002__x0002__x0002_8g0A_x0002__x0002__x0002__x0002_40A_x0002__x0002__x0002__x0002_ô0A_x0002__x0002__x0002__x0002_Èh0A_x0001__x0002__x0002__x0002_øy0A_x0002__x0002__x0002__x0002__x0008__x000B_0A_x0002__x0002__x0002__x0002_èR0A_x0002__x0002__x0002__x0002_È60A_x0002__x0002__x0002__x0002_@U0A_x0002__x0002__x0002__x0002__x0010_v0A_x0002__x0002__x0002__x0002__x0014_0A_x0002__x0002__x0002__x0002_DÉ0A_x0002__x0002__x0002__x0002_l0A_x0001__x0002__x0002__x0002_H0A_x0002__x0002__x0002__x0002_`£0A_x0002__x0002__x0002__x0002_H§0A_x0002__x0002__x0002__x0002_@U0A_x0002__x0002__x0002__x0002_\0A_x0002__x0002__x0002__x0002_&lt;w0A_x0002__x0002__x0002__x0002__x0008_o0A_x0001__x0002__x0002__x0002_p0A_x0001__x0002__x0002__x0002_L·0A_x0002__x0002__x0002__x0002__x0002__x0003_Xµ0A_x0001__x0002__x0002__x0002_$­0A_x0002__x0002__x0002__x0002_¼_x0002_1A_x0002__x0002__x0002__x0002__x0002_O0A_x0002__x0002__x0002__x0002_PJ0A_x0002__x0002__x0002__x0002_XQ0A_x0001__x0002__x0002__x0002_t0A_x0001__x0002__x0002__x0002__x0004_x0A_x0001__x0002__x0002__x0002_0A_x0002__x0002__x0002__x0002_Ä0A_x0002__x0002__x0002__x0002_°·0A_x0002__x0002__x0002__x0002__x0004_Ü0A_x0002__x0002__x0002__x0002_('0Aÿÿÿÿwm0A_x0001__x0002__x0002__x0002_¨30A_x0001__x0002__x0002__x0002_ØD0A_x0002__x0002__x0002__x0002_r0A_x0002__x0002__x0002__x0002_`0A_x0002__x0002__x0002__x0002_(r0A_x0002__x0002__x0002__x0002__x0002_0A_x0001__x0002__x0002__x0002_,i0A_x0002__x0002__x0002__x0002_¸0A_x0002__x0002__x0002__x0002_¤n0A_x0002__x0002__x0002__x0002_\¬0AÿÿÿÿÔ0A_x0002__x0002__x0002__x0002_lÓ0A_x0002__x0002__x0002__x0002_Ô_x001B_0A_x0002__x0002__x0002__x0002_ÄX0A_x0002__x0002__x0002__x0002_ 0A_x0002__x0002__x0002__x0002_H\0Aÿÿÿÿ3Q1A_x0001__x0002__x0002__x0002_$b0A_x0002__x0003__x0001__x0002__x0002__x0002_¤ 0A_x0002__x0002__x0002__x0002_ìß0A_x0002__x0002__x0002__x0002_l0A_x0002__x0002__x0002__x0002_Ô±0A_x0001__x0002__x0002__x0002_¨0A_x0002__x0002__x0002__x0002_°S0A_x0002__x0002__x0002__x0002_|K0A_x0002__x0002__x0002__x0002__x0008_o0A_x0002__x0002__x0002__x0002_t0A_x0002__x0002__x0002__x0002_hª0Aÿÿÿÿ·A0A_x0002__x0002__x0002__x0002_T0Aÿÿÿÿ³J0A_x0002__x0002__x0002__x0002_à_x0019_0A_x0002__x0002__x0002__x0002_°l0A_x0001__x0002__x0002__x0002_@0A_x0002__x0002__x0002__x0002_ô70A_x0002__x0002__x0002__x0002_N0A_x0002__x0002__x0002__x0002_ 0A_x0002__x0002__x0002__x0002__x0018_È0A_x0002__x0002__x0002__x0002_ 0A_x0002__x0002__x0002__x0002__x0018_ë/Aÿÿÿÿ_x0007_0A_x0002__x0002__x0002__x0002_ÀH0A_x0001__x0002__x0002__x0002_&lt;,0A_x0002__x0002__x0002__x0002_¨e0A_x0002__x0002__x0002__x0002_8N0Aÿÿÿÿ?ë0Aÿÿÿÿ#0Aÿÿÿÿ¿z0A_x0002__x0002__x0002__x0002_Ôf0Aÿÿÿÿ_x0002__x0003_ï¤0A_x0001__x0002__x0002__x0002_|d0A_x0002__x0002__x0002__x0002_Ä?0A_x0002__x0002__x0002__x0002_H§0A_x0002__x0002__x0002__x0002_&lt;0AÿÿÿÿÏÓ0A_x0002__x0002__x0002__x0002_G0Aÿÿÿÿ»0A_x0002__x0002__x0002__x0002_d0A_x0001__x0002__x0002__x0002_X_x001F_0A_x0002__x0002__x0002__x0002_@&lt;0Aÿÿÿÿ0A_x0002__x0002__x0002__x0002_0`0A_x0001__x0002__x0002__x0002_%0A_x0002__x0002__x0002__x0002__x0010_0A_x0001__x0002__x0002__x0002_È0Aÿÿÿÿûp0A_x0002__x0002__x0002__x0002_|d0A_x0002__x0002__x0002__x0002_¬0A_x0002__x0002__x0002__x0002__x0008_o0A_x0001__x0002__x0002__x0002_tÁ0Aÿÿÿÿ'¤0A_x0002__x0002__x0002__x0002_Àz0A_x0002__x0002__x0002__x0002_¤#0A_x0002__x0002__x0002__x0002_`?0A_x0002__x0002__x0002__x0002_$­0A_x0001__x0002__x0002__x0002_h0A_x0002__x0002__x0002__x0002_ôi0Aÿÿÿÿ{0A_x0001__x0002__x0002__x0002_øy0A_x0001__x0002__x0002__x0002_T0A_x0001__x0002__x0002__x0002_P|0A_x0002__x0003__x0002__x0002__x0002__x0002__x0014_0A_x0001__x0002__x0002__x0002_T¥0A_x0002__x0002__x0002__x0002_Ä¼0Aÿÿÿÿ÷`0A_x0001__x0002__x0002__x0002_0A_x0002__x0002__x0002__x0002_0Aÿÿÿÿ7g0A_x0002__x0002__x0002__x0002_d_x0004_0A_x0002__x0002__x0002__x0002__x001C_¿0A_x0002__x0002__x0002__x0002_Ä_x000D_0A_x0002__x0002__x0002__x0002_ü¢0A_x0001__x0002__x0002__x0002_[0A_x0002__x0002__x0002__x0002_Ô40A_x0002__x0002__x0002__x0002_üW0A_x0002__x0002__x0002__x0002__x0018_}0Aÿÿÿÿç0A_x0002__x0002__x0002__x0002_à_x0002_0A_x0001__x0002__x0002__x0002_¤n0A_x0002__x0002__x0002__x0002_0G0Aÿÿÿÿko0AÿÿÿÿoM0A_x0002__x0002__x0002__x0002_HÀ0A_x0002__x0002__x0002__x0002_P|0A_x0001__x0002__x0002__x0002_Ø0A_x0002__x0002__x0002__x0002_(0A_x0002__x0002__x0002__x0002_X80A_x0002__x0002__x0002__x0002_ôi0Aÿÿÿÿ_x001C_0A_x0001__x0002__x0002__x0002_d0A_x0002__x0002__x0002__x0002_øÄ0A_x0002__x0002__x0002__x0002__x0018_d0A_x0002__x0002__x0002__x0002__x0002__x0003_ô´0Aÿÿÿÿói0A_x0002__x0002__x0002__x0002_ôi0A_x0002__x0002__x0002__x0002_¼µ0A_x0001__x0002__x0002__x0002_Ì0A_x0001__x0002__x0002__x0002_W0A_x0002__x0002__x0002__x0002_Èh0A_x0002__x0002__x0002__x0002_X_x001F_0A_x0002__x0002__x0002__x0002_Ðì0A_x0002__x0002__x0002__x0002_tv0A_x0002__x0002__x0002__x0002_üp0Aÿÿÿÿ§É0A_x0002__x0002__x0002__x0002__x0002_þ0A_x0002__x0002__x0002__x0002_`0A_x0002__x0002__x0002__x0002_l0A_x0002__x0002__x0002__x0002_(r0A_x0001__x0002__x0002__x0002_ð_x000E_0AÿÿÿÿSZ0A_x0001__x0002__x0002__x0002_è¶0A_x0002__x0002__x0002__x0002_Ð$0A_x0002__x0002__x0002__x0002_Í0Aÿÿÿÿë{0A_x0002__x0002__x0002__x0002_È60A_x0002__x0002__x0002__x0002__x0018_0A_x0002__x0002__x0002__x0002_P0AÿÿÿÿN0A_x0002__x0002__x0002__x0002_{0A_x0002__x0002__x0002__x0002_|20AÿÿÿÿG0A_x0001__x0002__x0002__x0002_Ð$0A_x0002__x0002__x0002__x0002_@Ò0A_x0002__x0002__x0002__x0002_P0A_x0002__x0003__x0002__x0002__x0002__x0002_Ts0Aÿÿÿÿ0A_x0001__x0002__x0002__x0002_´10A_x0002__x0002__x0002__x0002_\¬0A_x0002__x0002__x0002__x0002_¼_x001F_0A_x0002__x0002__x0002__x0002_lº0Aÿÿÿÿ§L0A_x0002__x0002__x0002__x0002_x0Aÿÿÿÿ'0A_x0002__x0002__x0002__x0002__x0010_Á0A_x0001__x0002__x0002__x0002_d0A_x0002__x0002__x0002__x0002_P10A_x0001__x0002__x0002__x0002_È_x0004_0A_x0002__x0002__x0002__x0002_`ß/A_x0002__x0002__x0002__x0002__x0004__0AÿÿÿÿGÀ0A_x0002__x0002__x0002__x0002_ÄX0A_x0002__x0002__x0002__x0002_80A_x0002__x0002__x0002__x0002_L_x0008_0A_x0002__x0002__x0002__x0002_ì00A_x0002__x0002__x0002__x0002_ô0A_x0002__x0002__x0002__x0002_´0A_x0002__x0002__x0002__x0002_80A_x0001__x0002__x0002__x0002_¦0A_x0001__x0002__x0002__x0002_«0A_x0002__x0002__x0002__x0002_xT0A_x0001__x0002__x0002__x0002_üp0A_x0002__x0002__x0002__x0002_°S0A_x0001__x0002__x0002__x0002__x0002_0A_x0002__x0002__x0002__x0002_,70A_x0002__x0002__x0002__x0002_ _x001A_1A_x0002__x0002__x0002__x0002__x0002__x0003_0Aÿÿÿÿ·Z0Aÿÿÿÿè0Aÿÿÿÿw0A_x0002__x0002__x0002__x0002_ÄX0A_x0002__x0002__x0002__x0002_DL0A_x0001__x0002__x0002__x0002__x0014_0AÿÿÿÿC°0A_x0002__x0002__x0002__x0002_@n0A_x0002__x0002__x0002__x0002_00A_x0002__x0002__x0002__x0002_ì0A_x0002__x0002__x0002__x0002_$0AÿÿÿÿWQ0A_x0001__x0002__x0002__x0002_hª0Aÿÿÿÿ£U0A_x0002__x0002__x0002__x0002_¬\0A_x0002__x0002__x0002__x0002_´®0AÿÿÿÿÇ0Aÿÿÿÿ»0A_x0002__x0002__x0002__x0002__x0018_}0A_x0002__x0002__x0002__x0002_HC0A_x0001__x0002__x0002__x0002_¼j0A_x0002__x0002__x0002__x0002_@U0A_x0002__x0002__x0002__x0002_|0Aÿÿÿÿw0Aÿÿÿÿgõ0A_x0002__x0002__x0002__x0002__x001C_¦0Aþÿÿÿ×]0A_x0001__x0002__x0002__x0002_ì{0A_x0001__x0002__x0002__x0002_Ll0A_x0002__x0002__x0002__x0002_Hu0Aÿÿÿÿ'_x0008_1A_x0003__x0004__x0003__x0003__x0003__x0003_ÀH0A_x0003__x0003__x0003__x0003_p_x0002_0A_x0003__x0003__x0003__x0003_0A_x0003__x0003__x0003__x0003_PJ0Aÿÿÿÿ¿Þ0Aÿÿÿÿgª0Aÿÿÿÿ+0A_x0003__x0003__x0003__x0003_è0AÿÿÿÿG0AÿÿÿÿO0A_x0003__x0003__x0003__x0003_û/Aÿÿÿÿk0A_x0003__x0003__x0003__x0003_¤n0A_x0003__x0003__x0003__x0003_¨°0A_x0003__x0003__x0003__x0003__x0014_0A_x0003__x0003__x0003__x0003_¨°0A_x0003__x0003__x0003__x0003_h_0Aÿÿÿÿ«À0A_x0003__x0003__x0003__x0003_øÄ0A_x0003__x0003__x0003__x0003_k0AÿÿÿÿÇ³0A_x0003__x0003__x0003__x0003_LÐ0A_x0003__x0003__x0003__x0003_Ts0A_x0003__x0003__x0003__x0003_00A_x0001__x0003__x0003__x0003_t¨0A_x0003__x0003__x0003__x0003_èR0A_x0003__x0003__x0003__x0003__x000C__x001B_0A_x0003__x0003__x0003__x0003_è0A_x0003__x0003__x0003__x0003_$00A_x0003__x0003__x0003__x0003_N0A_x0003__x0003__x0003__x0003_g0A_x0003__x0003__x0003__x0003__x0002__x0003_ü¢0A_x0001__x0002__x0002__x0002_L0A_x0002__x0002__x0002__x0002_¸ð0A_x0001__x0002__x0002__x0002_HÀ0A_x0002__x0002__x0002__x0002_pÊ0A_x0002__x0002__x0002__x0002_ÈO0A_x0002__x0002__x0002__x0002_T_x000F_0A_x0002__x0002__x0002__x0002_Ø_x0012_0A_x0002__x0002__x0002__x0002_»0Aÿÿÿÿ£¹0A_x0002__x0002__x0002__x0002_T¾0A_x0001__x0002__x0002__x0002_`q0A_x0002__x0002__x0002__x0002_Ü¸0A_x0002__x0002__x0002__x0002_ät0A_x0002__x0002__x0002__x0002_ôi0Aÿÿÿÿ_x000B_ü0A_x0002__x0002__x0002__x0002_¬À0A_x0002__x0002__x0002__x0002_¶0A_x0002__x0002__x0002__x0002_Ðº0A_x0002__x0002__x0002__x0002_àá0A_x0002__x0002__x0002__x0002_dh0Aÿÿÿÿ0A_x0001__x0002__x0002__x0002_ät0A_x0002__x0002__x0002__x0002_X80A_x0002__x0002__x0002__x0002_H0A_x0002__x0002__x0002__x0002_HÙ0A_x0002__x0002__x0002__x0002__x0018_}0A_x0002__x0002__x0002__x0002_ ô0A_x0001__x0002__x0002__x0002_,i0A_x0002__x0002__x0002__x0002_d60Aÿÿÿÿ/0A_x0002__x0002__x0002__x0002_p0A_x0002__x0003__x0002__x0002__x0002__x0002_èR0A_x0002__x0002__x0002__x0002_pÊ0A_x0002__x0002__x0002__x0002_lV0A_x0002__x0002__x0002__x0002_850A_x0002__x0002__x0002__x0002_x0A_x0002__x0002__x0002__x0002_ðY0AÿÿÿÿC_x0014_1A_x0001__x0002__x0002__x0002_$ß0AÿÿÿÿÇ0A_x0001__x0002__x0002__x0002_,0A_x0002__x0002__x0002__x0002_&lt;w0A_x0001__x0002__x0002__x0002__x0008_º0Aÿÿÿÿ÷_x0015_0A_x0001__x0002__x0002__x0002_Ð0A_x0001__x0002__x0002__x0002__x001C_¿0A_x0002__x0002__x0002__x0002__x0008_o0Aÿÿÿÿ?Ü/A_x0002__x0002__x0002__x0002_4í0A_x0002__x0002__x0002__x0002__x0008_Ó0A_x0001__x0002__x0002__x0002_50A_x0002__x0002__x0002__x0002_ 0A_x0002__x0002__x0002__x0002_ðr0A_x0001__x0002__x0002__x0002_PÇ0A_x0002__x0002__x0002__x0002__x0014_;0A_x0002__x0002__x0002__x0002_¸s0A_x0002__x0002__x0002__x0002_ w0A_x0002__x0002__x0002__x0002_\H0A_x0002__x0002__x0002__x0002_ü»0A_x0002__x0002__x0002__x0002__x001C_0A_x0002__x0002__x0002__x0002_dO0Aÿÿÿÿ·Z0A_x0002__x0002__x0002__x0002__x0002__x0003__x0008_V0A_x0002__x0002__x0002__x0002__x0014_0A_x0002__x0002__x0002__x0002_`ø/A_x0002__x0002__x0002__x0002_Dâ0A_x0002__x0002__x0002__x0002_\z0AÿÿÿÿwÑ0A_x0002__x0002__x0002__x0002_Ll0A_x0002__x0002__x0002__x0002_¨30A_x0002__x0002__x0002__x0002__x001C_)0A_x0002__x0002__x0002__x0002_0A_x0002__x0002__x0002__x0002_\¬0A_x0002__x0002__x0002__x0002_pM0A_x0002__x0002__x0002__x0002_|0AÿÿÿÿwT0A_x0002__x0002__x0002__x0002_àd0A_x0001__x0002__x0002__x0002_Ìª0A_x0001__x0002__x0002__x0002_üW0Aÿÿÿÿß0Aÿÿÿÿ#ß0A_x0002__x0002__x0002__x0002_¼j0A_x0002__x0002__x0002__x0002_8_x001C_0A_x0002__x0002__x0002__x0002_´à0A_x0002__x0002__x0002__x0002_$00Aÿÿÿÿ³c0Aÿÿÿÿ7g0Aÿÿÿÿ³10A_x0002__x0002__x0002__x0002_4W0A_x0002__x0002__x0002__x0002_0_x0015_0A_x0002__x0002__x0002__x0002_TA0A_x0001__x0002__x0002__x0002_Xñ/Aþÿÿÿ_x000F_Ú0A_x0001__x0002__x0002__x0002_Í0A_x0002__x0003__x0002__x0002__x0002__x0002_«0A_x0002__x0002__x0002__x0002__x0008_¡0A_x0002__x0002__x0002__x0002_lº0A_x0002__x0002__x0002__x0002_ØÁ0A_x0002__x0002__x0002__x0002_°!0AÿÿÿÿÉ/A_x0002__x0002__x0002__x0002_ät0A_x0002__x0002__x0002__x0002__x0004_ª0A_x0002__x0002__x0002__x0002__x0002_O0A_x0002__x0002__x0002__x0002__x0018_0Aÿÿÿÿ÷y0A_x0002__x0002__x0002__x0002_&lt;0AÿÿÿÿKÐ0A_x0002__x0002__x0002__x0002_0A_x0002__x0002__x0002__x0002_ÜÑ0Aÿÿÿÿ¯0A_x0002__x0002__x0002__x0002_Ø0A_x0002__x0002__x0002__x0002__x0014_0A_x0002__x0002__x0002__x0002__x000C_±0A_x0002__x0002__x0002__x0002__x0018_d0A_x0002__x0002__x0002__x0002_ä[0A_x0002__x0002__x0002__x0002_Äq0A_x0002__x0002__x0002__x0002_(½0A_x0002__x0002__x0002__x0002_Ø+0A_x0001__x0002__x0002__x0002_Ä£0A_x0001__x0002__x0002__x0002_hx0A_x0002__x0002__x0002__x0002_|}0A_x0002__x0002__x0002__x0002_|á0A_x0002__x0002__x0002__x0002__x0010_ó0A_x0002__x0002__x0002__x0002_Ìª0A_x0002__x0002__x0002__x0002_L0A_x0002__x0002__x0002__x0002__x0002__x0004_HC0A_x0002__x0002__x0002__x0002_B0A_x0002__x0002__x0002__x0002_L·0Aÿÿÿÿ_x001F_k0A_x0002__x0002__x0002__x0002_À0A_x0002__x0002__x0002__x0002__x0018_á0A_x0002__x0002__x0002__x0002_ä)0A_x0002__x0002__x0002__x0002_,´0AÿÿÿÿW0A_x0002__x0002__x0002__x0002_l¡0A_x0001__x0002__x0002__x0002_Í0Aÿÿÿÿ_x0003_Ã0A_x0002__x0002__x0002__x0002_@ë0A_x0002__x0002__x0002__x0002__x001C_¿0A_x0002__x0002__x0002__x0002_¤#0A_x0002__x0002__x0002__x0002_ÀH0A_x0002__x0002__x0002__x0002_D0A_x0002__x0002__x0002__x0002_0«0AÿÿÿÿW0Aÿÿÿÿ×]0A_x0002__x0002__x0002__x0002_ðr0AÿÿÿÿcÌ0A_x0002__x0002__x0002__x0002_B0A_x0002__x0002__x0002__x0002__x0014_0A_x0002__x0002__x0002__x0002_PÇ0A_x0002__x0002__x0002__x0002_80A_x0002__x0002__x0002__x0002_(½0A_x0002__x0002__x0002__x0002_ô0A_x0002__x0002__x0002__x0002__x0002_0A_x0001__x0002__x0002__x0002_É/A_x0002__x0002__x0002__x0002_&lt;E0Aÿÿÿÿ_&amp;0A_x0003__x0004__x0003__x0003__x0003__x0003_°0A_x0003__x0003__x0003__x0003_Pù0A_x0003__x0003__x0003__x0003_ Û0Aÿÿÿÿ{K0A_x0003__x0003__x0003__x0003_Ä£0A_x0002__x0003__x0003__x0003__x0008_ö/A_x0003__x0003__x0003__x0003_p0Aÿÿÿÿ;0A_x0003__x0003__x0003__x0003_Ts0A_x0003__x0003__x0003__x0003_T_x000F_0A_x0003__x0003__x0003__x0003_X0A_x0003__x0003__x0003__x0003__x0014_T0AÿÿÿÿË_0AÿÿÿÿÏ0AÿÿÿÿÛm0A_x0003__x0003__x0003__x0003__x0010_0A_x0003__x0003__x0003__x0003_|ú0Aÿÿÿÿ_x0013_¸0A_x0001__x0003__x0003__x0003_Ìõ0A_x0003__x0003__x0003__x0003_¤Ò0Aÿÿÿÿ_x0017_}0A_x0003__x0003__x0003__x0003_Ô0A_x0003__x0003__x0003__x0003_ R0A_x0001__x0003__x0003__x0003_{0A_x0003__x0003__x0003__x0003_¨0A_x0003__x0003__x0003__x0003_»0A_x0003__x0003__x0003__x0003_Èh0A_x0001__x0003__x0003__x0003_¬\0A_x0003__x0003__x0003__x0003_Æ0A_x0003__x0003__x0003__x0003_p0A_x0003__x0003__x0003__x0003_dÌ0A_x0001__x0003__x0003__x0003__x0002__x0004_°l0A_x0002__x0002__x0002__x0002_|á0A_x0002__x0002__x0002__x0002__x0014_T0A_x0002__x0002__x0002__x0002_´0A_x0001__x0002__x0002__x0002_Lé0Aÿÿÿÿ_x0003_x0A_x0002__x0002__x0002__x0002_¸A0A_x0001__x0002__x0002__x0002_D0Aÿÿÿÿi0A_x0002__x0002__x0002__x0002_hF0A_x0001__x0002__x0002__x0002_$­0A_x0002__x0002__x0002__x0002_t0A_x0002__x0002__x0002__x0002_pf0A_x0002__x0002__x0002__x0002_y0A_x0002__x0002__x0002__x0002_¶0A_x0002__x0002__x0002__x0002__x0014_;0A_x0002__x0002__x0002__x0002_p0Aÿÿÿÿ×Ú0A_x0002__x0002__x0002__x0002_$ß0A_x0002__x0002__x0002__x0002_d³0A_x0002__x0002__x0002__x0002_\¬0A_x0001__x0002__x0002__x0002__x001C_0A_x0002__x0002__x0002__x0002_I0A_x0002__x0002__x0002__x0002_ðr0A_x0001__x0002__x0002__x0002_HÙ0A_x0002__x0002__x0002__x0002_`?0Aÿÿÿÿÿg0A_x0002__x0002__x0002__x0002_80A_x0002__x0002__x0002__x0002__x000C_40A_x0002__x0002__x0002__x0002_è 0Aÿÿÿÿ70A_x0002__x0002__x0002__x0002_hª0A_x0003__x0004__x0003__x0003__x0003__x0003_&lt;ô0A_x0001__x0003__x0003__x0003__x0011_1A_x0003__x0003__x0003__x0003_Ì_x0014_0A_x0001__x0003__x0003__x0003_´à0A_x0003__x0003__x0003__x0003_,i0Aÿÿÿÿ?_x001D_1A_x0003__x0003__x0003__x0003_t¨0Aÿÿÿÿ?Ò0A_x0003__x0003__x0003__x0003_(¤0A_x0003__x0003__x0003__x0003_´0A_x0003__x0003__x0003__x0003_è 0A_x0003__x0003__x0003__x0003_°0A_x0003__x0003__x0003__x0003_X0Aÿÿÿÿ{}0A_x0003__x0003__x0003__x0003_Ô_x001B_0A_x0003__x0003__x0003__x0003_ð'0A_x0003__x0003__x0003__x0003_ w0A_x0003__x0003__x0003__x0003__x0003_h0A_x0002__x0003__x0003__x0003_À÷0A_x0003__x0003__x0003__x0003_$ß0AÿÿÿÿKl0A_x0003__x0003__x0003__x0003_¼80A_x0003__x0003__x0003__x0003_)0A_x0001__x0003__x0003__x0003_$ß0A_x0003__x0003__x0003__x0003_½0A_x0003__x0003__x0003__x0003_,0A_x0003__x0003__x0003__x0003_ä0Aÿÿÿÿ70A_x0001__x0003__x0003__x0003_&lt;w0A_x0003__x0003__x0003__x0003_p±0A_x0003__x0003__x0003__x0003_ØÚ0Aÿÿÿÿ_x0002__x0003__x0007_0A_x0001__x0002__x0002__x0002_(1AÿÿÿÿóÍ0A_x0001__x0002__x0002__x0002__x001C_¿0A_x0001__x0002__x0002__x0002_$0A_x0001__x0002__x0002__x0002_¸0A_x0002__x0002__x0002__x0002__x0014_0A_x0002__x0002__x0002__x0002__x0014_;0A_x0002__x0002__x0002__x0002_Ø_x000C_1A_x0002__x0002__x0002__x0002_Ð0A_x0002__x0002__x0002__x0002_H*0A_x0001__x0002__x0002__x0002_P®0A_x0002__x0002__x0002__x0002_´à0A_x0002__x0002__x0002__x0002_Èå0A_x0001__x0002__x0002__x0002_¬u0A_x0002__x0002__x0002__x0002_4W0A_x0001__x0002__x0002__x0002_${0A_x0002__x0002__x0002__x0002__x0004_x0A_x0002__x0002__x0002__x0002_lì0AÿÿÿÿÿN0A_x0001__x0002__x0002__x0002_¼0A_x0002__x0002__x0002__x0002_ðY0AÿÿÿÿÓ0A_x0001__x0002__x0002__x0002_à20A_x0002__x0002__x0002__x0002_D0Aÿÿÿÿ70A_x0002__x0002__x0002__x0002__x0002_0Aÿÿÿÿ´0A_x0002__x0002__x0002__x0002_hF0A_x0002__x0002__x0002__x0002_À0A_x0002__x0002__x0002__x0002__x0010_]0A_x0002__x0002__x0002__x0002_0A_x0002__x0003__x0002__x0002__x0002__x0002_è0A_x0002__x0002__x0002__x0002_(Ö0Aÿÿÿÿ_x001F_/A_x0002__x0002__x0002__x0002_ Â0AÿÿÿÿÇ³0A_x0002__x0002__x0002__x0002_De0A_x0002__x0002__x0002__x0002_\/0A_x0002__x0002__x0002__x0002_ät0A_x0002__x0002__x0002__x0002_|}0AÿÿÿÿË_0A_x0002__x0002__x0002__x0002_èè0Aþÿÿÿó_x001E_0A_x0002__x0002__x0002__x0002_tÁ0Aÿÿÿÿ»0Aÿÿÿÿ³|0A_x0002__x0002__x0002__x0002_B0A_x0001__x0002__x0002__x0002_X_x0006_0Aÿÿÿÿëb0A_x0002__x0002__x0002__x0002_¬0A_x0002__x0002__x0002__x0002_üW0A_x0002__x0002__x0002__x0002_,P0A_x0002__x0002__x0002__x0002_x0A_x0002__x0002__x0002__x0002__x001C_Ø0A_x0002__x0002__x0002__x0002_ð0A_x0002__x0002__x0002__x0002__x0010_]0A_x0002__x0002__x0002__x0002_0Ä0A_x0002__x0002__x0002__x0002_Ü"0A_x0002__x0002__x0002__x0002__x0018_d0A_x0002__x0002__x0002__x0002_ÐV0Aÿÿÿÿ_x001F_90A_x0001__x0002__x0002__x0002_ô´0A_x0002__x0002__x0002__x0002__x0002__x0003_tD0A_x0002__x0002__x0002__x0002_`?0Aÿÿÿÿk¡0A_x0002__x0002__x0002__x0002_¢0A_x0001__x0002__x0002__x0002_¬_x0011_0A_x0002__x0002__x0002__x0002_ð!1A_x0002__x0002__x0002__x0002_ØÚ0A_x0002__x0002__x0002__x0002__x001C_)0A_x0002__x0002__x0002__x0002_Ì_0A_x0002__x0002__x0002__x0002_`0Aÿÿÿÿw;0A_x0002__x0002__x0002__x0002_)0A_x0002__x0002__x0002__x0002_XQ0A_x0002__x0002__x0002__x0002_¸¥0A_x0002__x0002__x0002__x0002_\Å0A_x0002__x0002__x0002__x0002_°0A_x0002__x0002__x0002__x0002__x0002_60A_x0001__x0002__x0002__x0002_p40A_x0002__x0002__x0002__x0002_Äq0A_x0001__x0002__x0002__x0002_l_x0005_1A_x0001__x0002__x0002__x0002_ ³/A_x0002__x0002__x0002__x0002_t0A_x0001__x0002__x0002__x0002_PD1A_x0002__x0002__x0002__x0002_ÔM0A_x0002__x0002__x0002__x0002_(½0A_x0001__x0002__x0002__x0002_°0Aÿÿÿÿt0Aÿÿÿÿß}0Aÿÿÿÿo0A_x0002__x0002__x0002__x0002_d0A_x0001__x0002__x0002__x0002_hÿ/A_x0002__x0002__x0002__x0002__x0010_ó0A_x0002__x0004__x0001__x0002__x0002__x0002_Ô0A_x0002__x0002__x0002__x0002_g0A_x0001__x0002__x0002__x0002_ØÁ0A_x0002__x0002__x0002__x0002_¸_x000F_0Aÿÿÿÿßá0A_x0002__x0002__x0002__x0002_Ü¸0A_x0001__x0002__x0002__x0002_pf0A_x0002__x0002__x0002__x0002_¼µ0A_x0002__x0002__x0002__x0002_Í0A_x0001__x0002__x0002__x0002_ k0A_x0002__x0002__x0002__x0002_¨L0Aþÿÿÿ_x0003_ª0A_x0002__x0002__x0002__x0002_ü%0A_x0002__x0002__x0002__x0002_Ü0A_x0002__x0002__x0002__x0002_dh0A_x0002__x0002__x0002__x0002_¼j0A_x0002__x0002__x0002__x0002_D°0A_x0002__x0002__x0002__x0002_Ð0A_x0002__x0002__x0002__x0002_è0A_x0002__x0002__x0002__x0002_¬À0AÿÿÿÿC30Aÿÿÿÿ_x0017_È0A_x0002__x0002__x0002__x0002_t0A_x0002__x0002__x0002__x0002_´Ç0A_x0002__x0002__x0002__x0002_H0A_x0002__x0002__x0002__x0002_¬\0Aÿÿÿÿ;w0A_x0002__x0002__x0002__x0002_p_x001B_0A_x0001__x0002__x0002__x0002_HC0A_x0002__x0002__x0002__x0002_0AÿÿÿÿKS0A_x0002__x0002__x0002__x0002__x0002__x0003_æ0A_x0002__x0002__x0002__x0002_(¤0A_x0002__x0002__x0002__x0002_¬$1A_x0002__x0002__x0002__x0002_ k0Aÿÿÿÿß /A_x0002__x0002__x0002__x0002_¸A0A_x0002__x0002__x0002__x0002_`?0A_x0002__x0002__x0002__x0002__x0008_º0A_x0002__x0002__x0002__x0002_¦0Aÿÿÿÿë0A_x0001__x0002__x0002__x0002_ÔÊ0A_x0002__x0002__x0002__x0002_p0A_x0001__x0002__x0002__x0002_0«0Aÿÿÿÿó0A_x0002__x0002__x0002__x0002_4»0A_x0001__x0002__x0002__x0002_xÑ0A_x0002__x0002__x0002__x0002_[0A_x0001__x0002__x0002__x0002_d_x001D_0A_x0001__x0002__x0002__x0002_|¯0AÿÿÿÿË0Aÿÿÿÿ_0A_x0002__x0002__x0002__x0002_Dû0A_x0002__x0002__x0002__x0002_00A_x0002__x0002__x0002__x0002_¸A0Aÿÿÿÿó´0A_x0002__x0002__x0002__x0002_ ,0A_x0002__x0002__x0002__x0002_x0A_x0002__x0002__x0002__x0002_°l0A_x0002__x0002__x0002__x0002_´|0A_x0002__x0002__x0002__x0002_Xj0A_x0001__x0002__x0002__x0002_h_0Aÿÿÿÿã0A_x0002__x0003__x0001__x0002__x0002__x0002_ü»0A_x0002__x0002__x0002__x0002_¬\0A_x0002__x0002__x0002__x0002_´|0A_x0002__x0002__x0002__x0002_D_x0001_0A_x0001__x0002__x0002__x0002_40Aÿÿÿÿ0A_x0001__x0002__x0002__x0002_ w0A_x0001__x0002__x0002__x0002_ì_x0017_0A_x0002__x0002__x0002__x0002_`0A_x0002__x0002__x0002__x0002_²0A_x0002__x0002__x0002__x0002_D~0A_x0002__x0002__x0002__x0002_0`0A_x0002__x0002__x0002__x0002_ÈÌ0A_x0002__x0002__x0002__x0002_&lt;,0A_x0002__x0002__x0002__x0002_x¸0A_x0002__x0002__x0002__x0002_y0A_x0002__x0002__x0002__x0002_¨30A_x0002__x0002__x0002__x0002_ì{0A_x0001__x0002__x0002__x0002_D~0A_x0002__x0002__x0002__x0002_¼µ0A_x0001__x0002__x0002__x0002_à0A_x0002__x0002__x0002__x0002_P|0A_x0002__x0002__x0002__x0002_ 0A_x0002__x0002__x0002__x0002_ Â0A_x0002__x0002__x0002__x0002_g0Aÿÿÿÿ;©0A_x0001__x0002__x0002__x0002_¤ 0A_x0002__x0002__x0002__x0002_0.0AÿÿÿÿO0A_x0002__x0002__x0002__x0002__x000C__x001B_0Aþÿÿÿ?#0Aÿÿÿÿ_x0002__x0003_ó70A_x0002__x0002__x0002__x0002_ð¤0A_x0002__x0002__x0002__x0002_¤U0A_x0001__x0002__x0002__x0002_«0A_x0002__x0002__x0002__x0002_\H0A_x0002__x0002__x0002__x0002_Z1A_x0002__x0002__x0002__x0002_|á0A_x0002__x0002__x0002__x0002_H0A_x0002__x0002__x0002__x0002_èÏ0A_x0002__x0002__x0002__x0002_´®0A_x0002__x0002__x0002__x0002_dh0Aÿÿÿÿ_x000F_]0A_x0002__x0002__x0002__x0002_è0A_x0002__x0002__x0002__x0002_ ^0A_x0002__x0002__x0002__x0002__x0014_0A_x0002__x0002__x0002__x0002_H§0A_x0002__x0002__x0002__x0002_Dâ0A_x0002__x0002__x0002__x0002_´|0A_x0002__x0002__x0002__x0002_Ø+0A_x0002__x0002__x0002__x0002_ø`0A_x0002__x0002__x0002__x0002_|}0A_x0001__x0002__x0002__x0002_0A_x0002__x0002__x0002__x0002_¬0A_x0002__x0002__x0002__x0002_ü¢0A_x0002__x0002__x0002__x0002_8g0A_x0002__x0002__x0002__x0002_ðÖ0A_x0002__x0002__x0002__x0002_pf0A_x0001__x0002__x0002__x0002_¼0A_x0002__x0002__x0002__x0002_H§0Aÿÿÿÿ×]0Aÿÿÿÿû/A_x0002__x0002__x0002__x0002_ð¤0A_x0002__x0003_ÿÿÿÿë{0A_x0002__x0002__x0002__x0002_&lt;0A_x0002__x0002__x0002__x0002_ä¿0A_x0001__x0002__x0002__x0002_¦0Aÿÿÿÿ£U0A_x0002__x0002__x0002__x0002_ô´0A_x0002__x0002__x0002__x0002_ðY0A_x0001__x0002__x0002__x0002_ÜT0A_x0001__x0002__x0002__x0002_p¢/Aÿÿÿÿkº0A_x0002__x0002__x0002__x0002_4Ô0A_x0001__x0002__x0002__x0002_²0A_x0002__x0002__x0002__x0002_äB0A_x0002__x0002__x0002__x0002_Xj0A_x0002__x0002__x0002__x0002_à_x0013_1A_x0001__x0002__x0002__x0002__x000C_0A_x0002__x0002__x0002__x0002__x0014_¸0A_x0002__x0002__x0002__x0002_T¾0A_x0002__x0002__x0002__x0002_D~0A_x0002__x0002__x0002__x0002_Ðo0A_x0002__x0002__x0002__x0002_´®0A_x0001__x0002__x0002__x0002_ô_x0005_0A_x0002__x0002__x0002__x0002_\/0A_x0001__x0002__x0002__x0002__x0018_0A_x0002__x0002__x0002__x0002_0Aÿÿÿÿ·¥0A_x0001__x0002__x0002__x0002_x0A_x0001__x0002__x0002__x0002__x001C_0AÿÿÿÿWÎ0A_x0002__x0002__x0002__x0002_0A_x0002__x0002__x0002__x0002_H\0A_x0001__x0002__x0002__x0002__x0002__x0003_´®0A_x0002__x0002__x0002__x0002__x001C_¦0A_x0002__x0002__x0002__x0002_,0A_x0001__x0002__x0002__x0002__x0018_á0A_x0002__x0002__x0002__x0002_L0AÿÿÿÿÓã0A_x0002__x0002__x0002__x0002_¸×0A_x0002__x0002__x0002__x0002__x0010_Á0A_x0002__x0002__x0002__x0002_ E0A_x0002__x0002__x0002__x0002_0A_x0002__x0002__x0002__x0002_8N0A_x0002__x0002__x0002__x0002_¿0A_x0002__x0002__x0002__x0002_(r0A_x0001__x0002__x0002__x0002__x0010_¨0A_x0002__x0002__x0002__x0002_`?0A_x0002__x0002__x0002__x0002_¤#0A_x0001__x0002__x0002__x0002_°Ð0A_x0002__x0002__x0002__x0002_«0A_x0002__x0002__x0002__x0002_|}0A_x0002__x0002__x0002__x0002_p±0A_x0001__x0002__x0002__x0002_X0A_x0002__x0002__x0002__x0002_´c0A_x0002__x0002__x0002__x0002__x0008_0A_x0002__x0002__x0002__x0002_`X0A_x0001__x0002__x0002__x0002_T×0A_x0002__x0002__x0002__x0002_,0A_x0002__x0002__x0002__x0002_Ø0A_x0002__x0002__x0002__x0002_@0A_x0001__x0002__x0002__x0002_@&lt;0A_x0002__x0002__x0002__x0002_0AÿÿÿÿÃ¼0A_x0002__x0002__x0002__x0002_$­0A_x0002__x0003__x0002__x0002__x0002__x0002_¢0A_x0002__x0002__x0002__x0002_°l0A_x0002__x0002__x0002__x0002_ìø0Aÿÿÿÿ_?0Aÿÿÿÿ{}0A_x0002__x0002__x0002__x0002_P®0A_x0002__x0002__x0002__x0002_ôP0A_x0002__x0002__x0002__x0002_Ô0A_x0002__x0002__x0002__x0002_XQ0A_x0002__x0002__x0002__x0002__x001C_¿0A_x0002__x0002__x0002__x0002_L·0AÿÿÿÿSs0AÿÿÿÿGÙ0A_x0002__x0002__x0002__x0002_@0A_x0001__x0002__x0002__x0002_Ð0A_x0002__x0002__x0002__x0002_¬C0AÿÿÿÿK_x001B_1A_x0002__x0002__x0002__x0002_ð_x000E_0AÿÿÿÿCL0A_x0001__x0002__x0002__x0002_`­/Aÿÿÿÿ3¢0AÿÿÿÿÛ0A_x0002__x0002__x0002__x0002_Èh0A_x0002__x0002__x0002__x0002_°S0A_x0001__x0002__x0002__x0002_ä¦0A_x0002__x0002__x0002__x0002_Xj0A_x0001__x0002__x0002__x0002_i0A_x0002__x0002__x0002__x0002_Dâ0AÿÿÿÿS(0A_x0002__x0002__x0002__x0002_D0Aÿÿÿÿ70A_x0002__x0002__x0002__x0002__x0002__x0003_À/A_x0002__x0002__x0002__x0002_i0A_x0002__x0002__x0002__x0002_üW0A_x0002__x0002__x0002__x0002__x0010_]0A_x0002__x0002__x0002__x0002_@ 0A_x0002__x0002__x0002__x0002_HÙ0A_x0001__x0002__x0002__x0002_ô_x001E_0A_x0002__x0002__x0002__x0002_²0Aÿÿÿÿ? 0Aÿÿÿÿ?¹0A_x0002__x0002__x0002__x0002_Í0A_x0002__x0002__x0002__x0002_¸A0A_x0001__x0002__x0002__x0002_Äq0A_x0002__x0002__x0002__x0002_0ç/A_x0002__x0002__x0002__x0002_Æ0A_x0002__x0002__x0002__x0002_lì0A_x0002__x0002__x0002__x0002_8g0A_x0002__x0002__x0002__x0002_`0A_x0002__x0002__x0002__x0002_¬§0A_x0002__x0002__x0002__x0002_°l0A_x0002__x0002__x0002__x0002_i0A_x0002__x0002__x0002__x0002_Í0A_x0002__x0002__x0002__x0002__x0002_60Aÿÿÿÿïr0A_x0002__x0002__x0002__x0002_Ì0Aÿÿÿÿ·0A_x0001__x0002__x0002__x0002_@&lt;0Aÿÿÿÿ{}0A_x0002__x0002__x0002__x0002_ô70Aÿÿÿÿ«0A_x0002__x0002__x0002__x0002_`&amp;0Aÿÿÿÿ¿0A_x0002__x0003__x0002__x0002__x0002__x0002_¬C0Aÿÿÿÿ§e0A_x0001__x0002__x0002__x0002__x0018_K0Aÿÿÿÿ[0A_x0001__x0002__x0002__x0002__x000C_40A_x0002__x0002__x0002__x0002_@ 0A_x0002__x0002__x0002__x0002_Ôã0A_x0001__x0002__x0002__x0002_$ø0A_x0001__x0002__x0002__x0002__x000C_f0A_x0001__x0002__x0002__x0002_N0A_x0002__x0002__x0002__x0002__x000C_f0A_x0002__x0002__x0002__x0002_Øv0A_x0001__x0002__x0002__x0002_¤U0A_x0002__x0002__x0002__x0002__x0004_-0A_x0001__x0002__x0002__x0002_¸¾0Aÿÿÿÿ{0A_x0002__x0002__x0002__x0002_HC0A_x0002__x0002__x0002__x0002_`q0AÿÿÿÿÔ0A_x0002__x0002__x0002__x0002_ì{0A_x0001__x0002__x0002__x0002_hª0A_x0002__x0002__x0002__x0002_0A_x0002__x0002__x0002__x0002_p0A_x0002__x0002__x0002__x0002_ 0A_x0002__x0002__x0002__x0002_%0A_x0002__x0002__x0002__x0002_|0A_x0002__x0002__x0002__x0002_¬§0A_x0002__x0002__x0002__x0002_`X0A_x0002__x0002__x0002__x0002_80A_x0002__x0002__x0002__x0002_ÌF0A_x0002__x0002__x0002__x0002_ØÁ0A_x0002__x0002__x0002__x0002__x0002__x0003__x0018_d0A_x0002__x0002__x0002__x0002_D~0A_x0002__x0002__x0002__x0002_,P0A_x0002__x0002__x0002__x0002_üí0A_x0002__x0002__x0002__x0002_­0A_x0002__x0002__x0002__x0002_»0A_x0002__x0002__x0002__x0002_k0A_x0002__x0002__x0002__x0002_¤ë0A_x0002__x0002__x0002__x0002__x0010_D0A_x0002__x0002__x0002__x0002_`91A_x0002__x0002__x0002__x0002_d0A_x0002__x0002__x0002__x0002_0A_x0002__x0002__x0002__x0002_\¬0AÿÿÿÿÛ0A_x0002__x0002__x0002__x0002_ ^0A_x0002__x0002__x0002__x0002__x0014_0A_x0002__x0002__x0002__x0002_t]0Aÿÿÿÿ[/0A_x0002__x0002__x0002__x0002_$Æ0A_x0001__x0002__x0002__x0002_¤¹0A_x0002__x0002__x0002__x0002__x0004_Ã0A_x0002__x0002__x0002__x0002__x0018_¯0A_x0002__x0002__x0002__x0002_T¥0A_x0002__x0002__x0002__x0002_´Ç0A_x0002__x0002__x0002__x0002_g0A_x0002__x0002__x0002__x0002_d0A_x0001__x0002__x0002__x0002__x000C_0A_x0002__x0002__x0002__x0002_¸0A_x0001__x0002__x0002__x0002_@n0A_x0002__x0002__x0002__x0002_tv0A_x0001__x0002__x0002__x0002_àÈ0A_x0002__x0002__x0002__x0002_80A_x0002__x0003__x0002__x0002__x0002__x0002_Ø0A_x0002__x0002__x0002__x0002_ØÁ0Aÿÿÿÿ_x001B_0AÿÿÿÿØ0A_x0002__x0002__x0002__x0002_èR0A_x001F__x000E_éîÌ¤?*Ç?Ræ«?=#Ù_x0004_§?\Äàî#°?ÈÖ¸=½_x001C_¨?áÎ_x0017_½´¢?ué_x0001_½_x000D_¤?_x000B_H_x0003_©?¾ý_x0005_uô¨?_x001E_©Ñ²v?,%_x0011_Á\a ?_x0005_I§ãAð¦?_x0001_Ïrc¨?ÎÞA ?@Äh[¹È§?G	$²p?ñL:à¯p°?AúL¯?_x000D_2äMÿG¤?r¥Å-?D¢?|_x0014_úfH	§?Qo¯_x0016__x000D_?_x0002_Eé,¡?¹ü_x0015__x0008_ª?²6X	èÚ©?{é±õñ©?J=a_x0001__x0002_ýª?R_x0018__x0011__x001B_+£?½°¼,p?U_x0008_G	û?&lt;awR-Ö¢?órÓó£?Æ Íý¥?!_x0004_l¨?lVå&lt;	ç?ÂêVp_x0003_á¦?XX_x0008__x0010_2f¤?-í³ÑØª?ÑÕJ&gt;¡?°+_x000C_U4¢?l»X´{¤?kXèAØ7?_x0019_ªKH$o?ªj¸éÍ¹?T|N9O4?îÞÏ_x0001_Æ¢?ïâ_x0006_Î¿,¡?SÜÖF_x0002_ö ?æÞõÏë¨?{¢_x0004_|Ö4§?\*ã¥?ª|ÿ`±"§?óbêÇ¡µ?Øîo¬&gt;·?ÿ|é/*§?ìy,®4 ?×ßÔ¬p¥¥?lÈ@#B£?_x0003__x0004_¼_x0002_´Vã_x0001_?ú_x001E_¼Ô¢?Ý¬;¨?µ5ÄqÔ©?_x0002_ç÷vñ/§?Þ)é²È?ÄeÒ3¢?T'¹D£?|Z_x0008_²GË¡?ñk_x0008_!?£ubK:/£?âÙssb\?8±EºÆo¨?¶lõÒãy?3¦¦Ê_x001C_«?_x0010_W+oS_x001C_ª?ÎY_x0012_â6_x0007_?Û«_x0001_ñ_x001A_ £?KzVo_x000D_?@÷_x0019_~_x000E_^¢?ÜkÕí@[ ?þ-_x000E_X,_x001A_¤? ÍÑ_x000B_¢?N_x0017_ï©_x001D_?ÔÉü;ý¬?_x0017_Ó°Ó&lt;¦?æ"£0	¨?n÷_x0017__x000C_Ò_x000C_?|ÂmR\¤?3Z5ä_x0015_§?T|_x0019_ùTª?éÕÅG_x0001__x0002__x000F_:¡?qäÿ^?Ûz_x0013_1nH§?_x001E__x0013_Ê¢çî§?$&lt;éß®k?"=ýTªÌ?[ã½Dñ¥?¯_x0007_~C$¢?ÓÐRÀ-©?JCÓWî³¨?¸ºR¸½§?0Í)u!é§?,.*»üû?¾ØAà4_x0019_ ?qs1²Û_x0005_ª?²åÚö«?&lt;_x001A_âDr¤?£&amp;&lt;©?7_x001B_p&amp;]?Ôd*_x0011__x0016_?4ê=CS¡?ät`YG6£?WN÷úî©?+¤Ö*«Ì¡?:9K7-¡?Pþùñî£?×Ð5ç¨?µ(Ú7æ¡?NÄWpó§?Ñ%1·^9?f¾òpÕ£?ÿ_x0011_c _x0019_­?_x0001__x0003_%7ÖS-Ù?Ô&amp;R_x0017_?%#"`_x000B_R ?o^­®?Tç!Ç+?·W¿_x000F_¡?_x000F_º_x0007_^À¡?YÝåI¯?çsPèú?vç_x001A_KÁÌ¡?ò²_=¥?vB-_x0011_é¦?ânnæ_x001D_?¹L_x0003_¤?_x0012_¤7_x0002__x001A_ï¡?¥_x0002_Û³°?O\áÁs1 ?_x0007_H11?&amp;y3F_x000C_Õ¢?°¢¤_x0016_õ?_x0014_Ö¢z#C©?_x001D_»V2Q?_x001A__x000F_Ri1ñ¦?_x000F_8Io&amp;¤?©êlyÚ©?[Ûû%A?¸._x000D_%?Ë_x0014_;'Ëtª?&lt;ô»Y ?\XT_x0004__x0013__x000E_¢?ö©Þ-©?Xø(;_x0005__x0006_V}¢?HÎQ_x000E_:¡?0k_x000F_í_Ü ?ôd+§?~h0x| ?¯_x0001_Ûq?Â¥_x001D_W_x0013_?Áhq­_x001B_?â{:K£?_x0003_­+AÓ ¢?¸óv&amp;_x0013_¬?kÇêÖHó¦?°¡_x001B_1Û¥¤?ªµ¹'©?JÉs_x0011_ÒÎ£?_x0004_É=ãê}?8áWØ_x0011_ö?34þæï!¥?¶`#Py©?:Ç_x0008_åT«?e6Ì_x0006_ì¡?Ñ6(_x000D_F_x000C_?&amp;bkyë?¨¨&gt;Ë²?8ý1%T~¨?$`Q[¦M¥?]0ü´ì5©?oß¥§?*ø	_x0002_Æ?+@i}?f0_x0003_à×Ã§?ÓW4ÚvÆ ?_x0005__x0007_u_x0019__x0002_µñÍ¢?_x0006_dbYêg ?t§óÿH¨?P­ÍÚ/£?à_x0013_Wv_x0004_y?×·¬WO&gt;¥?â"ÅÙàÐ§?À_x0003__x001F__x0010__x0018_§?²_x0019_ ®o¦?oò¤¬ôP?í¹*©N_x0004_¨?ÒKûÂ7?g_x0018_§#«?ÆM_x000D_I_x0015_÷§?_x001C_cÏ²Ô?ªR_x0015_R® ?ìË ø§?=Y¼_x001E_P$©?_x0007_3M_x001E_¦?Oè&lt;{Lç?ï\5Z¿¢?Çzaiß£?_x0004_d_x0001_DÑ¡?óg]Ð%_x001F_¤?ò~2À[Ç¥?£x"_x000F__x0002_¦?_x0007_B°)Õ{§?}&gt;¦¼eó ?_x0002_Q}â&amp;?·ÀU¡?ØáCX¡?s!ä|_x0001__x0008_ö¿°?¢Æé=$_x000D_?_x0004_Ôð;Â_x0007_ª?V_x0001_wPq¥?:e®ê_x000E__x0004_¬?s_x0002_ÍdUX¥?ÇBZdd_x001B_¤?¿Á={¾F?·\«\0-¡?¾²ö©´Ê?r_x001C_	;s_x0019_ª?æ`(§Äñ?u +É¯?G@_x000C_¼Nâ¡?M_x0006__x0014_¨EÜ?ºizj7ú¤?&gt;±ý_x000F_Sê¡?mÛû¿:¨?ÒÎ¯þâV?¯z_x0003_³F ?®8a¬zø?ô_x0017_¾4ÞÈ ?_x001A__x0005_¥m9¨? E_x001A_qý\ ?YØór?½£ý¹ð?RÏàDb¥?§ëW2à©?õ2i4¡?¥Y7{?_x001A__x001E_3E=w¦?[©~,­?_x0001__x0002_Ý_x001C__x001D_IÀ6¡?À¢QòN?§?ÓÌ_x0011__x0011_üò?¸ùü½dw?__x0007_ëâ+_x000C_?`e·ãÊ?ñV¯L¤?0Ãø&lt;¿ª?Ó&amp;Pü±Y?-o µ_x001E_7©?eêº_x001E_\"?®n{ÞÍ*¨?H¢Ò&gt;a¼?m¶°î~©?ê9%­=Ü¢?{ÒB8©?_x0018_e\_x000F__x0001_?§?&lt;_x0008_g¢3ä?©Á£6w? ?`&gt;ªÖÇ¬?8ü_x0002_¼(*§?r)¾Äk_x001B_?.Ê¢3\¨?_x000E_2_x0008_;{ü§?_x0017__x001B_~Î! ?0Â]¡	£?×Ç÷ø| ¨?M^µ%&amp;_x001F_£?ëj°Í¦?uU]n¡?7=ÊV ?¡_x0019_Ú_x0004__x0001__x0002_|&amp;¥?$ñ÷m¡?â_x0008_¤?­Ye_x0013_4)­?oé	B¡?Y¯ßÌv§?]_x0014_¾ë`F ?uHÏÈ ?V_x000B_´è?ìú¸_x0004_L¢?ú|_x0001__x000C_k?kõuå¿û¡?_x0013_¬)Í¥?þÔPæa¤?r4ØÿõÑ¨?nì»ö¡?µ|Â¼¢?~®ÁÃÑÑ©?Îe_x001B_á¨?_x0013_öö+P»?iµÑRG_x0003_®?Àjûeî§?C`ôu; ?_x0015_ïMc_x000C_@§?NÏª,F´?&gt;Ðâä_x0014__x0013_¡?Ð*_x001D_3Æª§?_x0002__x0007_üS¡?¥v_x0006_°f§?v_x0012_¦Ä¥?Ý ¿^ÂÏ ?-Ó®WÚ?_x0001__x0003_eáwº©?+ø!AB¥?qðwJhÀ£?$_x000B_e¡¢?wÂÍ_x001B_ ?úQ­êMZ¦?èÒÌó{ª?_x001C_`­VÕú§?_x000C_ºünù?C8_x0013_ö0­?@ÿÌ^'¢?Û¼3ýjo¥?\QBK¨?¥jÀýr¨?P_x0011_\\_x0015_?O¬K»º¡?|&lt;} ?";nN&amp;?ºÎ£Ù?oQ)Q_x000D_i?_x0011_ÿ_x001B__x0018_·¡?8¥F­¦?_x0019_±_x0018_=¡?â_x0001__x0002_&amp;À¢?7Î_x001F_ÏB?JGÍ_x000D_CP§?Öð_x000E_a¨¡?Î?¡_x0004_Ã¨?s¸&lt;{?ë,í_x0010_Ê£?®Ål¼(X ?&amp;ç­ê_x0001__x0004__x0001_{?Ð5Y/oó§?Q7À0«?_x0014__x001D__x001A_ñÜª?G_x000B_Ý_x000E_L2ª?é_x0004_}õ­J¥?ÁB©±H¥?_x0002_ÁÊà!&amp;°?öB³_;§?bÝXÔ§«?Öä­Xù_x001F_¤?N­îMU±£?É4Æz5:¦?_x001A_ïú_x0007_/¢?Ú1¤ÿ5¨?_x000D_Ù«¤88?'ÜÿS_x000C_§?ü&lt;iÃ,¿¢?Ð_x001F__x0006_¥_x0013__x0003_ ?Ýê©_x000B_¨?0(ôq©?b¤»ú]¡?_x0014_ÂÄ'·A?CÓ¹Çù*¡?_x000C_39°Hy¢?\VÒso¨?ªIsï?8iwÙõÇ ?_x0012_¸"ðÔ ?æÌà9.?_x001D_?¾ ¦?¶±8ã:_x001D_¨?_x0002__x0006_	¬|ÁÓY£?å¦«3?_x0018_&lt;Qö ­?Lò£_x0005_r¨?_x0001_wY6?¤Yêæ_x0016_¤?D×÷×_x000C_x©?ú\¾öqi ?Ì®	ïI_x0003_¡?ªÃkVý£?{m"	ºÁ¢?Éù;ôo?_x001D__x000B_p£?QÁMZYÎ§?BEé^Ýfª?Ra_x0007_[¹É?kJ¹_x0010_x ?v3ã_x000D_&lt;Z?ÚEu_x0013_r^¥?éêÕ{Í©?|_x0001_L&lt;?;öÔýDÇ¢?Â³Å*¢?fÁ8÷¸?~Ð"v¨?µ[§_ÍÕ¢?j®2~r+°?®@[~Ã×¡?_x0004_[Ö&gt;/¥?'Uí_x0004_eà?Ü©Ý¨£?_x0014_Óe_x0002__x0004_W¼¦?Êuv¡Î©?_x0003_Mê&gt;Ên¤?+¸¬üò§?Û ©ù_x0003_â?L?_x0005_ù)a?»iæ,±«?ªäÛñ3Þª?Ì9FI_x0002_¨?e$A_x000F_ç¦¥?Äÿ®ÖÙ?£ $5^a¡?7#`Ê¢?Í­ï·Öî©?É±»l@è?jBèsð¡?fæ_x0010_Á¸_x001A_ ?(×¡?_x0013_ff_x0011_:]¡?Ã§Xàåâ¦?¨Ø¾2£?_x000D_ÕIòA?Û&gt;Â¥]¯?~¦Jeíõ§?=Ýf^¼ä¢?k8ù-_x001B_¡?~¾!¬¥?­bÝÆ¡©?úÊÒ#­?)ãpN«Ý ?½_x0001_t¥?ÑËúB|©?_x0002__x0003_ø£_@§Ò?ßå"N°_x0012_®?	»®3?öø£A_8®?î57±ºL¥?KH_x001F_ìù¢?û_x0004__x001C_¬_x0019_\«?_x0011_E úX²¬?9_x0008_ú[¦?©k¶Iå?^ºÜê&amp;o©?_x0002_±²' *¢?pw_3Ñ_£?_x0002_uè¼?mÿ_x000D_ULð¦?¡ð_x0013_ØQ?_x0001_,"¶+í ? _x0016__x0002_[£ ¦?·lo»I¢?§#gOÉ?D%_x0008_ïA_x000E_°?­¢_x0018_,Æ§?q_x0006_p,ü«¨?ÏÇnô¸à¡?_x000C__x000D_gKð¡?OâÝ§?iÞòmh?@$Q5?ø_x0001_7_x001B_&lt;ª?cÀ¯©e¡?¸&gt;Èæ?$Zº_x001D__x0002__x0007_ãA¦?åy_x0003_AÈ¤?Î§zç§?J{_x001C_K_x0004_~£?_x001A_îËQCÏ¦?&gt;¿±U}¡?_x0008_ñ.ë®¢?-vk°?@q©³³N?mJ_x0014_8"C­?¾Hµ]u¦?¸Ê^áiC?¯_x0018__x0010_ÎTu¨?¤¡vEç?ÌÚÙãS§?ÜÈDË_x0005_£?ê_x000F__x0014_?t¨?Æ¸_x0010_-«§?ñ	³¡÷ ??_x001E_ç _x001B_¸¢?_x001E_Çì0#¶¦?ÑGkØF5¢?JûM_x0006_êì?w_x0004_:ûÈ-?c_x0006_çíqê©?[_x0003_*ÃÑ^¥?ìÛì¥?gÛ\d_x001A_¡?5è§^â ?_x0001_Øþòâ ?_x001C_Àä_x0012_Y)¦?g÷vÐ ?_x0005__x0007_¿{	èN?È4`_x0012_ë§?MåQÈ§©¢?_x0005_-_x001E__x0018_s£?ÜM¢_x0019_Ïÿ¨?_x0004_é¶ï¬§?Yá_x0001_[Vb?Z_x001E_·Þ_x001C_z¦?¾º¥®e/¬?_x0004_øØ§+ª?KÖ_x0010_íV¨?6½S_x000D_?¥?r_x0004_ò_x0003_b?äüü,X?L_x0007_WaÏ_x0016_ª?Ô`tÉxæ?óL'lÍ¤?_x000C_(L 8Ç¤?UãaÛ©£?çp/mN¡?D (¢?¦yP÷ª?H7*ÆWÙ¨?@nÁ_x000D_où¡?_x0019_V¤Î#²¯?¤ä²Á¡?CPY_x001D_?äõY¬ ¯?¢á+¿¡?ÜT_x0006_Ü_x0002_¨?_x001C_*;®*¤?Á¤ò_x000D__x0001__x0003_Gû?ÔÇÁ_x0018_©¡?&amp;1¢'ú¦?å_x0008_îçEÃ£?Ï-öûÝ«?¦ß«?\Ç´_x001E_s½¥?,¡AOm?ßqz	_x001D_Z?W_x0013_ß¦s¨?'ß_x001A_Úÿ¥?½Õ·@t?¯Ê·³¥£?¦_x001B_I	©?_x0002_Öl?xâÜXÔ8¥?Û¼_x0019__x0004_¥?öÿ_x000C_C_x000D_¡?0_x0006_ÖO v ?~Ð¢Y£?»µ±ê¿I¦?ñøòi@1¡?_x0002__x0003_¿tJä¢?õÄwÈÈg¦?_x0004_*õs¶¥?EkkXuÞ°?äm!(]f¨?ä_x0014__x000C_Al[«?7­NÐh_x0011_?&amp;Í"î¦¬?ä_x0014__x0015_àq¤?©BzÊ¯?_x0002__x0004_Õ__x001A_+q8 ?wð_x0003_K_x0015_¤?&gt;yÊt,¨?_x0003_æGè&gt;¥?ºu,¦_x0005_½?³äz·HÉ ?v+·0z?P[0÷3¢?¾Ú_x001C_º¥?Ç¬9ö`£¡?tAÝpª?Êw©(_x0004_°?_x0001_0REP¥?WU7?Ï= ¾h?_x0002_KÔ_x0014_º%©?_x0019_ è&amp;5¡?#«ûÿ"Û©?µw¡_x0011_[ó?¼_x0012_$¶¯ð ?w_x000F_F]_x0003_ ?õ7 _x000F_&lt;?Lw¶Y¥?ËìOáC¥?m D^¬?_x001C_b!NH£?B5SH[¶¦?_x000F__x000D__x0018_î_x001B_ ?îÀÇÐ?r¼ñuÕy?V0_x0003__x0015_+O?Ð1_x0002__x0004_¬I§?Ôiö?É8ÉÞ¥?Ó_x0010_J:R¢?Ý÷_x0001_§0¨?._x0018_#_x000B_ò¡?ìºaè¨?©2i¾M^§?ÅÆð_x0011__x0010_¸?Û¯ª_x001B__x0008_í¨?à÷_x0014_7Xª?\îY×À¢?6(²oâñ¦?Esö&gt;¢?7ÑTR¥?©´E¢?*£/oõ_x0003_?_x0004__x0002_/ì2_x0014_¡?wgÙÂ!«?÷½_x001F_±âª?HwLÑ¡?ÜWW¦R?T4$~uØ¨?ÇJÖq[N¬?_¿K°í¡?_x001C_4_x0010_ö¥?3-_Ñà³?îTEÎé©?äl&gt;é_x001B_*§?ÿ_x0014_Ú¬?ußËi5?)_x0011_tëH?_x0001__x0002__x0016_T®ó ?µuþJkõª?«jÅ[Âß¨?¹ù_x0015_{õ?Ý_x0015_5ç¨?a&gt;·d_x0018_¦?4_x0010_LÆ9? _x0003_&amp;¤1s¢?¡y_x0010_±ËK?*rðCk©?KbTnI)ª?O¿5fª?PJ©ýã?5_x0004_1ó? Scjq_x0006_¨?ÌÎXfHt©?y_x001D_T_x0002_×?ÃQ¡0Ù`¥?è)~õò?ù2N¯¹¨?¹0©»b§?)N_x001A__x001F_Q¢?È_x0007_e¼ì¨? ¡ðâ»¦?_iÓN_x001F_?B2"y*&lt;£?Yá _x0014_é*©?Lü@þü?ë6B°Ìë­?hf½²éÉ­?Ý_x000C_(vc(¢?éE_x0017_Ú_x0002__x0005__x0015__x001B_£?&amp;CNþä¨?Â_x0017_Ðb/?_x001C_Ü¸B_x000D_¢?$4¦n½©?×,±Y_x001C_ ?_x0008_²C4«?¬_x0005_ôî_x0003_?_x001D__x001B_wîBx?ø.J¯Ù1¦?8±èÃÍq¤?5èúEm¼¨?ã_x000C_ÌY} ?-ñë_x001C_N§?VWÞ`®?½Üy&amp;ÏË?[1§u·ÿ¥?Ë¶Áûô_x0005_¡?î7ræ?f¨Å-P¡?ötunK!¥?/ò¥8 _x000D_?äOöøì?'9 _x0004_®?·9]Ì?'´®ê_x0001_£?,_x000D_h«ª?ë íÜÙÐ ?f_x0018_£Nu_x0015_£?Ï/Ö'_x0005_ò¤?Ï,4_x0013_}¬?_x0006_XÞ¥ÇA§?_x0002__x0003__x000D_ÅÉ'_x0002_à?#4ÖÎ¸-ª?_x001F_)Ãq( ?â&amp;Zf6ì¨?¦~'{JK¡?Û==¥?_x000B_G2ô¾¨?îx°_x000F_¢?=Ä_­»5¢?]¾_x001A_£?ÉQåµ­¦?7Å»/ô}¨?î_x0004_®³A1¡?ÛÁà'§?kG_x000C__x0016_¢?GÿÃi_x0013_¯?_x0016_0EwÕ¤?,éù	a?7¶Pò¢?_x0018_)cäì?ñÜ4ßÂ_x0007_ ?c¶Ç¬#?t_x0008_@_x0001_M ?"zäÒ¨?lMkÉ[ò«?Ä_x000F_Q_x001E_Õ«?,:á$Ú¥?aø_x0007_92?_?_x000C_¬³¢?2ÝÆtÞ0£?ÒÀ^±i¦?H_x000E_¦ÿ_x0001__x0003_¢¥?ï xö¢?Ë_x001D_É ^Þ¦?_x0003_¡_x0013_Qô*£?ÚV2_x0017__x0008_¥?ÉW÷òç¦?@òs{7¶¨?¨(.LÜ£?yÓ_x0002_û5¤?êf_êR¥?}@ö_x0017_,&gt;¢?ÀAÕ·_x0019_e¦?NÑöV¹¤?bM&gt;Èa©?Åù_x001C_å-i©?ÞÝNR ?#_x0002_LA@¦?M9û:j?_x001C_)¡Í_x0008_¬?ÒÉ3ÂX ?Aí%!_x001B_Ý?Ä´mÏgá?¤wÞ~Í ?è¥âà_x000C_ª?T_x000F_ó_x0019_)­?KFØ-¡?-þMI¶¤?_x0014_ã=à×-?*Mã@BF§?_x001E_ÜG¯ó§?:NBç©¡?KÃûØ?_x0003__x0006__x0016_Ë§!æe¨?_x000D_´ðcÚ¤?ÞÿØÅ_x0012__x0006_¢?þ+°ºdT£?§&gt;}%	¯?û8_x0004__x0013_æ}?ývêf_x0012_¥?b_x0017_? ôÊ©?mTþV-~?1B]:ûT¤?èÇW¬ùZ?_x0007_ZÏúÙ?_x0001_´äM°¡?vö4J/ý£?ùü}ú©?ðl4Ã¦??b/-&amp; ?Ê_x0010_Â#èg¡?L1Þ·{}?_x000D_ù$Rí_x0018_?Ó&lt;½Jmû ?g~¢¥?PÝK?8_x0005_?_x0002__E(Ê®?'8_x000B__x001A_2¡?òr_x001E_oÇü§?²U¸_x000F__x0002_¨?£_x001B_/_x000D_~°?Ooµ_x001A_¥S§?µvUÏ¢?_x000F_Ø2_x0005__x0006_Ï¤?ÛI	·¿Ö§?Ãø¥ªõf?_x001B__x0015_Á_x0003_ÜC£?Õ³·U_x0014_»¤?§7ü/?}_x0011_Á_x0019_ª?~´cÚ97©?T0ôè_x0014_ãª?"cáqI¢?á_x0008_àã¨?-_x0002_s ?°_x001C_-Ü±_x0013_?_x0014_mÛ¿?E¢_x0011_º_x001F_?_x0018_ò_x001C_ä_x0004_«?wÏ	$þd¤?Äh³´ë¨?_x000B_(¢_x001B__x001B_?(KÑ¾^_x0001_¬?;÷9á*¬?Á_x000F_PÎ?b_x0003_Ì;|r?_x001B_ë_x001C_"¥?Õ2_x0011_?§_x0017__x001A_²ß?ÑÆ»Zs­?È"5Âo¤?bS+§»f?·9s`_!®?cÜ¬#{_x000F_ ?àJ&gt;Ù_x0018_?_x0007__x000B__x0007__x0007__x0007__x0007__x0007__x0007__x0007__x0007__x0004_ß¡O­ª?Âg¥s$_x0012_¨?fLxÀ¦?ÖÊ_x000B_Ñm?f_x000F_7Ì]e¦?Tn-G×§?ÜÈÒqªR?ñÔ®?!D*	Qª?_x0006_päâC_x001E_¦?bS·?Ã²ö3_x0002_O¥?_x001D_ÒAVá£?	&lt;Ê_x0008_¡«¥?é!î¡Ë?ä!× ?_x0003_Q'Í9°?çæ5¥?, ÄýN ?_x0001_CÞ	°©?v_x001D_N}ö©?q¡(Ñ&amp;#?ê7K©?&gt;ò~Ä×¤?_x0006_A" ?_x001D__x0017_0G_x0005_¨?¼¡_S¢U©?ø¡zFKt¨?´[_x001D__x0014_~_x0015_£?_x0012_õ_x0002_x, ?x _x0002__x0004_Õµ?·_x001E__x001B_|_x0019_?BDÑ¤­?_x0003_Éfû¤¡?3ùüsa_x0008_¤?¿S0g¾¼¤?J'H_x0011_Ø?_x001E_2ãß¢?7ñ'6=_x0018_©?éoV¡ôè ?4ISÐHù©?_x0015_mum_x0005_&amp;®?¯¾­g¼ª?_x0005_&lt;Ôû-¡?6ñaÿVò¦?·ïLûÁg¢?&gt;_x0018_³[_x0002_î¨?H_x0005__x000E_½é_x0002_¥?neY·yÛ?bÏ×/ /«?á_x0015_ÒP@¤?ÇÎ_x0018_)¢?1ÀvÔ_x001C_©?®e¨ß(§?ÄÚÞKRÑ?·aÃ_x001D_@£?©_x000F_×[ºÁ¥?_x0006_£¨i¢?¦	=à¨]?Ê_x0001_(_x000D__x001E_X¦?_x000B_²E^?òj;8cw¤?_x0004__x0005_Úlö©_x0002_M?¦J0B¥?»_x0018_#þ¸¨?kªFcÖ¾¤?ßJí¦?h©£¶ìÐ¤?\ßZ)xÆ ?QÖéæ×?¬ì±VÒ_x000C_«?_x0006_u-Ê2®£?­ _x000E_»?¤Rhì.à?Ç,³Gÿj¥?¸K_x0010_6à¤?te_x0002_ªõ£?ý~©¯_x001D_°?´Réé|¡?E_x0019_ÍLh2¢?âÂEg_x000D_Í£?»iø[&lt;°?ÃP½HB-¥?4_x0003_×|'\?Óét_x0015_¢?mtÚÖ|?_x0004_ò|¶©?mýÝXT§¤?-50#S¤?û5Ó£??kß_x0013_W¦C¥?Â_x0006_5_x0001_Þ?er_x000C__x001C_!Ã©?mÞ_x0001__x0002_Xª?¢¾U¿¶x¥?Ú_x0004_ÓLåd£?K.Ñ1ó×§?¾ó»õs?Ó,YºO?5¦T?i'±Wìç§?úkà=©?488{¤?Úüçô¤¢?Ü£°5gÃ¢?_x0005_0|6_x001A_¡?Wÿ_x0017_Ä(°?ôçËô¢þ¥?_x001B_°ÎÖ¡?_x0008_îë6¢?)Æ]CoVª?g&amp;Nâc¾¡?ÌÏTÒ£?_x0019_ïíÂ§?"ÖýCj§?±m¿Ñ?XÁ5.£?_x000D_¹f7ôØ¦?ªÓâ®©?¦V®' ?ÁUQBìÎª?oh_x0005_ù?_x0013_7-ad§?dæ£Ô_x0001_H¯?¢Ð§üç¨?_x0001__x0002_[`lBX«?_x001A_j1nT¡?IÕ#JÇ+¦?ë»©ºcÞ¡?Gv4_x0006_4"¢?,ªe³î¡?o¥h_x0013_B_x0004_¥?Ü×wéà¬?ì|,e?¾`q_x000F_¡?ÏIË_x0007_÷x£?»ùSý¥?S¥nq`ª?7_x0006_³¯ûª?5gN_x0004_s¡?_x0004_ª¿_x0011_I£§?_x000C_/ïW¿^¤?&amp;¢Í_x0019_£?ïPn}µ¤?]tÔLË¢?ê_x0011_PVïz­?_x000B_ö·TiR¥?_x0015_ªô_x001B_¨?siZ_x0001_?WJe1¬g£?_x0002_ë95$§?Ö(&lt;ÅC¤?ö°ÇÁW¤?h;¢?_x0007_s"_x0014_X_x000D_?Ño×ñÓ¯?	y9_x0001__x0006_9I¡?Z/g_x001E_Ð×¬?¥iAw^ª?\üó_x001F_j½ ?Jñ³iYÌ¥?3_x0005_U ¥?4Ju_x000D_,?Îô_x000D_·Ê¶?xÙÝx¡_x0014_£?LvÍ	¨ß?Y&amp;ôTÚ­?ÿ_x0006__x000B_"Ò_x000C_°?Æ=±+_x000F_G©?ü­úØt_x000C_¦?_x0003_Ícy·?Øô_x001B_¨??újSa¡?÷E,?ãâY%6q§?_x000C_\§e×©?Ã«Ic{T§?a®x_x0004__x001B_û¢?x_x001D_ÏÆ2¤?_x0002_BU·È6§?ÕÊt¸í)¦?_x0004_7¬Eí¨?ù k¯º¢¤?Þ2'_¿¥¦?üÊ&amp;ê?ohÍõøt©@Bæs_x001F_Çâ¨@ãDH;©@_x0001__x0002_ ^bt³I¨@_x0008_h_x001A_*hª@ÒâïV¨@_x0016_Wk!»©@ÙEl_x001C_Â·¨@Bö¹ª_x0011_Dª@^«O_x000E_Rª@_x0005_×[qø©@y'h£e_x0017_©@_x001D_?II©@g² Û¨@4GÕ,£¨@D§&amp;_x000C_î@©@9_x0011_y_x000F_&amp;m§@_x000E_9_x0015_Þ¨@y%Z¢©@-I_x0011_U+ª@!	Ø¡°ª@¦¢Û¨@wþL´_x0013_ª@CÔr_x001D_B¹¨@²=ËvþÒ¨@ºÊ0¨@ü_x0012__x000E_«f©@~_x0017_Iß©@Ê²ÎÇî·§@G@iK_x0014_Ò©@[«Þ"©@_x000C_¿µic¤¨@¬_x0017_`&amp;µ¨@Ã6ô¼É±¨@,²ìÝ_x0002__x0003_}_x0012_ª@"_x0001__x0012_¨@VõØðñ5¨@+Êmeë©@â=6$h©@FP~Ye§@XÏb\Ò,ª@u¹åk&lt;©@Ê3ÔK?©@5_x0008_²#¬Õ¨@_x001E_ßIp¨@GnUdwm©@BLTé$©@üÅ_x001F_:ª@(§Fôø_x0013_©@q_x0012_(_x0019__x0013_ª@_x0016_?&amp;_x0001_Ò«@ÁK³S_x001F_|¦@{=Þe÷A©@_x0013_!Æè_x000F_¨@S°`_x0002_ç©@jB¸É_x0015_ª@_x0018_¥3¯Ø¨@c_HEe|¨@ÊÿL=ö±¨@ZAé_x001E__x0003_ª@²7Ú±tx©@à=XÁ!ª@_x0019__x0005_³,¨©@_x001C_·Èµ_x001C_ÿ§@ þ·Þª@[«ÅíÑ¨@_x0003__x0005_×I»_x0012__x0002__x0016_ª@¡ê_x0001_Û¼r©@üÔ´¢¬§@¸vPØ0_x001C_¨@Ü#S_x001B_3§@Ô_x0004_f	B©@Òd=¸m©@ÞoiT1g©@"Æ_x000E_ p|¨@9+(Oª@öcL_x0007_Ýà§@Ì_x001F_4_x000D_×Dª@¤JµÚ_x0008_l©@íínc©@V±ó_x000D_»¨@Aà?ß_x0002_¨@&amp;xè6ø¥¨@ò_x0010_É58È¨@¯KDËÕå©@ï%­ª@&gt;[_x0003_É©@ó«_x0016_²[¨@xo¶øjÝ¨@_x001E_0_x001A_w_x0003_pª@Äº_x0005_!D¨@j;¬Ó7Õ¨@:M&gt;ã Õ©@íº+_x0002_`ª@:iæÛ³¨@Þ±ÞpÎª@KD4ÎµÁª@ÒnU~_x0002__x0003_7&gt;©@ÜØJ	ª@T+ ©@v_x001B_sÆÂ¨@ôhÚ/½¦¨@_x001C_¬Ò¨@ÏX¼B©@"W¸à_x0006_¨@)_x0002_ØÚò_x001C_©@3_x0010_f;çP¨@]Á©]_x001C_«@2_x001E__x0012_©e©@(éû36©@Àð&lt;&lt;_x000C_«@y}&amp;Ad¦@ÅZ§Òª@e~Ú_x0005_P©@jH·_x0001_L§@«s6ëC¶©@_x001F__x0004_ÚÓ3ú¨@¦ë­j©@\TD_ù©@._x001A_/¡ª@$xÊÃ1¢©@g­Q-©@B÷p	hò©@_x000E__x001C_¶9&amp;¸ª@P±Ë¨¼ú¨@¯zä6°Øª@À_x000E_0u©@ÊÒ0-7+«@ï1_x0017__x001B_À§@_x0002__x0003__x001C_PÖªcð©@ú_x0005_1_x0016_5©@®,¢æ¨@µ®T_x0018_'¨@÷	­§åÐ¨@ÀD?áÙ_x0011_«@Mãp¬&lt;ª@)_x000F_Þ_x000D__x0001_aª@l¿Ký&lt;©@_x001A_­#¯©@I_x001A_]yÂ©@_x001F_Ú¾e&lt;#§@ânàÕµ©@±â\¬_x0016_D¨@_x0003_/ñ_x001E_TÐ©@ðs¤: {©@_x0004_Ruó©@_x000C_X%0Þêª@EG¼¸j§@É _x000B__x0019_«_x001E_ª@ð*SJÿ¨@ÀøúÀWg©@-x×nÖ¨@c¢Jç¿ª©@aw¸]«@¤µ­_x001A_v_x0018_ª@ÍÞÆGåý©@(MïV_x001D_ ©@r¡Îh+ª@ò~Ç¼!©@_x0004__x001E_{E0ü©@"Fzû_x0005__x0008_6_x001E_ª@\¡_x0014_Ýs®©@¡«*,,ù©@N_x0008_ÛUß©@Â_x0011_å_x0019__x0002_`¨@a_x0006_Jl_x001E_«©@O1Ãá©@¨ö&lt;_x0003_ª@£¥ØN%vª@Ú_x001B_îÅA©@ÒÆT,_x001D_£©@_x0001_*~påq©@¬¾_x0008_Íã¨@_x000C_iþ¥r©@4B7Ì¿¨@_x001C__x000F_ù/fð©@;_x0018__x0007_ô_x001A_¢¨@Ï²ò%_©@ÕKÿk(v©@ôÂ¶Rª@_x001C_W0_x0010_§@äÖÊ;|Q©@×¥¾æå©@ d.`«@ÿ¬öv¿÷§@Ü³{g4#«@j"ý_x001D_^¶©@¹²ºR_x000F_©@a%ô:yª@Û(Ò__x0004_$©@?Èà _x000D_ñ©@_x0019_ý óG¨@_x0007_	;(ÍZÎª@¨_x001A__x0004_ºLà©@ÎNþª@Gþ°ÇäP©@ÊþN'S¡©@eËÏ_x0003_­©@åPh£_x0006_ª@K_x0002_Qæï_x0012_©@&gt;û^_x000D__x0005_¾©@W_K½(ª@H=®I_x001D_±©@þ!c?«@[,|ð¨@Ü+Ïæ9¨@eë#ØeHª@ôºÆ+QÃ§@=Ò¤èÅ¾ª@Å]ý¢¤¦©@4{nù%©@¹_x0014_·M=x¨@»ït_x0006_jÀª@_x0002_7|ä©©@_x0002_~_x001A_«@_x0001_m2¤¥{§@Ô¹¸_x000B_Ó©@+_x0008_GZýg©@MÖ_x001B_þÓ¯©@Ïq0z.]¦@«ù_x000F_Ú¿©@·_x0013_ËÞJª@Ä_x001C_»¨@¥pAD_x0001__x0002_*cª@g»ªüª@ô#þkd¨@Îêâ_x0006_ª@]_x000F_[_x000E_-¨@(Êæe¨©@±Ë©-Þ9¨@øßaÿÅUª@£»_x001B_Á¾ª@-:a¨_x0017_ª@PÔ±Wû¨@UÎMÏ]n¨@±Äz Ù©@Z'ãöüª@Ô²_x0015_;Ñ¨@Ý6_x001B_ä&gt;Ö¨@ÀÙ_x0010_½b¨@ó_x0018_¡L	¢©@_x0003__x001D__x0010_¼Ò&lt;ª@f¬Å°M©@Nê_x000C_¢«@_x0004_í¬¡§@þõm¿©@¤_x000E_*-ö¨@{.ØOª@²Êx_x0012_¨@Î_x0002_ª_x001B_©@F_x0005__x0008_å_x001C_Fª@ßßd{ª@.[	l	¬@çc]·_x001F_ª@~	¬qx¨@_x0001__x0003_Ì×}Sôzª@´À~Y_x001A_©@¯zc¯Èªª@Yw3»a3ª@À¿,Ia©@½á(i©@J)+_x0008__x0015__ª@Àd³bÉt¨@@´Bå_x000E__x0004_ª@Ff®~.,©@ßÁ¼¨3ª@v9ïØ¨@§Ms÷Ô_x0002_¨@8ÖúûÞ/¬@Q_x000F_½¯g[¨@O_x0008_ÞMüø©@¸ú«+ýq¨@©MzbÍ¨@ífU©Có©@oâÆÝ·K©@ïOr¥;©@ÍÐß3_x0005_¨@5ÇBzà¨@]5&lt;_x0007_©@Ù+mÙ_x0007_«@¿ÏôâÊ©@J²_ºhX¨@_x0013_	_x0014_¢ß©@Ãj=O©@SR'ñWã©@±°_x0017_#¬©@ë	¹U_x0003__x0004_Vå©@nßd+è¨@§}_x0001_&amp;¨@åµ_x0015__x0017_°ª@±¦Ü©@³¹¦_x001B_Ð¨@§o`Hym©@t_x000C_Û_x0017_©@OÄÁvìÍ¨@î:¾¤±ò§@Ølü%HÈ©@­*®~ª@Êä)$©@_x0014_sê_x0001_Ò©@UµÙ.Û©@ùçlûº¦@Ó)?ç§@G_x001E_¹Ùª@pý_x0014__x0015_t¨@_x0013__x0008_^ %©@Ü_x0001__x000E_ç_x0017_¨@)ð_x000C_ß);ª@_x001F_Gx+©@À_x000D_'&lt;¨@ó÷_x0002_­k¦¨@o_x0012_Së#H©@Ê#ü_x0005_«@_x0003_ªvÞª@ãÖz!=ª@_x001E_"u¼Ú¦@_x0019_ó~©@/ê¿Ï\Ç¨@_x0005__x000D_ë¯Rg_x000C_å©@üô_x001F_/©@éÊröÞ¨@´_x001E_ÂY@©@p7ÎIçk¨@»¾_x0004__x0008_H¨@_x001F__x0013_/¿_x001B_©@Á\xe÷©@­«@._x000B_¨@_x0014_vá_x0018_Éª@ãtÉg'_x001D_ª@_x0003_¦&lt;~ã©@_x000E_å£38Á¨@Ë9&gt;_x0015_ÊRª@|´8¨_x0018_´©@%J¬ýª@_x001A_w_x0012_%_x000C_G¨@_x0007_i_x0015__x0012__x0006__¨@Õå_x001F_¡©@´O²é¦©@Í»{ß&amp;ñ©@"À_x0006_XYæ«@_x0003_ðTzÒ=ª@ÝÈ_x0002_ñè©@Æó_x0002_M7_x0015_©@"Ï¶_x0013_N©@_x001F_I¢ZÀ_x0015_ª@Kpq	ÿ³©@_x001D_l¦_x0018_A©@~9Â´_x0001_p©@_x0014_íäÖ§@üÔ_x000C__x0003__x0003__x0005__x0007_©@Ü_x001D_;+T¶¨@ Iølt©@bçÑ´B§@¯_x0019__x0003_	òª@¼bæ_x001B_Yí§@&gt;Ù{O_x0017_6©@ÀÉ}*J«@_x0018_ÒÙ¥;©@&lt;ÂjÇ§@wQíKÿ©@i_x0001_¶~!¨@^|×_x0019_X©@Ö3ª_x001E__x000E_©@ùØÿ,vU¨@	_x0018_ß_x0004_Ëþ©@½_x0007_a&lt;©@ûûzÕ³Ã©@Qÿ²Z_x001D_Ø©@PPä_x000C_ú¨@¿7î -ª@g_x000F__x001E_2~yª@'6ñöz§@_x001B_Xê_x001B_Ãd¨@_x0014__x0002_;dR©@É·z·Ì¨@¼m_x0016_®[©@p¥l*_x0017_.©@öÛ¯á:*ª@4Éw]Ì{©@»_x000F_ImIª@_x001A_öaï&lt;ª@_x0001__x0003_².ÌÓª@ z°ñ_x0012_¨@'é.º§@_x0019_\[F_x0011_ù©@ÔRÅçx©@AQ?é-_©@;PJ_x0005_¯á§@d_x0015__x0018_È4_x0018_ª@µ·ë_x0018_Ý©@@É Hð3©@_x0015_JtR(bª@Ïé_x0019_Ôì_x000C_©@yy0N©¨@Zh¨7V_x0008_«@¼£¾Ú¤ª@_x001D_üÜ=£lª@º_x0002_§©@Eiå²_x0016__x0003_«@ß5h¸­¬§@ýa_x0003_ß©@'Ò©9Zì§@úÃªu/ª@_x0013_Í$y1ô©@F¸n°ÛÆ©@_x0002_¯nV?ª@j÷»d¶p©@`Ñ&amp;-_x0001_ª@_x001A_ñ+9wª@Ö½¦¤^_x0015_©@rÅeVZ©@]¢æe_x0010_ù¨@¯zÚ_x001A__x0002__x0003_+_x001F_ª@Î!_x000F_èVA¨@,ÕßU.©@Réç/õ©@°esü_x001D_½ª@n;0_x000D__x001A_©@çë&lt;Ûò«@Ñæ÷_x0014_=±©@F_x0001_8Í$¨@_x0011_qÿóÃôª@Ä®£9©@YðuIª@æ{I_x0010_«@ëPÑÑ«@¬Éæó_x0011_'¨@8_x001F_F_x001B_¼P©@@-903î©@Ái_x001E_a3©@K_x0006_ª_x001D_ïô©@XÏ^Ñ5l©@__x000F_ØXë}©@#{e_x001D_-«@È~E_x0002_Wf¨@wbÃ\h©@_x0006_hÙk_x0015_âª@lÿ_x0006_`G¾¨@__x0002_ªô6y¨@	 q_x0018_Ûç¨@_x0019_F5_x0005_åä©@m_Þú_x001C_9ª@_x0018_Â_x0003__x0008_©@-þá%²_x0003_©@_x0001__x0004_x/|z¨@_x0002__x0015_BØ¥'¨@Ä_x0003_¶ S_x001D_¨@ÛÕÎó+û©@ª ß^ðª@TdA_x0015_©@§ÌÃÜ¨@ß©ë¬_x0019_ú©@_x0019_J*þ;_x0012_ª@_x0016_Æ¤(Áª@¹òF&gt;ø¨@Yl6â¾§@$ð,¨y¨@òO,'ã"©@9u¦'q©@.CV¯_x0003_h«@é÷i°©@_x0001_Õ¯Ï¾¨@ñäÂ6·Y¨@É·'EnÃ©@µÇÛ`¨@ý)$Uã©@_x001B__x0014_^i´¨@x+%ÆLª@èsô¤&lt;©@Ü³_x0019_Ö:t¨@ã·¢ç¨@coM¾Ì_x000C_©@KÉ_x0008_pÓ­¨@_x001A_²Êôrª@ÏºÙ©@tÿ_x0015_}_x0002__x0003_·m¨@Eµ_x001B_æÀ§@Z³ÃÈ}Â¨@|CrQ		ª@DRLâ¢_x001C_©@_x0006_úòãÝÏ§@DZÈj4ª@ZÉ_x001D_&lt;P©@ãlÞÎ¹Ô§@è_x000C_Ì«=ª@8T,_x0013_]Z©@Ç¡J_ÌU©@@%5_x0016_Ó³©@_x000F_ÏÜþ5«@òî¦tX·ª@Ä«`/)·ª@ý¦ïa(ß¨@I´øzL	¨@Ç£ÍyY¨@T¼õq¨@uN~-ôþ¨@Ànª±1	«@¤âoYhq¨@_x0013_åº?Ù©@ÙåUÖ·©@&gt;¾_x0005_9ª@ùÁ°_x0010_Dª@x_x0001_²ª@ØwÕ&gt;X©@1¥SåÈ©@W_x0016_{._x000D_F©@_x001A_»ð"_x001B_õ¨@_x0001__x0002_W5 ]ª§@»,Éò«©@Q0}æl1¨@ìÈ:#¨@}Êóé%©@¯ÏKÚ¦þ©@Øõãþ_x0011_|ª@n¿ðÅ¨_x0016_©@ZÑJù ¨@©Î_x0002_k,I§@¢_x0013_üÛW)ª@Yk¬Ã=Y«@Ý_x0004_OÏ©@ìTPþ_x0003_T©@ñynR_x001F_©@_x0003_ ±Ù¬©@_x001D_f.sä_x0019_¨@-Þt_x001E_Ëª@\êqÂNÓ¨@ ªmS³®§@!êIÒ_x0010_©@8_x000D__x001B_¨|Sª@ÛjØâ«t¨@_x001D_«_x0006__Oª@ÖåQú_x000D_ùª@¬È©@	zÍ_x0001_O¨@w7ÇÀç©@_x0018_Òí'æd¨@è%°!_x001C_ª@§_x001E__x0013_Fª@ËQ·_x0001__x0002_¥_x001E_§@åØt6ù¨@T?zr¨@$ê´ÐOª@ôÌhx¾sª@Ë_x0010_aP·©@_x0016_Í¶_x0014_Ú©@§´s_x0007_àà©@ÑV×b©@_x001B_¦ÿv£&gt;©@!²¹í0©@ÃÍ6ÌÅ;©@Æ¼_x0011_À¿ë¨@¯×tª@_x000F_qåúb=©@³_x0019_z*Ý_x000C_ª@Eÿó¨+¨@1M9Ç§@Öl¨þè¢©@M&lt;mÉM§@#ßñ[Z·©@{g$o(y§@_x000B_SJä~¨@_x001D_ÆÈÚár¨@d6i÷ *¨@|i_x0003__x0019_ò¨@ù=ØÝÝâª@5¦_x0007_9E©@âÎmE_x000D_¨@_x0002_Xé©@_x000B_Ç~_x000C_Uª@$þà¥dÞ©@_x0006__x000B_Ðk_x0004__x0003_ê©@î_Z`®°©@Z¦_x0004_¬¨@±Mð,ìÁ§@_x001C_úO®[ª@_x0017_K_x0002_U_x000B_ª@ûøä_x0015_@©@Â_x0012_ÌE°ß¨@ë_x000C_c_x0007_}¦@a½ã_x0008_ZGª@_x0015_)_x0002__x0014_nþ¨@·j_x0018_Í¨@_x0005__x000B_©¼c©@|Å$Á[Ì¨@_x000F_*i_x001C_«2ª@¾u_x001E_î~©@_x0006_ëÎ3G±¨@ç_x0001_ÀqY¨@[Ð¿£ðú¨@F_x0001_åÄ¹¨@fÿ²ê_x001D_Ã©@OYZ_x000E__x001E_¼ª@·eñòÒ%©@ÂåñK-¸§@fó·_x0015_Ù©@&lt;±æý_©@!	_x001F_¥¨@ô_x0004_5P@E©@z_x0004_§fú¥@-õ¶o¼ì¨@kÅ&lt;+@©@¦ìäò_x0004_	×¨@A&gt;Ò_x000D_Î©@Ý_x001D_ýÊ5©@_x0011_À²¾åÏ©@9Ñ?Uª@_x001A__x0006__x0010_ï-­ª@Sþ4jkÄ§@ÛÝ¼µª@hÀ¡_x0013_Oª¨@!·ßnHª@5vÿsá©@ê87ñÈ©@!_x0005_d{;©@:_x0003_²&lt;&gt;c¨@ÌÍ_x0007_GíÇ©@_x000C_äüç«_x0005_©@ð_x0014_?X#w©@|_x0004__x0002_w_x0008_&amp;§@Êhv¬@_x0011_²»Ãl¨@¨¦ «=¨@3ÐØ;Øu©@$.¢|î©@}K-©@S%ÂÝ_x0013_Ú©@¶Ñ)çÝ­©@¢Ô3_x0017_©@ÙNN_x0015__x0001_ª@¡_x0013_¤_x0003_³½¨@iÎ_x0016_Þ$©@*Â^Ï@þ¨@_x0006_l¡Å³Ïª@_x0001__x0003__x0017_®ç[î©@	¤9"Ä ©@d_x001B_]õ]s¨@«Å¢TI©@Î_x0019_QQh¤©@É_x0018_ùg_x000C_¨@aÆ*ÊJ¼¨@;d*zã£©@Uy~ö_x0017_©@Mr_x0006_t8m§@×ÙëK®©@RÜ&amp;_x001C_Äú©@_x0005_7O/Ù©@Ðxcâ#«@G¹ø_x0013_ÒE¨@.Bæ &lt;ª@®_x000D_ L«@_x000E__x0014__x0004_K½x¨@E;&lt;@m©@vhbÞBV«@´_x0011_cãÝ§@_x0017_Ä2îÃ¨@µi	à.A«@ÇN_x0008_½¤ª@¢¿ks_x0002_Ú©@W)_x000D_°oª@ [Õ_x0010_E«@ø*rÞ_x0018_¦©@´wqåÖ©@H_x000B_Uqt°©@3]+öÏ0©@ÿ_x0001_ÅÒ_x0001__x0002_7Èª@_x0001_nf±óª@ »Óh_x0011_ª@üUÜâw{¨@Ä{_±¼÷©@a­jG_x0017_©@b_x0016_9lÈn§@sÍ\û_x001B_ª@$ÉtC8©@ÎÚe_x0007_©@_x0013_Ç|®_x0016_¨©@ûçQª@_x0011_í}o¿³§@°h¶K©@Mïñ7j{«@©_x0013_'´7¨@Îï#ô_x0018_8§@_x001C_Ê¶©ª@_x001D_ÇÞÍü¥¨@½ùÜë9(ª@g_F8z§@ï±Ib§©@÷Ú×_x001E_Nl©@êßDÛN¨@CGiÍ=ù¦@_x0018_ÒSuÇ©@Ü_x0008_H|Äª@²3ÅFuª@8¸Xé`«@/aºß!Q©@0É³Sè4ª@	M»[¨@_x0001__x0002_È(³@d+©@¾ìF^_x0014_Ô©@ Ý6×Í¨@Nc±öEÏ©@jÂµLª@ï9_x000E_­æo¨@@ASî_x001B_·©@5uKá_x0018_X¨@ ³[FÆ«©@&amp;Õ_x0013_s^¬@_x000B_ü³hGH©@_x000F_JUûs©@âu_x000B_^K©@Ñ!ðt_x001C_©@8 NG¶À¨@Ë(,WL¸¨@¥õ[­È¨@'ÍTd$¨@Q«_x0008_æ_x0018__x000D_©@0ÃÚ÷àª@êe69ª@G½]1^ª@ìK B_x0007_³¨@_x0019__x0016_6å}¨@wB¡¨W©@Á_x0019_xúcÃ§@9?û¹¿«@ÊW·©@_x001F_t}ã©@Â\_x000C_FCÕ©@{XÉV_x000D_¨@iôÎø_x0004__x000C__x000D_Pª@e×_x0002_R/hª@N«g­7_x0007_ª@I,_x001F_`(ª@¯ÊÉ&gt;³«©@Ù_x0008_°NÕÍ¨@;@Õ5{Kª@²hù¡¾©@³_x000D_è¦_x0002_ª@;MÄä_x000E_ª@eàAâ&lt;_x0010_¨@¸ñúqOª@_x0013_Ó_x001C_ÆC®¨@jNÈIÐ©@×&gt;µ_x0019_á©@_x000D__x0006_ÛpOª@]©ìº¨@Ã_x001E_Ü÷Ö&lt;ª@_x001C_ÚÑ_x0005_	F¨@_x000B__x0003_Ø÷_x0015_«@~¥íàÈ=ª@_x0019_ÄÑ#_x0013_Ä§@¹_x000F_¦k,ª@N5«×oGª@þ'kª@ëÌ01Gª@jL÷j5ý©@|·ÆÍ§@ÑÎ¥&gt;÷$¨@lG_x0003_L_x000D_ª@¥_x0001_Õ¹~.©@B·	_x000C_©@_x0001__x0002_§3I_x000B__x0008_B¨@_x000E_Å»´_x000B__x0007_©@¨­ó³_x0014_¨@iÒ=\XÛ¨@@±oÉÜ©@c,ÐÚè©@À%ßô¯Â©@ÚÕ_x0005_ê(l©@6G_x0018_@Gª@íH Ô»K©@=lêÝþ:ª@$_x000B_UêKª@_x0016_Í=×¨@¥@à,7ª@¦ºÿÛ²Ïª@i_x0015_ù_x0018_²&gt;©@g_x0002_$K©@üA_x0003_èb_x0016_ª@_x0012_ç_x0001_ß_x0004_±©@kB_x0007_¾Þ©@_x0014_tó4x¹§@Q¯·_x0006_hI©@jZfh¨@ ­µ&amp;ú§@Û_x000B_'EÅ©@_x001F_ðP:©@c¶ÑFz_x0005_«@Têµa'Ð¨@·6éY/ª@]j3Õ°©@§ã	©@_x0017_}	_x000C_Ç&gt;¨@._x000B_¬ÅhÁ©@-Aùï£©@#ÌÞ7Î_x000F_ª@è:FJ_x0002_Õ§@)_x0006_îæ©@Ùºþ_x0014_%¨@_x000D_ÌlJúÑ¨@_x0011_?ú@_x0004_ª@¦	(ó)Ê©@ö½×~zÞ¨@f%J_x001C_#o©@zþ-Ò«_x0003_©@_x0005_&gt;L_x0014_ª@;Tüºg©@í"·m´y¨@_x001B_:ZP_x001B_§@Û@ÝÊõ*©@Oµ_x0014_	'û§@;²Ã¾§@_x0011_í_x0004_Ë²_x0011_©@Nq®ó*î¨@¶·_x0004_ºO?¨@¢*EPkI©@®ð_x0007_P_x001A_&amp;«@=;né³n¨@S_x0008_!9°¨@_x0003_«wa©@C_x000D_]ª:¨@C³q_x0008_Ã©@Vgå^Ý_x0016_¨@_x0001__x000E_â9_x0011_ª@_x0001__x0003_|/_x0014_Ë§@Ú_x001B__x001E_'§@mÄÇòj©@2h´_x0004_8ª@o&lt;*Ä©@6_x0007_+Q_x0017_«@N«HÅ¶ª@9}#¨@2Èd¨D©@¯ÒAåÐ§@æúfW|¨@_x0012_\º1z©@`SýQ#©@æëtÍã¨@d,*'_x000B_©@W~¢íu©@@R06l$¨@èþÿ_x0008_G§@a¤*³8©@8	$ÑÉ7©@ÇÏÌðö!¨@z;Í_x0016_2¨@âc=&amp;©@D{_x0013_ûæeª@_x0004_ä«ûeÄ¨@ë9ÑÁ_x0006_ª@Þ_x000C_ÅôF_x001C_©@VA_x000E_ë|ª@Ù_x0003_-¿	¨@Aó.Û;ª@+_x0015_Ù¸_x0015_É©@_x0019_«_x0002__x0002__x0004_ü´©@Àî¨Å:¥¨@ýE¼4ß»©@°¬dE¨@_x0003_%¦f¬ß©@ï¿±&lt;·©@×±`K©@?Qx©@Öù|{ò°§@ÉK¥_x0015_&amp;_x0011_ª@'ÁuÜÛ§@_x0010_²·U_x0001_Ô¨@z&gt;s4tª@õI2&gt;Rª@_x0019_Â|®b¨@k_x0004_TU©@Ârô_x0004_7§@1áwÀw¨@´Ól­Ä§@d{}ýÚOª@NÊ*-+_x0008_¨@ç_x000F_æXõX©@ß_x000F_ßñO¨@µ/_x000F_çñ¨@1`(_x000F_¤ª@Ô®ÿ_x0005_2Æ¨@&gt;±,_x0008_EÈ©@*Û$Ùà©@Àî8ä_x0013_G©@ÉAa_x0010_«@S$_x0016_Üùª@îö	.©@_x0001__x0002_õ_x0006_ý:aý§@s¬+¨+Á«@;qkÂ©¨@Úö_x0001_ÂAª@ÊÙt2Y©@!Dï_x0007_ÒÂ©@tVUy_x001D__x0002_ª@ÊÕ1}A_x001E_ª@¯¢&gt;)Õ¨@&amp;º_x0012__x000B_l ª@ád(Ã_x0005__x0019_©@``ïJ¢t¨@¤§aâùrª@µ?_x0003_íÙ¨@õ%Ò]¢_x0002_ª@u_x0010_r%Ú©@Øÿ½½¼,©@«¢Æ"}©@4Ù7¡ux¨@_x001F_ÿéäZm¨@&amp;É&lt;ì_x0018_b¨@ß¦á`èXª@SÇ*Òø¦@-¸&gt;"¯©@FÒt§@_x0004_«9¸å_x0001_©@q¤_x0015_+V©@³Æ;E_x0007_°ª@ø#µvÑ©@U_x0017_jðÑ÷¦@Zkkcf©@jÐb_x0006_	'¢ª@Ñ½Hv»©@_x0014_å¯åb^¨@ÙÅÊ$úÈ©@WÎÈt_x0016__x0019_ª@!_x0012_wmÝ¨@ÊùG9¤ª@6â²X_x0004_¨@çX¶äq©@í_x001B_@ù_x0014_ª@Æsm	ª@_x0002_0ú­xý©@Ü_x001B_Ë9ª@ß9}ÅÕ-ª@ÍKW¼©@_x001F_kÍ_x0003_µ©@ÆK*´W©@]sæ_x0007_4©@;_x000E_d©ª@_x0017__x0005_?á¾Í¨@]6 ³~ª@Ìh¾®©@dRûÌ¥l¨@9(g¼ò¨@á¾Ö_x0015_!Y©@ö±ª¥Z¬©@\ÅëjV9ª@_x0008_Q¿ê´ª@®-­ã;©@«_x0012_KÇ«@¦_x0017_wL)Â¨@VTù±_x0001_©@_x0001__x0003__x0013_µ¾_x001B_Þ¶©@_x0010_F_x001C_-zÇ©@º_x000B_|­U©@«ôqê]_x0003_¨@y_x0001_ÚÌkà¨@¯_x001A_î»KÒ¨@=á8Ü!º©@Û(`K4©@á_x001E_M_x001A_$ª@S_x0005_ $'Qª@]õ\ë&amp;§@_x0005_]1_x0008_ª@¾7¿ôF©@©ÒeÚ]Êª@Ð§d°¨@_x0005_$L_x000C_5Æ©@._x0001_ý¤|Ö¨@æèãÖ_x0003_©@»¥_x0011_bÄ¨@¹h_x0007_ý¨@£m¦ ð¨@ÞFÜÚ'§@]äÉó_x0002__x001B_¨@ù¬Ð¥¨å©@ké±Îò3¨@ZË.+3­©@_x001E_GÑÿ©@ç_x0002_BÙ¨@X×_x0003_úÔ¨@]&lt;¹ñ©@Ö76=\¦@DÄeå_x0001__x0004_©@_HÖ{$eª@ïü_x0008__x0018_ÁS¨@yiÇ½_x0003_©@ÖZ©@7Ñ¼!¨@xÎ=_x0014__x0007_¼ª@P(_x000D_ÊW©@Âæî¢Úª@4Ã/©@fÑ¡=`ª@_x0016_ðòÝZº©@±z[(Ã©@04v`tÂ©@_x0016__x0007_7ÔùX¨@ô·_x0012_D7^ª@Ná6_ï©@z³\&lt;Ç]¨@`lLãå©@w%_x0008_W!¨@Am¿«@l(ÙæPÙ@F·"?§ Ù@xh_x0014_B¹Û@)_!Wî,Ø@!_x001E_é×!uÚ@_x001D_ík9ålØ@S í£|óÚ@\»jWEÙ@_x0019__x000F_qÀËÙ@_x0001__x0017_-_x001B_Å\Ú@à_x0017_{_x0002_@{Ø@_x0002__x0004_MoqøÔÙ@ô/ÏÑÙ@_x001F_Í£ß%Ú@î_x001E_¼ºÿÚ@wT Û@J`´¹AØ@ë+r_x000C_kØ@lºv_x001B_Û@±äàÚ½Ú@)¼46öÑÚ@¼¯)ÝsÚ@^ÂjL.(Û@ªÅ¸W(ÄØ@øÿCÂ¥UÚ@fSkêÌÅÙ@©M_x0001_±Ú@ú_x0010__x0003_7Ú@|rÂ_x0001_uàÙ@nEE÷&amp;~Ú@ç_x0008_î4_x0002__x000C_Ú@×ã¥\Ø@ÄQÅÊmÜÙ@_x0017_ÌíÔØ@·Võ&amp;S8Ú@®_x001B_Úí]_x0002_Ù@Ä»É5h&amp;Ù@¨_x0019_ùÙOÙ@å*È¾Û@Ü_x001F_s¶×@r_x001A_ø¥ì_x0002_Ú@¿Ú_x0003_`Ú@(ip_x000D__x0001__x0003_úÜ@/&gt;_x0002_P_x001A_|Ø@õ(éùÑeÚ@%PðÕjòÛ@ÒÎ\a	îÙ@"_x000D_Ô:éÙ@Ýí¸°ØYØ@CÙ[È@;Ú@®YyY¢Û@'l#d_x0014_Ù@°Ìô¨:Ú@bBYgýCÙ@Â_x001E_gøÙÙ@¿öÍ³nÚ@IÕéÍ*Ø@_x0017__x0013__x0006__x0006_/Ù@^´ ![Ø@©zµ07Ú@÷Ôv²¿Ø@ærJÝJõØ@_x0005_ÒÃÁJLØ@_x0006_çT,H³×@_x001C__x0004_lÆgHÛ@ßOý_x001E_Þ_x0008_Û@Cng_x001B_SÙ@Ä"?ü_x0012_Ú@ân_x001D_]ÄLÙ@3å_x001A_ÃB_x0006_Ú@_x0007_À¤_x0019_ä¡Ù@/n[ÿÚ@£§ÇûÙ@&amp;SÉêÆÙ@_x0002__x0004_º~¡_x0010_®Ø@ÏtBjüÕÙ@.iNë_x0015_Ù@ªG_x0011__x0001_Ø@_x0002_1Ì$7Ü@×íØ²\_x0010_Ø@LUL¼O`Ø@"F	_x001A_pÙ@ù÷f¢;Ù@¤[?«_x0005_7Ø@_x0003_Yä{;TÚ@Ý¤,Þ:_x0019_Û@â©_x0002_éEÛ@R{¦¬L_x0007_Û@óT?_x0008_#Ú@_x001E_ÐÂZÚ@hÄbGØ@Î%ðÏíkÙ@F	WÕØ@|û&gt;éÙ@éôTÌÚ@¼çá~_x0004__x0011_Û@P_x001B_cb}ÆÙ@WSHª²Ú@&amp;ÝÂ_x0018__x0017_gÙ@M;ê®(Ú@ý!m_x000C_æØ@µ¡_x001E__x0018_Ù@ôrõ_x000F_ü_x0002_Ú@XáP_x000E_fÙ@ï¾¯VÃrÙ@_x0013_!1_x0003__x0006_FØ@_x0002_F{¶4ÔØ@ìfóVÚ@/ÈÁx²Ù@áâ6_x001B_U©Ù@o+x_x001F_ïüÚ@ð#Ä×G«×@$_x001B_ÔâóÙ@_x001C_:ñ_x0004_yÚ@cÉÞÉcÙ@àë£_x0012_â_Ù@W_x0001_³óUØ@Ýþ¸m_x001F_Ù@_x0008_·_x0004_1¿Ú@q6®ÙÙ@Ü¸_x0016_¢Ù@Û/ö Ø@ÜêØ¡¡Ú@5_x0016__x0019__x0005_6eÙ@JÈ2°_x0018_Ú@üÍëÓ÷Û@¶à_x001F_ÙÞãÚ@\ÊÔOÛ@N¹_i__x0003_Ù@Èë_x0005_cá_x0014_Û@Fth6_x001A_$Ü@_x0019_Ø_x0014_VjUÙ@_x0014_°¡^¼:×@Ñbak_x0018_Ú@")NÒHÚ@s_x0001_Z_´ÓØ@^P*DlvÚ@_x0001__x0002_nkâV}Ú@ªär{_x0002_%Ú@&lt;/»"Â_x000E_Ú@	K_x0017__x0016_?Ú@Ú¢	EªáÙ@Y_x000E_7_x001B_·½Ù@Ï	Ú@ÄY_x001F_8*Ù@N0LàÙ@_x0010_¾®L]Ù@ix¶Ú÷ùØ@µËÕÛ¾´Ù@ð_x0002_.Ú@¾_x0001_3_x0005_xÚ@û5jþufÙ@aÎ8wÚ@o/û¯WÚ@¦­BÚÐÙ@âF9°'Ù@¹Äâ_x000D_y_x0006_Û@ÊñL_x0012__x000D_vÙ@Òÿú®Ø@ýP ØæØÚ@9ÌvÞÙ@@´:ôC¤Ú@_x000B_l7Õö×@ÒÐèÙ@¥ 5É,V×@ð4?ÇØ@A$¾²Ù@ðMÉÚ@d' V_x0001__x0002__x001E_EÛ@Ô³ÒÂ¡Ú@°ëNîÛ_x001F_Ú@òÊq_x000D_Ù@Oë rlÙ@ÑÕI·\Ú@N=÷_x001C_ñçØ@Ì¤2ÔîÚ@à_x0019_åâGÙ@&lt;ç,a×Ø@È§@©³Ù@@_x0006_;»Ù@°Fß,8iÛ@áÔ_x001A_³VHÛ@D_:Ù@D_x0008_Ç·Û@oYbYØ@ Y~E#ÛÙ@2«?_x0016_âØ@þËnýN_x001D_Û@^Eª­ï!Ú@öbúç½Ø@Ìy´ÙÎÙ@_x0017_';&lt;ÑJÙ@±._x0015_&gt;Ö"Ú@|,è_x0013_²ñØ@ºÐ¥`bÓÚ@É"	À² Ú@Ü_x000C_Í\¶_x001E_Ú@÷·îOÚ@_x001E_ñ?fåÊÚ@¢ÞpòoÙ@_x0001__x0002_4ê_x0003_\8Ù@_x0016_«_x001D_´1Ù@èî&amp;úðÙ@öL_x0007_'_x0011_oÛ@'*¯$Ú@_x001B_ù©Ò&amp;Ù@_x001E_u_x0017_Ù@AJ_QaêØ@_x0018_ø_x0013_&lt;gÚ@zvr]OÙ@;wJmæÙ@&lt;Uód×iÙ@O'r_x0001_ÒÒÙ@æf¹eA_x0010_Ø@/_x0014_vÛ@JV"å}Ù@_x0004_	_x000E_©åÚ@_x0013_/	?ª«Ø@}îí9Í»Ø@èl :Ø@¹_x0016_ð_x001E_ÆqÙ@L7#Ø@øCc6UÚ@¬J"Ý_x000B_Û@;òÙMlÛ@Nm:«ÖÙ@£ûÐweØ@Øä1ÛæGØ@P.¸Ú@«ñ~_x001F_÷Ú@'a­YÌËÙ@_x0010_k_x0004__x0005_â0Ü@ÊXÒ¤ÓÙ@_x001C_4óPãÚ@Ê¶ªù¾ÎÛ@¸K|:ñìÛ@_Z¨çÊÙ@_x0010_&lt;_x001D_×Ù@ÆV¡_x0003_b5Ù@öiÙ@_x001E__x000C_=×_x001F_éØ@ÚK¤ÖçØ@ùÌZUÚ@HÏO_x0006_RÜ@,ÚU_x000D_#Ù@_x0002_5æÄØLÚ@%¿X_x0013_ô²Ø@îË_x000B_)_x000D__x000D_Ø@|ßö/ÅØ@ EÿY©3Ú@£H^¦¨AØ@_x000C_IaÚ@Á`_x001B__x0008_	zÛ@/_x0018_i_x0010_p%Ú@_x001F_ú¯aÚGÙ@_x0001_X¥_x000F_ÍÙ@ÊÔ_x0015_ÞàPÙ@§Þ5½·ÓÚ@£«§Y_x000B_÷Ù@òþqÝ_x000D_Ú@ð^ô¾QõØ@_x0003_¡¤W#ßÙ@2p/_x0017_Ù@_x0003__x0006_°?rPÕÙ@ÚViy	Ú@6×ÍKxÙ@0®®x¸aÛ@Ì_x000B_$Ø_x0008_0Ù@{XzrvãÛ@ø¹µ_x0005_òÈÙ@U/q_x0017_Þ!Ú@_x0004_åÚsi_x0017_Û@¥à@%§EÙ@§¹b8ÒôØ@W_x0008_ïØ_x001B_Û@_x001E_¯_x0012__x001A_ÔÙ@_x0011_e_x001D_«^Ù@ÁÙâ_x0013_[ç×@ÄÚd4@Û@v_x0001_Ì¸¿Ú@_x0012_¦eõÛ@D_x0007_4Ý_x0005_Ù@üþóýÿlÛ@e9ß¹dÙ@x¶_x001B_=Ø@"¿Òù$Ù@_x0002_°Êé:_x0010_Ù@ÂË¾µéKÙ@Êv_x0005_¬Ù@0ßcX¿Û@\¯:Û@Wès¥QÙ@_x0015_åÕ_x001B_5	Ú@$*¶éª_x0019_Ú@¢^Þ_x0003_	âsÚ@ãâÃHI½Ù@×Ù6Äì&gt;Ù@úÔ_x0004_^Ù@_x000B_§;S±&lt;Ù@$¥«¾®°Ù@*FH_x0001_Ú@_x0004_LîÙ@ À_x000B_ "_x0018_Ú@ þ	ª"çÛ@á#jÜÙ@½¥L_x001C__x0006_¬Ù@°_x0003_¶_x001E_¾_x0006_Ù@e _x000F_ZÂØ@&amp; Bê_x0005_Ú@°¸ü&lt;Ù@N?}D_x0002__x0015_Ú@.ôôÈÙ@xG2¹¹KÜ@·¨_x0008_±,ÀØ@´1ÆÖÙ@hT_x0011_LÃØ@|CYÉÚ_x000E_Ú@S__x0015_!k¾Ø@©âà_x0019_Ú@Ýv¯gB!Ø@HwÁìÙ@G¿}ÓV¥Ø@=;¤Mé¥Ù@¯n#°_x0007_Ù@R{&lt;ï-Ù@à\_x0007_ÊªÙ@_x0002__x0005_ÂÕvBÚ@_x0010_eæ!_eÚ@¸´Ö_x0006_+_x0019_Û@rrQT(Ù@_x0015_8,~¢Ú@_x001C_áËÜåúÙ@Ù2ÚÃ_x0002_Ù@`_x0008__x0013__x0005_&lt;Ú@6_x000B_2lÒÈÜ@@ë_x0005__x0007_&amp;Ø@Í_x0004__x0001_@JAÚ@R_x001A_v=ªØ@ô¯_x001F_ÎÕ²Ú@¬_x0016_&amp;/Ü@#Z_x0002_d£ÀÚ@¹uCÐ_x001F_¿Ú@ÒÊ"ÈbÑÚ@ü½_x0004_03?Ø@¦øC¥%ªØ@*Qÿ_x0016_&gt;±Ø@¹6 BÜ@¸5tÔÝ_x0019_Ù@­nã¬(Ù@û¼§K_x000D_Ù@Æ;©bBÙ@ÑÅÂøP×@.ðI_x0004_ÉsØ@wêÌéÊ'Û@VVy_x0003_öÙ@×/Ð~¸PÙ@hÂx³ºdÛ@_x000B_Ñþc_x0001__x0002_üØ@zGDdLØ@Ì.|ÄaKÚ@dÃ» È×@ÕÆr÷_x0002_Ù@!Øk.ÕÙ@3@ xp)Ù@KÑ¥¼ãðÙ@/¯ÑNÙ@&gt;y$Ã®àÙ@/_x001A_»[1lØ@RÇÍÄÙ@¨ïÐµþRÙ@Æós"hØ@r¶d_x001A_þnÙ@ÓÏÞvp8×@ãî0IØÚ@&gt;­´HýÒÙ@_x0012__x0005_W`Ù@µ_x0015_ÚTöÙ@U_x0011_ë_x0003_»µÙ@¬ÐE¤ÌØ@yªW·bÚ@$âK²Ú@ÕOYJ_x001A_Û@8·ú$^_x0008_Ø@ÁÐ_x0014_R½_x000B_Ø@i_x0013__x0012__x0005_Û@H¹§w-Û@ì¶9åÁØ@P{å°vÚ@_x000E_1ù\Ú@_x0001__x0004_TGÜÿÊØ@Ñ7±á­EÚ@¯{T{ÀlÚ@qlÊ&gt;íØ@ÆnyÍØ@IÍ_x0011_­_x000B_Û@_x001E_°.æpBÛ@7Æ·.äÝÙ@+â`[_x0019__x001F_Ú@ý´s]ê	Û@_x0003_.ÎØ@Ï/Ic,Ú@ÐÆè_x000B__x0007_ÌÙ@_x0014__x0014_ß´ñÙ@$^Oï9Ú@,+Â»ÈwÙ@ÀôNy@wÙ@_x0008_üÛ³_x0001_lÙ@T_x0015__·_x0002_SÙ@4ú±´_x000C_Û@[A´m®Û@Ã&lt;C4Ù@_x0001__x0001__x0001__x0001__x0010_Ú@ül C_x0012_IÙ@üçf;´Ù@_x000E_#l³`GÚ@­ªEb´EÙ@£ëÝDUÙ@	?ÇÒ?Û@c5&amp;_x001E_XÜ@¬n_x0010_IøÚ@´W6_x000F__x0001__x0006_ßäÙ@ìgªOR:Û@Y_x001B_~ä_x001A__x0016_Ú@"µ	Í°Ú@|Q&lt;º±Ú@@$Î_x0005_VcÚ@ìÉGVÙ@c&amp;þ6¯×@ÅLÉRÚ@P_x0007_)»à°Ú@V_x0003_âÙ@Z_x0003_iô¥Ù@æ_x0019_ÈüÝ_x001E_Ù@Ùº_x0007_	Ù@WYòØKÚ@Î | ÞçÙ@_x0014_²ÿõ.&lt;Ú@â/_x000D_&gt;6Ø@ûú&amp;_x000B_%Ú@RÝ ¹_x0005__x001C_Ù@4Z	¹*Ú@r«?_x0016_KØ@y'keØ@'pEY¨2Ù@þÍ_x0017__x0010_C_x0004_Ø@ êVÿ_x0016_{Ù@}Jä8Ù@_x0019_S¬}_x001D_Ù@ÊHpõ_x0002_×Ù@ñbõ|ÙyÙ@x_x000D_äe_x0005_Ú@è_x001E_X&lt;hÛ@_x0001__x0003_§PJ_x000C_åðÙ@§¿åÄ7Ø@%+_x0019_ú_x0002_VÙ@Ä%4ÍaLÚ@êpôØ@_x0004__x0005_öºÚ@dª®]ÔÙ@Åï',_x0001_æÙ@æðµBûkÙ@r¯,óB×@21¶½ù%Ú@è¯p_x0010_Û@_x0004_Åfsv$Ø@k\'Ü_x0018_Ú@ i¢ýØ@ã0*Ö_x0017_ÐØ@ÛÔß/ÃÙ@ÞÈê_x001F_NPÙ@4â;ßØ@%5¹n¹Ø@äZû6%Ú@Ý-_x0018_hÒÙ@=^ÝÈÈÚ@óÛõæ²Ú@%_x000D_o_x0004_ÌØ@~î¯ÙþGÙ@*8[!_x001A_Ü@~Á&lt;_x0014_Ù@_x0005_;\¯»;Ù@GJû-yÙ@psRð Ø@ú_x0015_Ä_x0004__x0006__x0017_Ù@ÑÁ_x0012_°&lt;wÙ@cö&gt;rbÛ@j6)ÓýÙ@_x0018_d8Ù¹Ù@S_x0010_º8_x001F_Û@ÔãÔ¼u!Ú@w7T)BÛ@f_x0011_j¯%Ú@Î_x0007_º5°Ù@xó£_x001C_(PÙ@_x0001_­PÚ@xójÕÈÙ@@X±µ Û@_x0011_Ä_x001B_SòÚ@_x0019_&gt; K'Û@½_x000D_HùoÀÚ@E_x0004__x0003_yXÑÙ@tJY8ÇÙ@_x001E_,}_x001A__x0019_Ú@x_x0002_Äl_x0005_MÚ@p:Vp8Ø@ØÑ_x0017_'.PØ@Q_x000C_5_x0012_×«Ù@°R¹ò_x0010_Ø@¬/N8oÙ@?:!MÁ¯Ù@5b_x000D_Éþ_x0015_Ú@ÝkYPØ@(Ü¶_x000D_ÑÙ@¼Æ0;×_x001B_Û@QîJ_x001A_VÛ@_x0001__x0002_)-=©¶_x0015_Ù@ÊÎ'Ò_x000F_ÉØ@h|Hz?SÚ@B*Ø@_x001B_Ê&amp;µ	Ù@_x001C_|¶UâØ@×_x0008__x0016_6Ø@¨Ä(ºùáÙ@sh(Ïs»Ø@_x0016_öØ_x001C_Û@5Ä_x000C_ó_x0010_Ø@ÕáAúÏØ@¸óEÙ@_x0011_Ï5rG Ú@²õ_x000B_rb/Ú@ _x0018_J_x0005_y¾Ø@_x001A_4OOÍÛ@À®Q_x001D_Ø@Äå·íÚ@û_x001F_Aí&lt;ËÙ@_x0008_s_x001C_¹:ÐÙ@´áËNÇ×@þ_x0017_V_x0017_Ù@Õ:_x0005_ýØ@«òñúð_x0015_Ù@_x0004_÷GVM×@É³faÙ@ÉZ@ÚÚ×@	9L|Ú@¤A{¼ÿÙ@_x0002_ñF_x0017_,¶Ù@_x0018__x0002_H_x0001__x0003__x000B_á×@g_x001C_¼_x0016_yÙ@Êú/"t¯Ú@û	D_x0006_!Ú@_x0008_ÜëÚ@L.D_x0008_-Ú@//_x0014_©á.Ø@oÏ{_x0010_¯#Ù@}Óøã_x001E__x000D_Ù@zî·_x000B__x0006_Ù@zf÷ÕkÚ@ç_x000F_âÜìÙ@r¯fÑÜ@6Ww_x0001_ÍØ@æ_x0013_Õ´Ù@_x0001_r2Ø_x001A_Û@«5¿%a_x0012_Ø@_x0002_$i_x0006_äØ@Ä_x0014__x0016_JÀ$Ú@õrm;ÉÚ@fý¦c¦&gt;Ø@_x0011_Þ~­­_x0005_Ù@qv^WÛîÙ@ß'Ôë_x000F_Ú@_x0002_·_x0005_@òâØ@Yó^_x000C_=5Ù@N&amp;¥8ë×@t_x0014_§_x0004_¢×Ù@L@Ëpw¥Ù@õÐÄìAþÙ@Þ¬HÃ_x0001_Û@¨wuñÙ@_x0002__x0005_TÃ_x0010_U_x0006_«Ø@ÎÃãøÞ£Ú@µ_x0001_¶Py¦Ù@´_x0018_ûÅ´}Ù@ü5£tÚ@(V@}ôØ@ú_x000D_W_x0003_ÌßÚ@±{pò èØ@h_x0015_F×@._x0013_ ×_x0010_Ù@õGfèÝÜ×@Å3[&lt;dÚ@S·ßÞUÚ@p¤É2Ù@:*Õß?Ú@Ê@}xÂÙ@¯ .ÏÑ_x0019_Ø@ÄFµÝÁÚ@_x0003__x0002_7û:_x0004_Ù@Ú¢6{xÙ@K]SG BÙ@r¥ÊS¶Ù@ø_x000E_ç	WÚ@	É¦ÌÚ@eàéßþÚ@_x0010_÷_x000D_3 Ø@À_x0010_IµÈÓÙ@@_x001E_°_x0016_ØÐÛ@ä|/zÚ@EáæãÎÙ@§ ~(«ÑÙ@Í´_x0001__x0002_úÍÚ@q.òL&gt;Ú@n/genÙ@£7®·OÙ@Ær.UyÛ@-4_x0002_4Ø@ðN÷Ù@ös_x001B_þnÚ@£N­ø¾Ú@1Rÿ1Ù@ó_x0007__x0004_aL®Û@T_x0019_ÏéL_x0012_Ú@z'Æ_x0015_7Ù@A3H_x000C_8BØ@×³´Ú@²_üKÑÙ@µÙÏ ì_x0003_Ú@__x0017_áêA@Û@a£¥9#_x000D_Ø@NW^w$Ú@É?gôNØ@«/éNEØ@¾ÅÎo+æÚ@^_x0005_1JkÙ@Äl_x0005_P_x001B_Ú@-Píßm#Ú@æ;U_x0003_Û@}Ð¿jÚ@h-rQàØ@·ä"¡Û@u£ýzÁqÙ@+³%(T_x0008_Ú@_x0002__x0007_A_x001A_ü,ÿÚ@Ý_x0004_Î_x0019_þØ@#´Ä.¼Ú@zÌØÆÙ@p{^ÎüØ@Ü°_x000D_|Û@Õzq\~ãØ@_x000F_iÄæ_x000E_:Ú@_x0006_ÙsòIÙ@ÖkÞ¼*GÙ@pÛ¥Ö¬_x0008_Ù@$Ê°ÌÙ@_x0018_;Ø@âÞaÙKÙ@­Ìýð_x000B_Ü@ò_x0004_jÕOÛ@©Ê³5«öÙ@ÊîVü_x0003_ÁÚ@ßD#&lt;[Ø@7_Ê_x000E_OÚ@[J'ÈÆáØ@(ú;&amp;IÙ@w_x0001_i&gt;Ú@¢%ÿðhpÚ@èK~ã&gt;Ú@¾_x0005_|¡ûÙ@_x000F_Õ_x0003_]§Ø@ÔÚER_x000E_-Û@_x0008_b__x001C_°4Ù@°&amp;ânE_x000D_×@Ü_x000D_.ªÚ@Æ_x0008_ë_x0002__x0003_ò/Ø@i_x0001_yÉÖÖÙ@[;nÙ@8ô¦âq_x0018_Ú@ÑÂý±mbÙ@(¿3_x001E_ÆÙ@d_x0004_ÛJ¥Ù@V_x001E_´:­`Ø@zÏ­J{&amp;Ù@ñÎÚ@_¡äÎ_Ù@I_x0016_GÜ1ñÚ@W$ô5¼\×@×ÏÎ¸MÚ@ "«&gt;ÕÙ@¬y9ì]_x0003_Ù@bÓg_x001C_"Ú@ã¶k_x001E_¢¶Ù@ozËnÛ@_x0006_RÊxUþÙ@"_ZÏq'Ü@gl1k¼Ú@¢Ï·Ù@¶á4U$©Û@qI&amp;_x0005_1òØ@ù;.pTÙ@_x0006_í_x0001_NúÙ@Cæàú$Ú@"og÷«Ú@°½eÙ_x001F_"Ú@EÂ`]7Ñ×@@ûº_x0014_²CÙ@_x0001__x0002__x0002_®ñ(UÙ@PK_x001A__x0016_Û@zª¨ÍÚ@ÓSà0_x0014_ÛÙ@_x0010_ÛÏ¤_x0007_Û@_x001F_?7tÑñÙ@æ_x0007_µ­µÚ@¾æQà_x0018_cÙ@~øÍxìsÙ@H¢PÁ_x001B_®Ú@E±ohæÙ@®_x0007__x0017_åÚ@æä_x0004_¬çÙ@­½iÂ4Ù@_x0001__x0008_io¼pÙ@àyð©Û_x000B_Ü@Ü_x0012_ÏºÙ@.üsßÍÚ@ÏvJE%Û@_x0018_Ò$Ú@¬ÔÉÍÈÙ@ñF¥wÙ@dEïXEÙ@Ê¡¶àÙ@C_x0005__x0016_ê_x000F_íÙ@_x0014__x0018_7_x000B_îoØ@ÝãÞÙ@3#|`öCÛ@*wAÔ_x0004_æ×@_x0016_«É÷=Û@¿m³SpÛ@_x0007__x0010_ß_x0001__x0003_çÙÙ@ÙSyÙ_x0019_Ú@XZzº_x0012_Ù@v°I_x0006_Õ_x0002_Ù@U`èÚ@L·îØZØ@Ó¬ãÙ@¶_x0003_0_x0002_GÚ@`®ð_x0012_ÍÚ@¼_x0013_Tâ.(Û@6îàÚ@ûäº_x0006_P_x001B_Û@øí1_x001C_æÙ@&gt;­®*¼kÙ@Àµ_x000E_vPØ@_x0012_ÄIðÙ@_x0001_#}pÚ@W9©Þ£`Ø@Ãu	`ïñØ@YK! Û@'ð.§¶Ø@q_x000B_M_x0012_ï×@Úu	ò/0Ù@"1QÚÙ@¼Ýp=_x0015_Ü@n=©yëØ@¬3m_x0010__¬Ù@e§_x001D_]mrØ@Z5ÎÎ?Ú@ró^_x001C_®#Û@G&lt;ÙèÏÙ@=#ºë._x000C_Ù@</t>
  </si>
  <si>
    <t>ec7a546e52a483006e229d4f89867d34_x0001__x0002_êì5:×åÚ@éFA#À+Ù@0Äf+VÚ@?/,¢6Ù@»ù_x0006_`0Ú@±_x0002_dP_x0010_Ù@6Ê&lt;òÕÖÚ@.Iræ._x0001_Ú@º_x001D__x000C__x001B_ÐÙ@ÌÒ^Ê¢_x000B_Ù@ã_x0012__X¹nÙ@]×Êî¦Ù@±%.Ñ_x0017_kØ@&amp;¦²ñöUØ@&amp;W_x0017__x001E_)Ù@KÞ]PÌ_x0013_Ù@_x001C_ü_x0005_¢ñ²×@X&lt;Á_x0007_Ú@ðëêÛXÚ@ËCÌìbÛ@2#üS_x0003_"Û@®_x001D_]R·VÙ@ÞÉ&lt;§_x001C_sØ@´q_x0017_¯.Ú@:_4YQÙ@_x000E_ö2¦ÎÙ@Bâ,µØ@_x000D_6_x0014_C_x0015_Ù@6kâB¨Ù@v}2_x000E_×Ø@C,ðaäã×@¢1;â_x0001__x0002_Ì¹Ú@)_x0007_ù`Ù@_x001F_ÌäT]_x0013_Ú@}DïªïÙ@_x000B_Þ¥8_x0001_Ù@Ð_x000B_÷w_x0018_Ú@ÎY¾D­Û@ZWQ-Ú@`~Êýº¯Ù@ýõÐ§ÙÙ@D£°jØ@áÁ{¦º£Ø@ ¾_x001C_#_x0014_zØ@_x000F_9%z1ßØ@\c¥_x000E__x001D_ÝÙ@G¸_x0010_þ?Ú@ú¦FKDÝ@~ñ7Ù@ôôéÝ!eÙ@Öê9¸qÙ@ô_x0012_âÏ¨qÙ@#M¡¹Ú@_x0005_`}ÇØ@»ÌöýâçÛ@/_x001F_#íÆ_x001A_Ù@ñéÍe.Ù@_x0011_t-^áÙ@ìØKÎ_x000C_	Ú@æÐ}_x001E_ÓÚ@²ñpOÚ@ÖÓ	K[Û@)h,I¦Ù@_x0001__x0005__x0011_Ö|_x0003_ñlÙ@ÇÈ¥ÙG_x000C_Ù@é5¸_x0001_?Ú@.~;ZmÚ@ =Çë_x000E_ËÙ@§lcñmÙ@ÿY_x0011_ÑaüÙ@g}öV¡	Ú@ÕñÚq0Ý×@÷t8_x0008__x000B_Ú@IÇ_x0002_ò_x001B_×@CC¶á+Ú@ôI«á5Ù@^ÿmÙ@?É_x0017_æ«Ù@!70xÊØ@§ês.,Ú@H_x001A_¤oÚ@T{ñ	VÙ@rfÛ°ïÙ@§øYrÓ×@_x001E__x001F_qyGXÚ@_x0005_y$L§zÛ@0HÞ7_x0004_pÚ@ô-@Ù@_x0007_ïÖïÖRÚ@÷]ÑNÆØ@Íà®ËÖªÙ@Ók_x0013_qúÙ@ùi¥_x0013_83Ù@æTI1$Ú@Úpò_x0004__x0005_ÌØ@4Øª_x0015__x0014__x0013_Ú@Oö_x0011_T_x0001_Ø@_x0015_è±°ñØ@Åá÷÷«=Ù@N(-ÔGÚ@j²_x0003_GìØ@_x000E_,$kl_x0015_Ù@BþïVvÓÚ@p_x001B__x0002_9Þ=Ø@f ÅµEØ@R·K_x001B_»Ú@´ÊÚ_x001D_§¬Ø@Þüù9_x001D_Ø@_x0001_ÂëY­µÙ@|ôïFZØ@yrçLF_x0011_Ù@ÀÏ_x0001_¢×@ÿ5}¥ÇyÙ@y®êr_x001D_Ú@RVFÐ'_x0005_Ø@_x001F_Æp©$_x0008_Ú@?Esy2øÙ@Ð_H]9.Ú@¹F_x001C_¶Ø@Øê4Ú@_x0008__Ó÷_x001C_uÚ@\é_x0002_!=Ú@ÅPù_Ù@CÖÖN'Ú@7_x0011_¿/XEÙ@»«_x0019_ÄxhÚ@_x0002__x0004_Ã-[~æÙ@"ÌßÁÖÚ@Ù³ònìÙ@BÃÃ]éØ@´Ö3_x000C_Ú@J:Ø%(FÙ@_x000F_øK(eÚ@úßVlqÜ@Kö+_x0010_·bÚ@[$ïÈJKÚ@0_x0016_þÛ@2rCuÓØ@à¦ý0;Ø@t3´CÚ@_x001C_Ç ÷Ú¿Ù@o_x001C_ÃüÁÙ@_x0015_Kç!/.Ù@È@Æ_x0003_%KÚ@êÜ_x0019_òÐ¹Ù@eý_x0006_BÇ Ø@kâÍÌ[¯Ù@_x0001_P° Ú_x0016_Ù@ON¦GÚ@DÛ­_x0016_kÚ@Å_x0019_¨Ø@î© »_x001D_+Ø@ÕµþÀ²Ù@ì¢|gñ3Ú@&lt;âHµ&lt;Ú@2_x0008_K)§ÏÙ@_x001C_èðhR_x000D_Ù@t¿gö_x0001__x0002_Yò×@Ya)0º\Ú@î_x0011_ÙóÛØ@pù&lt;2 #Ú@{6RvRÙ@b_x0015__x0006_pÄ_x001D_Ù@_x0008_&gt;ø²QîÚ@§_x0014_/¦×@&lt;Ðß_x001B_»ÌÙ@UëÀ&amp;Þ_x0002_Ú@\&lt;¨"_x0013_Ú@ægÀ%BÚ@üP qß\Û@/MA~­Ù@$$PÍ¡Ø@Ï@N¿g¿×@IÅ¸×´Ø@^þ§2£Û@Ä4í¯ÞÚ@_x0006_ÕéÛÿØ@¥ÎÀ®1Û@²æðþÛ@2ày_x0010_zUÙ@ðÍÇ)_x000D_jÚ@âPÀ(²BÚ@_x0007_ÍàÕQqÚ@"£_x0008_è­qÙ@O_x000D_N_x000D_?Ù@ëôE¦C_x000C_Ù@óaWøÊÙ@÷]_x000D_¤Ú@+ãÂ¶µÙ@_x0004__x0008_aÎ¼üÙ@/Æ5Û_x0015_Ú@õ¯C_x001F_ÂM×@Ôií&gt;ø_x001A_Ú@!U_x0005_9äâÙ@ô³þx'Û@á_x0001_:7¯×@Ân,;zxØ@*_x0012_%èZ_x001E_Ú@ä._x0018_rxÙ@þä_x001F_	Ù@ EÀw&amp;_x001A_Ø@_x000F_U'\´Ù@KC=S°Ø@_x0011_è_x0016_"GÚ@£Ù§ÝÙ@j¢ÉÇ^×@_x0002__x0018_ít_x0006_Ú@ü_x0007__x0016_B×@¹_x000D_W_x0015_ Ø@_x000C_*ÓúnÁÙ@åÉ£ÿÆÚ@¾(½;y¡Ù@_x000E_J³b(Ù@_x0010_´Aüv8Û@Ó	à±P4Û@*UïØØ@_x0019_æØ©1_x000F_Ú@D_x0001_Ç_¬Ù@çrøúï_x0013_Û@_x0003__x0019_·êØ@Â_HÎ_x0002__x0003_o_Ú@g_x000F_K_x0015_£ÞÚ@Æ%_x0012_0&gt;Ú@;_x000E_lØ@p_x0007_91³±Ú@_x0019_d¯_x0004_öÚ@Æåø¹^§Ù@y2´_x0001_Á¡Ú@X¸Ü_x000D_n:Ú@ÃíZQ¥Ù@êÀZÁ_x001F_Ú@ yºò¾0Ú@LôË_x001F__x0006_Ú@_x000F_F,m_x000E_Ö@0±#î_x000D_·Ô@_x001B__x0008__x0018_VÕ@[_x001F_:e._x0017_Õ@8ÆT@VJÔ@åP_x0007_Ô@ôæýªõ?Ö@ÐdqOÃDÕ@¨G×÷mÖ@ÆÐÞ_x000C_O~Ö@Ë4æN¸'Ô@óc5_x0001_[_x000E_Ô@-Ò£á_x0002_4Ô@WËJQÚ×@¾&lt;_x0017_XÔ[Ó@C PÖ@01 3HBÕ@1d4ÕÔ@\_x000C_õN ¾Ó@_x0003__x0005_´I KÙ9Õ@¯_x0002_\_x000E_5Ö@yÛíã_x000D_¦Õ@½Cäv7+Õ@áË=(FÕ@ÞÅ¾|Ó@$y_x001F_~³Õ@_x0015_J"ØïÕÕ@+_x0015__x001F__x0003_ÎÓ@ó|_x0010_sÕ@ü_x0004_Õ@ÿã_x0012_ìUÿÖ@n¡¶ý«Ö@${Âz»Ò@á·ÏBâ_x0014_Õ@Ã_x0005_çÒÔ@f47_x0006_RÇÒ@æ_x0008_¬È§Õ@_x0001_"ñ¥­8Õ@¥øXQÕ@H_x001F_&amp;Q_x001E_Ô@ì {ºÒ'Õ@Çâ÷i×@_x001C__x0015_Oº×@_x001A__x000F_Á·_x0002_5Õ@½5¥Ö@ü®_x0001_ÊdÔ@â_9Ô®ëÔ@"e1/Ô@R¨^ñÕ_x001B_Ô@©ìB3Ä=Õ@\F Ó_x0002__x0003_ª&lt;Õ@ÿ^Â«ÊøÓ@4ËV[_x000F_éÕ@¦Gõìx Õ@MÂR)\ãÕ@ªeW7!ÂÔ@_x0018_¢_x0008_©¨Ó@º5rU}Õ@jrRÌ¡Õ@ûY_x0001_ê_x000B_nÓ@_x0016__x0005_aa(ñÓ@æywÕ@_x0006_Yð&amp;þÓ@07Bé{ðÕ@ÈÁ §)Ö@yP_x0010__x0011_D_x001E_Ó@@_x001E_¼Ü_x0011_ßÒ@ÒkP_x0010_×@Îë&amp;_x001C_Ó@G_x0016_ÖW¡Õ@­ÙòxÿAÓ@_x0014_8¦åÕ@%B_x0019_÷lZÓ@½èç_x0012_¢¿Ô@ùÊo_x0005_Õ@/Ó/5VÔ@bßýÕ@Ì8MDÓ@¯oi¾ætÔ@gÅè­Ó@ö°&gt;V×Ô@£_x001A_&gt;pêÖ@_x0002__x0006_æ]hïÁHÕ@Ò_x0012_.x@ÙÔ@}üØÂÇÔ@Ìý²_x0004__x0011_Ö@Bâ+}qÔ@§_	dóÒ@8xó§âÕ@µÖªúÀ¼Ô@È_x0013__x0010_¦Õ@ÿüyRPÓ@¡#_x0016_8ÓÓ@»gä¯ÀÕ@_x0008_Ào_x0007_ÞÖ@pðõ³uÞÕ@y»QÃ_x0006_Ó@¤ø£ü2ìÕ@o[Z.µ_x0002_Ô@_x000F__x0015_d_x0004_^pÕ@|_x0001_¯.61Ó@ÖIµCp_x0004_Ö@j¥T/~PÖ@É_x0002_:_x0008_ÈÂÔ@_x0005_`Ò§ÆÕ@·wÝþ_x000B_Õ@VÊUníÒ@vå0¬ñÆÔ@?S.èµVÕ@´pºNÔ@^°_x001A_Ô}Ó@Ã:Å,Û¥Ô@±K_x0004_ì_x0004__x000D_Ô@»Ù_x0003_°_x0002__x0004_»òÕ@ øv6GùÔ@D%ïYÔ@_x001A_Oné_x001F_¾Ô@lú 3_x000D_Ô@¼;_x000E_}Ô@r?|¨Ô@Âi1DÕ@_x0007_¼¯ÀVdÖ@-ù#1jÖ@ïî_x001A_\ÇÓ@4Y_x000C_n Ô@E_x0014_¸4Ô@yËIâlÛÖ@_x0005_U3­üöÓ@µ0_x001F_[Õ@Ä$CÿÅ5Ö@,Ø«:Ó@_x0014_NKòÙÖ@·_x0007_þ_x001C_uÓ@ÿmêOÕ@d'Äí·ÏÔ@_x001F_fûw_x001D_Ô@W_x001A_¢Ætz×@aèÎL×@ëÛÝ_x0003_KÃÔ@dºÛbÉÕ@TÈÍ_x0001_[dÖ@N6_x0006_ÙöÇÔ@SC¬j Õ@ª_x0007_ÄpnPÕ@DöRÚîÓ@_x0001__x0002_nóªð_x0012_¥Õ@_x000F_µµÎ'Ô@ª´ÄëLÖ@_x0005_£¹"åÓ@_x0005_%ÕîÕ@·]:úAÓ@¿ü_x0005_OÔ@_x0005_|²à2eÔ@a ÁÀÛ=Ô@Ò¿ÖüâÕ@Zá&amp;=]×Ô@¼_x0001_kÙ	Ô@"&lt;@¿èÓ@¡z×ß¬ñÕ@aIÜì_x0016_TÕ@Ø'¶Y|Õ@}à\sVÄÕ@ ]ÞÓ-Ô@_x000D_Êäòa%Õ@¥ßf,Õ_x0010_Ô@ÃpVUÔ@³ÚrÝ#,Ô@vÍ_x000C_t§4Õ@¯|_x0015_ØûÔ@ÒÓr?ßÖ@1s_x0019_¢Â×Ô@¨í'¥2ÀÔ@)ßúA_x000B_Ô@æÅÙ¿(Õ@$¼ñO8_x0008_Õ@ão__x000B_yh×@x¶è_x0002__x0004_ñcÖ@«ÂÿÄÓÓ@ô)À¥6Ô@MûÛ²YÕ@8MÀÌ×@9ú0ÌgØ@ªp@u_x0014_Õ@"¬Û_x0015_?_x0002_Ö@jk33a£Ô@®ùFJM:Ó@_x0001_£¹`gÓ@kìóJ_x0002_=Ó@kx^þR_x001D_Õ@;ç_x0018_1#UÒ@x;F8PxÔ@º¿þ¬ãÀÕ@ß|_x0011_ÈËÒÔ@"_x0013__x0016_ÃIéÔ@tì;µÿÕ@^TÑôÕ@~Á]!_x000B_¯Õ@&lt;P?G&gt;Õ@ëÍ~­Ö@ò·J# ®Ô@¸_x0003_áv3iÒ@"ÓkÂÏÕ@ ËáX[Ô@.&gt;_x0016__x0007_ØÓ@­§IÔ@á³è2Ô@HHmxYªÓ@þ´2÷*Ô@_x0001__x0002_ßÝn_x000C_ª Ô@UùuêùÔ@_x0015_!µÕ|Ó@!}DÏÙ¡Ô@!_x000E_A_x0015_(jÔ@$(kÆ_x0014_ÂÔ@ _x001D_Mð(Ô@gyµoÕ@0Ë_x000C_ÔÖ@foòNhÊÔ@ßé_x000E_DÔ@èó_x0010_¯íÜÒ@K±à_x000F_Ú_x0003_Õ@Ò5dT¤¨Ó@@6ë_x001E_ëÕ@Þ¬±¨lZÖ@'QÑ[ÑÔ@5xWiÖ@\F­VÿÔ@7fyd_x0007_Ô@¼ñ½ùóûÔ@_x0003_L¢àH	Ö@_£_x0011_Ó@MÇw_x001B_Ô@{&lt;_x0014_ø_x000C_½Õ@k²+-Õ@í,_x000F_¼ÔvÓ@Vó?&gt;sÖ@(â.i¢YÓ@vó£Ó@_x0007_µ_x000C_/s_x000D_Õ@v­_x0002__x0005_~¸Ô@ÖVÀ÷ÀÕ@Ï¾5ô\Õ@ü¡{Ó@/_x0011__x0019_ò_x0004_Ô@_x0007_G[9Ù^Ö@_x0006_0O_x000C_hÕ@àÐ«ÙMÕ@^ùT÷AÔ@§Ò¹¢hÓ@À_x000F_E¹V®Õ@°¡U©HEÔ@Æ²n6Ö@Ù_x000E_\R{Õ@îÔåÒ@8g_x000F_ådaÔ@ÐE¸_x001D_K[Õ@_x0014_ºÚ¨ÄÔ@N)_x0001__x000D_ú/×@æ³(·$¥Ô@_x0005_Ý-6_x0019_rÕ@,Á_x0003_ÈVýÓ@ð_x001D__x0015_'Í,Ô@¢¸!ºÎÔ@¿&lt;x-Õ@ãî²TüÕ@æãX}ä8Õ@PU»LÖ@COó«"ÞÒ@aô7&amp;O×@_x000C_ºj_x0002_vÔ@ã¸þ_x0011_æðÒ@_x0001__x0003__x0012_Ý¯`%ûÓ@[_x0016__x001B_h _x001D_Õ@³u+£¸Ó@é§9%BÓ@ÑÑ_x0002_Ö@aóÐãLÔ@½íÞ_x0006__x0011_Õ@þ&lt;®°¥_x0005_Ó@t_x0015_|ó°Ô@_x0016_c_x0018_¿ÉÓ@_x000F_á²_x0003_åÔ@SO_x0006_Â²Ó@Ý¨rK_x0004_Ó@Câ'1j»Ó@Ò_x001B__x0017_e¾ÉÔ@?®_x000C_R\:Ö@AéÅ!QTÔ@Â9_x001E_rÌÖ@þ÷üJx0Ô@.§ê£âÓ@åN_x001D_fªüÖ@F¶nRÕ@XÂÅXÖ@WrVjÔ@G1åM[¼Ó@xLÌ½_x001C_²Ô@_x0017_KGÅPÔ@aäÏ¨ø®Ô@Ð_x0019_A92Ô@Äý2ôlÔ@T@_x000C_ôÔ@¹½Ew_x0007__x0008_+kÖ@&gt;Û_x001A_:z¨Ô@_x0005_,iÇIÖ@?NB¡´×@_x0004_5b*ÑÓ@_x001D_Veùu»Ó@ÿi#ÐægÔ@}i,ì©uÕ@ßSBJ\HÖ@s8w{kÓ@åó¥bÙáÕ@[±îëþ­Ó@_x000D__x001D_F¿¢OÔ@_x0012_5ö]2gÓ@m¤V}ÃÔ@ü_x0013__x0004_&lt;mÔ@0_x0017__x001F_0~üÕ@&lt;W÷rÐøÓ@NÔD_x0002___x0016_Õ@_x001D__x0006_È_x0005_©Ò@±·òNõðÒ@×­ÀBÂQÓ@_x0005_ð°_x0003_øúÕ@Úªç®GÔ@ºðO_x0016_ü_x0017_Õ@_x0008__x000E_:?NÅÖ@j±_x0001_Q®Õ@~£³¡çÔ@6UýÔyçÖ@âcv1T^Ö@9öÐ	×@sjPûTÔ@_x0001__x0003_È·ágV×@ì#õ_x0012_Ô@cÞßmC1Õ@_x0017__ÓÂÝÓ@_x001A_·S¸óÖ@ÝVcðDÔ@BÍh^ûÖ@GÑ_x0001_(_x0006_]Ö@_x0010_~Ç.AÓ@_x0012_ÉQm-Õ@Ã®¸ðÔ@·9±_x0005_l}Ô@8-Ñ.v$Ó@_x000D_èÜI9Ô@Æ8äÔ@_x000C_túrIÔ@êc{_x0011_ÅÕ@_x000D_Ù3Ô _x001C_Ô@ÊØ½ü_x000F_øÔ@]ôÐ_x0004_gÖ@Òþh_x000B__x001A_Ô@¯ËK¹Ô@³(ÅÔÔ@Ý_x0006_]Ó@yóÔÃ_x001F_Õ@Jþ_x0017_×¯_x0013_Õ@Ð_x0002_aíÚÓ@eËc_x001D__x001B_Ô@1Ø¶¸òÖ@_x001C_ci*)Ö@0Y/K&lt;Õ@fØÕ_x0012__x0002__x0003_¡áÓ@ñ_x001C_âavÔ@6ê_x0002_Ö@qX¬&gt;Ó@s\[+îqÔ@#ÏÈ¨pÕ@Sü8,_x001E_Õ@;jä¨Ó@_x0008__x0006_Ú&gt;Ö@° ç~¢Õ@úëªìÔ@òÃÃ GÔ@ûDÝ_x0014_KÖ@k_x0003_W`_x000B_|Ó@æñ^÷l#Ó@_x0004_¡ùõQÔ@fJ¤_x0002__x0004_Õ@Ñ_x0018_h×÷Ô@_x0004_¾_x0014_ÓQúÔ@C_x000E_ìerÐØ@úéo_x0001_ýÓ@rH?XÌjÕ@¤!Å)z°Ò@àe_x0001_gánÖ@¡k9ÇÆÈÔ@9¦§s_x001B_Õ@íë_x001D_Âã]Ô@_x0019_:v¿M¡Ó@g}_x001F_»ÐÕ@¥§Ö_x0018_W_x0014_Õ@Ö_x000C_ò_x0006_Õ@ñÈ{­ØÔ@_x0001__x0005_ò#_x0007_o"ÕÓ@_x0004_ç_x000C_v&lt;Õ@o5ÂÒ_x0013_Õ@w0´2_x0002_Ô@FBñãEÔ@ñ&gt;÷.¬÷Ô@AØ¹÷çÕ@¬Y_x0004_TOÕ@çfXyëûÔ@{3uðÁXÕ@=}_x0016_&gt;0Õ@mvå]Õ@Ú'Y_x001B_FÖ@}Í¯ÃÔ@b_x001C_.ç*Õ@,J_x0017_~Õ@Ü_x0005_WrÔ@Y\_x000D_Þ)_x001F_×@5Ä§é_x0006_^Õ@-ô´_x000E_èÓ@î8ê§ìþÔ@ÑÄ0ÂOiÖ@C8+ÄÓ@-_x0014_&amp;×·¸Ö@ãµ_x001A_&gt;_x0002_Ö@¸ÞÏ&amp;e=Õ@F^ôø«®Ô@_x0003_)_x0014_ÑË­Ô@'ÛÈUïÔ@½Òæ)Ô@+³ÊØdKÓ@òLÂl_x0001__x0004_{§Ô@Ì'_yyWÕ@_x000E_úñQuÔ@mJâÉ"Ô@\/_x000B_£øÓ@-_x0001_qÜ_x001A_Ô@gSýtàÒ@å_x0019_9tïÞÓ@·áSÝ_x0017_6Ô@Ò¹IâdÕ@Kæ;ü¤¥Ô@ÝBô²ÿÔ@Ãê_x0017_&amp;@Ô@_x000E__x0018_¬ôÅ»Ó@è¯y¡¹ºÔ@N'_x0017_çÔ@ÄáVÁ'ëÓ@Qé_x0002_H_Õ@&gt;_x0006_p_x0003_ÁÒ@pPâÜÓ@c«p_x0011_Ô@láåQ+Õ@l}_x0008_úaúÕ@½jöùhÖ@âÀmÒõÔ@ê.L&lt;ñ1Ó@ DüaÂÓ@5Ø;@Ö@YÇ_x0001_Gt_x0004_Õ@°Ùîöf÷Ô@r_x0013_ø Ô@{¿ÀÏ³Ô@_x0005__x0006_úéø&lt;HLÕ@CÌiÿéÒ@²Zn *Õ@ Ñ_x001C_k7,Ø@é/çµ^LÓ@~_x001B_e0Ö@.³_x000F_çà_x0003_Ö@[iJ_x0010_F©Ô@²P¤¤¹ºÓ@ä&lt;p²_x001B_Ó@WëQR,Ô@_x001A_¬I,Ô@ &gt;_x001B_à¶BÕ@fÍÉ'-Ö@¶Òb_x0012__x0013_Ö@Çä_x0004_²EJÖ@_x0003_ßäw÷ÛÔ@rX/AêÓ@QH3Ë_x001F_Õ@_x0002_ß.¾ÿÓ@Ô?³mÖ@ºz_x0001__x001F_®åÕ@Ï±ÐøÔ@_x000B_XXòÓ@¹nla Ö@]+gdå«Õ@¤¯GF1EÔ@Ü_x001C_5ÐIÏÔ@Re3©|Õ@_x001F_6ó-øvÕ@Ý¢®y½xÔ@»_x0010_j¶_x0004__x0007_ågÔ@eäû»æÔ@_x0011_V9¬-.Ô@÷#_x0005_·wÓ@ÃÑ¢Ú_x001C_õÔ@_x0004_8Ý_x000C_UïÕ@ Ñ[Ë5DÓ@1*áÈ)Õ@þ_x0004_s©tÕ@ÊæîÔê¦Õ@Lx_x0012__x0017_Õ@_x001B_2=-KÔ@_x000F_ºøY\1Ö@7/_x000D__x0001_biÓ@_x0006_üòêÍÔ@eHèmaôÒ@¥±ù_x0019__x000F_rÔ@Öáó$Ô@-ìW_x000E_°_x0004_Ô@IØÇ_x001B__x0002_Õ@^_x001C_míèËÔ@§ZúI¡oÕ@_x0018__x0001_bïúôÕ@ÈRÑaÂ^Ö@¬_x0012_	æÇÓ@k¦£_x001E__x001E__x0018_Ô@%]I]pÓ@4_x0006_Hó(°Ó@Ýàæä_x0006__x0012_Õ@èRQ_x0003_èÓ@%K~,¡GÓ@c%_ØÔ@_x0004__x0006__x0015_	_x0015_Â+_x0002_Ô@îÆÙ%²¸Ó@÷_x001B_Ì³]_x0013_Õ@ó¦H_x000D_£Õ@ÔG¿¨wÔ@0F(ÃH¿Ô@0Å;å_x0003_ÂÓ@È6Î3TÔ@_x0005_ç_x0004_F[Õ@"X¡GÐaÔ@Z°1­öoÓ@&lt;_x0010_È÷l¶Ô@óÎÀ|ËÔ@A°§ª'ÕÓ@_x000C_HÚFÚÔ@_x0018_ÚCÔðÕ@hÓz&gt;¢Ô@3 ¿¬8%Ô@¹0Û_x0018_üÖ@«,ðçT_x0017_Ô@À6É]÷Ó@/%=_x0003_±GÕ@±_x0001_³o)Ô@"~~B$Ô@EáùæVKÕ@êðô_x001F__x0014_4Ô@C)Eþv°Ó@ð&gt;G[Í®Ö@ëòði0_x0003_Õ@Z³17¢Ó@²²Ëð5Ô@üÜ_x000E_ß_x0004__x0005_«Ô@7z_x0012_à_x001F_ÞÔ@mC_x000F_sÖ@y«ßiÙ¶Ò@p¬Õf_x0016_ÚÖ@_x000D_Oý#¢(Ó@_x0012_ëüQðÓ@k*_x0007_ó_x0002_ZÔ@_x001F__x0007__x0006_Æ¡úÔ@h¶nG_x000F_Ö@7Ðv0¹Ô@ðÜFúMÓ@_x0010_õû_x0001_¡Õ@ºvaU_DÔ@_x0003__x001D_¬hnÔ@?\ÌrnÖ@Æ_x001D__x001B_øÃ±Ô@Õ_x0014_~m4ÚÔ@`_x0014_"¸9Ó@à¨_x0006_6øûÕ@Ép°*æ_x000D_Ô@%îÃqVÕ@¡ÁhÄ×@|:µp'tÓ@Ú_x0006_|!Õ@U_x000B_-_x0008_$Ô@? z&lt;¤Õ@_x0011_`ò¦_x000B_®Ô@æW_x0012_!O_x0007_Õ@¬wEÕ@_x0011_ì(#ïÔ@ëðÇÞ¼Ô@_x0002__x0003_¢ó_x0016_ _GÓ@_x0015_³+§¾Ô@)VO_x001B_Ô@À ´§NòÔ@~àþ}J®Ö@Ä_x0014_Ç#SÖ@g_x000F_ËcI@Õ@_x0013__x001F_cáÆÔ@`àn§0ÕÔ@_x0001_ÈÒ:ì´Ó@x`³S/oÕ@FWëO_x0014_¨Ó@Û;+«Õ@húÆZe+Ö@Åô¯®&lt;Õ@è×_x001B_Ë&lt;Ê×@£Æ»Ø_x001D_Ö@¼ê_x0010_Ë`¾Ó@_x001E_øØÏ_x0002_Ô@À_x0002__x000C_ÕÕ@äÐDº	ÁÓ@_x0016_è4ßârÓ@2/f_x0010_½_x0013_Ô@Ôî_x001B__x0001_è}Ö@Í_x001D_0èñØÔ@ÅQ» ÑÔ@Dr5RÃÕ@ë_x0018_äÈèeÓ@Ø´n3Õ@@\W4{Õ@Û%£¡ñ4Õ@.fq-_x0002__x0003__x000B_$Õ@BbJð)Ô@g»_x001C_ò-HÔ@)}ÆÕ@_x0013_ôâ&lt;Ó@¦ß_x0011_,_x0016_hÔ@8__x001E_ZÖaÖ@3_x0016_'QÞ°Ô@es3ÄWÔ@_x000B_8ò_x0001_ßÔ@ÇÏY}Ó@ZAÏ¯íÖ@`è0·Ô@\w^Ó@¿zßMnÖ@_x001B_¨ÔøºÿÒ@ytµ¥XÔ@2\_x001A_sÕ@_x0017_ìvùÖ@BkaêËÔ@»U§)ÇÓ@À±)6ok×@j_x0019_Ì8õÓ@ÊZÁõÓ@Ìod_x0002_ÅøÖ@s©6k_x0013_Ô@`£Av¤Ö@pëÊ_x001A__x000F_Õ@wQÙÃlÕ@_x0019_u²_x000D_¯Õ@ãC_x001E_òÁÒ@/t]_x0007__x0005_Ö@_x0002__x0003_¿±XE_x0001_Ô@ûé`YÂBÔ@aªãè¯Ô@æ³l_KÔ@_x0006_¯ÏÛÔ@|Xç_x0019_UÕ@_x001B_~%Eh_x0019_Ó@»ÕCMMØÔ@©·p3øÔ@P_x001D_gF´7Ö@..ÐòEÔ@­u!ÿÿ_x001B_Ö@E_x0004__x0019_gM"Õ@Q_x000E_ÖÉ&gt;Ô@_x0012_1Ô ÛÕ@³_x001E_Ì·Ô@_x000F__x001E_ôøFQÕ@:/qï.*Ó@\jè_3_x000B_Ô@ÕBð¨RÕ@ªRÆ¤¸Ö@d#ìZa_x0007_Ó@káå'ºÁÔ@À	s1_x000B_Ô@¯A_x0005_«sÔ@+ûlgÔ@2«ÔÀ$Ô@Ù³xrÓ@[ µ©MÕ@9ºÒg ^Ó@z_x0011_y{¡iÔ@²C¯_x0001__x0002_Ø~×@«©_x000F_álÓ@'·óUÔ@\xû_x0001_&lt;Ö@_x001A__x0015_n!&lt;þÔ@_x001E_¡oÔ@+RfG³mÕ@(6ÎZ@GÓ@Ìq3_x0007_8ãÖ@+ÑÅ_x0018_"ÖÕ@_x0018_lIG©Ô@]ÿ¨8EnÓ@æþ×%Õ_x0014_Õ@J7_x000D_/_x0008_Ó@á§_x0004_vÅÓ@,»_x001D_Ý·Ó@_x0006_*&lt;l±Ô@«i_x0006_d&amp;Õ@_x0015_Áæ\¹÷Õ@÷9¸P~pÓ@îßvÒfÖ@_x001C_6õ¸ÎíÔ@¾X_x0019_í0©Ó@_x0015_·Ü)Õ@	 _x0017_eí[Ô@G6át×@__x0013__x0007_F&amp;ZÕ@^_x0006_GÀ_x0008_nÔ@³_x0014_æ_x0018_×Ó@F¬sÖ@_x0013_+üÒR×@nÐÑ2Ô@_x0001__x0006_|\^c-Õ@Ü¥zß¡­Ó@ÐGäJ²Õ@&amp;7u.ë©Ø@ì´_x0006__x0003_gÔ@ÆEY(_x0004_Õ@_x001F_ü|óæÕ@_x000C_gý[ÑÓ@ÝD_x0005_Q_x0014_Ô@1%ÒêÁäÓ@\_x0002_¼f Ó@gN¯:ÏôÓ@X§#ÓáýÔ@ù±/Ô@1ñ"j6Ö@_x0007_d¬TÂûÔ@C'õ÷+Õ@é´D°Ô@Isy¦¤Õ@[¬¨k;ùÕ@_x001F_¢Ü|··Ó@ö§7_x001E_¡óÔ@&amp;ûVtcÖ@åCÓ@¼l(eÅFÔ@ _x0014_&amp;f;8×@³_x0002__x0001_°_x001F_Ô@z}¶:?Õ@ÑpkÊÔ@Ã_x0011__x001D_]ÒÓ@ÛR¼cøýÓ@©®vÄ_x0002__x0003_ën×@¤#[Ô@I6_x0006_ÏEAÓ@_x0008__x001D_a|_x0015_bÕ@bì¨/_x001F_µÓ@_x000F_*I ´Ò@(=PöÝÓ@Ïß_x001A_áTÕ@S¼IEfÔ@ÆQP_x0002_ÃÑÓ@Ì³ËBßÓ@¾­aRÓ@mØÄçí_x000C_Õ@Úô«ÐÑÔ@Mû_x0016_ r.Ô@ÆÂP_x0001_òøÔ@Ê=_x0010_ C2×@_x0012__x0008_)?ÖüÔ@$¯1nõÔ@i_x0013_A¥­§Õ@ú@£D"ÒÔ@÷P,êIÓ@®}iF£$Ô@DÁÀ¤Z¬Ó@´ÿ_x001D_&amp;_x000D_hÔ@ÑEë~½ÓÔ@(¾BÍ6úÕ@½c#/¶Ô@³	+iÒªÔ@i¾ÞÜë_Ô@éÙf_x0005__x0014_×@Ù}äùuÕ@_x0001__x0002_{ù`&amp;.hÕ@_x0001_Ib_x0010_±]Õ@©æÕjVaÓ@ï	Àk_x000F_Õ@êÝ0ªÒ@_x0006_|óê¢ÐÓ@ÕÉ_x000E_'ôÓ@B_x0005_îö±_Ô@g.úëÓ@_x000F_Ã4s,	Ø@_x0019_]¶7Ñ8Ô@m'^%fÓ@âaç/°ðÖ@,¡c¹ÀÕ@-}_x0018_G÷%Õ@)3_x0008_&gt;Ö@W9Üù_x0011_Ô@í@ë4ÚÕ@÷@_x000D_¨DèÔ@,øÁO4ëÔ@IøKÇk_x0003_Õ@S%È7 áÕ@üÌUÄÓ@îÐãÇÀ_x0005_Ó@ç° "_CÓ@_x0016_­þ_x0012_UÕ@£k?_x0008_~wÕ@zÿLn_x0016_%Õ@[bÞrÛÕ@Gq@,¤Ö@_x0006_y¡ßÓ@³~Á_x0001__x0005_+ÏÖ@Ç+&amp;}7_x0006_Õ@QÛ:#&amp;_x0001_Õ@fb¤[Ó×@_x0014_lïµ.4Õ@»jÅaíÕ@ïër¹åûÓ@GÂÊª_x0008_.Ô@Có_x0003_;Ø@ÊàË%añÕ@ói×0pÔ@Å7^°_x0018_`Õ@f©?A¡¯Õ@i_x001E_@7ÀuÓ@è_x0002_ÚÆµÔ@lkøâE¯Õ@æD4±±Õ@bKÏmÒ@è3_x0010__x0013__Ô@Ëu´ììÔ@©áÚ(î#Ö@d²Z//Õ@¹AßÑ¹Õ@¦_x001B_Ì_x0004_±\Ö@_x0007_}_x0006_úñ}Ô@ObÀ$'Õ@â&gt;¦¥ê|Ó@ª¢æÆ_x000D__x000E_Õ@»_x001D__x000E_öÒ@aðÝÔ@_x0003_«ÕyðÕ@Ã_x001E__x0006_òÔ@_x0005__x0007_ºô_x0002_Q°Ó@_x0019_.¹:_x000F_Õ@%+_x001A_#qÓ@Ø(Ô@¼f÷_x001F_Ó@_x0014_¥ä_x000F_Õ@7ÿj.£Õ@'Ú­_x0014_2|Ô@0â_x000C_ç\[Õ@V?U!ñÔ@h[­¢rÕ@_x000C_5)¨cÏÔ@ü_x0008_îK_x0005_§Ó@3Ø¬ªBÔ@?ËÖÖoF×@qiýT®PÔ@T_x0003_¡©Ì_x0001_Õ@V_x0006_HdÍgÔ@_x0004_Óú&gt;Õ@êÙÊ+£ÂÕ@SÁ5VÞ_x001E_Ö@íDzè¦\Ö@c9:ÃßOÓ@TÂ_x0013__x000D_nÕ@w_x000C_.ØÌÓ@zis3Õ@_x0019_ªîêÊÔ@üóud_x0001_Ô@¸¾³_x0014_Ô@­rA4D§Ô@ì	ÔîtÓ@ÝÅSÉ_x0005__x0008_ºÄÕ@°àèË¸Õ@]b\®Ô@zHØ÷ÜÓ@×®]2 ïÕ@_x0015_wúßéCÓ@üP2%×@_x0003_4Ä=|Ô@Î'¹#3Ô@&amp;%TÄÓ@ÊÅóåÒ@_x0013_æË½_x001F_Ó@9¯³z¶_x0001_Ô@ï[ÑÔXÓ@²­E7pÔ@÷0&lt;¿ÿÃÔ@ÅËj­©Ó@_x0012_$_x001A_Ã©_x0008_Õ@_x0006_y¼¨&gt;Õ@aëåñlÖ@_x0012__x001A_Ï5_x0005_Ó@RÂLMÜÔ@ËT_x0004__x0002_6_x0006_Ó@ã_x0003_ô¬ÊÕ@r¹~^ÄÔ@sÐ"_x0019_)ÃÓ@)ðF_x0007_12Ó@?-_x0012_nøÚÔ@ÎâªþÕ@N«ú_x0007_ûÊÕ@÷i¡	_x0013_Ô@þL6ìp@Ô@_x0002__x0006_	b´_x000B_Õ@ÍÖ»pÖzÖ@];}_x0003_ýÒ@öò½;OÕ@ú¸%ðYPÔ@Ãl_&gt;®Ô@OZThÒ@_x0010_¦«_x0016_Y_x0017_Ô@_x0001_?_x0004_÷ØÓ@¼òx3¬òÔ@i;x;Õ@­_x001B_´»Ò\Ô@°qB×«Ö@LUXÊ_x0017_ïÕ@lo\}ÐýÓ@Æ´=_x0006_E0Ô@¶¬\Ñ_x0003_BÔ@?_x0013_o_x000B_gXÔ@ÿ{âÔ@Ó~,xW$Ô@7G´ÍùÔ@'Ø_x0007_°¾_x0018_Ô@Ì]¼_x000B_åÓ@ÿVm_x0005_Ù_x0016_Ô@gÞ~4}Ô@!Àà·¾ïÓ@YãÆZ§HÔ@Ûûø/:_x0007_Õ@EúëÅ_x0006_Ô@ÓØ&lt;´NîÕ@FdæÔ@µ.Iü_x0004__x0006_ÿýÔ@?$'O­Õ@_x0001_ª½¦RÓ@p,ÞUÖ@oêÍTöÖ@|_x0002_À1Ó@uvñekNÔ@ü^ CSªÓ@#½_x0007_õ£Ô@Î?fþÖ@ñiS4Õ@£\òÛ)ÝÓ@.QYC­Ó@|í®}WÓ@3_x0010_qyMMÔ@_x001E_N­Õ@_x0003_]Rzo_x001C_Õ@lÌ©ô0¹Õ@ÝÞq_x001E_ãÔ@&amp;ÜÄB_x0005_ªÔ@g_x000D_aqöéÓ@é¡Jd÷Ô@_x0018_w_x0004_ÄÁ_x001B_Ô@¡Ür¹_x000F_nÕ@Î"ù°«Õ@Î9Åï¤QÔ@¬®äàÓ@'H_x0002_ÿp_x000B_Ö@Äìºê_x001D_°Ô@Ñ¾4yEÔ@È¹Q_x000B_1Ó@_x0018_4¨È_x001A_Ô@_x0001__x0003_ »­Ôw£Ó@-[RuúÖ@_x001C_iM_x001F_kÕ@9Å4ö_x0003_èÓ@_x000B_;îiÑÍÔ@Vç"("Õ@_x0018_¼2n7Õ@A_x0006_É&amp;­Ô@ü ð_x0019_dÓ@&gt;JSÂJ?Ô@ZÈþp]Õ@ÍP_x000D_m|Ó@_x000D__x0005_MW_x0015__x001E_Ö@&amp;ÝÄ# tÖ@´Ò.hcÖ@Æcóf_x0006_ÆÓ@6ñH_x0016_×@6Ï&amp;ujXÖ@Â_x000E_9_x0002_~_x001E_Õ@_x0018_q2_x0007_×ÏÓ@_x0011_peêÓ@&amp;Ö°Á×@Ó¾n&gt;Ó@_x000D_lª÷éÓ@ÀufÀÕ@§èêIMÔ@0_x000C_k9+Ó@$_x0008_¼J¼¼Õ@ËBÿÍCÔ@ýóP_x0003_vÔ@c¥.¦#âÓ@û]´_x0001__x0002_³^Ô@øV{}n_x0006_Ó@"ñ¿É&gt;Õ@ÑKÍÑ_x001F_Ô@$`WýÇ Ô@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amp;@_x0001__x0001__x0001__x0001__x0001__x0001_(@_x0001__x0001__x0001__x0001__x0001__x0001_,@_x0001__x0001__x0001__x0001__x0001__x0001_&amp;@_x0001__x0001__x0001__x0001__x0001__x0001_&amp;@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amp;@_x0001__x0001__x0001__x0001__x0001__x0001_&amp;@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0@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0002__x0001__x0001_*@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0002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0001_&amp;@_x0001__x0001__x0001__x0001__x0001__x0001_,@_x0001__x0001__x0001__x0001__x0001__x0001_&amp;@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0@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0@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0002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amp;@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amp;@_x0001__x0002__x0001__x0001__x0001__x0001__x0001__x0001_&amp;@_x0001__x0001__x0001__x0001__x0001__x0001_(@_x0001__x0001__x0001__x0001__x0001__x0001_&amp;@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0002__x0001__x0001_,@_x0001__x0001__x0001__x0001__x0001__x0001_&amp;@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0002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0002__x0001__x0001__x0001__x0001__x0001__x0001_(@_x0001__x0001__x0001__x0001__x0001__x0001_&amp;@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amp;@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0@_x0001__x0001__x0001__x0001__x0001__x0001_.@_x0001__x0001__x0001__x0001__x0001__x0001_.@_x0001__x0001__x0001__x0001__x0001__x0001_*@_x0001__x0001__x0001__x0001__x0001__x0001_0@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0@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0@_x0001__x0001__x0001__x0001__x0001__x0001_&amp;@_x0001__x0001__x0001__x0001__x0001__x0001_&amp;@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0002__x0001__x0001__x0001__x0001__x0001__x0001_0@_x0001__x0001__x0001__x0001__x0001__x0001_&amp;@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amp;@_x0001__x0001__x0001__x0001__x0001__x0001_&amp;@_x0001__x0001__x0001__x0001__x0001__x0001_,@_x0001__x0001__x0001__x0001__x0001__x0001_&amp;@_x0001__x0001__x0001__x0001__x0001__x0001_0@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_x0005__x0001_ÝùÔ?ÌÁßU_x0003_Ö?ä_x000B_çÒ_x0001_QÕ?ÑÎk=L0Ö?°_x000B_\oÔRÖ?_x0011_c!	A¼Ö?_x0006_Ù]&amp;_x0002_Ô?&lt;²Ã_x0011_YWÕ?}ÇíÎYÓ?;E 1«Ó?_x0014__x0011_G$0×Ö?,_x0016_k_x0003__x0001__x0008__x000E_×?ý_x000E_½äêÖ?Í}­BåÑ?&gt;_x0002_0Ñò@Ø?ßð_x000E_oÓ?7Z*Ó_x0010_Ö?Â+&amp;a~Ö?7 Yùr×?¸fQµµJÕ?F¸6Î§_x001B_Ô?[HGW_x0010_Õ?Ô$ùÕ?µ_x0012_¥ Õ?C²_x0006_JìVØ?_x0005_!µ´;Õ?Õ¢_x0007_X°Ô?Æ'ÿc\×?9ÃÅûÔ?S_x0003_ïÍöÔ?8_x0012__x001B_«ùÓ?_x0007_~l'"%Ô?_x001B__ÊçØ?Ûlw_x0014__x0006__x0005_Ö?¥éÑPúÕ?_x001D_Èe²_x0004_²Ø?â#2}÷»Ô?ÛÁË*fÕ?âZß+¯YÔ?_x0012_mwë2×?¦«]Ð¶Õ?D²½©í¹Ò?Ý£óxT'Ò?_x0001__x0002_ÓRWøìÕ?ÝOî4µÈÓ?gÊ7¬aÖ?î:Þ9Ö?Ñ·×nGkÖ?&lt;ò©ÑÊÖ×?HyÖS_x001B_pÕ?_x0019_wÓPÔ?_x001D_Aêë.Ê×?_x0016_DerÿÔ?ÚÿñÇ!¶Õ?Né[v_x001C_OÔ?ð¿¥ùÛCÖ?Ê´qúã×?ÉÅyç_x001E_Ö?uú?aæÕ??1_x000B_ñ×?Ô%K[$&gt;×?oÂu_x001A_-_Õ?{iY·SøÖ?_x000F_La'EÉÔ?NgÛÓ?Ò(rÝ¥Ð×?×Í~úù×?Z©5¶_x001E_Ó?±U-_x000D_0×?_ðEj_x001B_QÕ?pª¿¨*yØ?._x000D_-7Õ?m×|_x0002_õ×?	£_x0006_@mÖ?i½¹_x0002__x0003_ÜÕ?¸_x001D_Îç¹`Ö?üy_x0010_d§ÝÔ?_x001E_XZ_x0013_×?Çy¼Õ½XÖ?7yk_x0011__x001D_È×?øSåØ}Ö?uè¾ýà_x0005_Ô?±_x000F_7ÓßÕ?P°õûÖ??Ò#4ÉÕ?L_x0019_0_x0012_©Ó?"2½_x0015_m.Ö?êd mØ?5+N_x0017_TÁÔ?ÁHS#ÞPÖ?Fl½½Õ¡Õ?_x0010_&lt;Ø±¦KØ?¬u}ï×?EÖ1àXÔ?"§=|$Ó?¬l¹ÍCÔ?_x0017_|ÝíØ×?µÈ&amp;_x0001_0¬Ô?î_x0005__x001B_Ü(×?_x0012_q_x0006__x0002_@Õ?=·#9BØ?yt_x0007_®ºÔ?_x0015_Ô"jÔ?3. _x000E_Ö?Ýá+_x0012_ÓHÕ?_x0019_âø*qÖ?_x0002__x0003_ËI¸X×õØ?_x0010_elÕ?£Fµ,4Õ?_x0011_¹Ô&amp;¾Ö?Ë_x001C_ÿ) l×?*û¦_x001A_rÂ×?t;pÏÖ?Ìóc_x0001_³øÔ?2V6ióÖ?$¯_x001E_[CºÖ?_x001A_¨fà{Ö?I@¤ùÖ?\#ñit(Ö?úfì©_x0006_îÕ?ºÆ¶îdsÕ?´8ÇÏ'1Ô?qÎ¹_x000B_Æ}Ô?"?Àc_x000C_5×?ªñÝgÖ?ýN$@ÕiÖ?Sbc$ÛèÒ?¨_x0013_p'_x000F_ñÖ?´(_x000D_DÕ?aLÜ*äÓ?ZÐ_x0005__x0007_24×?_x0003_\õjÖÓ?¥y_x001F_I­IØ?b_x001D__x0006__x000B_1KÕ?_x0003_©;!_x001B_Õ?ß6Ë/!_x0006_×?óFUÒ?k-èZ_x0001__x0003_)0Ò?ð©_x0006_vøÕ?õÓrÔ?°_x001F_Ç¿öûÔ?åh··GÖ?,Z_x0001__x0017__x001A_Õ?÷â_x000F_oOÕ?Å¼k×?o%W·$ëÔ?Jµ8?ºúÕ?õ_x0010__x000D__x0007_1¦Ô?#g»bµQ×?û?ù_x000F_òWÕ?Ñ_x0004_8§Ù×?C_x0004_úÑÄ¯Ö?ÁìøÌ¡ÄÖ?ÔD	«b_x0019_Ö?ôB_x0001_ÓWÔ?ly_x000E_)I4Ö?%Yêß5ÈÖ?Ngª¿I_x000C_×?:Ü#_x0013_çÔ?;Ëª_x0002_B¦Õ?¶¥ý_x0004_H2Õ?øu_x001E__x001E_ÀÔ?-cn¾ª~Ö?åÚÕ?_x0017_69}Ú×?_x0014_à{O	¼Ö? @c_x0016_ØÖ?¯iîÈ¬ôÔ?_x0011__x001F_ø[kgÕ?_x0004__x000C_¶Í¨	ûÓ?#iÚ_x001D_S.Ö?þX_x0015_òÎ_x000B_Ö?sníÝ_x0006__x0002_×?¯¢Õ?_x0005_m_x000D_IôÕ?ì³¨Eä_x0001_Ó?áxBzÔ?!¶òÆ×?:«ss_=×?R_x001C_Z:÷Ô?_x0015_MNµL¥Ò?±_x0008_VNàÑ?n_x0003_a× Õ?Ãè?½Ó?_x000D_5'ZDÉÖ?d_x0017_¼E&lt;×?Ó¿èØ&gt;_x0010_Ø?ü!M¹×?GyüûÇ3Õ?*y_x001D_'äáØ?÷s~Z Ö?Ø~e$	Õ?ªÞ-Õ?eE,ÏãÕ?ü_x0007_, BÔ?+Ä¥uÔ?òæ_x001E_ï&amp;³Ô?ªsÙ3_x000E__x0006_Ö?;ó¤zÙÓ?ÚÚ:_x0003__x001A_bÖ?hj¸2_x0001__x0002_U_x001C_Ù?+r,|­ÇÔ?9ã_x0019_a~BÖ?ê×êE_x0015_Ö?,ï_x001A_§õçÖ?N_x0005_¥hØøÖ?7ÉP×?¸nANKC×?jßø_x000C_HÂÖ?ÂãHâÄÕ?±_#ø_x0003_Ø?Iz¤^tÖ?OÄ´èLÖ?éâ»E_x000E_Ö?}í_x001A_né)Ö?_x0003_ö_x0019_$ Ö?c¶j/ç Ó?Ö ÂQå_x000E_Ö?ÜïÈùI×?¾xÁSÙ?± Ü_x001F_§Õ?_x0018_p!±ð×?v-ÎÆ_x000B_®Ô?_x000D__x0016_¨(&amp;kÓ?_x0008_³_x0005_ÊÕ?ÖÎ«ÔtÔ?[1Z1î½Õ?#Ãk&gt;³ùÖ?E°(ØÕ?äHA_x0017_Ô?¹_x001E__x0018_Ë×?)Z)Á°Ö?_x0002__x0006_ó¶QTÙ¦Ô?_x001E_üÌ_x0003_0Õ?__x0017__x0015_%×?__x000B_`ª²Ó?ð_x0012_?×?c_x001E_JM¨_x0012_Ø?_x0006_ÏIçûÕ?' Ñ"Ö?[5¯5Õ?Âô_x0017_QÆêÔ?18_x0018_öiõ×?Áó¬JÈ³Õ?Îx(É²Ô?_x0001_à°¸ÄÚÔ?_x0004__x0015_¢¦Õ?ÔfjÝ åÖ?úf_x000E_~BØ?`MIR´?Õ?tz_x0005_@Ö?Â ,À_x001D_Ó?=§_x0004_&lt;7Ô?_x001C_Uö·1Ø?HÓ0½S_x0013_×?A¹¢Sô-Õ?r6ÏjvÖ?_x0015__x0001_OgäcÒ?9Ôò·¾Õ?_x001F_ÎüdÕ?µÄþ_x0014_þx×?Ð¢hc_x0006_×?5íøù«·Ö?5}mO_x0003__x0004__xÕ?DûÐ_x000F_ÒæÔ?üf»OÕ?ñx_x0001__x000E_ûÓ?_x0017_EÃxý¥Ø?ìeAwÒ?Ê-è_x001F_×?+ÛuN'dØ?r*oãÏÖ?¯Y@=VzÖ?[eÍG|×?à J¥"«×?+ø_x0013_d_x000E_PÔ?T4»ÄÖ?æ½40Ö?íýn _x001A_Ø?_x000E_ü=_x0018_µ«Õ?µ¼_x0002_¦n×?n¹¥*Ö?Ï)õe_x0015_×?j_x0006__x0004_¹Ø?_x000C_YB(×?H©ET:åÕ?lIÎöÈÔ?oÝe¸áÖ?_x0011__x0003_0L¸ùÓ?Éà_x0002_ÇÖ?¸øF/ÃÖ?ó¿_x001B_gÓ?Ò¶_x001F_»àÔ?ö+¥_x0003_@Ô?o¼_x0001_vÇÖ?_x0003__x0004_Ä_x001D_Rg/Ø?_x0005__x001B_¥·áÖ?äß_x001E_ýyÖ?_x001D_¥!»0?Ö?4r_x0008_$@¶Ö?8ÁZg'}Ö?Ïv$4R×?OÎÐ_x001F_&amp;ÌÓ?q}_x0013__x0016_×VÕ?_x001D_k¤$ Ô?_x001B_c¿Ñ_x0017_RÒ?Jø1_x001C_¹ô×?¹/_x001F_ÌÅ¹×?Ñ!;5ëÖ?_x0006_ì¿_x0001_¥`Õ?¬ÅóíuÔ?ü«£]ï×?_x0018__x0004_(NÐÓ?=]é¾¸[×?°°d_x001A_Ö?s),ß(Ø?_x0008_©pÀ_x001D__Ö?°sDµÞíÖ?_x001D_ÄTxÂxÔ?Ð·o7Õ×?ÕËg e@Ö?I4_x0002_Kö®Ø?2¬Q·Ø?\J ÷uØ?(¢Öú¥Ô?p9µÓÖ?CMIA_x0001__x0002_ç	Ö?UßDÓ5sÓ?T¦àNÔ?Yêj_x001E_	Ö?Þ_x000E_q__x0007_Ó?ÍnÚy_x0019_çÓ?ô_x0003_Ð÷ÁTÓ?Ö_x0008_ûÊþÖ?q'\&gt;`_x0017_Ó?iáØ	Ë×?æ_x0017_-n_x001F__x0016_Ö?ïl/ù:Æ×?¿J_x0006_&amp;´Ó?X_x001B_¯QÕ?RlÔxã&gt;Ó?y_x0012_Èh«Ô?¬Þþ%vWØ?J{&lt;U%Ö?i}çÄacÖ?_x0017_Ú+éÖ?_x0005__x001F_:4û×?ÙõFQl;Ö??ÜÂþ)àÖ?Rî_x0013__x0013_÷1×?_x0006_@¼s2^Õ?òpLi×?¼ù_x0004_¬ Ö?_x001A_%&amp;6_x0004_Ô?$H_x0017_P¦®Ö?ÐÊD`'fÖ?_x0003_Æ&amp;OÕ?Å®£ãû×?_x0001__x0003_¡KDÀ%dÖ?l_x000E_lxÁÕ?WÏ|²¼_x0016_Ø?¥(op;ÑÖ?Ëj¥×_x000E_Ó?ë_x0010_G-Å§Ô?Ñ0_x0015__x001A_ìÕ?âÕyÏ·íÖ?ÒcØ®çÖ?}(ÉoÔ?ZÔ¬°}×?!E~³bÖ?%úfëÔ Õ?\×@_x000B_`ÃÖ?·2_x0006__x001B_HØ?³SNÿ_x000D_Ô?´ÃOw¦$Õ?½_7`ôêÕ?{B%p"×?&gt;]#NúÓ?ºÓ_x0005__x000D_èÊ×?_x0013_´*_x0010_Ø?ð$ôª§Ö?èì$"ÇÔ?¡Lã_x0006_]·Ö?y_x0005__x001E_Ö?íÓjGÔÐ?_x001D_fqØ+×?Ã¢å®´RÕ?TÐ_x0012_)_x0004_!Ù?°k_x0002__x001A_	¬Ó?E¨F_x0002__x0003_Û_x0014_Ö?õ+ÑN®Õ?^_x0011_ì_x0013_&lt;Ö?_x0005__x000E_xrô×?{l®_x001D_B_x000B_Õ?_x000F_ÈãhÕ?_x0018_Ú.Õ?¶¸fKºÄÕ?²_x0008_3³X|×?ë·qT_x0019_Ô?F_x001A_£¼?~Ö?y=NB¨_x0005_×?Ý­trN×?/ûü-9ÇÕ?JÇ¤AÊ&gt;Ô?ò_x0002__x000F_Ô?ÄaÍ_x0004_êÕ?âRÚ_x0018_:ÊÕ?Ê8E#PÕ?^q!?XÕ?]Ç0Û_x0001_Ô?|ªònýÕ?þôfùÕ?k*öÛúÔ?¸1]Ö³1×?_x0001_	p&gt;_x000F_Ô?_x0012_8×9DOÕ?+ºûk}Ö?O_x0002__x000F_ÈÖ?_x0006_Ee_x0014_ãÓ?É?)×ý"×?õÌP_x001A_Ð«Ó?_x0002__x0004_&gt;ðBhf_x0014_Ô?&gt;¼v®LÕ?ñ_x0006_ÂýzÕ?«_x0004_mýÐÌÕ?Õ!ÊsÉùÔ?Æ^á£×?Ý_x001D_k_x0014_Ø?ý¸Ö?hì$®Õ?PE49ÎïÖ?Zù_x0014_ï6^×?[UÒG_x0003_{Ö?Ë5_x0001_¥RÕ?_x0010_@P\Ø?ïÑÕ¦à×?XXõayÖ?!àwßÕ?@hhi@Ö?h-´¹JÖ?ÒÙu©æâÖ?7_x0015_ Ó±y×?N%_x001A_D¿ÍÖ?`kk9Ö?úó¯tÒ×?¢kaxªÕ?Òxb'1Ù?¸»ä_x0013_×?_x0015_'£_x000E_Ë¿Ö?`Rq%Õ?yØ7L&amp;Õ?Ý~õ5;cÓ?c­¿_x0001__x0002__,Ö?_x0019__x0017_ ;ó_x000C_Ø?Kö9^×?ôn¦_x0013_Õ?.RE=?¥Ö?fåöV1Ö? _x000B_½Ma\Ö?L`¢âÎÕ?Æ_x001D_kÐÝ_x0019_Õ?	ß_x000C_"&lt;ÖØ?Z_x0008_jgÕ?0'_x000C_&gt;TJÒ?_x000F_ð¥?oØ?úÝnl1×Ó?¼ã_x000B_½Ò_x0015_Õ?°Á1VÖ?¢Ë?Þ£×?ÛÖ¦Ï8Ø?7qå_x0017_êÖ?ÃnEÆj×?ÎOQ_x0001_C_x0001_Ö?º_x0010_j¤_x001E_ÑÓ?¼ÞK$î.Ô?¦ZrÔ?%092`Ö?lSBÚ8×?ñ¬_x0018_X®mÕ?»­_x0003__x0005__x0001_×?ø_x0004__ÁÔ?óÏ}úÎbÔ?ÜºyÍX-Ö?%.Ø¤¡×?_x0001__x0002_ZnÄÃ_x001B_½Ô?H=¶?`xÕ?tW=_x000B_ñÖ?ðÞ_x0017__x0016_sJÖ?:%}#Ô?½7Y{²æÔ?vñ_x0014_)Û×Õ?pð©3&gt;Ö?£*¨_x0014_ÕÖ?_x0016_bÐó_x0003_×?~´ß£ED×?ÕAÚGT.Ö?&lt;8ü_x0015_ÄÓ?_x001E_W2Þ_x001A_Ø?ìÅ_x0005_¡ÃÕ?Â6¢²'Õ?_x0011_ý¦CKÔ?¢XPYîøÕ?R3ªR1_x0014_Ö?)_x0002_±ç©9Ô?\UÍi]Ø?_x0006__x0006_Õ©_x0007_Ö?¯/nütØ?`Î:h×?}'eÆL×?_x0003_´êãôÞ×?_x001A__x0012_ê_x0015_nÖ?zÈäà=%Ö?öey \Õ?¿Á_x0008_=aÔ?eÊ|I_x0007_0Ô?_x0007_ëq_x001D__x0002__x0003_Û×?4¦ÈÓ+f×?f±Ü´_x0011_×?	_x0016_UYÎ@×?`Ô_x000B__x0004_xNÖ?è#$|d×?ùÜFÆ~Ø?ö_x000E__x000E_ËÌíÕ?~Ï YÁ×?Õìbûå_x0014_×?­¥Ï±ýÕ?;ÕâÕ?S§xÖ?[¨;_x0017_¼Õ?ò/ë×?ª_x001D_Ö?ÉÓÏHýÔ?³sÒ_x0017__x0014_÷Ö?ªËt²*ª×?ág_x000E_½é_x000B_Ö?&gt;¹¸K«_x0014_Ö?_x0016_ªÔÓùµ×?[öòCÕ?ÌøÓÕöÔ?_x0018_³]sõÖ?CEú¬x×?×ûö­vÔ?ï_x0010_8NS×?¥lwþ¥×?:_x000F_y_x0005_(Õ?Î_x0001_RyøWÖ?s½ÔôG×?_x0001__x0002_bÈÀß_x0014_Õ?_x000F_èËW¥Ö?áßåå1s×?MûéQÓ?#S99-.Õ?_x001B_$N%×?IÌàDa"×?æý¤Ø7_x0016_×?XEc_x001D_Þ_x000C_×?ã¨´_x0003_G]Ó?_x0019_¹PÁHÙ?_x001A__x0007_½®JtÓ?KÌöPø'Ù?ïÀIn×?9ñ_x0004_Å.×?%åó4Ö?É )_x0001_ÎÔ?ò½ÖÕ?°Mäûçï×?ðâwÌ&lt;tÕ?É_x0015_ÈãkÃÖ?¹h§ÖÔÚÕ?Rs_x0012_²Ó?®¤ûý±6Ö?ÁëR	èÕ?!µ_x001E_	ÜØ?&amp;.6;bÕ?æÎwyâÖ?!QüÙ÷Ô?dôòõÑ?_x0004_ìòlJ_Ø?PÏÏ}_x0001__x0002__x0002_/Ö?P):k&gt;çÖ?ñ3[h_x000C_9Õ?uUå±XrÖ?ÆvA±ÄÕ?V4&lt;Z³Õ?,_x0019_©Ö?N«¯8gFÖ?_x0019_ä²ýj_x001D_Ù?%_x0008_ ´½Ö?Í£R_x0008_íÖ?ÆSÊð«_x0011_Ö?½Ñ9UúÓ?N_x000C_pÔ?Ý¤r÷t_x0012_Õ?[A_x001B_ò2P×?5­0Ö?ä2ý£ÑÖ?&amp;vÃ&amp;¶Õ?ë_x0010_t¿&amp;Ø?ªírÏÕ?K_x0006_ ¶ênÔ?Og+ÃKÕ?_ÂÅ·ÁÒ?­Jj/;xÔ?;Íwjg%Ø?Ç,RäþÕ?÷¥_x001D_×\ÝÔ?ß&gt;u_x0019_×?{Ðê×?0Ø_x0010_ÜsÖ?^_x000E_ëBÔ?_x0001__x0002_@#êº7Ö?¼Åzþh_x001D_Ö?øà_x001B_¡¸ZÕ?ñ_x0006_Í_×?¤yPÌmÕ?¥yHË_x001C__x0011_Õ?NX_x001A_8Õ?´_x0011_ç,Ë¸Õ?+2Ñ~ºy×?_x0001_BºÍ_Õ?î=¬O¾Õ?pNÏe^Ø?w_x0002_)ùrÖ?ÆP £Ó?øÏ³£-Ö?ô.°J¥Ö?h?ãÆÄÕ?d(d_x0018_ðpØ?&lt;RçâÒ?¢3Ù#vÛÖ?ñl¹aú×?\)_x0011__x0011_;#Ô?S;ú¦ðä×?²|²ÌÕ?²W±!Õ?x)6c_x0014__x001A_Ô?c_x001B_p_x0013_ÔÕ?àºÃ%_x000C_×?sÕ,_x000E_9Ó?)í¢Ï®»×?_x0002_E¨¼·4×?_x0016_ßÇ_x0003__x0004_ºEÓ?Ýùþ_x001A_y×?ÔA !XÓ?f3´¢Õ?ÍX_x0002__x001B_Õ?¿èfg_x001A_Ô?[3a§÷Ø?fdnâ±;Ô?ü^n¤Ö?_x0004_O&gt;v_x0002_×?_x0004_î¼TNÖ?#Xoö¤óÕ?&amp;fJ_x0019_×?Q+¶_x000B_N!Ö?þwr_x0015_×?cncÌÕ?^¸Y_x0001__x0011_&gt;Ö?òsU¯õêÓ?Üa·ó.Ö?NæKUì7Ô?p_x0011_Ö-_x0002_Ö?_x001D_ò[¢C×?!_x0008_âÙ{_x0010_Õ?a_x001A_÷_x001D_ù­Õ?õûP!çóÔ?×pY@Ùþ×?sF± ó×?â~fnRêÓ?¥¹Ã­ûÓ?mG_x0016_ZôÙ?_x0010_(üº¬ËÕ?Y_x0011_&lt;8l|×?_x0001__x0002__x001B_Vò JÖ?½_x001A_&lt;¦]Ö? /_x000E__x0010_§âÖ?½µIyXí×?·ß_x0019__x0005_Õ?ßg_x0008_þ÷Ö? UÔÃ¬f×?_x001D_ÚôóÓ?¡Ñ3Qö×?Q_x000B_¯_x0002_i#×?m@:Ó?UL¬ñ Ö?ý_x001A_1JÍÖ?¢DÃ½0Õ?b`+_x001D_éUØ?ÀQ7È*2Ô?úX&lt;Ïv¾Ô?_x0014_û¨/váÕ?{&amp;{ÁN_x000C_Ø?¤È³¥¨_x0013_Õ?ÕÕéM/Î×?tÖ_x000F_W!4×?K¥Ç`U:×?ËõsÖ?4÷M3õÆÕ?î´ò,_x0017_ÄÔ?	_x000E_ÖF,Ø?üú&gt;_x0017_p¤Ó?ñÂ_x0011_PtÖ?Tð_x0011_è¹w×?_x001D_Y?3Ö?QIº_x0001__x0002_uÂÖ?·ê_x0008__x0019_´Ò?BÚ§¡&amp;aÕ?0bV#ÛÕ?ý7qgÒÖ?_x0016_kª_x0010_Ô?]_x001E__x001F_ÌÒ?_x0016_Eþë×?[y[¹¬îÕ?'Ã_x001E__x0008_,Ø?gÑD¿xçÔ?ÍF£Ý#;Ð?­»¬'_x000B_çÕ?l_x0014_kÕ?e­_x000F_;]§Õ?vÐ[îk×?ËÖ*Ï"×?Î1ø8±×?Êuúed×?ÆZ_x0017_¾òj×?6¼_x0017__x0016_Ö?K{ ´sD×?l¬úbì	Õ?KOÂ$}¤Õ?¨$ÎaøÔ?êojÖÖ?_x0017_G|cÕ?»¸ÓåÂÔ?ÎTñ_x0003_KØ?7Ã_x0018__x0006_Ö?_x0018_NsÍÓ?Ôz­(_x0019_ú×?_x0002__x0003__x0011_þ¾Òe(Ö?_x0001_l³_x0003_¯Ó?Õ_x0010_º¹"ÒÖ?_x0012_ ¨_x0017_Õ?Y&lt;#óöAÖ?ÿµ_)§_x0014_×?Ô?-_x000D_*×?_?C`¿qÓ?ââk	_x0005_^Ö?³v¬¢lñ×?²66ÀyÔ?²RgV¾~×?ö_x000C_u*ÝØ?±ûßñ$:×?]´øþã¼Ô? kd§Ö?_x001D__x0004_mþõ­×?,QW?×?÷¿'®£×?_x0005__x0018_#ªaÖ?ß¼Ç	Õ?gt_x0019_úNC×? æGÅ5ÞÕ?à_x000B_Í²y§Ò?.X]éräÕ?V_x0015_äå_x0013_ìÕ?¬zy_x0007_Õ?OøsÕ=Ö?I_x0006_Fë5×?Áñ _x0005_×?øÚ­Ôªñ×?ª´°Ä_x0001__x0002_cdÖ?ûÖµçcÖ?Á2¼_x001D_ëðÔ?!_x0016_»ªÕ?3d+ajÖ?ô.°añÕ?]´äQÓ¸Ò?]_x001B_'OÐÔ?QL&amp;è_x000C_¨Õ?n{\»è*Õ?]þ_x0003_s"Ø?âª³·ÆkÕ?×S¦o#Ú?A[![(ÿ×?mÞgÌ}@×? ´&lt;¨1×?þÞõ×?Øûóx#Ò?R!Ö?B_x0010_öÌ×?ýâ_x0013_8_x0012_QÓ?_x0003_I_x0001_­_x000B_Õ?h³Ýº_x0018__x0004_Ö?àÈ_x001B_a±Ô?ýÊF¶üÖ?:|¬ÓªCÔ?R­{æ#ÎÕ?ÍYJk÷Õ?}||dðÕ?ý¨©øÔ?ärÊTZ¦×?ÝÖ2_x0014_Ø?</t>
  </si>
  <si>
    <t>4cabe9c970919790227a0895f7df58cd_x0004__x0006_9{¹_x001C_Ø?¸{f|_x0003_Õ?;_x001F_üÔÑÕ?_x001F_í½:ýÕ?_x000B_¨øôÔ?«_x0002_Ó?j_x000E__x0017_}Ø×?¢`;âÈ¹Ó?|où®åöÕ?_x0001_Z_x000B_¦)[Ö?:e^,åÒ?Ìx`«`Õ?²s%ò_x0005_/Õ?¦C×LÖÖ?y¨³³Ö?_x0004_ªí]ªÐ?o+/Zq/Õ?8ÇÿÛ"×?»"_x0003__x001C_ÌÕ?«_x0014_íµó£Ô?_x000E_T0Ðm×?a)ÔA×?_x0008_Ô»À_x0004_Õ?ªe²ÎÇxÕ?þUòJ_x0014_lÙ? þ_x0019_  Ö?+_x0019_H»ÙÕ?_x001A_©9Ñ_x0007_ÖÔ?¤cÿZ^Ô?h(&lt;eÔ?ØèÆ oÔ?u½_x001E__x0002__x0008_8Ö?ÎÖ³ûÕ?ÓAè%Òæ×?©%TããÕ?MÉÜØ?ÚáÚd_x0015_Ö?_x0016_ªÕÍ_x0005_Ô?\_x0016_&lt;Ì|CÖ?C±FÜ[Ä×?öÃ8@ôýÕ?ÖP_x001B_ë!yØ?2øyöOcÖ?^vDØ?¾ui;lÖ?7ÎÄ±_x001E_Õ?Arí­B_x001E_Ö?_x0007_Zø£^§Õ?_x0017_DÙ_x0013__x0013_Õ?_x001C__x0002__x000B__x000C_JÎÕ?_x001A_ïm_x001E_ù_x0001_Ö?Î_x001F_¼2Ó×?*33M}MÖ?_x0004_ÅyÒ?õ4=Ý;×?_x0003_ÌÞÔ0Ö?&lt;T_x0003__x001F_Ö?dæ÷ºöÕ?_x0006__x000C_½Öý_x0001_Õ?_x000E_	WB_x0010_YÔ?ñXÃÙ:YÔ?ÒóË_x000D_}£×?_x0007_®¹_x0005__x0003_Ö?_x0001__x0002_D_x0007__x000F_À×?ÇÅ°_x001B_ÊÕ?®å_x0018_ÿ3Ö?_x0003_]¾eëÖ?Ð_x0004_üú÷Ö?CmÏE¼Ö?å÷àkÂ_x000F_Ø?_x001F_[¦/Õ?Õ_x0013__x0005_ÀîÔ?&lt;_x0018_õ_x001F_×?ÈC_x0001_ÔÆÖ?_x0003_ËÏÉÔ?p#í®¬SØ?æ¹ö$Î_x0004_Ó?_x001A_×þÜ_x0014_×?[þÓ®Ö?øEçËØ×?h.¥	ÄËØ?\B_x001A_f_x0002_Ø?Ú(ï°¸×?/BiÈê×?u%ÄûniÖ?Kë¯÷_x0008_ºÕ?9__x0019_gØ?·T¶_x0011_ï_x0001_Õ?Ï_x0015_®bx4Õ?ÇöJC¨îÒ?Ô7_x0008_Ø@å×?gK)_x0015_fÖ?b¯w_x0012__ Ø?jÅÔ?_x0001_¡ô_x0001__x0002_¹lÖ?Z|TÄM1×?G_x000B_ËWEç×?tc_x0017__x0003_pÀÖ?i_x0003_sÔ?Èå½õ_x0013__x001F_Õ?_x001F_àÊï	úÖ?O«sl_x000B_rÕ?¶ÕçL+§Õ?ÈÌ(_x001D_ÈÔÓ?3ã_x0013_ãî_x0007_Ø?Ì|OÇ-ÄÕ?´~¦}/W×?R$ú_x000B_è¶Õ?!K_x000B_VS)Ù?[w&amp;g11×?Çze"+«×?ëÙ¤_x0018_üvÖ?	{Ü_x0012_?*Õ?_x001A_RÑW_x0017_Ö?KïådàÒ?Ï[#«ÝJÕ?bÑæÎ×?èûq_x0001_uªÖ?;	$þßÖ?Þ"_x0003_e$ûÖ?9_x000F_³[gäÕ?w_x0012_¥¾Ö?¼(ý_x0004_õnÖ?oÇ¯*psÖ?ë_x0002_É#×?9 ¸B%×?_x0001__x0002_8ÇöOÖ?næk·Ö?L?®&amp;e¶Ö?­|_x0005_ZÕ?'Ø»ÞQX×?²_x0004_ú_x0007__x0019_Ô?ÄH_x0010_Ö?ÊGpÀ_x000B_wÕ?Ñ³ãXUþÔ?·=_x000E__x0003_/×?_x0013_ÅK%nÔ?NÁRÛ÷Ò?£ï{¦Î×?ÛÎ_x0016_Kk×?ø.äUËVØ?Ijæø*Ö?_x0005_ò_x001F_î¾_x001E_Ó?íóÕSoÕ?m³¿'4×?"µDªCU×??ð~½[_x0007_×?6Øöt8(×?i§cÜ2Õ?hMè}pNÕ?lP¤_x0012_ÄæÔ?ª¤_x000E_}Ö?|@_x000D_EÖ?Ü­_x0012_0~×?TÙ_x001A__x001F__x000E_ôÕ?p&lt;dFÒÖ?kN÷h°Ô?ÿ@Á_x0006__x000E__x0014_nÔ?p°3_x0018_å×Ö?6_x001E_`¡;à×?³°_x0004_	_x000F_ZÔ?9ñ_x0003__x0017_mÖ?Ú_x000D_ÑQÖ?Ù/q@JØ?_x0005_'Ì_x0007_DÖ?´_x0012_ïk¦×?ê\_x0014_H°Ó??øPðÇ&amp;Ö?:gå]×?Xí¢^[Ö?Ä8=ü=+Õ?K6Ú"ZÖ?®BÚÕ?É_x000C_¿rù_x0017_Ù?'3nT(õÖ?Ï:_x0017__x0002_Õ?6-ÀøU	Ø?VÜà¼ÉÔ?¦vúÝtåÓ?Z_x000B_Ç_x0008_B%Ô?ÄîÅú"×?xµ6ÊÒ?Ópox|ÀÔ?vuwJ~*Ö??'ÁÌÀ×?u_x0015_Y9Éä×?\`û_x0001__x0018_åÒ?_x001F_ÎúØ?Ø³jV¡_x0006_×?_x0003__x0004_hÞe5Õ?²DÞJÔ²Ö?LË`_x000F_6Ø?y_x0006_CJ_x0005_ÛÔ?^ß¬Ö?vÆ±_x0011__x0002__x0007_×?óÃ¨_x0002_}3×?_x001F_sâ»Ö?¦&gt;É´Ø?_x0008_b+!1¬Õ?Ôµ¦_x0004__x0018_×?µÀyæÖ?ÿÿÿÿ{¯0A_x0003__x0003__x0003__x0003_Pc0A_x0003__x0003__x0003__x0003_p0A_x0003__x0003__x0003__x0003_Xµ0Aÿÿÿÿ÷G0A_x0003__x0003__x0003__x0003_ô´0AÿÿÿÿÓM0A_x0003__x0003__x0003__x0003_ ^0A_x0003__x0003__x0003__x0003_ü_x000C_0A_x0003__x0003__x0003__x0003_tD0A_x0003__x0003__x0003__x0003_ðr0A_x0003__x0003__x0003__x0003_x0A_x0001__x0003__x0003__x0003_ð0A_x0003__x0003__x0003__x0003_¬*0A_x0003__x0003__x0003__x0003_T¾0A_x0003__x0003__x0003__x0003_ü%0Aÿÿÿÿ«À0A_x0003__x0003__x0003__x0003_¸¾0A_x0003__x0003__x0003__x0003_ä0A_x0001__x0003__x0003__x0003__x0002__x0004_lV0Aÿÿÿÿ_x0013_T0A_x0002__x0002__x0002__x0002_ì{0A_x0002__x0002__x0002__x0002_´|0A_x0002__x0002__x0002__x0002__x0002_h0A_x0001__x0002__x0002__x0002_àá0A_x0002__x0002__x0002__x0002_È0Aÿÿÿÿ7g0A_x0002__x0002__x0002__x0002__x0008_0A_x0001__x0002__x0002__x0002__x0018_d0A_x0002__x0002__x0002__x0002_t]0A_x0002__x0002__x0002__x0002_¤0A_x0002__x0002__x0002__x0002_0A_x0002__x0002__x0002__x0002_¸s0A_x0002__x0002__x0002__x0002_è0A_x0002__x0002__x0002__x0002_dO0A_x0002__x0002__x0002__x0002_Ø0A_x0002__x0002__x0002__x0002_I0Aÿÿÿÿ_x0003__0A_x0002__x0002__x0002__x0002_øÎ/A_x0002__x0002__x0002__x0002_è0A_x0002__x0002__x0002__x0002_X0A_x0002__x0002__x0002__x0002__x0008_V0A_x0002__x0002__x0002__x0002_¬*0A_x0002__x0002__x0002__x0002_(¤0A_x0001__x0002__x0002__x0002_°l0A_x0002__x0002__x0002__x0002__x0002_h0A_x0002__x0002__x0002__x0002_¤0A_x0001__x0002__x0002__x0002_ì{0AÿÿÿÿÇþ0A_x0001__x0002__x0002__x0002_k0A_x0002__x0002__x0002__x0002__x0002_ï/A_x0002__x0003_ÿÿÿÿ{á0A_x0002__x0002__x0002__x0002_ 0A_x0002__x0002__x0002__x0002_${0A_x0002__x0002__x0002__x0002_ô70A_x0001__x0002__x0002__x0002_&lt;0A_x0002__x0002__x0002__x0002_,´0A_x0002__x0002__x0002__x0002_ö0A_x0002__x0002__x0002__x0002_lº0A_x0002__x0002__x0002__x0002_8g0A_x0002__x0002__x0002__x0002_40A_x0002__x0002__x0002__x0002_ô0A_x0002__x0002__x0002__x0002_Èh0A_x0001__x0002__x0002__x0002_øy0A_x0002__x0002__x0002__x0002__x0008__x000B_0A_x0002__x0002__x0002__x0002_èR0A_x0002__x0002__x0002__x0002_È60A_x0002__x0002__x0002__x0002_@U0A_x0002__x0002__x0002__x0002__x0010_v0A_x0002__x0002__x0002__x0002__x0014_0A_x0002__x0002__x0002__x0002_DÉ0A_x0002__x0002__x0002__x0002_l0A_x0001__x0002__x0002__x0002_H0A_x0002__x0002__x0002__x0002_`£0A_x0002__x0002__x0002__x0002_H§0A_x0002__x0002__x0002__x0002_@U0A_x0002__x0002__x0002__x0002_\0A_x0002__x0002__x0002__x0002_&lt;w0A_x0002__x0002__x0002__x0002__x0008_o0A_x0001__x0002__x0002__x0002_p0A_x0001__x0002__x0002__x0002_L·0A_x0002__x0002__x0002__x0002_Xµ0A_x0001__x0002__x0002__x0002__x0002__x0003_$­0A_x0002__x0002__x0002__x0002_¼_x0002_1A_x0002__x0002__x0002__x0002__x0002_O0A_x0002__x0002__x0002__x0002_PJ0A_x0002__x0002__x0002__x0002_XQ0A_x0001__x0002__x0002__x0002_t0A_x0001__x0002__x0002__x0002__x0004_x0A_x0001__x0002__x0002__x0002_0A_x0002__x0002__x0002__x0002_Ä0A_x0002__x0002__x0002__x0002_°·0A_x0002__x0002__x0002__x0002__x0004_Ü0A_x0002__x0002__x0002__x0002_('0Aÿÿÿÿwm0A_x0001__x0002__x0002__x0002_¨30A_x0001__x0002__x0002__x0002_ØD0A_x0002__x0002__x0002__x0002_r0A_x0002__x0002__x0002__x0002_`0A_x0002__x0002__x0002__x0002_(r0A_x0002__x0002__x0002__x0002__x0002_0A_x0001__x0002__x0002__x0002_,i0A_x0002__x0002__x0002__x0002_¸0A_x0002__x0002__x0002__x0002_¤n0A_x0002__x0002__x0002__x0002_\¬0AÿÿÿÿÔ0A_x0002__x0002__x0002__x0002_lÓ0A_x0002__x0002__x0002__x0002_Ô_x001B_0A_x0002__x0002__x0002__x0002_ÄX0A_x0002__x0002__x0002__x0002_ 0A_x0002__x0002__x0002__x0002_H\0Aÿÿÿÿ3Q1A_x0001__x0002__x0002__x0002_$b0A_x0001__x0002__x0002__x0002_¤ 0A_x0002__x0003__x0002__x0002__x0002__x0002_ìß0A_x0002__x0002__x0002__x0002_l0A_x0002__x0002__x0002__x0002_Ô±0A_x0001__x0002__x0002__x0002_¨0A_x0002__x0002__x0002__x0002_°S0A_x0002__x0002__x0002__x0002_|K0A_x0002__x0002__x0002__x0002__x0008_o0A_x0002__x0002__x0002__x0002_t0A_x0002__x0002__x0002__x0002_hª0Aÿÿÿÿ·A0A_x0002__x0002__x0002__x0002_T0Aÿÿÿÿ³J0A_x0002__x0002__x0002__x0002_à_x0019_0A_x0002__x0002__x0002__x0002_°l0A_x0001__x0002__x0002__x0002_@0A_x0002__x0002__x0002__x0002_ô70A_x0002__x0002__x0002__x0002_N0A_x0002__x0002__x0002__x0002_ 0A_x0002__x0002__x0002__x0002__x0018_È0A_x0002__x0002__x0002__x0002_ 0A_x0002__x0002__x0002__x0002__x0018_ë/Aÿÿÿÿ_x0007_0A_x0002__x0002__x0002__x0002_ÀH0A_x0001__x0002__x0002__x0002_&lt;,0A_x0002__x0002__x0002__x0002_¨e0A_x0002__x0002__x0002__x0002_8N0Aÿÿÿÿ?ë0Aÿÿÿÿ#0Aÿÿÿÿ¿z0A_x0002__x0002__x0002__x0002_Ôf0Aÿÿÿÿï¤0A_x0001__x0002__x0002__x0002__x0002__x0003_|d0A_x0002__x0002__x0002__x0002_Ä?0A_x0002__x0002__x0002__x0002_H§0A_x0002__x0002__x0002__x0002_&lt;0AÿÿÿÿÏÓ0A_x0002__x0002__x0002__x0002_G0Aÿÿÿÿ»0A_x0002__x0002__x0002__x0002_d0A_x0001__x0002__x0002__x0002_X_x001F_0A_x0002__x0002__x0002__x0002_@&lt;0Aÿÿÿÿ0A_x0002__x0002__x0002__x0002_0`0A_x0001__x0002__x0002__x0002_%0A_x0002__x0002__x0002__x0002__x0010_0A_x0001__x0002__x0002__x0002_È0Aÿÿÿÿûp0A_x0002__x0002__x0002__x0002_|d0A_x0002__x0002__x0002__x0002_¬0A_x0002__x0002__x0002__x0002__x0008_o0A_x0001__x0002__x0002__x0002_tÁ0Aÿÿÿÿ'¤0A_x0002__x0002__x0002__x0002_Àz0A_x0002__x0002__x0002__x0002_¤#0A_x0002__x0002__x0002__x0002_`?0A_x0002__x0002__x0002__x0002_$­0A_x0001__x0002__x0002__x0002_h0A_x0002__x0002__x0002__x0002_ôi0Aÿÿÿÿ{0A_x0001__x0002__x0002__x0002_øy0A_x0001__x0002__x0002__x0002_T0A_x0001__x0002__x0002__x0002_P|0A_x0002__x0002__x0002__x0002__x0014_0A_x0002__x0003__x0001__x0002__x0002__x0002_T¥0A_x0002__x0002__x0002__x0002_Ä¼0Aÿÿÿÿ÷`0A_x0001__x0002__x0002__x0002_0A_x0002__x0002__x0002__x0002_0Aÿÿÿÿ7g0A_x0002__x0002__x0002__x0002_d_x0004_0A_x0002__x0002__x0002__x0002__x001C_¿0A_x0002__x0002__x0002__x0002_Ä_x000D_0A_x0002__x0002__x0002__x0002_ü¢0A_x0001__x0002__x0002__x0002_[0A_x0002__x0002__x0002__x0002_Ô40A_x0002__x0002__x0002__x0002_üW0A_x0002__x0002__x0002__x0002__x0018_}0Aÿÿÿÿç0A_x0002__x0002__x0002__x0002_à_x0002_0A_x0001__x0002__x0002__x0002_¤n0A_x0002__x0002__x0002__x0002_0G0Aÿÿÿÿko0AÿÿÿÿoM0A_x0002__x0002__x0002__x0002_HÀ0A_x0002__x0002__x0002__x0002_P|0A_x0001__x0002__x0002__x0002_Ø0A_x0002__x0002__x0002__x0002_(0A_x0002__x0002__x0002__x0002_X80A_x0002__x0002__x0002__x0002_ôi0Aÿÿÿÿ_x001C_0A_x0001__x0002__x0002__x0002_d0A_x0002__x0002__x0002__x0002_øÄ0A_x0002__x0002__x0002__x0002__x0018_d0A_x0002__x0002__x0002__x0002_ô´0Aÿÿÿÿ_x0002__x0003_ói0A_x0002__x0002__x0002__x0002_ôi0A_x0002__x0002__x0002__x0002_¼µ0A_x0001__x0002__x0002__x0002_Ì0A_x0001__x0002__x0002__x0002_W0A_x0002__x0002__x0002__x0002_Èh0A_x0002__x0002__x0002__x0002_X_x001F_0A_x0002__x0002__x0002__x0002_Ðì0A_x0002__x0002__x0002__x0002_tv0A_x0002__x0002__x0002__x0002_üp0Aÿÿÿÿ§É0A_x0002__x0002__x0002__x0002__x0002_þ0A_x0002__x0002__x0002__x0002_`0A_x0002__x0002__x0002__x0002_l0A_x0002__x0002__x0002__x0002_(r0A_x0001__x0002__x0002__x0002_ð_x000E_0AÿÿÿÿSZ0A_x0001__x0002__x0002__x0002_è¶0A_x0002__x0002__x0002__x0002_Ð$0A_x0002__x0002__x0002__x0002_Í0Aÿÿÿÿë{0A_x0002__x0002__x0002__x0002_È60A_x0002__x0002__x0002__x0002__x0018_0A_x0002__x0002__x0002__x0002_P0AÿÿÿÿN0A_x0002__x0002__x0002__x0002_{0A_x0002__x0002__x0002__x0002_|20AÿÿÿÿG0A_x0001__x0002__x0002__x0002_Ð$0A_x0002__x0002__x0002__x0002_@Ò0A_x0002__x0002__x0002__x0002_P0A_x0002__x0002__x0002__x0002_Ts0A_x0002__x0003_ÿÿÿÿ0A_x0001__x0002__x0002__x0002_´10A_x0002__x0002__x0002__x0002_\¬0A_x0002__x0002__x0002__x0002_¼_x001F_0A_x0002__x0002__x0002__x0002_lº0Aÿÿÿÿ§L0A_x0002__x0002__x0002__x0002_x0Aÿÿÿÿ'0A_x0002__x0002__x0002__x0002__x0010_Á0A_x0001__x0002__x0002__x0002_d0A_x0002__x0002__x0002__x0002_P10A_x0001__x0002__x0002__x0002_È_x0004_0A_x0002__x0002__x0002__x0002_`ß/A_x0002__x0002__x0002__x0002__x0004__0AÿÿÿÿGÀ0A_x0002__x0002__x0002__x0002_ÄX0A_x0002__x0002__x0002__x0002_80A_x0002__x0002__x0002__x0002_L_x0008_0A_x0002__x0002__x0002__x0002_ì00A_x0002__x0002__x0002__x0002_ô0A_x0002__x0002__x0002__x0002_´0A_x0002__x0002__x0002__x0002_80A_x0001__x0002__x0002__x0002_¦0A_x0001__x0002__x0002__x0002_«0A_x0002__x0002__x0002__x0002_xT0A_x0001__x0002__x0002__x0002_üp0A_x0002__x0002__x0002__x0002_°S0A_x0001__x0002__x0002__x0002__x0002_0A_x0002__x0002__x0002__x0002_,70A_x0002__x0002__x0002__x0002_ _x001A_1A_x0002__x0002__x0002__x0002_0Aÿÿÿÿ_x0002__x0003_·Z0Aÿÿÿÿè0Aÿÿÿÿw0A_x0002__x0002__x0002__x0002_ÄX0A_x0002__x0002__x0002__x0002_DL0A_x0001__x0002__x0002__x0002__x0014_0AÿÿÿÿC°0A_x0002__x0002__x0002__x0002_@n0A_x0002__x0002__x0002__x0002_00A_x0002__x0002__x0002__x0002_ì0A_x0002__x0002__x0002__x0002_$0AÿÿÿÿWQ0A_x0001__x0002__x0002__x0002_hª0Aÿÿÿÿ£U0A_x0002__x0002__x0002__x0002_¬\0A_x0002__x0002__x0002__x0002_´®0AÿÿÿÿÇ0Aÿÿÿÿ»0A_x0002__x0002__x0002__x0002__x0018_}0A_x0002__x0002__x0002__x0002_HC0A_x0001__x0002__x0002__x0002_¼j0A_x0002__x0002__x0002__x0002_@U0A_x0002__x0002__x0002__x0002_|0Aÿÿÿÿw0Aÿÿÿÿgõ0A_x0002__x0002__x0002__x0002__x001C_¦0Aþÿÿÿ×]0A_x0001__x0002__x0002__x0002_ì{0A_x0001__x0002__x0002__x0002_Ll0A_x0002__x0002__x0002__x0002_Hu0Aÿÿÿÿ'_x0008_1A_x0002__x0002__x0002__x0002_ÀH0A_x0003__x0004__x0003__x0003__x0003__x0003_p_x0002_0A_x0003__x0003__x0003__x0003_0A_x0003__x0003__x0003__x0003_PJ0Aÿÿÿÿ¿Þ0Aÿÿÿÿgª0Aÿÿÿÿ+0A_x0003__x0003__x0003__x0003_è0AÿÿÿÿG0AÿÿÿÿO0A_x0003__x0003__x0003__x0003_û/Aÿÿÿÿk0A_x0003__x0003__x0003__x0003_¤n0A_x0003__x0003__x0003__x0003_¨°0A_x0003__x0003__x0003__x0003__x0014_0A_x0003__x0003__x0003__x0003_¨°0A_x0003__x0003__x0003__x0003_h_0Aÿÿÿÿ«À0A_x0003__x0003__x0003__x0003_øÄ0A_x0003__x0003__x0003__x0003_k0AÿÿÿÿÇ³0A_x0003__x0003__x0003__x0003_LÐ0A_x0003__x0003__x0003__x0003_Ts0A_x0003__x0003__x0003__x0003_00A_x0001__x0003__x0003__x0003_t¨0A_x0003__x0003__x0003__x0003_èR0A_x0003__x0003__x0003__x0003__x000C__x001B_0A_x0003__x0003__x0003__x0003_è0A_x0003__x0003__x0003__x0003_$00A_x0003__x0003__x0003__x0003_N0A_x0003__x0003__x0003__x0003_g0A_x0003__x0003__x0003__x0003_ü¢0A_x0001__x0003__x0003__x0003__x0002__x0003_L0A_x0002__x0002__x0002__x0002_¸ð0A_x0001__x0002__x0002__x0002_HÀ0A_x0002__x0002__x0002__x0002_pÊ0A_x0002__x0002__x0002__x0002_ÈO0A_x0002__x0002__x0002__x0002_T_x000F_0A_x0002__x0002__x0002__x0002_Ø_x0012_0A_x0002__x0002__x0002__x0002_»0Aÿÿÿÿ£¹0A_x0002__x0002__x0002__x0002_T¾0A_x0001__x0002__x0002__x0002_`q0A_x0002__x0002__x0002__x0002_Ü¸0A_x0002__x0002__x0002__x0002_ät0A_x0002__x0002__x0002__x0002_ôi0Aÿÿÿÿ_x000B_ü0A_x0002__x0002__x0002__x0002_¬À0A_x0002__x0002__x0002__x0002_¶0A_x0002__x0002__x0002__x0002_Ðº0A_x0002__x0002__x0002__x0002_àá0A_x0002__x0002__x0002__x0002_dh0Aÿÿÿÿ0A_x0001__x0002__x0002__x0002_ät0A_x0002__x0002__x0002__x0002_X80A_x0002__x0002__x0002__x0002_H0A_x0002__x0002__x0002__x0002_HÙ0A_x0002__x0002__x0002__x0002__x0018_}0A_x0002__x0002__x0002__x0002_ ô0A_x0001__x0002__x0002__x0002_,i0A_x0002__x0002__x0002__x0002_d60Aÿÿÿÿ/0A_x0002__x0002__x0002__x0002_p0A_x0002__x0002__x0002__x0002_èR0A_x0002__x0003__x0002__x0002__x0002__x0002_pÊ0A_x0002__x0002__x0002__x0002_lV0A_x0002__x0002__x0002__x0002_850A_x0002__x0002__x0002__x0002_x0A_x0002__x0002__x0002__x0002_ðY0AÿÿÿÿC_x0014_1A_x0001__x0002__x0002__x0002_$ß0AÿÿÿÿÇ0A_x0001__x0002__x0002__x0002_,0A_x0002__x0002__x0002__x0002_&lt;w0A_x0001__x0002__x0002__x0002__x0008_º0Aÿÿÿÿ÷_x0015_0A_x0001__x0002__x0002__x0002_Ð0A_x0001__x0002__x0002__x0002__x001C_¿0A_x0002__x0002__x0002__x0002__x0008_o0Aÿÿÿÿ?Ü/A_x0002__x0002__x0002__x0002_4í0A_x0002__x0002__x0002__x0002__x0008_Ó0A_x0001__x0002__x0002__x0002_50A_x0002__x0002__x0002__x0002_ 0A_x0002__x0002__x0002__x0002_ðr0A_x0001__x0002__x0002__x0002_PÇ0A_x0002__x0002__x0002__x0002__x0014_;0A_x0002__x0002__x0002__x0002_¸s0A_x0002__x0002__x0002__x0002_ w0A_x0002__x0002__x0002__x0002_\H0A_x0002__x0002__x0002__x0002_ü»0A_x0002__x0002__x0002__x0002__x001C_0A_x0002__x0002__x0002__x0002_dO0Aÿÿÿÿ·Z0A_x0002__x0002__x0002__x0002__x0008_V0A_x0002__x0002__x0002__x0002__x0002__x0003__x0014_0A_x0002__x0002__x0002__x0002_`ø/A_x0002__x0002__x0002__x0002_Dâ0A_x0002__x0002__x0002__x0002_\z0AÿÿÿÿwÑ0A_x0002__x0002__x0002__x0002_Ll0A_x0002__x0002__x0002__x0002_¨30A_x0002__x0002__x0002__x0002__x001C_)0A_x0002__x0002__x0002__x0002_0A_x0002__x0002__x0002__x0002_\¬0A_x0002__x0002__x0002__x0002_pM0A_x0002__x0002__x0002__x0002_|0AÿÿÿÿwT0A_x0002__x0002__x0002__x0002_àd0A_x0001__x0002__x0002__x0002_Ìª0A_x0001__x0002__x0002__x0002_üW0Aÿÿÿÿß0Aÿÿÿÿ#ß0A_x0002__x0002__x0002__x0002_¼j0A_x0002__x0002__x0002__x0002_8_x001C_0A_x0002__x0002__x0002__x0002_´à0A_x0002__x0002__x0002__x0002_$00Aÿÿÿÿ³c0Aÿÿÿÿ7g0Aÿÿÿÿ³10A_x0002__x0002__x0002__x0002_4W0A_x0002__x0002__x0002__x0002_0_x0015_0A_x0002__x0002__x0002__x0002_TA0A_x0001__x0002__x0002__x0002_Xñ/Aþÿÿÿ_x000F_Ú0A_x0001__x0002__x0002__x0002_Í0A_x0002__x0002__x0002__x0002_«0A_x0002__x0003__x0002__x0002__x0002__x0002__x0008_¡0A_x0002__x0002__x0002__x0002_lº0A_x0002__x0002__x0002__x0002_ØÁ0A_x0002__x0002__x0002__x0002_°!0AÿÿÿÿÉ/A_x0002__x0002__x0002__x0002_ät0A_x0002__x0002__x0002__x0002__x0004_ª0A_x0002__x0002__x0002__x0002__x0002_O0A_x0002__x0002__x0002__x0002__x0018_0Aÿÿÿÿ÷y0A_x0002__x0002__x0002__x0002_&lt;0AÿÿÿÿKÐ0A_x0002__x0002__x0002__x0002_0A_x0002__x0002__x0002__x0002_ÜÑ0Aÿÿÿÿ¯0A_x0002__x0002__x0002__x0002_Ø0A_x0002__x0002__x0002__x0002__x0014_0A_x0002__x0002__x0002__x0002__x000C_±0A_x0002__x0002__x0002__x0002__x0018_d0A_x0002__x0002__x0002__x0002_ä[0A_x0002__x0002__x0002__x0002_Äq0A_x0002__x0002__x0002__x0002_(½0A_x0002__x0002__x0002__x0002_Ø+0A_x0001__x0002__x0002__x0002_Ä£0A_x0001__x0002__x0002__x0002_hx0A_x0002__x0002__x0002__x0002_|}0A_x0002__x0002__x0002__x0002_|á0A_x0002__x0002__x0002__x0002__x0010_ó0A_x0002__x0002__x0002__x0002_Ìª0A_x0002__x0002__x0002__x0002_L0A_x0002__x0002__x0002__x0002_HC0A_x0002__x0002__x0002__x0002__x0002__x0004_B0A_x0002__x0002__x0002__x0002_L·0Aÿÿÿÿ_x001F_k0A_x0002__x0002__x0002__x0002_À0A_x0002__x0002__x0002__x0002__x0018_á0A_x0002__x0002__x0002__x0002_ä)0A_x0002__x0002__x0002__x0002_,´0AÿÿÿÿW0A_x0002__x0002__x0002__x0002_l¡0A_x0001__x0002__x0002__x0002_Í0Aÿÿÿÿ_x0003_Ã0A_x0002__x0002__x0002__x0002_@ë0A_x0002__x0002__x0002__x0002__x001C_¿0A_x0002__x0002__x0002__x0002_¤#0A_x0002__x0002__x0002__x0002_ÀH0A_x0002__x0002__x0002__x0002_D0A_x0002__x0002__x0002__x0002_0«0AÿÿÿÿW0Aÿÿÿÿ×]0A_x0002__x0002__x0002__x0002_ðr0AÿÿÿÿcÌ0A_x0002__x0002__x0002__x0002_B0A_x0002__x0002__x0002__x0002__x0014_0A_x0002__x0002__x0002__x0002_PÇ0A_x0002__x0002__x0002__x0002_80A_x0002__x0002__x0002__x0002_(½0A_x0002__x0002__x0002__x0002_ô0A_x0002__x0002__x0002__x0002__x0002_0A_x0001__x0002__x0002__x0002_É/A_x0002__x0002__x0002__x0002_&lt;E0Aÿÿÿÿ_&amp;0A_x0002__x0002__x0002__x0002_°0A_x0003__x0004__x0003__x0003__x0003__x0003_Pù0A_x0003__x0003__x0003__x0003_ Û0Aÿÿÿÿ{K0A_x0003__x0003__x0003__x0003_Ä£0A_x0002__x0003__x0003__x0003__x0008_ö/A_x0003__x0003__x0003__x0003_p0Aÿÿÿÿ;0A_x0003__x0003__x0003__x0003_Ts0A_x0003__x0003__x0003__x0003_T_x000F_0A_x0003__x0003__x0003__x0003_X0A_x0003__x0003__x0003__x0003__x0014_T0AÿÿÿÿË_0AÿÿÿÿÏ0AÿÿÿÿÛm0A_x0003__x0003__x0003__x0003__x0010_0A_x0003__x0003__x0003__x0003_|ú0Aÿÿÿÿ_x0013_¸0A_x0001__x0003__x0003__x0003_Ìõ0A_x0003__x0003__x0003__x0003_¤Ò0Aÿÿÿÿ_x0017_}0A_x0003__x0003__x0003__x0003_Ô0A_x0003__x0003__x0003__x0003_ R0A_x0001__x0003__x0003__x0003_{0A_x0003__x0003__x0003__x0003_¨0A_x0003__x0003__x0003__x0003_»0A_x0003__x0003__x0003__x0003_Èh0A_x0001__x0003__x0003__x0003_¬\0A_x0003__x0003__x0003__x0003_Æ0A_x0003__x0003__x0003__x0003_p0A_x0003__x0003__x0003__x0003_dÌ0A_x0001__x0003__x0003__x0003_°l0A_x0003__x0003__x0003__x0003__x0002__x0004_|á0A_x0002__x0002__x0002__x0002__x0014_T0A_x0002__x0002__x0002__x0002_´0A_x0001__x0002__x0002__x0002_Lé0Aÿÿÿÿ_x0003_x0A_x0002__x0002__x0002__x0002_¸A0A_x0001__x0002__x0002__x0002_D0Aÿÿÿÿi0A_x0002__x0002__x0002__x0002_hF0A_x0001__x0002__x0002__x0002_$­0A_x0002__x0002__x0002__x0002_t0A_x0002__x0002__x0002__x0002_pf0A_x0002__x0002__x0002__x0002_y0A_x0002__x0002__x0002__x0002_¶0A_x0002__x0002__x0002__x0002__x0014_;0A_x0002__x0002__x0002__x0002_p0Aÿÿÿÿ×Ú0A_x0002__x0002__x0002__x0002_$ß0A_x0002__x0002__x0002__x0002_d³0A_x0002__x0002__x0002__x0002_\¬0A_x0001__x0002__x0002__x0002__x001C_0A_x0002__x0002__x0002__x0002_I0A_x0002__x0002__x0002__x0002_ðr0A_x0001__x0002__x0002__x0002_HÙ0A_x0002__x0002__x0002__x0002_`?0Aÿÿÿÿÿg0A_x0002__x0002__x0002__x0002_80A_x0002__x0002__x0002__x0002__x000C_40A_x0002__x0002__x0002__x0002_è 0Aÿÿÿÿ70A_x0002__x0002__x0002__x0002_hª0A_x0002__x0002__x0002__x0002_&lt;ô0A_x0003__x0004__x0001__x0003__x0003__x0003__x0011_1A_x0003__x0003__x0003__x0003_Ì_x0014_0A_x0001__x0003__x0003__x0003_´à0A_x0003__x0003__x0003__x0003_,i0Aÿÿÿÿ?_x001D_1A_x0003__x0003__x0003__x0003_t¨0Aÿÿÿÿ?Ò0A_x0003__x0003__x0003__x0003_(¤0A_x0003__x0003__x0003__x0003_´0A_x0003__x0003__x0003__x0003_è 0A_x0003__x0003__x0003__x0003_°0A_x0003__x0003__x0003__x0003_X0Aÿÿÿÿ{}0A_x0003__x0003__x0003__x0003_Ô_x001B_0A_x0003__x0003__x0003__x0003_ð'0A_x0003__x0003__x0003__x0003_ w0A_x0003__x0003__x0003__x0003__x0003_h0A_x0002__x0003__x0003__x0003_À÷0A_x0003__x0003__x0003__x0003_$ß0AÿÿÿÿKl0A_x0003__x0003__x0003__x0003_¼80A_x0003__x0003__x0003__x0003_)0A_x0001__x0003__x0003__x0003_$ß0A_x0003__x0003__x0003__x0003_½0A_x0003__x0003__x0003__x0003_,0A_x0003__x0003__x0003__x0003_ä0Aÿÿÿÿ70A_x0001__x0003__x0003__x0003_&lt;w0A_x0003__x0003__x0003__x0003_p±0A_x0003__x0003__x0003__x0003_ØÚ0Aÿÿÿÿ_x0007_0A_x0001__x0003__x0003__x0003__x0002__x0003_(1AÿÿÿÿóÍ0A_x0001__x0002__x0002__x0002__x001C_¿0A_x0001__x0002__x0002__x0002_$0A_x0001__x0002__x0002__x0002_¸0A_x0002__x0002__x0002__x0002__x0014_0A_x0002__x0002__x0002__x0002__x0014_;0A_x0002__x0002__x0002__x0002_Ø_x000C_1A_x0002__x0002__x0002__x0002_Ð0A_x0002__x0002__x0002__x0002_H*0A_x0001__x0002__x0002__x0002_P®0A_x0002__x0002__x0002__x0002_´à0A_x0002__x0002__x0002__x0002_Èå0A_x0001__x0002__x0002__x0002_¬u0A_x0002__x0002__x0002__x0002_4W0A_x0001__x0002__x0002__x0002_${0A_x0002__x0002__x0002__x0002__x0004_x0A_x0002__x0002__x0002__x0002_lì0AÿÿÿÿÿN0A_x0001__x0002__x0002__x0002_¼0A_x0002__x0002__x0002__x0002_ðY0AÿÿÿÿÓ0A_x0001__x0002__x0002__x0002_à20A_x0002__x0002__x0002__x0002_D0Aÿÿÿÿ70A_x0002__x0002__x0002__x0002__x0002_0Aÿÿÿÿ´0A_x0002__x0002__x0002__x0002_hF0A_x0002__x0002__x0002__x0002_À0A_x0002__x0002__x0002__x0002__x0010_]0A_x0002__x0002__x0002__x0002_0A_x0002__x0002__x0002__x0002_è0A_x0002__x0003__x0002__x0002__x0002__x0002_(Ö0Aÿÿÿÿ_x001F_/A_x0002__x0002__x0002__x0002_ Â0AÿÿÿÿÇ³0A_x0002__x0002__x0002__x0002_De0A_x0002__x0002__x0002__x0002_\/0A_x0002__x0002__x0002__x0002_ät0A_x0002__x0002__x0002__x0002_|}0AÿÿÿÿË_0A_x0002__x0002__x0002__x0002_èè0Aþÿÿÿó_x001E_0A_x0002__x0002__x0002__x0002_tÁ0Aÿÿÿÿ»0Aÿÿÿÿ³|0A_x0002__x0002__x0002__x0002_B0A_x0001__x0002__x0002__x0002_X_x0006_0Aÿÿÿÿëb0A_x0002__x0002__x0002__x0002_¬0A_x0002__x0002__x0002__x0002_üW0A_x0002__x0002__x0002__x0002_,P0A_x0002__x0002__x0002__x0002_x0A_x0002__x0002__x0002__x0002__x001C_Ø0A_x0002__x0002__x0002__x0002_ð0A_x0002__x0002__x0002__x0002__x0010_]0A_x0002__x0002__x0002__x0002_0Ä0A_x0002__x0002__x0002__x0002_Ü"0A_x0002__x0002__x0002__x0002__x0018_d0A_x0002__x0002__x0002__x0002_ÐV0Aÿÿÿÿ_x001F_90A_x0001__x0002__x0002__x0002_ô´0A_x0002__x0002__x0002__x0002_tD0A_x0002__x0002__x0002__x0002__x0002__x0003_`?0Aÿÿÿÿk¡0A_x0002__x0002__x0002__x0002_¢0A_x0001__x0002__x0002__x0002_¬_x0011_0A_x0002__x0002__x0002__x0002_ð!1A_x0002__x0002__x0002__x0002_ØÚ0A_x0002__x0002__x0002__x0002__x001C_)0A_x0002__x0002__x0002__x0002_Ì_0A_x0002__x0002__x0002__x0002_`0Aÿÿÿÿw;0A_x0002__x0002__x0002__x0002_)0A_x0002__x0002__x0002__x0002_XQ0A_x0002__x0002__x0002__x0002_¸¥0A_x0002__x0002__x0002__x0002_\Å0A_x0002__x0002__x0002__x0002_°0A_x0002__x0002__x0002__x0002__x0002_60A_x0001__x0002__x0002__x0002_p40A_x0002__x0002__x0002__x0002_Äq0A_x0001__x0002__x0002__x0002_l_x0005_1A_x0001__x0002__x0002__x0002_ ³/A_x0002__x0002__x0002__x0002_t0A_x0001__x0002__x0002__x0002_PD1A_x0002__x0002__x0002__x0002_ÔM0A_x0002__x0002__x0002__x0002_(½0A_x0001__x0002__x0002__x0002_°0Aÿÿÿÿt0Aÿÿÿÿß}0Aÿÿÿÿo0A_x0002__x0002__x0002__x0002_d0A_x0001__x0002__x0002__x0002_hÿ/A_x0002__x0002__x0002__x0002__x0010_ó0A_x0001__x0002__x0002__x0002_Ô0A_x0002__x0004__x0002__x0002__x0002__x0002_g0A_x0001__x0002__x0002__x0002_ØÁ0A_x0002__x0002__x0002__x0002_¸_x000F_0Aÿÿÿÿßá0A_x0002__x0002__x0002__x0002_Ü¸0A_x0001__x0002__x0002__x0002_pf0A_x0002__x0002__x0002__x0002_¼µ0A_x0002__x0002__x0002__x0002_Í0A_x0001__x0002__x0002__x0002_ k0A_x0002__x0002__x0002__x0002_¨L0Aþÿÿÿ_x0003_ª0A_x0002__x0002__x0002__x0002_ü%0A_x0002__x0002__x0002__x0002_Ü0A_x0002__x0002__x0002__x0002_dh0A_x0002__x0002__x0002__x0002_¼j0A_x0002__x0002__x0002__x0002_D°0A_x0002__x0002__x0002__x0002_Ð0A_x0002__x0002__x0002__x0002_è0A_x0002__x0002__x0002__x0002_¬À0AÿÿÿÿC30Aÿÿÿÿ_x0017_È0A_x0002__x0002__x0002__x0002_t0A_x0002__x0002__x0002__x0002_´Ç0A_x0002__x0002__x0002__x0002_H0A_x0002__x0002__x0002__x0002_¬\0Aÿÿÿÿ;w0A_x0002__x0002__x0002__x0002_p_x001B_0A_x0001__x0002__x0002__x0002_HC0A_x0002__x0002__x0002__x0002_0AÿÿÿÿKS0A_x0002__x0002__x0002__x0002_æ0A_x0002__x0002__x0002__x0002__x0002__x0003_(¤0A_x0002__x0002__x0002__x0002_¬$1A_x0002__x0002__x0002__x0002_ k0Aÿÿÿÿß /A_x0002__x0002__x0002__x0002_¸A0A_x0002__x0002__x0002__x0002_`?0A_x0002__x0002__x0002__x0002__x0008_º0A_x0002__x0002__x0002__x0002_¦0Aÿÿÿÿë0A_x0001__x0002__x0002__x0002_ÔÊ0A_x0002__x0002__x0002__x0002_p0A_x0001__x0002__x0002__x0002_0«0Aÿÿÿÿó0A_x0002__x0002__x0002__x0002_4»0A_x0001__x0002__x0002__x0002_xÑ0A_x0002__x0002__x0002__x0002_[0A_x0001__x0002__x0002__x0002_d_x001D_0A_x0001__x0002__x0002__x0002_|¯0AÿÿÿÿË0Aÿÿÿÿ_0A_x0002__x0002__x0002__x0002_Dû0A_x0002__x0002__x0002__x0002_00A_x0002__x0002__x0002__x0002_¸A0Aÿÿÿÿó´0A_x0002__x0002__x0002__x0002_ ,0A_x0002__x0002__x0002__x0002_x0A_x0002__x0002__x0002__x0002_°l0A_x0002__x0002__x0002__x0002_´|0A_x0002__x0002__x0002__x0002_Xj0A_x0001__x0002__x0002__x0002_h_0Aÿÿÿÿã0A_x0001__x0002__x0002__x0002_ü»0A_x0002__x0003__x0002__x0002__x0002__x0002_¬\0A_x0002__x0002__x0002__x0002_´|0A_x0002__x0002__x0002__x0002_D_x0001_0A_x0001__x0002__x0002__x0002_40Aÿÿÿÿ0A_x0001__x0002__x0002__x0002_ w0A_x0001__x0002__x0002__x0002_ì_x0017_0A_x0002__x0002__x0002__x0002_`0A_x0002__x0002__x0002__x0002_²0A_x0002__x0002__x0002__x0002_D~0A_x0002__x0002__x0002__x0002_0`0A_x0002__x0002__x0002__x0002_ÈÌ0A_x0002__x0002__x0002__x0002_&lt;,0A_x0002__x0002__x0002__x0002_x¸0A_x0002__x0002__x0002__x0002_y0A_x0002__x0002__x0002__x0002_¨30A_x0002__x0002__x0002__x0002_ì{0A_x0001__x0002__x0002__x0002_D~0A_x0002__x0002__x0002__x0002_¼µ0A_x0001__x0002__x0002__x0002_à0A_x0002__x0002__x0002__x0002_P|0A_x0002__x0002__x0002__x0002_ 0A_x0002__x0002__x0002__x0002_ Â0A_x0002__x0002__x0002__x0002_g0Aÿÿÿÿ;©0A_x0001__x0002__x0002__x0002_¤ 0A_x0002__x0002__x0002__x0002_0.0AÿÿÿÿO0A_x0002__x0002__x0002__x0002__x000C__x001B_0Aþÿÿÿ?#0Aÿÿÿÿó70A_x0002__x0002__x0002__x0002__x0002__x0003_ð¤0A_x0002__x0002__x0002__x0002_¤U0A_x0001__x0002__x0002__x0002_«0A_x0002__x0002__x0002__x0002_\H0A_x0002__x0002__x0002__x0002_Z1A_x0002__x0002__x0002__x0002_|á0A_x0002__x0002__x0002__x0002_H0A_x0002__x0002__x0002__x0002_èÏ0A_x0002__x0002__x0002__x0002_´®0A_x0002__x0002__x0002__x0002_dh0Aÿÿÿÿ_x000F_]0A_x0002__x0002__x0002__x0002_è0A_x0002__x0002__x0002__x0002_ ^0A_x0002__x0002__x0002__x0002__x0014_0A_x0002__x0002__x0002__x0002_H§0A_x0002__x0002__x0002__x0002_Dâ0A_x0002__x0002__x0002__x0002_´|0A_x0002__x0002__x0002__x0002_Ø+0A_x0002__x0002__x0002__x0002_ø`0A_x0002__x0002__x0002__x0002_|}0A_x0001__x0002__x0002__x0002_0A_x0002__x0002__x0002__x0002_¬0A_x0002__x0002__x0002__x0002_ü¢0A_x0002__x0002__x0002__x0002_8g0A_x0002__x0002__x0002__x0002_ðÖ0A_x0002__x0002__x0002__x0002_pf0A_x0001__x0002__x0002__x0002_¼0A_x0002__x0002__x0002__x0002_H§0Aÿÿÿÿ×]0Aÿÿÿÿû/A_x0002__x0002__x0002__x0002_ð¤0Aÿÿÿÿë{0A_x0002__x0003__x0002__x0002__x0002__x0002_&lt;0A_x0002__x0002__x0002__x0002_ä¿0A_x0001__x0002__x0002__x0002_¦0Aÿÿÿÿ£U0A_x0002__x0002__x0002__x0002_ô´0A_x0002__x0002__x0002__x0002_ðY0A_x0001__x0002__x0002__x0002_ÜT0A_x0001__x0002__x0002__x0002_p¢/Aÿÿÿÿkº0A_x0002__x0002__x0002__x0002_4Ô0A_x0001__x0002__x0002__x0002_²0A_x0002__x0002__x0002__x0002_äB0A_x0002__x0002__x0002__x0002_Xj0A_x0002__x0002__x0002__x0002_à_x0013_1A_x0001__x0002__x0002__x0002__x000C_0A_x0002__x0002__x0002__x0002__x0014_¸0A_x0002__x0002__x0002__x0002_T¾0A_x0002__x0002__x0002__x0002_D~0A_x0002__x0002__x0002__x0002_Ðo0A_x0002__x0002__x0002__x0002_´®0A_x0001__x0002__x0002__x0002_ô_x0005_0A_x0002__x0002__x0002__x0002_\/0A_x0001__x0002__x0002__x0002__x0018_0A_x0002__x0002__x0002__x0002_0Aÿÿÿÿ·¥0A_x0001__x0002__x0002__x0002_x0A_x0001__x0002__x0002__x0002__x001C_0AÿÿÿÿWÎ0A_x0002__x0002__x0002__x0002_0A_x0002__x0002__x0002__x0002_H\0A_x0001__x0002__x0002__x0002_´®0A_x0002__x0002__x0002__x0002__x0002__x0003__x001C_¦0A_x0002__x0002__x0002__x0002_,0A_x0001__x0002__x0002__x0002__x0018_á0A_x0002__x0002__x0002__x0002_L0AÿÿÿÿÓã0A_x0002__x0002__x0002__x0002_¸×0A_x0002__x0002__x0002__x0002__x0010_Á0A_x0002__x0002__x0002__x0002_ E0A_x0002__x0002__x0002__x0002_0A_x0002__x0002__x0002__x0002_8N0A_x0002__x0002__x0002__x0002_¿0A_x0002__x0002__x0002__x0002_(r0A_x0001__x0002__x0002__x0002__x0010_¨0A_x0002__x0002__x0002__x0002_`?0A_x0002__x0002__x0002__x0002_¤#0A_x0001__x0002__x0002__x0002_°Ð0A_x0002__x0002__x0002__x0002_«0A_x0002__x0002__x0002__x0002_|}0A_x0002__x0002__x0002__x0002_p±0A_x0001__x0002__x0002__x0002_X0A_x0002__x0002__x0002__x0002_´c0A_x0002__x0002__x0002__x0002__x0008_0A_x0002__x0002__x0002__x0002_`X0A_x0001__x0002__x0002__x0002_T×0A_x0002__x0002__x0002__x0002_,0A_x0002__x0002__x0002__x0002_Ø0A_x0002__x0002__x0002__x0002_@0A_x0001__x0002__x0002__x0002_@&lt;0A_x0002__x0002__x0002__x0002_0AÿÿÿÿÃ¼0A_x0002__x0002__x0002__x0002_$­0A_x0002__x0002__x0002__x0002_¢0A_x0002__x0003__x0002__x0002__x0002__x0002_°l0A_x0002__x0002__x0002__x0002_ìø0Aÿÿÿÿ_?0Aÿÿÿÿ{}0A_x0002__x0002__x0002__x0002_P®0A_x0002__x0002__x0002__x0002_ôP0A_x0002__x0002__x0002__x0002_Ô0A_x0002__x0002__x0002__x0002_XQ0A_x0002__x0002__x0002__x0002__x001C_¿0A_x0002__x0002__x0002__x0002_L·0AÿÿÿÿSs0AÿÿÿÿGÙ0A_x0002__x0002__x0002__x0002_@0A_x0001__x0002__x0002__x0002_Ð0A_x0002__x0002__x0002__x0002_¬C0AÿÿÿÿK_x001B_1A_x0002__x0002__x0002__x0002_ð_x000E_0AÿÿÿÿCL0A_x0001__x0002__x0002__x0002_`­/Aÿÿÿÿ3¢0AÿÿÿÿÛ0A_x0002__x0002__x0002__x0002_Èh0A_x0002__x0002__x0002__x0002_°S0A_x0001__x0002__x0002__x0002_ä¦0A_x0002__x0002__x0002__x0002_Xj0A_x0001__x0002__x0002__x0002_i0A_x0002__x0002__x0002__x0002_Dâ0AÿÿÿÿS(0A_x0002__x0002__x0002__x0002_D0Aÿÿÿÿ70A_x0002__x0002__x0002__x0002_À/A_x0002__x0002__x0002__x0002__x0002__x0003_i0A_x0002__x0002__x0002__x0002_üW0A_x0002__x0002__x0002__x0002__x0010_]0A_x0002__x0002__x0002__x0002_@ 0A_x0002__x0002__x0002__x0002_HÙ0A_x0001__x0002__x0002__x0002_ô_x001E_0A_x0002__x0002__x0002__x0002_²0Aÿÿÿÿ? 0Aÿÿÿÿ?¹0A_x0002__x0002__x0002__x0002_Í0A_x0002__x0002__x0002__x0002_¸A0A_x0001__x0002__x0002__x0002_Äq0A_x0002__x0002__x0002__x0002_0ç/A_x0002__x0002__x0002__x0002_Æ0A_x0002__x0002__x0002__x0002_lì0A_x0002__x0002__x0002__x0002_8g0A_x0002__x0002__x0002__x0002_`0A_x0002__x0002__x0002__x0002_¬§0A_x0002__x0002__x0002__x0002_°l0A_x0002__x0002__x0002__x0002_i0A_x0002__x0002__x0002__x0002_Í0A_x0002__x0002__x0002__x0002__x0002_60Aÿÿÿÿïr0A_x0002__x0002__x0002__x0002_Ì0Aÿÿÿÿ·0A_x0001__x0002__x0002__x0002_@&lt;0Aÿÿÿÿ{}0A_x0002__x0002__x0002__x0002_ô70Aÿÿÿÿ«0A_x0002__x0002__x0002__x0002_`&amp;0Aÿÿÿÿ¿0A_x0002__x0002__x0002__x0002_¬C0A_x0002__x0003_ÿÿÿÿ§e0A_x0001__x0002__x0002__x0002__x0018_K0Aÿÿÿÿ[0A_x0001__x0002__x0002__x0002__x000C_40A_x0002__x0002__x0002__x0002_@ 0A_x0002__x0002__x0002__x0002_Ôã0A_x0001__x0002__x0002__x0002_$ø0A_x0001__x0002__x0002__x0002__x000C_f0A_x0001__x0002__x0002__x0002_N0A_x0002__x0002__x0002__x0002__x000C_f0A_x0002__x0002__x0002__x0002_Øv0A_x0001__x0002__x0002__x0002_¤U0A_x0002__x0002__x0002__x0002__x0004_-0A_x0001__x0002__x0002__x0002_¸¾0Aÿÿÿÿ{0A_x0002__x0002__x0002__x0002_HC0A_x0002__x0002__x0002__x0002_`q0AÿÿÿÿÔ0A_x0002__x0002__x0002__x0002_ì{0A_x0001__x0002__x0002__x0002_hª0A_x0002__x0002__x0002__x0002_0A_x0002__x0002__x0002__x0002_p0A_x0002__x0002__x0002__x0002_ 0A_x0002__x0002__x0002__x0002_%0A_x0002__x0002__x0002__x0002_|0A_x0002__x0002__x0002__x0002_¬§0A_x0002__x0002__x0002__x0002_`X0A_x0002__x0002__x0002__x0002_80A_x0002__x0002__x0002__x0002_ÌF0A_x0002__x0002__x0002__x0002_ØÁ0A_x0002__x0002__x0002__x0002__x0018_d0A_x0002__x0002__x0002__x0002__x0002__x0003_D~0A_x0002__x0002__x0002__x0002_,P0A_x0002__x0002__x0002__x0002_üí0A_x0002__x0002__x0002__x0002_­0A_x0002__x0002__x0002__x0002_»0A_x0002__x0002__x0002__x0002_k0A_x0002__x0002__x0002__x0002_¤ë0A_x0002__x0002__x0002__x0002__x0010_D0A_x0002__x0002__x0002__x0002_`91A_x0002__x0002__x0002__x0002_d0A_x0002__x0002__x0002__x0002_0A_x0002__x0002__x0002__x0002_\¬0AÿÿÿÿÛ0A_x0002__x0002__x0002__x0002_ ^0A_x0002__x0002__x0002__x0002__x0014_0A_x0002__x0002__x0002__x0002_t]0Aÿÿÿÿ[/0A_x0002__x0002__x0002__x0002_$Æ0A_x0001__x0002__x0002__x0002_¤¹0A_x0002__x0002__x0002__x0002__x0004_Ã0A_x0002__x0002__x0002__x0002__x0018_¯0A_x0002__x0002__x0002__x0002_T¥0A_x0002__x0002__x0002__x0002_´Ç0A_x0002__x0002__x0002__x0002_g0A_x0002__x0002__x0002__x0002_d0A_x0001__x0002__x0002__x0002__x000C_0A_x0002__x0002__x0002__x0002_¸0A_x0001__x0002__x0002__x0002_@n0A_x0002__x0002__x0002__x0002_tv0A_x0001__x0002__x0002__x0002_àÈ0A_x0002__x0002__x0002__x0002_80A_x0002__x0002__x0002__x0002_Ø0A_x0003__x0006__x0003__x0003__x0003__x0003_ØÁ0Aÿÿÿÿ_x001B_0AÿÿÿÿØ0A_x0003__x0003__x0003__x0003_èR0A_x0001__x0003__x0003__x0003__x000B__x0003__x0003__x0003_Team1C.xlsx_x000B__x0003__x0003__x0003__x0015__x0003__x0003__x0003_RiskSerializationData_x0003__x0003__x0003__x0003__x0005__x0003__x0003__x0003_ModelH_x0003__x0003__x0003__x0002__x0003__x0003__x0003_F4,_x0003__x0003__x0003_=SUM(K26:K77)*B5+RiskOutput("Total Airfare")_x0003_ýÿÿÿ_x0004__x0003__x0003__x0004__x0003__x0003__x0004__x0003__x0003__x0004__x0003__x0003__x0004__x0003__x0003__x0004__x0003__x0003__x0004__x0003__x0003__x0004__x0003__x0003__x0004__x0003__x0003__x0004__x0003__x0003__x0004__x0003__x0003__x0004__x0003__x0003__x0004__x0003__x0003__x0004__x0003__x0003__x0004__x0003__x0003__x0004__x0003__x0003__x0004__x0003__x0003__x0004__x0003__x0003__x0004__x0003__x0003__x0004__x0003__x0003__x0004__x0003__x0003__x0004__x0003__x0003__x0004__x0003__x0003__x0004__x0003__x0003__x0001__x0002__x0004__x0001__x0001__x0004__x0001__x0001__x0004__x0001__x0001__x0004__x0001__x0001__x0004__x0001__x0001__x0004__x0001__x0001_ _x0004__x0001__x0001_¡_x0004__x0001__x0001_¢_x0004__x0001__x0001_£_x0004__x0001__x0001_¤_x0004__x0001__x0001_¥_x0004__x0001__x0001_¦_x0004__x0001__x0001_§_x0004__x0001__x0001_¨_x0004__x0001__x0001_©_x0004__x0001__x0001_ª_x0004__x0001__x0001_«_x0004__x0001__x0001_¬_x0004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0002__x0002__x0002__x0002__x0002__x0002__x0001__x0002__x0002__x0002__x0002__x0002__x0002__x0002__x0011__x0002__x0002__x0002_,_x0002__x0002__x0002__x0002__x0002__x0002__x0002__x000D__x0002__x0002__x0002_Total Airfare_x0002__x0002__x0002__x0002__x0002__x0002__x0002__x0002__x0002__x0002_ÿÿÿÿÿÿÿÿÿÿÿÿÿÿÿÿÿÿÿÿÿÿÿÿÿÿÿÿÿÿÿÿÿÿÿÿÿÿ_x0003__x0004_ÿÿÿÿ_x0003__x0003__x0002__x0003__x0003__x0003_G4_x000D__x0003__x0003__x0003_=RiskMean(F4)_x0003__x0003__x0003__x0003__x0003__x0003__x0003__x0003__x0003__x0003__x0003__x0003__x0002__x0003__x0003__x0003_F5B_x0003__x0003__x0003_=SUM(H26:H77)+SUM(K26:K77)*B7/2+RiskOutput("Total Warehouse Cost")_x0003__x0003__x0003__x0003__x0003__x0003__x0003__x0003__x0001__x0003__x0003__x0003__x0001__x0003__x0003__x0003_ _x0003__x0003__x0003_B_x0003__x0003__x0003__x0003__x0003__x0003__x0003__x0014__x0003__x0003__x0003_Total Warehouse Cost_x0003__x0003__x0003__x0003__x0003__x0003__x0003__x0003__x0003__x0003_ÿÿÿÿÿÿÿÿÿÿÿÿÿÿÿÿÿÿÿÿÿÿÿÿÿÿÿÿÿÿÿÿÿÿÿÿÿÿÿÿÿÿ_x0003__x0003__x0002__x0003__x0003__x0003_G5_x000D__x0003__x0003__x0003_=RiskMean(F5)_x0003__x0003__x0003__x0003__x0003__x0003__x0003__x0004__x0003__x0003__x0003__x0003__x0003__x0003__x0002__x0003__x0003__x0003_F6=_x0003__x0003__x0003_=(SUM(P26:P77)+SUM(K26:K77))*B4+RiskOutput("Total RUTF Cost")_x0003__x0003__x0003__x0003__x0003__x0003__x0003__x0003__x0001__x0003__x0003__x0003__x0002__x0003__x0003__x0003_ _x0003__x0003__x0003_=_x0003__x0003__x0003__x0003__x0003__x0003__x0003__x000F__x0003__x0003__x0003_Total RUTF Cost_x0003__x0003__x0003__x0003__x0003__x0003__x0003__x0003__x0003__x0003_ÿÿÿÿÿÿÿÿÿÿÿÿÿÿÿÿÿÿÿÿÿÿÿÿÿÿÿÿÿÿÿÿÿÿÿÿÿÿÿÿÿÿ_x0003__x0003__x0002__x0003__x0003__x0003_G6_x000D__x0003__x0003__x0003_=RiskMean(F6)_x0003__x0003__x0003__x0003__x0003__x0003__x0003__x0003__x0003__x0003__x0003__x0003__x0002__x0003__x0003__x0003_F71_x0003__x0003__x0003_=SUM(P26:P77)*B6+RiskOutput("_x0005__x0006_Total Surface Cost")_x0005__x0005__x0005__x0005__x0005__x0005__x0005__x0005__x0001__x0005__x0005__x0005__x0003__x0005__x0005__x0005__x0011__x0005__x0005__x0005_1_x0005__x0005__x0005__x0005__x0005__x0005__x0005__x0012__x0005__x0005__x0005_Total Surface Cost_x0005__x0005__x0005__x0005__x0005__x0005__x0005__x0005__x0005__x0005_ÿÿÿÿÿÿÿÿÿÿÿÿÿÿÿÿÿÿÿÿÿÿÿÿÿÿÿÿÿÿÿÿÿÿÿÿÿÿÿÿÿÿ_x0005__x0005__x0002__x0005__x0005__x0005_G7_x000D__x0005__x0005__x0005_=RiskMean(F7)_x0005__x0005__x0005__x0005__x0005__x0005__x0005__x0005__x0005__x0005__x0005__x0005__x0002__x0005__x0005__x0005_F8$_x0005__x0005__x0005_=SUM(F4:F7)+RiskOutput("Total Cost")_x0005__x0005__x0005__x0005__x0005__x0005__x0005__x0005__x0001__x0005__x0005__x0005__x0004__x0005__x0005__x0005__x000C__x0005__x0005__x0005_$_x0005__x0005__x0005__x0005__x0005__x0005__x0005__x0006__x0005__x0005__x0005_Total Cost_x0005__x0005__x0005__x0005__x0005__x0003__x0004__x0003__x0003__x0003__x0003__x0003_ÿÿÿÿÿÿÿÿÿÿÿÿÿÿÿÿÿÿÿÿÿÿÿÿÿÿÿÿÿÿÿÿÿÿÿÿÿÿÿÿÿÿ_x0003__x0003__x0002__x0003__x0003__x0003_G8_x000D__x0003__x0003__x0003_=RiskMean(F8)_x0003__x0003__x0003__x0003__x0003__x0003__x0003__x0003__x0003__x0003__x0003__x0003__x0002__x0003__x0003__x0003_F9C_x0003__x0003__x0003_=52-COUNTIF(S26:S77,1)+RiskOutput("No of weeks unsatisfied timely")_x0003__x0003__x0003__x0003__x0003__x0003__x0003__x0003__x0001__x0003__x0003__x0003__x0005__x0003__x0003__x0003__x0017__x0003__x0003__x0003_C_x0003__x0003__x0003__x0003__x0003__x0003__x0003__x001E__x0003__x0003__x0003_No of weeks unsatisfied timely_x0003__x0003__x0003__x0003__x0003__x0003__x0003__x0003__x0003__x0003_ÿÿÿÿÿÿÿÿÿÿÿÿÿÿÿÿÿÿÿ_x0004__x0005_ÿÿÿÿÿÿÿÿÿÿÿÿÿÿÿÿÿÿÿÿÿÿÿ_x0004__x0004__x0002__x0004__x0004__x0004_G9_x000D__x0004__x0004__x0004_=RiskMean(F9)_x0004__x0004__x0004__x0004__x0004__x0004__x0004__x0004__x0004__x0004__x0004__x0004__x0003__x0004__x0004__x0004_F10Y_x0004__x0004__x0004_=O77/SUM('Weekly Demand &amp; Budget Inputs'!E5:E56)+RiskOutput("Overall Demand Unsatisfied")_x0004__x0004__x0004__x0004__x0004__x0004__x0004__x0004__x0001__x0004__x0004__x0004__x0006__x0004__x0004__x0004_1_x0004__x0004__x0004_Y_x0004__x0004__x0004__x0004__x0004__x0004__x0004__x001A__x0004__x0004__x0004_Overall Demand Unsatisfied_x0004__x0004__x0004__x0004__x0004__x0004__x0004__x0004__x0004__x0004_ÿÿÿÿÿÿÿÿÿÿÿÿÿÿÿÿÿÿÿÿÿÿÿÿ_x0002__x0004_ÿÿÿÿÿÿÿÿÿÿÿÿÿÿÿÿÿÿ_x0002__x0002__x0003__x0002__x0002__x0002_G10_x000E__x0002__x0002__x0002_=RiskMean(F10)_x0002__x0002__x0002__x0002__x0002__x0002__x0002__x0002__x0002__x0002__x0002__x0002__x0003__x0002__x0002__x0002_F11B_x0002__x0002__x0002_=COUNTIF(R26:R77,"&lt;")+RiskOutput("No of weekly budget shortfalls")_x0002__x0002__x0002__x0002__x0002__x0002__x0002__x0002__x0001__x0002__x0002__x0002__x0007__x0002__x0002__x0002__x0016__x0002__x0002__x0002_B_x0002__x0002__x0002__x0002__x0002__x0002__x0002__x001E__x0002__x0002__x0002_No of weekly budget shortfalls_x0002__x0002__x0002__x0002__x0002__x0002__x0002__x0002__x0002__x0002_ÿÿÿÿÿÿÿÿÿÿÿÿÿÿÿÿÿÿÿÿÿÿÿÿÿÿÿÿÿÿÿÿÿÿÿÿÿÿÿÿÿÿ_x0002__x0002__x0003__x0002__x0002__x0004__x0002__x0002_G11_x000E__x0002__x0002__x0002_=RiskMean(F11)_x0002__x0002__x0002__x0002__x0002__x0002__x0002__x0002__x0002__x0002__x0002__x0002__x0003__x0002__x0002__x0002_F12H_x0002__x0002__x0002_=F8/(SUM(F26:F77)-SUM(O77))+RiskOutput("Cost:Timely Satisfaction Ratio")_x0002__x0002__x0002__x0002__x0002__x0002__x0002__x0002__x0001__x0002__x0002__x0002__x0008__x0002__x0002__x0002__x001C__x0002__x0002__x0002_H_x0002__x0002__x0002__x0002__x0002__x0002__x0002__x001E__x0002__x0002__x0002_Cost:Timely Satisfaction Ratio_x0002__x0002__x0002__x0002__x0002__x0002__x0002__x0002__x0002__x0002_ÿÿÿÿÿÿÿÿÿÿÿÿÿÿÿÿÿÿÿÿÿÿÿÿÿÿÿÿÿÿÿÿÿÿÿÿÿÿÿÿÿÿ_x0002__x0002__x0003__x0002__x0002__x0002_G12_x000E__x0002__x0002__x0002_=RiskMe_x0002__x0004_an(F12)_x0002__x0002__x0002__x0002__x0002__x0002__x0002__x0002__x0002__x0002__x0002__x0002__x0003__x0002__x0002__x0002_F13`_x0002__x0002__x0002_=SUM(K26:K77)/(SUM(K26:K77)+SUM(P26:P77)+SUM(B13:B15))+RiskOutput("Air Transportation Fraction")_x0002__x0002__x0002__x0002__x0002__x0002__x0002__x0002__x0001__x0002__x0002__x0002_	_x0002__x0002__x0002_7_x0002__x0002__x0002_`_x0002__x0002__x0002__x0002__x0002__x0002__x0002__x001B__x0002__x0002__x0002_Air Transportation Fraction_x0002__x0002__x0002__x0002__x0002__x0002__x0002__x0002__x0002__x0002_ÿÿÿÿÿÿÿÿÿÿÿÿÿÿÿÿÿÿÿÿÿÿÿÿÿÿÿÿÿÿÿÿÿÿÿÿÿÿÿÿÿÿ_x0002__x0002__x0003__x0002__x0002__x0002_G13_x000E__x0002__x0002__x0002_=R_x0002__x0004_iskMean(F13)_x0002__x0002__x0002__x0002__x0002__x0002__x0002__x0002__x0002__x0002__x0002__x0002__x0003__x0002__x0002__x0002_Q26C_x0002__x0002__x0002_=IF(ROUND(P26,0)&gt;0,ROUND(A26+RiskTriang($F$16,$F$17,$F$18),0),"NA")_x0017__x0002__x0002__x0002_1_x0001_A26_x0001_Q23_x0001_Order Arrival_x0001__x0002__x0002__x0002__x0002__x0002__x0002__x0002__x0002__x0002__x0002__x0002__x001D__x0002__x0002__x0002_:_x0002__x0002__x0002__x0011__x0002__x0002__x0002_1 / Order Arrival_x0001__x0002__x0002__x0002__x0002__x0002__x0002__x0002__x0002__x0002__x0002__x0002__x0002__x0002__x0002__x0002__x0002__x0002__x0002__x0002__x0003__x0002__x0002__x0002_Q27C_x0002__x0002__x0002_=IF(ROUND(P27,0)&gt;0,ROUND(A27+RiskTriang($F$16,$F$17_x0004__x0005_,$F$18),0),"NA")_x000C__x0004__x0004__x0004_2_x0001_A27_x0001_Q26_x0001_NA_x0001__x0004__x0004__x0004__x0004__x0004__x0004__x0004__x0001__x0004__x0004__x0004__x001D__x0004__x0004__x0004_:_x0004__x0004__x0004__x0006__x0004__x0004__x0004_2 / NA_x0001__x0004__x0004__x0004__x0004__x0004__x0004__x0004__x0004__x0004__x0004__x0004__x0004__x0004__x0004__x0004__x0004__x0004__x0004__x0004__x0003__x0004__x0004__x0004_Q28C_x0004__x0004__x0004_=IF(ROUND(P28,0)&gt;0,ROUND(A28+RiskTriang($F$16,$F$17,$F$18),0),"NA")_x000C__x0004__x0004__x0004_3_x0001_A28_x0001_Q27_x0001_NA_x0001__x0004__x0004__x0004__x0004__x0004__x0004__x0004__x0002__x0004__x0004__x0004__x001D__x0004__x0004__x0004_:_x0004__x0004__x0004__x0006__x0004__x0004__x0004_3 / NA_x0001__x0004__x0004__x0004__x0004__x0004__x0004__x0004__x0004__x0004__x0004__x0004__x0004__x0004__x0004__x0004__x0004__x0004__x0004__x0004__x0003__x0004__x0004__x0004_Q29C_x0004__x0004__x0004_=IF(ROUND(P29,0_x0002__x0005_)&gt;0,ROUND(A29+RiskTriang($F$16,$F$17,$F$18),0),"NA")_x000C__x0002__x0002__x0002_4_x0001_A29_x0001_Q28_x0001_NA_x0001__x0002__x0002__x0002__x0002__x0002__x0002__x0002__x0003__x0002__x0002__x0002__x001D__x0002__x0002__x0002_:_x0002__x0002__x0002__x0006__x0002__x0002__x0002_4 / NA_x0001__x0002__x0002__x0002__x0002__x0002__x0002__x0002__x0002__x0002__x0002__x0002__x0002__x0002__x0002__x0002__x0002__x0002__x0002__x0002__x0003__x0002__x0002__x0002_Q30C_x0002__x0002__x0002_=IF(ROUND(P30,0)&gt;0,ROUND(A30+RiskTriang($F$16,$F$17,$F$18),0),"NA")_x000C__x0002__x0002__x0002_5_x0001_A30_x0001_Q29_x0001_NA_x0001__x0002__x0002__x0002__x0002__x0002__x0002__x0002__x0004__x0002__x0002__x0002__x001D__x0002__x0002__x0002_:_x0002__x0002__x0002__x0006__x0002__x0002__x0002_5 / NA_x0001__x0002__x0002__x0002__x0002__x0002__x0002__x0002__x0002__x0002__x0002__x0004__x0002__x0002__x0002__x0002__x0002__x0002__x0002__x0002__x0002__x0002__x0003__x0002__x0002__x0002_Q31C_x0002__x0002__x0002_=IF(ROUND(P31,0)&gt;0,ROUND(A31+RiskTriang($F$16,$F$17,$F$18),0),"NA")_x000C__x0002__x0002__x0002_6_x0001_A31_x0001_Q30_x0001_NA_x0001__x0002__x0002__x0002__x0002__x0002__x0002__x0002__x0005__x0002__x0002__x0002__x001D__x0002__x0002__x0002_:_x0002__x0002__x0002__x0006__x0002__x0002__x0002_6 / NA_x0001__x0002__x0002__x0002__x0002__x0002__x0002__x0002__x0002__x0002__x0002__x0002__x0002__x0002__x0002__x0002__x0002__x0002__x0002__x0002__x0003__x0002__x0002__x0002_Q32C_x0002__x0002__x0002_=IF(ROUND(P32,0)&gt;0,ROUND(A32+RiskTriang($F$16,$F$17,$F$18),0),"NA")_x000C__x0002__x0002__x0002_7_x0001_A32_x0001_Q30_x0001_NA_x0001__x0002__x0002__x0002__x0002__x0004__x0002__x0002__x0002__x0002__x0006__x0002__x0002__x0002__x001D__x0002__x0002__x0002_:_x0002__x0002__x0002__x0006__x0002__x0002__x0002_7 / NA_x0001__x0002__x0002__x0002__x0002__x0002__x0002__x0002__x0002__x0002__x0002__x0002__x0002__x0002__x0002__x0002__x0002__x0002__x0002__x0002__x0003__x0002__x0002__x0002_Q33C_x0002__x0002__x0002_=IF(ROUND(P33,0)&gt;0,ROUND(A33+RiskTriang($F$16,$F$17,$F$18),0),"NA")_x000C__x0002__x0002__x0002_8_x0001_A33_x0001_Q32_x0001_NA_x0001__x0002__x0002__x0002__x0002__x0002__x0002__x0002__x0007__x0002__x0002__x0002__x001D__x0002__x0002__x0002_:_x0002__x0002__x0002__x0006__x0002__x0002__x0002_8 / NA_x0001__x0002__x0002__x0002__x0002__x0002__x0002__x0002__x0002__x0002__x0002__x0002__x0002__x0002__x0002__x0002__x0002__x0002__x0002__x0002__x0003__x0002__x0002__x0002_Q34C_x0002__x0002__x0002_=IF(ROUND(P34,0)&gt;0,ROUND(A34+RiskTriang($F$16,$F$17_x0002__x0004_,$F$18),0),"NA")_x000C__x0002__x0002__x0002_9_x0001_A34_x0001_Q33_x0001_NA_x0001__x0002__x0002__x0002__x0002__x0002__x0002__x0002__x0008__x0002__x0002__x0002__x001D__x0002__x0002__x0002_:_x0002__x0002__x0002__x0006__x0002__x0002__x0002_9 / NA_x0001__x0002__x0002__x0002__x0002__x0002__x0002__x0002__x0002__x0002__x0002__x0002__x0002__x0002__x0002__x0002__x0002__x0002__x0002__x0002__x0003__x0002__x0002__x0002_Q35C_x0002__x0002__x0002_=IF(ROUND(P35,0)&gt;0,ROUND(A35+RiskTriang($F$16,$F$17,$F$18),0),"NA")_x000D__x0002__x0002__x0002_10_x0001_A35_x0001_Q34_x0001_NA_x0001__x0002__x0002__x0002__x0002__x0002__x0002__x0002_	_x0002__x0002__x0002__x001D__x0002__x0002__x0002_:_x0002__x0002__x0002__x0007__x0002__x0002__x0002_10 / NA_x0001__x0002__x0002__x0002__x0002__x0002__x0002__x0002__x0002__x0002__x0002__x0002__x0002__x0002__x0002__x0002__x0002__x0002__x0002__x0002__x0003__x0002__x0002__x0002_Q36C_x0002__x0002__x0002_=IF(ROUND(P36_x0002__x0004_,0)&gt;0,ROUND(A36+RiskTriang($F$16,$F$17,$F$18),0),"NA")_x000D__x0002__x0002__x0002_11_x0001_A36_x0001_Q35_x0001_NA_x0001__x0002__x0002__x0002__x0002__x0002__x0002__x0002__x0004__x0002__x0002__x0002__x001D__x0002__x0002__x0002_:_x0002__x0002__x0002__x0007__x0002__x0002__x0002_11 / NA_x0001__x0002__x0002__x0002__x0002__x0002__x0002__x0002__x0002__x0002__x0002__x0002__x0002__x0002__x0002__x0002__x0002__x0002__x0002__x0002__x0003__x0002__x0002__x0002_Q37C_x0002__x0002__x0002_=IF(ROUND(P37,0)&gt;0,ROUND(A37+RiskTriang($F$16,$F$17,$F$18),0),"NA")_x000D__x0002__x0002__x0002_12_x0001_A37_x0001_Q36_x0001_NA_x0001__x0002__x0002__x0002__x0002__x0002__x0002__x0002__x000B__x0002__x0002__x0002__x001D__x0002__x0002__x0002_:_x0002__x0002__x0002__x0007__x0002__x0002__x0002_12 / NA_x0001__x0002__x0002__x0002__x0002__x0004__x0002__x0002__x0002__x0002__x0002__x0002__x0002__x0002__x0002__x0002__x0002__x0002__x0002__x0002__x0002__x0002__x0003__x0002__x0002__x0002_Q38C_x0002__x0002__x0002_=IF(ROUND(P38,0)&gt;0,ROUND(A38+RiskTriang($F$16,$F$17,$F$18),0),"NA")_x000D__x0002__x0002__x0002_13_x0001_A38_x0001_Q37_x0001_NA_x0001__x0002__x0002__x0002__x0002__x0002__x0002__x0002__x000C__x0002__x0002__x0002__x001D__x0002__x0002__x0002_:_x0002__x0002__x0002__x0007__x0002__x0002__x0002_13 / NA_x0001__x0002__x0002__x0002__x0002__x0002__x0002__x0002__x0002__x0002__x0002__x0002__x0002__x0002__x0002__x0002__x0002__x0002__x0002__x0002__x0003__x0002__x0002__x0002_Q39C_x0002__x0002__x0002_=IF(ROUND(P39,0)&gt;0,ROUND(A39+RiskTriang($F$16,$F$17,$F$18),0),"NA")_x000D__x0002__x0002__x0002_14_x0001_A39_x0001_Q_x0002__x0004_38_x0001_NA_x0001__x0002__x0002__x0002__x0002__x0002__x0002__x0002__x000D__x0002__x0002__x0002__x001D__x0002__x0002__x0002_:_x0002__x0002__x0002__x0007__x0002__x0002__x0002_14 / NA_x0001__x0002__x0002__x0002__x0002__x0002__x0002__x0002__x0002__x0002__x0002__x0002__x0002__x0002__x0002__x0002__x0002__x0002__x0002__x0002__x0003__x0002__x0002__x0002_Q40C_x0002__x0002__x0002_=IF(ROUND(P40,0)&gt;0,ROUND(A40+RiskTriang($F$16,$F$17,$F$18),0),"NA")_x000D__x0002__x0002__x0002_15_x0001_A40_x0001_Q39_x0001_NA_x0001__x0002__x0002__x0002__x0002__x0002__x0002__x0002__x000E__x0002__x0002__x0002__x001D__x0002__x0002__x0002_:_x0002__x0002__x0002__x0007__x0002__x0002__x0002_15 / NA_x0001__x0002__x0002__x0002__x0002__x0002__x0002__x0002__x0002__x0002__x0002__x0002__x0002__x0002__x0002__x0002__x0002__x0002__x0002__x0002__x0003__x0002__x0002__x0002_Q41C_x0002__x0002__x0002_=IF(ROUND(P41,0)&gt;0,ROUND(A41+RiskTriang_x0002__x0004_($F$16,$F$17,$F$18),0),"NA")_x000D__x0002__x0002__x0002_16_x0001_A41_x0001_Q40_x0001_NA_x0001__x0002__x0002__x0002__x0002__x0002__x0002__x0002__x000F__x0002__x0002__x0002__x001D__x0002__x0002__x0002_:_x0002__x0002__x0002__x0007__x0002__x0002__x0002_16 / NA_x0001__x0002__x0002__x0002__x0002__x0002__x0002__x0002__x0002__x0002__x0002__x0002__x0002__x0002__x0002__x0002__x0002__x0002__x0002__x0002__x0003__x0002__x0002__x0002_Q42C_x0002__x0002__x0002_=IF(ROUND(P42,0)&gt;0,ROUND(A42+RiskTriang($F$16,$F$17,$F$18),0),"NA")_x000D__x0002__x0002__x0002_17_x0001_A42_x0001_Q41_x0001_NA_x0001__x0002__x0002__x0002__x0002__x0002__x0002__x0002__x0010__x0002__x0002__x0002__x001D__x0002__x0002__x0002_:_x0002__x0002__x0002__x0007__x0002__x0002__x0002_17 / NA_x0001__x0002__x0002__x0002__x0002__x0002__x0002__x0002__x0002__x0002__x0002__x0002__x0002__x0002__x0002__x0002__x0002__x0002__x0002__x0002__x0003__x0002__x0002__x0002_Q43C_x0002__x0002__x0002__x0004__x0002_=IF(ROUND(P43,0)&gt;0,ROUND(A43+RiskTriang($F$16,$F$17,$F$18),0),"NA")_x000D__x0002__x0002__x0002_18_x0001_A43_x0001_Q41_x0001_NA_x0001__x0002__x0002__x0002__x0002__x0002__x0002__x0002__x0011__x0002__x0002__x0002__x001D__x0002__x0002__x0002_:_x0002__x0002__x0002__x0007__x0002__x0002__x0002_18 / NA_x0001__x0002__x0002__x0002__x0002__x0002__x0002__x0002__x0002__x0002__x0002__x0002__x0002__x0002__x0002__x0002__x0002__x0002__x0002__x0002__x0003__x0002__x0002__x0002_Q44C_x0002__x0002__x0002_=IF(ROUND(P44,0)&gt;0,ROUND(A44+RiskTriang($F$16,$F$17,$F$18),0),"NA")_x000D__x0002__x0002__x0002_19_x0001_A44_x0001_Q43_x0001_NA_x0001__x0002__x0002__x0002__x0002__x0002__x0002__x0002__x0012__x0002__x0002__x0002__x001D__x0002__x0002__x0002_:_x0002__x0002__x0002__x0007__x0002__x0004__x0002__x0002__x0002_19 / NA_x0001__x0002__x0002__x0002__x0002__x0002__x0002__x0002__x0002__x0002__x0002__x0002__x0002__x0002__x0002__x0002__x0002__x0002__x0002__x0002__x0003__x0002__x0002__x0002_Q45C_x0002__x0002__x0002_=IF(ROUND(P45,0)&gt;0,ROUND(A45+RiskTriang($F$16,$F$17,$F$18),0),"NA")_x000D__x0002__x0002__x0002_20_x0001_A45_x0001_Q44_x0001_NA_x0001__x0002__x0002__x0002__x0002__x0002__x0002__x0002__x0013__x0002__x0002__x0002__x001D__x0002__x0002__x0002_:_x0002__x0002__x0002__x0007__x0002__x0002__x0002_20 / NA_x0001__x0002__x0002__x0002__x0002__x0002__x0002__x0002__x0002__x0002__x0002__x0002__x0002__x0002__x0002__x0002__x0002__x0002__x0002__x0002__x0003__x0002__x0002__x0002_Q46C_x0002__x0002__x0002_=IF(ROUND(P46,0)&gt;0,ROUND(A46+RiskTriang($F$16,$F$17,$F$18),0),"NA_x0002__x0004_")_x000D__x0002__x0002__x0002_21_x0001_A46_x0001_Q45_x0001_NA_x0001__x0002__x0002__x0002__x0002__x0002__x0002__x0002__x0014__x0002__x0002__x0002__x001D__x0002__x0002__x0002_:_x0002__x0002__x0002__x0007__x0002__x0002__x0002_21 / NA_x0001__x0002__x0002__x0002__x0002__x0002__x0002__x0002__x0002__x0002__x0002__x0002__x0002__x0002__x0002__x0002__x0002__x0002__x0002__x0002__x0003__x0002__x0002__x0002_Q47C_x0002__x0002__x0002_=IF(ROUND(P47,0)&gt;0,ROUND(A47+RiskTriang($F$16,$F$17,$F$18),0),"NA")_x000D__x0002__x0002__x0002_22_x0001_A47_x0001_Q46_x0001_NA_x0001__x0002__x0002__x0002__x0002__x0002__x0002__x0002__x0015__x0002__x0002__x0002__x001D__x0002__x0002__x0002_:_x0002__x0002__x0002__x0007__x0002__x0002__x0002_22 / NA_x0001__x0002__x0002__x0002__x0002__x0002__x0002__x0002__x0002__x0002__x0002__x0002__x0002__x0002__x0002__x0002__x0002__x0002__x0002__x0002__x0003__x0002__x0002__x0002_Q48C_x0002__x0002__x0002_=IF(ROUND(P48,0)&gt;0,ROUND(_x0002__x0004_A48+RiskTriang($F$16,$F$17,$F$18),0),"NA")_x000D__x0002__x0002__x0002_23_x0001_A48_x0001_Q47_x0001_NA_x0001__x0002__x0002__x0002__x0002__x0002__x0002__x0002__x0016__x0002__x0002__x0002__x001D__x0002__x0002__x0002_:_x0002__x0002__x0002__x0007__x0002__x0002__x0002_23 / NA_x0001__x0002__x0002__x0002__x0002__x0002__x0002__x0002__x0002__x0002__x0002__x0002__x0002__x0002__x0002__x0002__x0002__x0002__x0002__x0002__x0003__x0002__x0002__x0002_Q49C_x0002__x0002__x0002_=IF(ROUND(P49,0)&gt;0,ROUND(A49+RiskTriang($F$16,$F$17,$F$18),0),"NA")_x000D__x0002__x0002__x0002_24_x0001_A49_x0001_Q48_x0001_NA_x0001__x0002__x0002__x0002__x0002__x0002__x0002__x0002__x0017__x0002__x0002__x0002__x001D__x0002__x0002__x0002_:_x0002__x0002__x0002__x0007__x0002__x0002__x0002_24 / NA_x0001__x0002__x0002__x0002__x0002__x0002__x0002__x0002__x0002__x0002__x0002__x0002__x0002__x0002__x0002__x0002__x0002__x0004__x0002__x0002__x0002__x0002__x0003__x0002__x0002__x0002_Q50C_x0002__x0002__x0002_=IF(ROUND(P50,0)&gt;0,ROUND(A50+RiskTriang($F$16,$F$17,$F$18),0),"NA")_x000D__x0002__x0002__x0002_25_x0001_A50_x0001_Q49_x0001_NA_x0001__x0002__x0002__x0002__x0002__x0002__x0002__x0002__x0018__x0002__x0002__x0002__x001D__x0002__x0002__x0002_:_x0002__x0002__x0002__x0007__x0002__x0002__x0002_25 / NA_x0001__x0002__x0002__x0002__x0002__x0002__x0002__x0002__x0002__x0002__x0002__x0002__x0002__x0002__x0002__x0002__x0002__x0002__x0002__x0002__x0003__x0002__x0002__x0002_Q51C_x0002__x0002__x0002_=IF(ROUND(P51,0)&gt;0,ROUND(A51+RiskTriang($F$16,$F$17,$F$18),0),"NA")_x000D__x0002__x0002__x0002_26_x0001_A51_x0001_Q50_x0001_NA_x0001__x0002__x0002__x0002__x0002__x0002__x0002__x0002__x0004__x0002__x0019__x0002__x0002__x0002__x001D__x0002__x0002__x0002_:_x0002__x0002__x0002__x0007__x0002__x0002__x0002_26 / NA_x0001__x0002__x0002__x0002__x0002__x0002__x0002__x0002__x0002__x0002__x0002__x0002__x0002__x0002__x0002__x0002__x0002__x0002__x0002__x0002__x0003__x0002__x0002__x0002_Q52C_x0002__x0002__x0002_=IF(ROUND(P52,0)&gt;0,ROUND(A52+RiskTriang($F$16,$F$17,$F$18),0),"NA")_x000D__x0002__x0002__x0002_27_x0001_A52_x0001_Q51_x0001_NA_x0001__x0002__x0002__x0002__x0002__x0002__x0002__x0002__x001A__x0002__x0002__x0002__x001D__x0002__x0002__x0002_:_x0002__x0002__x0002__x0007__x0002__x0002__x0002_27 / NA_x0001__x0002__x0002__x0002__x0002__x0002__x0002__x0002__x0002__x0002__x0002__x0002__x0002__x0002__x0002__x0002__x0002__x0002__x0002__x0002__x0003__x0002__x0002__x0002_Q53C_x0002__x0002__x0002_=IF(ROUND(P53,0)&gt;0,ROUND(A53+RiskTriang($F$16,$F$17_x0002__x0004_,$F$18),0),"NA")_x000D__x0002__x0002__x0002_28_x0001_A53_x0001_Q52_x0001_NA_x0001__x0002__x0002__x0002__x0002__x0002__x0002__x0002__x001B__x0002__x0002__x0002__x001D__x0002__x0002__x0002_:_x0002__x0002__x0002__x0007__x0002__x0002__x0002_28 / NA_x0001__x0002__x0002__x0002__x0002__x0002__x0002__x0002__x0002__x0002__x0002__x0002__x0002__x0002__x0002__x0002__x0002__x0002__x0002__x0002__x0003__x0002__x0002__x0002_Q54C_x0002__x0002__x0002_=IF(ROUND(P54,0)&gt;0,ROUND(A54+RiskTriang($F$16,$F$17,$F$18),0),"NA")_x000D__x0002__x0002__x0002_29_x0001_A54_x0001_Q52_x0001_NA_x0001__x0002__x0002__x0002__x0002__x0002__x0002__x0002__x001C__x0002__x0002__x0002__x001D__x0002__x0002__x0002_:_x0002__x0002__x0002__x0007__x0002__x0002__x0002_29 / NA_x0001__x0002__x0002__x0002__x0002__x0002__x0002__x0002__x0002__x0002__x0002__x0002__x0002__x0002__x0002__x0002__x0002__x0002__x0002__x0002__x0003__x0002__x0002__x0002_Q55C_x0002__x0002__x0002_=IF(ROUND(P_x0002__x0004_55,0)&gt;0,ROUND(A55+RiskTriang($F$16,$F$17,$F$18),0),"NA")_x000D__x0002__x0002__x0002_30_x0001_A55_x0001_Q54_x0001_NA_x0001__x0002__x0002__x0002__x0002__x0002__x0002__x0002__x001D__x0002__x0002__x0002__x001D__x0002__x0002__x0002_:_x0002__x0002__x0002__x0007__x0002__x0002__x0002_30 / NA_x0001__x0002__x0002__x0002__x0002__x0002__x0002__x0002__x0002__x0002__x0002__x0002__x0002__x0002__x0002__x0002__x0002__x0002__x0002__x0002__x0003__x0002__x0002__x0002_Q56C_x0002__x0002__x0002_=IF(ROUND(P56,0)&gt;0,ROUND(A56+RiskTriang($F$16,$F$17,$F$18),0),"NA")_x000D__x0002__x0002__x0002_31_x0001_A56_x0001_Q55_x0001_NA_x0001__x0002__x0002__x0002__x0002__x0002__x0002__x0002__x001E__x0002__x0002__x0002__x001D__x0002__x0002__x0002_:_x0002__x0002__x0002__x0007__x0002__x0002__x0002_31 / NA_x0001__x0002__x0002__x0004__x0002__x0002__x0002__x0002__x0002__x0002__x0002__x0002__x0002__x0002__x0002__x0002__x0002__x0002__x0002__x0002__x0002__x0002__x0003__x0002__x0002__x0002_Q57C_x0002__x0002__x0002_=IF(ROUND(P57,0)&gt;0,ROUND(A57+RiskTriang($F$16,$F$17,$F$18),0),"NA")_x000D__x0002__x0002__x0002_32_x0001_A57_x0001_Q56_x0001_NA_x0001__x0002__x0002__x0002__x0002__x0002__x0002__x0002__x001F__x0002__x0002__x0002__x001D__x0002__x0002__x0002_:_x0002__x0002__x0002__x0007__x0002__x0002__x0002_32 / NA_x0001__x0002__x0002__x0002__x0002__x0002__x0002__x0002__x0002__x0002__x0002__x0002__x0002__x0002__x0002__x0002__x0002__x0002__x0002__x0002__x0003__x0002__x0002__x0002_Q58C_x0002__x0002__x0002_=IF(ROUND(P58,0)&gt;0,ROUND(A58+RiskTriang($F$16,$F$17,$F$18),0),"NA")_x000D__x0002__x0002__x0002_33_x0001_A58_x0002__x0004__x0001_Q57_x0001_NA_x0001__x0002__x0002__x0002__x0002__x0002__x0002__x0002_ _x0002__x0002__x0002__x001D__x0002__x0002__x0002_:_x0002__x0002__x0002__x0007__x0002__x0002__x0002_33 / NA_x0001__x0002__x0002__x0002__x0002__x0002__x0002__x0002__x0002__x0002__x0002__x0002__x0002__x0002__x0002__x0002__x0002__x0002__x0002__x0002__x0003__x0002__x0002__x0002_Q59C_x0002__x0002__x0002_=IF(ROUND(P59,0)&gt;0,ROUND(A59+RiskTriang($F$16,$F$17,$F$18),0),"NA")_x000D__x0002__x0002__x0002_34_x0001_A59_x0001_Q57_x0001_NA_x0001__x0002__x0002__x0002__x0002__x0002__x0002__x0002_!_x0002__x0002__x0002__x001D__x0002__x0002__x0002_:_x0002__x0002__x0002__x0007__x0002__x0002__x0002_34 / NA_x0001__x0002__x0002__x0002__x0002__x0002__x0002__x0002__x0002__x0002__x0002__x0002__x0002__x0002__x0002__x0002__x0002__x0002__x0002__x0002__x0003__x0002__x0002__x0002_Q60C_x0002__x0002__x0002_=IF(ROUND(P60,0)&gt;0,ROUND(A60+RiskTria_x0002__x0004_ng($F$16,$F$17,$F$18),0),"NA")_x000D__x0002__x0002__x0002_35_x0001_A60_x0001_Q59_x0001_NA_x0001__x0002__x0002__x0002__x0002__x0002__x0002__x0002_"_x0002__x0002__x0002__x001D__x0002__x0002__x0002_:_x0002__x0002__x0002__x0007__x0002__x0002__x0002_35 / NA_x0001__x0002__x0002__x0002__x0002__x0002__x0002__x0002__x0002__x0002__x0002__x0002__x0002__x0002__x0002__x0002__x0002__x0002__x0002__x0002__x0003__x0002__x0002__x0002_Q61C_x0002__x0002__x0002_=IF(ROUND(P61,0)&gt;0,ROUND(A61+RiskTriang($F$16,$F$17,$F$18),0),"NA")_x000D__x0002__x0002__x0002_36_x0001_A61_x0001_Q60_x0001_NA_x0001__x0002__x0002__x0002__x0002__x0002__x0002__x0002_#_x0002__x0002__x0002__x001D__x0002__x0002__x0002_:_x0002__x0002__x0002__x0007__x0002__x0002__x0002_36 / NA_x0001__x0002__x0002__x0002__x0002__x0002__x0002__x0002__x0002__x0002__x0002__x0002__x0002__x0002__x0002__x0002__x0002__x0002__x0002__x0002__x0003__x0002__x0002__x0002_Q62C_x0002__x0004__x0002__x0002__x0002_=IF(ROUND(P62,0)&gt;0,ROUND(A62+RiskTriang($F$16,$F$17,$F$18),0),"NA")_x000D__x0002__x0002__x0002_37_x0001_A62_x0001_Q61_x0001_NA_x0001__x0002__x0002__x0002__x0002__x0002__x0002__x0002_$_x0002__x0002__x0002__x001D__x0002__x0002__x0002_:_x0002__x0002__x0002__x0007__x0002__x0002__x0002_37 / NA_x0001__x0002__x0002__x0002__x0002__x0002__x0002__x0002__x0002__x0002__x0002__x0002__x0002__x0002__x0002__x0002__x0002__x0002__x0002__x0002__x0003__x0002__x0002__x0002_Q63C_x0002__x0002__x0002_=IF(ROUND(P63,0)&gt;0,ROUND(A63+RiskTriang($F$16,$F$17,$F$18),0),"NA")_x000D__x0002__x0002__x0002_38_x0001_A63_x0001_Q61_x0001_NA_x0001__x0002__x0002__x0002__x0002__x0002__x0002__x0002_%_x0002__x0002__x0002__x001D__x0002__x0002__x0002_:_x0002__x0002__x0002__x0004__x0002__x0007__x0002__x0002__x0002_38 / NA_x0001__x0002__x0002__x0002__x0002__x0002__x0002__x0002__x0002__x0002__x0002__x0002__x0002__x0002__x0002__x0002__x0002__x0002__x0002__x0002__x0003__x0002__x0002__x0002_Q64C_x0002__x0002__x0002_=IF(ROUND(P64,0)&gt;0,ROUND(A64+RiskTriang($F$16,$F$17,$F$18),0),"NA")_x000D__x0002__x0002__x0002_39_x0001_A64_x0001_Q63_x0001_NA_x0001__x0002__x0002__x0002__x0002__x0002__x0002__x0002_&amp;_x0002__x0002__x0002__x001D__x0002__x0002__x0002_:_x0002__x0002__x0002__x0007__x0002__x0002__x0002_39 / NA_x0001__x0002__x0002__x0002__x0002__x0002__x0002__x0002__x0002__x0002__x0002__x0002__x0002__x0002__x0002__x0002__x0002__x0002__x0002__x0002__x0003__x0002__x0002__x0002_Q65C_x0002__x0002__x0002_=IF(ROUND(P65,0)&gt;0,ROUND(A65+RiskTriang($F$16,$F$17,$F$18),0),"_x0002__x0004_NA")_x000D__x0002__x0002__x0002_40_x0001_A65_x0001_Q63_x0001_NA_x0001__x0002__x0002__x0002__x0002__x0002__x0002__x0002_'_x0002__x0002__x0002__x001D__x0002__x0002__x0002_:_x0002__x0002__x0002__x0007__x0002__x0002__x0002_40 / NA_x0001__x0002__x0002__x0002__x0002__x0002__x0002__x0002__x0002__x0002__x0002__x0002__x0002__x0002__x0002__x0002__x0002__x0002__x0002__x0002__x0003__x0002__x0002__x0002_Q66C_x0002__x0002__x0002_=IF(ROUND(P66,0)&gt;0,ROUND(A66+RiskTriang($F$16,$F$17,$F$18),0),"NA")_x000D__x0002__x0002__x0002_41_x0001_A66_x0001_Q65_x0001_NA_x0001__x0002__x0002__x0002__x0002__x0002__x0002__x0002_(_x0002__x0002__x0002__x001D__x0002__x0002__x0002_:_x0002__x0002__x0002__x0007__x0002__x0002__x0002_41 / NA_x0001__x0002__x0002__x0002__x0002__x0002__x0002__x0002__x0002__x0002__x0002__x0002__x0002__x0002__x0002__x0002__x0002__x0002__x0002__x0002__x0003__x0002__x0002__x0002_Q67C_x0002__x0002__x0002_=IF(ROUND(P67,0)&gt;0,ROUN_x0002__x0004_D(A67+RiskTriang($F$16,$F$17,$F$18),0),"NA")_x000D__x0002__x0002__x0002_42_x0001_A67_x0001_Q65_x0001_NA_x0001__x0002__x0002__x0002__x0002__x0002__x0002__x0002_)_x0002__x0002__x0002__x001D__x0002__x0002__x0002_:_x0002__x0002__x0002__x0007__x0002__x0002__x0002_42 / NA_x0001__x0002__x0002__x0002__x0002__x0002__x0002__x0002__x0002__x0002__x0002__x0002__x0002__x0002__x0002__x0002__x0002__x0002__x0002__x0002__x0003__x0002__x0002__x0002_Q68C_x0002__x0002__x0002_=IF(ROUND(P68,0)&gt;0,ROUND(A68+RiskTriang($F$16,$F$17,$F$18),0),"NA")_x000D__x0002__x0002__x0002_43_x0001_A68_x0001_Q65_x0001_NA_x0001__x0002__x0002__x0002__x0002__x0002__x0002__x0002_*_x0002__x0002__x0002__x001D__x0002__x0002__x0002_:_x0002__x0002__x0002__x0007__x0002__x0002__x0002_43 / NA_x0001__x0002__x0002__x0002__x0002__x0002__x0002__x0002__x0002__x0002__x0002__x0002__x0002__x0002__x0002__x0004__x0002__x0002__x0002__x0002__x0002__x0002__x0003__x0002__x0002__x0002_Q69C_x0002__x0002__x0002_=IF(ROUND(P69,0)&gt;0,ROUND(A69+RiskTriang($F$16,$F$17,$F$18),0),"NA")_x000D__x0002__x0002__x0002_44_x0001_A69_x0001_Q68_x0001_NA_x0001__x0002__x0002__x0002__x0002__x0002__x0002__x0002_+_x0002__x0002__x0002__x001D__x0002__x0002__x0002_:_x0002__x0002__x0002__x0007__x0002__x0002__x0002_44 / NA_x0001__x0002__x0002__x0002__x0002__x0002__x0002__x0002__x0002__x0002__x0002__x0002__x0002__x0002__x0002__x0002__x0002__x0002__x0002__x0002__x0003__x0002__x0002__x0002_Q70C_x0002__x0002__x0002_=IF(ROUND(P70,0)&gt;0,ROUND(A70+RiskTriang($F$16,$F$17,$F$18),0),"NA")_x000D__x0002__x0002__x0002_45_x0001_A70_x0001_Q69_x0001_NA_x0001__x0002__x0002__x0002__x0002__x0002__x0004__x0002__x0002__x0002_,_x0002__x0002__x0002__x001D__x0002__x0002__x0002_:_x0002__x0002__x0002__x0007__x0002__x0002__x0002_45 / NA_x0001__x0002__x0002__x0002__x0002__x0002__x0002__x0002__x0002__x0002__x0002__x0002__x0002__x0002__x0002__x0002__x0002__x0002__x0002__x0002__x0003__x0002__x0002__x0002_Q71C_x0002__x0002__x0002_=IF(ROUND(P71,0)&gt;0,ROUND(A71+RiskTriang($F$16,$F$17,$F$18),0),"NA")_x000D__x0002__x0002__x0002_46_x0001_A71_x0001_Q70_x0001_NA_x0001__x0002__x0002__x0002__x0002__x0002__x0002__x0002_-_x0002__x0002__x0002__x001D__x0002__x0002__x0002_:_x0002__x0002__x0002__x0007__x0002__x0002__x0002_46 / NA_x0001__x0002__x0002__x0002__x0002__x0002__x0002__x0002__x0002__x0002__x0002__x0002__x0002__x0002__x0002__x0002__x0002__x0002__x0002__x0002__x0003__x0002__x0002__x0002_Q72C_x0002__x0002__x0002_=IF(ROUND(P72,0)&gt;0,ROUND(A72+RiskTriang($F$16,$F$_x0002__x0004_17,$F$18),0),"NA")_x000D__x0002__x0002__x0002_47_x0001_A72_x0001_Q71_x0001_NA_x0001__x0002__x0002__x0002__x0002__x0002__x0002__x0002_._x0002__x0002__x0002__x001D__x0002__x0002__x0002_:_x0002__x0002__x0002__x0007__x0002__x0002__x0002_47 / NA_x0001__x0002__x0002__x0002__x0002__x0002__x0002__x0002__x0002__x0002__x0002__x0002__x0002__x0002__x0002__x0002__x0002__x0002__x0002__x0002__x0003__x0002__x0002__x0002_Q73C_x0002__x0002__x0002_=IF(ROUND(P73,0)&gt;0,ROUND(A73+RiskTriang($F$16,$F$17,$F$18),0),"NA")_x000D__x0002__x0002__x0002_48_x0001_A73_x0001_Q72_x0001_NA_x0001__x0002__x0002__x0002__x0002__x0002__x0002__x0002_/_x0002__x0002__x0002__x001D__x0002__x0002__x0002_:_x0002__x0002__x0002__x0007__x0002__x0002__x0002_48 / NA_x0001__x0002__x0002__x0002__x0002__x0002__x0002__x0002__x0002__x0002__x0002__x0002__x0002__x0002__x0002__x0002__x0002__x0002__x0002__x0002__x0003__x0002__x0002__x0002_Q74C_x0002__x0002__x0002_=IF(ROUND_x0002__x0004_(P74,0)&gt;0,ROUND(A74+RiskTriang($F$16,$F$17,$F$18),0),"NA")_x000D__x0002__x0002__x0002_49_x0001_A74_x0001_Q73_x0001_NA_x0001__x0002__x0002__x0002__x0002__x0002__x0002__x0002_0_x0002__x0002__x0002__x001D__x0002__x0002__x0002_:_x0002__x0002__x0002__x0007__x0002__x0002__x0002_49 / NA_x0001__x0002__x0002__x0002__x0002__x0002__x0002__x0002__x0002__x0002__x0002__x0002__x0002__x0002__x0002__x0002__x0002__x0002__x0002__x0002__x0003__x0002__x0002__x0002_Q75C_x0002__x0002__x0002_=IF(ROUND(P75,0)&gt;0,ROUND(A75+RiskTriang($F$16,$F$17,$F$18),0),"NA")_x000D__x0002__x0002__x0002_50_x0001_A75_x0001_Q74_x0001_NA_x0001__x0002__x0002__x0002__x0002__x0002__x0002__x0002_1_x0002__x0002__x0002__x001D__x0002__x0002__x0002_:_x0002__x0002__x0002__x0007__x0002__x0002__x0002_50 / NA_x0002__x0004__x0001__x0002__x0002__x0002__x0002__x0002__x0002__x0002__x0002__x0002__x0002__x0002__x0002__x0002__x0002__x0002__x0002__x0002__x0002__x0002__x0003__x0002__x0002__x0002_Q76C_x0002__x0002__x0002_=IF(ROUND(P76,0)&gt;0,ROUND(A76+RiskTriang($F$16,$F$17,$F$18),0),"NA")_x000D__x0002__x0002__x0002_51_x0001_A76_x0001_Q75_x0001_NA_x0001__x0002__x0002__x0002__x0002__x0002__x0002__x0002_2_x0002__x0002__x0002__x001D__x0002__x0002__x0002_:_x0002__x0002__x0002__x0007__x0002__x0002__x0002_51 / NA_x0001__x0002__x0002__x0002__x0002__x0002__x0002__x0002__x0002__x0002__x0002__x0002__x0002__x0002__x0002__x0002__x0002__x0002__x0002__x0002__x0003__x0002__x0002__x0002_Q77C_x0002__x0002__x0002_=IF(ROUND(P77,0)&gt;0,ROUND(A77+RiskTriang($F$16,$F$17,$F$18),0),"NA")_x000D__x0002__x0002__x0002_52_x0001_A_x0002__x0003_77_x0001_Q76_x0001_NA_x0001__x0002__x0002__x0002__x0002__x0002__x0002__x0002_3_x0002__x0002__x0002__x001D__x0002__x0002__x0002_:_x0002__x0002__x0002__x0007__x0002__x0002__x0002_52 / NA_x0001__x0002__x0002__x0002__x0002__x0002__x0002__x0002__x0002__x0002__x0002__x0002__x0002__x0002__x0002__x0002__x0002__x0002__x0002__x0002__x001E__x0002__x0002__x0002_Output Distribution - Original_x0002__x0002__x0002__x0002__x000D__x0002__x0002__x0002_rsklibSimData_x0002__x0002__x0002__x0002__x001F__x0002__x0002__x0002_Parametrical Change Deliverable_x0002__x0002__x0002__x0002__x000F__x0002__x0002__x0002_Model Cash flow_x0002__x0002__x0002__x0002__x0014__x0002__x0002__x0002_Optimization Summary_x0002__x0002__x0002__x0002__x001D__x0002__x0002__x0002_Weekly Demand &amp; Budget Inputs_x0002__x0002__x0002__x0002__x0006__x0002__x0002__x0002_Sh_x0001__x0003_eet3_x0001__x0001__x0001__x0001__x000D__x0001__x0001__x0001_ro_HiddenInfo_x0005__x0001__x0001__x0001__x0002__x0001__x0001__x0001_E1_x0015__x0001__x0001__x0001_=RiskMean(Model!$F$8)_x0001__x0001__x0001__x0001__x0001__x0001__x0001__x0001__x0001__x0001__x0001__x0001__x0002__x0001__x0001__x0001_P2_x000F__x0001__x0001__x0001_=RiskMean($B$1)_x0001__x0001__x0001__x0001__x0001__x0001__x0001__x0001__x0001__x0001__x0001__x0001__x0002__x0001__x0001__x0001_P3_x0011__x0001__x0001__x0001_=RiskStdDev($B$1)_x0001__x0001__x0001__x0001__x0001__x0001__x0001__x0001__x0001__x0001__x0001__x0001__x0002__x0001__x0001__x0001_P4_x000E__x0001__x0001__x0001_=RiskMin($B$1)_x0001__x0001__x0001__x0001__x0001__x0001__x0001__x0001__x0001__x0001__x0001__x0001__x0002__x0001__x0001__x0001_P5_x000E__x0001__x0001__x0001_=RiskMax($B$1)_x0001__x0001__x0001__x0001__x0001__x0001__x0001__x0001__x0001__x0001__x0001__x0001__x0015__x0001__x0001__x0001__PalUtilTempWorksheet_x0001__x0001__x0001__x0001__x000B__x0001__x0001__x0001__x0002__x0001__x0017__x0001__x0001__x0001_'[Team1C.xlsx]Model'!F4_x0017__x0001__x0001__x0001_'[Team1C.xlsx]Model'!F6_x0017__x0001__x0001__x0001_'[Team1C.xlsx]Model'!F8_x0018__x0001__x0001__x0001_'[Team1C.xlsx]Model'!F10_x0018__x0001__x0001__x0001_'[Team1C.xlsx]Model'!F12_x0017__x0001__x0001__x0001_'[Team1C.xlsx]Model'!F5_x0017__x0001__x0001__x0001_'[Team1C.xlsx]Model'!F7_x0017__x0001__x0001__x0001_'[Team1C.xlsx]Model'!F9_x0018__x0001__x0001__x0001_'[Team1C.xlsx]Model'!F11_x0018__x0001__x0001__x0001_'_x0002__x0003_[Team1C.xlsx]Model'!F13_x001F__x0002__x0002__x0002_'[Team1C.xlsx]ro_HiddenInfo'!B1_x0002__x0002__x0002__x0002__x0002__x0002__x0002__x0002__x0002__x0002__x0008__x0002__x0002__x0002_L2LWFV4I_x0003__x0002__x0002__x0002__x000B__x0002__x0002__x0002_2_x0002__x0002_ÿÿÿÿÿÿà_x000B__x0002__x0002__x0002_2_x0002__x0002_ÿÿÿÿÿÿà_x000B__x0002__x0002__x0002_2_x0002__x0002_ÿÿÿÿÿÿà_x000B__x0002__x0002__x0002_2_x0002__x0002_ÿÿÿÿÿÿà_x000B__x0002__x0002__x0002_2_x0002__x0002_ÿÿÿÿÿÿà_x000B__x0002__x0002__x0002_2_x0002__x0002_ÿÿÿÿÿÿà_x000B__x0002__x0002__x0002_2_x0002__x0002_ÿÿÿÿÿÿà_x000B__x0002__x0002__x0002_2_x0002__x0002_ÿÿÿÿÿÿà_x000B__x0002__x0002__x0002_2_x0002__x0002_ÿÿÿÿÿÿà_x000B__x0002__x0002__x0002_2_x0002__x0002_ÿÿÿÿÿÿà_x0006__x0002__x0001__x0002__x0002__x0001__x0002__x0002_A2BRNEBF_x0001__x0002_9KJLY9XUK3EL29HB_x0001__x0001__x0001_ÿÿ_x0001__x0001__x0001__x0001_ÿÿ_x0001__x0001__x0001__x0001_ÿÿ_x0001__x0001__x0001__x0001_ÿÿ_x0001__x0001__x0001__x0001_ÿÿ_x0001__x0001__x0001__x0001_ÿÿ_x0001__x0001__x0001__x0001_ÿÿ_x0001__x0001__x0001__x0001_ÿÿ_x0001__x0001__x0001__x0001_ÿÿ_x0001__x0001__x0001__x0001_ÿÿ_x0001__x0001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0002__x0003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_x0002__x0002__x0002__x0002__x0002__x0002__x0002__x0002__x0010_'_x0002__x0002_í*_x0002__x0002__x0002__x0008__x0002__x0002__x0002__x0001__x0002__x0002__x0002__x0002__x000B__x0002__x0002_Team1C.xlsx_x0018__x0002__x0002__x0002_A2BRNEBF9KJLY9XUK3EL29HB_x000B__x0002__x0002__x0002__x0002__x0015__x0002__x0002_RiskSerializationData_x0002__x0002__x0002__x0002__x0002__x0005__x0002__x0002_Model_x0002__x0007_H_x0002__x0002__x0002__x0002__x0003__x0002__x0002__x0002__x0005__x0002_,_x0002__x0002_=SUM(K26:K77)*B5+RiskOutput("Total Airfare")_x0002__x0002__x0002__x0002__x0002__x0002__x0002__x0002__x0001__x0002__x0002__x0002__x0002__x0002__x0002__x0002__x0002__x0011__x0002__x0002__x0002_,_x0002__x0002__x0002__x0002__x0002__x000D__x0002__x0002_Total Airfare_x0002__x0002__x0002__x0002__x0002__x0002__x0002__x0002_ÿÿÿÿÿÿÿÿÿÿÿÿÿÿÿÿÿÿÿÿÿÿÿÿÿÿÿÿÿÿÿÿÿÿÿÿÿÿÿÿÿÿ_x0002_ÿÿ_x0002__x0003__x0002__x0002__x0002__x0006__x0002__x000D__x0002__x0002_=RiskMean(F4)_x0002__x0002__x0002__x0002__x0002__x0002__x0002__x0002__x0002__x0002__x0002__x0002__x0002__x0004__x0002__x0002__x0002__x0005__x0002_B_x0002__x0002_=SUM(H26:H77)+SUM(K26:K77)*B7/2+RiskOutput("To_x0003__x0007_tal Warehouse Cost")_x0003__x0003__x0003__x0003__x0003__x0003__x0003__x0003__x0001__x0003__x0003__x0003__x0003__x0001__x0003__x0003__x0003_ _x0003__x0003__x0003_B_x0003__x0003__x0003__x0003__x0003__x0014__x0003__x0003_Total Warehouse Cost_x0003__x0003__x0003__x0003__x0003__x0003__x0003__x0003_ÿÿÿÿÿÿÿÿÿÿÿÿÿÿÿÿÿÿÿÿÿÿÿÿÿÿÿÿÿÿÿÿÿÿÿÿÿÿÿÿÿÿ_x0003_ÿÿ_x0003__x0004__x0003__x0003__x0003__x0006__x0003__x000D__x0003__x0003_=RiskMean(F5)_x0003__x0003__x0003__x0003__x0003__x0003__x0003__x0003__x0003__x0003__x0003__x0003__x0003__x0005__x0003__x0003__x0003__x0005__x0003_=_x0003__x0003_=(SUM(P26:P77)+SUM(K26:K77))*B4+RiskOutput("Total RUTF Cost")_x0003__x0003__x0003__x0003__x0003__x0003__x0003__x0003__x0001__x0003__x0003__x0003__x0003__x0002__x0003__x0003__x0002__x0004__x0002_ _x0002__x0002__x0002_=_x0002__x0002__x0002__x0002__x0002__x000F__x0002__x0002_Total RUTF Cost_x0002__x0002__x0002__x0002__x0002__x0002__x0002__x0002_ÿÿÿÿÿÿÿÿÿÿÿÿÿÿÿÿÿÿÿÿÿÿÿÿÿÿÿÿÿÿÿÿÿÿÿÿÿÿÿÿÿÿ_x0002_ÿÿ_x0002__x0005__x0002__x0002__x0002__x0006__x0002__x000D__x0002__x0002_=RiskMean(F6)_x0002__x0002__x0002__x0002__x0002__x0002__x0002__x0002__x0002__x0002__x0002__x0002__x0002__x0006__x0002__x0002__x0002__x0005__x0002_1_x0002__x0002_=SUM(P26:P77)*B6+RiskOutput("Total Surface Cost")_x0002__x0002__x0002__x0002__x0002__x0002__x0002__x0002__x0001__x0002__x0002__x0002__x0002__x0003__x0002__x0002__x0002__x0011__x0002__x0002__x0002_1_x0002__x0002__x0002__x0002__x0002__x0012__x0002__x0002_Total Surface Cost_x0002__x0002__x0002__x0002__x0002__x0002__x0002__x0002_ÿÿÿÿÿÿÿÿÿÿÿÿ_x0002__x0003_ÿÿÿÿÿÿÿÿÿÿÿÿÿÿÿÿÿÿÿÿÿÿÿÿÿÿÿÿÿÿ_x0002_ÿÿ_x0002__x0006__x0002__x0002__x0002__x0006__x0002__x000D__x0002__x0002_=RiskMean(F7)_x0002__x0002__x0002__x0002__x0002__x0002__x0002__x0002__x0002__x0002__x0002__x0002__x0002__x0007__x0002__x0002__x0002__x0005__x0002_$_x0002__x0002_=SUM(F4:F7)+RiskOutput("Total Cost")_x0002__x0002__x0002__x0002__x0002__x0002__x0002__x0002__x0001__x0002__x0002__x0002__x0002__x0004__x0002__x0002__x0002__x000C__x0002__x0002__x0002_$_x0002__x0002__x0002__x0002__x0002__x0003__x0002__x0002_Total Cost_x0002__x0002__x0002__x0002__x0002__x0002__x0002__x0002_ÿÿÿÿÿÿÿÿÿÿÿÿÿÿÿÿÿÿÿÿÿÿÿÿÿÿÿÿÿÿÿÿÿÿÿÿÿÿÿÿÿÿ_x0002_ÿÿ_x0002__x0007__x0002__x0002__x0002__x0006__x0002__x000D__x0002__x0002_=RiskMean(F8)_x0002__x0002__x0002__x0002__x0002__x0002__x0002__x0002__x0002__x0002__x0002__x0002__x0002__x0008__x0002__x0003__x0002__x0002__x0002__x0005__x0002_C_x0002__x0002_=52-COUNTIF(S26:S77,1)+RiskOutput("No of weeks unsatisfied timely")_x0002__x0002__x0002__x0002__x0002__x0002__x0002__x0002__x0001__x0002__x0002__x0002__x0002__x0005__x0002__x0002__x0002__x0017__x0002__x0002__x0002_C_x0002__x0002__x0002__x0002__x0002__x001E__x0002__x0002_No of weeks unsatisfied timely_x0002__x0002__x0002__x0002__x0002__x0002__x0002__x0002_ÿÿÿÿÿÿÿÿÿÿÿÿÿÿÿÿÿÿÿÿÿÿÿÿÿÿÿÿÿÿÿÿÿÿÿÿÿÿÿÿÿÿ_x0002_ÿÿ_x0002__x0008__x0002__x0002__x0002__x0006__x0002__x000D__x0002__x0002_=RiskMean(F9)_x0002__x0002__x0002__x0002__x0002__x0002__x0002__x0002__x0002__x0002__x0002__x0002__x0002_	_x0002__x0002__x0002__x0005__x0002_Y_x0002__x0002_=O77/SUM('We_x0002__x0003_ekly Demand &amp; Budget Inputs'!E5:E56)+RiskOutput("Overall Demand Unsatisfied")_x0002__x0002__x0002__x0002__x0002__x0002__x0002__x0002__x0001__x0002__x0002__x0002__x0002__x0006__x0002__x0002__x0002_1_x0002__x0002__x0002_Y_x0002__x0002__x0002__x0002__x0002__x001A__x0002__x0002_Overall Demand Unsatisfied_x0002__x0002__x0002__x0002__x0002__x0002__x0002__x0002_ÿÿÿÿÿÿÿÿÿÿÿÿÿÿÿÿÿÿÿÿÿÿÿÿÿÿÿÿÿÿÿÿÿÿÿÿÿÿÿÿÿÿ_x0002_ÿÿ_x0002_	_x0002__x0002__x0002__x0006__x0002__x000E__x0002__x0002_=RiskMean(F10)_x0002__x0002__x0002__x0002__x0002__x0002__x0002__x0002__x0002__x0002__x0002__x0002__x0002__x0003__x0002__x0002__x0002__x0005__x0002_B_x0002__x0002_=COUNTIF(R26:R_x0002__x0003_77,"&lt;")+RiskOutput("No of weekly budget shortfalls")_x0002__x0002__x0002__x0002__x0002__x0002__x0002__x0002__x0001__x0002__x0002__x0002__x0002__x0007__x0002__x0002__x0002__x0016__x0002__x0002__x0002_B_x0002__x0002__x0002__x0002__x0002__x001E__x0002__x0002_No of weekly budget shortfalls_x0002__x0002__x0002__x0002__x0002__x0002__x0002__x0002_ÿÿÿÿÿÿÿÿÿÿÿÿÿÿÿÿÿÿÿÿÿÿÿÿÿÿÿÿÿÿÿÿÿÿÿÿÿÿÿÿÿÿ_x0002_ÿÿ_x0002__x0003__x0002__x0002__x0002__x0006__x0002__x000E__x0002__x0002_=RiskMean(F11)_x0002__x0002__x0002__x0002__x0002__x0002__x0002__x0002__x0002__x0002__x0002__x0002__x0002__x000B__x0002__x0002__x0002__x0005__x0002_H_x0002__x0002_=F8/(SUM(F26:F77)-SUM(O77))+RiskOut_x0002__x0003_put("Cost:Timely Satisfaction Ratio")_x0002__x0002__x0002__x0002__x0002__x0002__x0002__x0002__x0001__x0002__x0002__x0002__x0002__x0008__x0002__x0002__x0002__x001C__x0002__x0002__x0002_H_x0002__x0002__x0002__x0002__x0002__x001E__x0002__x0002_Cost:Timely Satisfaction Ratio_x0002__x0002__x0002__x0002__x0002__x0002__x0002__x0002_ÿÿÿÿÿÿÿÿÿÿÿÿÿÿÿÿÿÿÿÿÿÿÿÿÿÿÿÿÿÿÿÿÿÿÿÿÿÿÿÿÿÿ_x0002_ÿÿ_x0002__x000B__x0002__x0002__x0002__x0006__x0002__x000E__x0002__x0002_=RiskMean(F12)_x0002__x0002__x0002__x0002__x0002__x0002__x0002__x0002__x0002__x0002__x0002__x0002__x0002__x000C__x0002__x0002__x0002__x0005__x0002_`_x0002__x0002_=SUM(K26:K77)/(SUM(K26:K77)+SUM(P26:P77)+SUM(B13:B_x0002__x0003_15))+RiskOutput("Air Transportation Fraction")_x0002__x0002__x0002__x0002__x0002__x0002__x0002__x0002__x0001__x0002__x0002__x0002__x0002_	_x0002__x0002__x0002_7_x0002__x0002__x0002_`_x0002__x0002__x0002__x0002__x0002__x001B__x0002__x0002_Air Transportation Fraction_x0002__x0002__x0002__x0002__x0002__x0002__x0002__x0002_ÿÿÿÿÿÿÿÿÿÿÿÿÿÿÿÿÿÿÿÿÿÿÿÿÿÿÿÿÿÿÿÿÿÿÿÿÿÿÿÿÿÿ_x0002_ÿÿ_x0002__x000C__x0002__x0002__x0002__x0006__x0002__x000E__x0002__x0002_=RiskMean(F13)_x0002__x0002__x0002__x0002__x0002__x0002__x0002__x0002__x0002__x0002__x0002__x0002__x0002__x0019__x0002__x0002__x0002__x0010__x0002_C_x0002__x0002_=IF(ROUND(P26,0)&gt;0,ROUND(A26+RiskTriang($F$1_x0002__x0003_6,$F$17,$F$18),0),"NA")_x0017__x0002__x0002_1_x0001_A26_x0001_Q23_x0001_Order Arrival_x0002__x0001__x0002__x0002__x0002__x0002__x0002__x0002__x0002__x0002__x001D__x0002__x0002__x0002_:_x0002__x0002__x0002__x0002__x0002__x0002__x0001__x0002_ÿÿÿÿ_x0002__x0002__x0002__x0002__x0002__x0002__x0002__x0002__x0002__x0002__x0002__x0002__x0002__x0002__x0002__x0002__x0002__x001A__x0002__x0002__x0002__x0010__x0002_C_x0002__x0002_=IF(ROUND(P27,0)&gt;0,ROUND(A27+RiskTriang($F$16,$F$17,$F$18),0),"NA")_x000C__x0002__x0002_2_x0001_A27_x0001_Q26_x0001_NA_x0002__x0001__x0002__x0002__x0002__x0002__x0001__x0002__x0002__x0002__x001D__x0002__x0002__x0002_:_x0002__x0002__x0002__x0002__x0002__x0002__x0001__x0002_ÿÿÿÿ_x0002__x0002__x0002__x0002__x0002__x0002__x0002__x0002__x0002__x0002__x0002__x0002__x0002__x0002__x0002__x0002__x0002__x001B__x0002__x0002__x0002__x0010__x0002_C_x0002__x0002_=_x0004__x0005_IF(ROUND(P28,0)&gt;0,ROUND(A28+RiskTriang($F$16,$F$17,$F$18),0),"NA")_x000C__x0004__x0004_3_x0001_A28_x0001_Q27_x0001_NA_x0004__x0001__x0004__x0004__x0004__x0004__x0002__x0004__x0004__x0004__x001D__x0004__x0004__x0004_:_x0004__x0004__x0004__x0004__x0004__x0004__x0001__x0004_ÿÿÿÿ_x0004__x0004__x0004__x0004__x0004__x0004__x0004__x0004__x0004__x0004__x0004__x0004__x0004__x0004__x0004__x0004__x0004__x001C__x0004__x0004__x0004__x0010__x0004_C_x0004__x0004_=IF(ROUND(P29,0)&gt;0,ROUND(A29+RiskTriang($F$16,$F$17,$F$18),0),"NA")_x000C__x0004__x0004_4_x0001_A29_x0001_Q28_x0001_NA_x0004__x0001__x0004__x0004__x0004__x0004__x0003__x0004__x0004__x0004__x001D__x0004__x0004__x0004_:_x0004__x0004__x0004__x0004__x0004__x0004__x0001__x0004_ÿÿÿÿ_x0002__x0003__x0002__x0002__x0002__x0002__x0002__x0002__x0002__x0002__x0002__x0002__x0002__x0002__x0002__x0002__x0002__x0002__x0002__x001D__x0002__x0002__x0002__x0010__x0002_C_x0002__x0002_=IF(ROUND(P30,0)&gt;0,ROUND(A30+RiskTriang($F$16,$F$17,$F$18),0),"NA")_x000C__x0002__x0002_5_x0001_A30_x0001_Q29_x0001_NA_x0002__x0001__x0002__x0002__x0002__x0002__x0004__x0002__x0002__x0002__x001D__x0002__x0002__x0002_:_x0002__x0002__x0002__x0002__x0002__x0002__x0001__x0002_ÿÿÿÿ_x0002__x0002__x0002__x0002__x0002__x0002__x0002__x0002__x0002__x0002__x0002__x0002__x0002__x0002__x0002__x0002__x0002__x001E__x0002__x0002__x0002__x0010__x0002_C_x0002__x0002_=IF(ROUND(P31,0)&gt;0,ROUND(A31+RiskTriang($F$16,$F$17,$F$18),0),"NA")_x000C__x0002__x0002_6_x0001_A31_x0001_Q3_x0002__x0003_0_x0001_NA_x0002__x0001__x0002__x0002__x0002__x0002__x0005__x0002__x0002__x0002__x001D__x0002__x0002__x0002_:_x0002__x0002__x0002__x0002__x0002__x0002__x0001__x0002_ÿÿÿÿ_x0002__x0002__x0002__x0002__x0002__x0002__x0002__x0002__x0002__x0002__x0002__x0002__x0002__x0002__x0002__x0002__x0002__x001F__x0002__x0002__x0002__x0010__x0002_C_x0002__x0002_=IF(ROUND(P32,0)&gt;0,ROUND(A32+RiskTriang($F$16,$F$17,$F$18),0),"NA")_x000C__x0002__x0002_7_x0001_A32_x0001_Q30_x0001_NA_x0002__x0001__x0002__x0002__x0002__x0002__x0006__x0002__x0002__x0002__x001D__x0002__x0002__x0002_:_x0002__x0002__x0002__x0002__x0002__x0002__x0001__x0002_ÿÿÿÿ_x0002__x0002__x0002__x0002__x0002__x0002__x0002__x0002__x0002__x0002__x0002__x0002__x0002__x0002__x0002__x0002__x0002_ _x0002__x0002__x0002__x0010__x0002_C_x0002__x0002_=IF(ROUND(P33,0)&gt;0,ROUND(A33+RiskTriang($F$16,$_x0002__x0003_F$17,$F$18),0),"NA")_x000C__x0002__x0002_8_x0001_A33_x0001_Q32_x0001_NA_x0002__x0001__x0002__x0002__x0002__x0002__x0007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34,0)&gt;0,ROUND(A34+RiskTriang($F$16,$F$17,$F$18),0),"NA")_x000C__x0002__x0002_9_x0001_A34_x0001_Q33_x0001_NA_x0002__x0001__x0002__x0002__x0002__x0002__x0008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35,0_x0002__x0003_)&gt;0,ROUND(A35+RiskTriang($F$16,$F$17,$F$18),0),"NA")_x000D__x0002__x0002_10_x0001_A35_x0001_Q34_x0001_NA_x0002__x0001__x0002__x0002__x0002__x0002_	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36,0)&gt;0,ROUND(A36+RiskTriang($F$16,$F$17,$F$18),0),"NA")_x000D__x0002__x0002_11_x0001_A36_x0001_Q35_x0001_NA_x0002__x0001__x0002__x0002__x0002__x0002__x0003__x0002__x0002__x0002__x001D__x0002__x0002__x0002_:_x0002__x0002__x0002__x0002__x0002__x0002__x0001__x0002_ÿÿÿÿ_x0002__x0002__x0002__x0002__x0002__x0002__x0002__x0002__x0002__x0002__x0003__x0002__x0002__x0002__x0002__x0002__x0002__x0002__x0002_$_x0002__x0002__x0002__x0010__x0002_C_x0002__x0002_=IF(ROUND(P37,0)&gt;0,ROUND(A37+RiskTriang($F$16,$F$17,$F$18),0),"NA")_x000D__x0002__x0002_12_x0001_A37_x0001_Q36_x0001_NA_x0002__x0001__x0002__x0002__x0002__x0002__x000B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38,0)&gt;0,ROUND(A38+RiskTriang($F$16,$F$17,$F$18),0),"NA")_x000D__x0002__x0002_13_x0001_A38_x0001_Q37_x0001_NA_x0002__x0001__x0002__x0002__x0002__x0002__x0002__x0003__x000C__x0002__x0002__x0002__x001D__x0002__x0002__x0002_:_x0002__x0002__x0002__x0002__x0002__x0002__x0001__x0002_ÿÿÿÿ_x0002__x0002__x0002__x0002__x0002__x0002__x0002__x0002__x0002__x0002__x0002__x0002__x0002__x0002__x0002__x0002__x0002_&amp;_x0002__x0002__x0002__x0010__x0002_C_x0002__x0002_=IF(ROUND(P39,0)&gt;0,ROUND(A39+RiskTriang($F$16,$F$17,$F$18),0),"NA")_x000D__x0002__x0002_14_x0001_A39_x0001_Q38_x0001_NA_x0002__x0001__x0002__x0002__x0002__x0002__x000D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40,0)&gt;0,ROUND(A40+RiskTriang($F$16,$F$17,$F$1_x0002__x0003_8),0),"NA")_x000D__x0002__x0002_15_x0001_A40_x0001_Q39_x0001_NA_x0002__x0001__x0002__x0002__x0002__x0002__x000E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41,0)&gt;0,ROUND(A41+RiskTriang($F$16,$F$17,$F$18),0),"NA")_x000D__x0002__x0002_16_x0001_A41_x0001_Q40_x0001_NA_x0002__x0001__x0002__x0002__x0002__x0002__x000F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42,0)&gt;0,ROU_x0002__x0003_ND(A42+RiskTriang($F$16,$F$17,$F$18),0),"NA")_x000D__x0002__x0002_17_x0001_A42_x0001_Q41_x0001_NA_x0002__x0001__x0002__x0002__x0002__x0002__x0010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43,0)&gt;0,ROUND(A43+RiskTriang($F$16,$F$17,$F$18),0),"NA")_x000D__x0002__x0002_18_x0001_A43_x0001_Q41_x0001_NA_x0002__x0001__x0002__x0002__x0002__x0002__x0011__x0002__x0002__x0002__x001D__x0002__x0002__x0002_:_x0002__x0002__x0002__x0002__x0002__x0002__x0001__x0002_ÿÿÿÿ_x0002__x0002__x0002__x0002__x0002__x0002__x0002__x0002__x0002__x0002__x0002__x0002__x0002__x0002__x0002__x0002__x0003__x0002__x0002_+_x0002__x0002__x0002__x0010__x0002_C_x0002__x0002_=IF(ROUND(P44,0)&gt;0,ROUND(A44+RiskTriang($F$16,$F$17,$F$18),0),"NA")_x000D__x0002__x0002_19_x0001_A44_x0001_Q43_x0001_NA_x0002__x0001__x0002__x0002__x0002__x0002__x0012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45,0)&gt;0,ROUND(A45+RiskTriang($F$16,$F$17,$F$18),0),"NA")_x000D__x0002__x0002_20_x0001_A45_x0001_Q44_x0001_NA_x0002__x0001__x0002__x0002__x0002__x0002__x0013__x0002__x0002__x0002__x001D__x0002__x0002__x0002__x0003__x0002_:_x0002__x0002__x0002__x0002__x0002__x0002__x0001__x0002_ÿÿÿÿ_x0002__x0002__x0002__x0002__x0002__x0002__x0002__x0002__x0002__x0002__x0002__x0002__x0002__x0002__x0002__x0002__x0002_-_x0002__x0002__x0002__x0010__x0002_C_x0002__x0002_=IF(ROUND(P46,0)&gt;0,ROUND(A46+RiskTriang($F$16,$F$17,$F$18),0),"NA")_x000D__x0002__x0002_21_x0001_A46_x0001_Q45_x0001_NA_x0002__x0001__x0002__x0002__x0002__x0002__x0014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47,0)&gt;0,ROUND(A47+RiskTriang($F$16,$F$17,$F$18),0),"_x0002__x0003_NA")_x000D__x0002__x0002_22_x0001_A47_x0001_Q46_x0001_NA_x0002__x0001__x0002__x0002__x0002__x0002__x0015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48,0)&gt;0,ROUND(A48+RiskTriang($F$16,$F$17,$F$18),0),"NA")_x000D__x0002__x0002_23_x0001_A48_x0001_Q47_x0001_NA_x0002__x0001__x0002__x0002__x0002__x0002__x0016__x0002__x0002__x0002__x001D__x0002__x0002__x0002_:_x0002__x0002__x0002__x0002__x0002__x0002__x0001__x0002_ÿÿÿÿ_x0002__x0002__x0002__x0002__x0002__x0002__x0002__x0002__x0002__x0002__x0002__x0002__x0002__x0002__x0002__x0002__x0002_0_x0002__x0002__x0002__x0010__x0002_C_x0002__x0002_=IF(ROUND(P49,0)&gt;0,ROUND(A49+_x0002__x0003_RiskTriang($F$16,$F$17,$F$18),0),"NA")_x000D__x0002__x0002_24_x0001_A49_x0001_Q48_x0001_NA_x0002__x0001__x0002__x0002__x0002__x0002__x0017__x0002__x0002__x0002__x001D__x0002__x0002__x0002_:_x0002__x0002__x0002__x0002__x0002__x0002__x0001__x0002_ÿÿÿÿ_x0002__x0002__x0002__x0002__x0002__x0002__x0002__x0002__x0002__x0002__x0002__x0002__x0002__x0002__x0002__x0002__x0002_1_x0002__x0002__x0002__x0010__x0002_C_x0002__x0002_=IF(ROUND(P50,0)&gt;0,ROUND(A50+RiskTriang($F$16,$F$17,$F$18),0),"NA")_x000D__x0002__x0002_25_x0001_A50_x0001_Q49_x0001_NA_x0002__x0001__x0002__x0002__x0002__x0002__x0018__x0002__x0002__x0002__x001D__x0002__x0002__x0002_:_x0002__x0002__x0002__x0002__x0002__x0002__x0001__x0002_ÿÿÿÿ_x0002__x0002__x0002__x0002__x0002__x0002__x0002__x0002__x0002__x0002__x0002__x0002__x0002__x0002__x0002__x0002__x0002_2_x0002__x0002__x0002__x0010__x0002__x0003__x0002_C_x0002__x0002_=IF(ROUND(P51,0)&gt;0,ROUND(A51+RiskTriang($F$16,$F$17,$F$18),0),"NA")_x000D__x0002__x0002_26_x0001_A51_x0001_Q50_x0001_NA_x0002__x0001__x0002__x0002__x0002__x0002__x0019__x0002__x0002__x0002__x001D__x0002__x0002__x0002_:_x0002__x0002__x0002__x0002__x0002__x0002__x0001__x0002_ÿÿÿÿ_x0002__x0002__x0002__x0002__x0002__x0002__x0002__x0002__x0002__x0002__x0002__x0002__x0002__x0002__x0002__x0002__x0002_3_x0002__x0002__x0002__x0010__x0002_C_x0002__x0002_=IF(ROUND(P52,0)&gt;0,ROUND(A52+RiskTriang($F$16,$F$17,$F$18),0),"NA")_x000D__x0002__x0002_27_x0001_A52_x0001_Q51_x0001_NA_x0002__x0001__x0002__x0002__x0002__x0002__x001A__x0002__x0002__x0002__x001D__x0002__x0002__x0002_:_x0002__x0002__x0002__x0002__x0002__x0002__x0003__x0002__x0001__x0002_ÿÿÿÿ_x0002__x0002__x0002__x0002__x0002__x0002__x0002__x0002__x0002__x0002__x0002__x0002__x0002__x0002__x0002__x0002__x0002_4_x0002__x0002__x0002__x0010__x0002_C_x0002__x0002_=IF(ROUND(P53,0)&gt;0,ROUND(A53+RiskTriang($F$16,$F$17,$F$18),0),"NA")_x000D__x0002__x0002_28_x0001_A53_x0001_Q52_x0001_NA_x0002__x0001__x0002__x0002__x0002__x0002__x001B__x0002__x0002__x0002__x001D__x0002__x0002__x0002_:_x0002__x0002__x0002__x0002__x0002__x0002__x0001__x0002_ÿÿÿÿ_x0002__x0002__x0002__x0002__x0002__x0002__x0002__x0002__x0002__x0002__x0002__x0002__x0002__x0002__x0002__x0002__x0002_5_x0002__x0002__x0002__x0010__x0002_C_x0002__x0002_=IF(ROUND(P54,0)&gt;0,ROUND(A54+RiskTriang($F$16,$F$17,$F$18),0),"NA")_x000D__x0002__x0002__x0002__x0003_29_x0001_A54_x0001_Q52_x0001_NA_x0002__x0001__x0002__x0002__x0002__x0002__x001C__x0002__x0002__x0002__x001D__x0002__x0002__x0002_:_x0002__x0002__x0002__x0002__x0002__x0002__x0001__x0002_ÿÿÿÿ_x0002__x0002__x0002__x0002__x0002__x0002__x0002__x0002__x0002__x0002__x0002__x0002__x0002__x0002__x0002__x0002__x0002_6_x0002__x0002__x0002__x0010__x0002_C_x0002__x0002_=IF(ROUND(P55,0)&gt;0,ROUND(A55+RiskTriang($F$16,$F$17,$F$18),0),"NA")_x000D__x0002__x0002_30_x0001_A55_x0001_Q54_x0001_NA_x0002__x0001__x0002__x0002__x0002__x0002__x001D__x0002__x0002__x0002__x001D__x0002__x0002__x0002_:_x0002__x0002__x0002__x0002__x0002__x0002__x0001__x0002_ÿÿÿÿ_x0002__x0002__x0002__x0002__x0002__x0002__x0002__x0002__x0002__x0002__x0002__x0002__x0002__x0002__x0002__x0002__x0002_7_x0002__x0002__x0002__x0010__x0002_C_x0002__x0002_=IF(ROUND(P56,0)&gt;0,ROUND(A56+RiskTri_x0002__x0003_ang($F$16,$F$17,$F$18),0),"NA")_x000D__x0002__x0002_31_x0001_A56_x0001_Q55_x0001_NA_x0002__x0001__x0002__x0002__x0002__x0002__x001E__x0002__x0002__x0002__x001D__x0002__x0002__x0002_:_x0002__x0002__x0002__x0002__x0002__x0002__x0001__x0002_ÿÿÿÿ_x0002__x0002__x0002__x0002__x0002__x0002__x0002__x0002__x0002__x0002__x0002__x0002__x0002__x0002__x0002__x0002__x0002_8_x0002__x0002__x0002__x0010__x0002_C_x0002__x0002_=IF(ROUND(P57,0)&gt;0,ROUND(A57+RiskTriang($F$16,$F$17,$F$18),0),"NA")_x000D__x0002__x0002_32_x0001_A57_x0001_Q56_x0001_NA_x0002__x0001__x0002__x0002__x0002__x0002__x001F__x0002__x0002__x0002__x001D__x0002__x0002__x0002_:_x0002__x0002__x0002__x0002__x0002__x0002__x0001__x0002_ÿÿÿÿ_x0002__x0002__x0002__x0002__x0002__x0002__x0002__x0002__x0002__x0002__x0002__x0002__x0002__x0002__x0002__x0002__x0002_9_x0002__x0002__x0002__x0010__x0002_C_x0002__x0002_=I_x0002__x0003_F(ROUND(P58,0)&gt;0,ROUND(A58+RiskTriang($F$16,$F$17,$F$18),0),"NA")_x000D__x0002__x0002_33_x0001_A58_x0001_Q57_x0001_NA_x0002__x0001__x0002__x0002__x0002__x0002_ 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59,0)&gt;0,ROUND(A59+RiskTriang($F$16,$F$17,$F$18),0),"NA")_x000D__x0002__x0002_34_x0001_A59_x0001_Q57_x0001_NA_x0002__x0001__x0002__x0002__x0002__x0002_!_x0002__x0002__x0002__x001D__x0002__x0002__x0002_:_x0002__x0002__x0002__x0002__x0002__x0002__x0001__x0002_ÿÿÿ_x0002__x0003_ÿ_x0002__x0002__x0002__x0002__x0002__x0002__x0002__x0002__x0002__x0002__x0002__x0002__x0002__x0002__x0002__x0002__x0002_;_x0002__x0002__x0002__x0010__x0002_C_x0002__x0002_=IF(ROUND(P60,0)&gt;0,ROUND(A60+RiskTriang($F$16,$F$17,$F$18),0),"NA")_x000D__x0002__x0002_35_x0001_A60_x0001_Q59_x0001_NA_x0002__x0001__x0002__x0002__x0002__x0002_"_x0002__x0002__x0002__x001D__x0002__x0002__x0002_:_x0002__x0002__x0002__x0002__x0002__x0002__x0001__x0002_ÿÿÿÿ_x0002__x0002__x0002__x0002__x0002__x0002__x0002__x0002__x0002__x0002__x0002__x0002__x0002__x0002__x0002__x0002__x0002_&lt;_x0002__x0002__x0002__x0010__x0002_C_x0002__x0002_=IF(ROUND(P61,0)&gt;0,ROUND(A61+RiskTriang($F$16,$F$17,$F$18),0),"NA")_x000D__x0002__x0002_36_x0001_A61_x0002__x0003__x0001_Q60_x0001_NA_x0002__x0001__x0002__x0002__x0002__x0002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62,0)&gt;0,ROUND(A62+RiskTriang($F$16,$F$17,$F$18),0),"NA")_x000D__x0002__x0002_37_x0001_A62_x0001_Q61_x0001_NA_x0002__x0001__x0002__x0002__x0002__x0002_$_x0002__x0002__x0002__x001D__x0002__x0002__x0002_:_x0002__x0002__x0002__x0002__x0002__x0002__x0001__x0002_ÿÿÿÿ_x0002__x0002__x0002__x0002__x0002__x0002__x0002__x0002__x0002__x0002__x0002__x0002__x0002__x0002__x0002__x0002__x0002_&gt;_x0002__x0002__x0002__x0010__x0002_C_x0002__x0002_=IF(ROUND(P63,0)&gt;0,ROUND(A63+RiskTriang($F$_x0002__x0003_16,$F$17,$F$18),0),"NA")_x000D__x0002__x0002_38_x0001_A63_x0001_Q61_x0001_NA_x0002__x0001__x0002__x0002__x0002__x0002_%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P64,0)&gt;0,ROUND(A64+RiskTriang($F$16,$F$17,$F$18),0),"NA")_x000D__x0002__x0002_39_x0001_A64_x0001_Q63_x0001_NA_x0002__x0001__x0002__x0002__x0002__x0002_&amp;_x0002__x0002__x0002__x001D__x0002__x0002__x0002_:_x0002__x0002__x0002__x0002__x0002__x0002__x0001__x0002_ÿÿÿÿ_x0002__x0002__x0002__x0002__x0002__x0002__x0002__x0002__x0002__x0002__x0002__x0002__x0002__x0002__x0002__x0002__x0002_@_x0002__x0002__x0002__x0010__x0002_C_x0002__x0002_=IF(ROUND_x0002__x0003_(P65,0)&gt;0,ROUND(A65+RiskTriang($F$16,$F$17,$F$18),0),"NA")_x000D__x0002__x0002_40_x0001_A65_x0001_Q63_x0001_NA_x0002__x0001__x0002__x0002__x0002__x0002_'_x0002__x0002__x0002__x001D__x0002__x0002__x0002_:_x0002__x0002__x0002__x0002__x0002__x0002__x0001__x0002_ÿÿÿÿ_x0002__x0002__x0002__x0002__x0002__x0002__x0002__x0002__x0002__x0002__x0002__x0002__x0002__x0002__x0002__x0002__x0002_A_x0002__x0002__x0002__x0010__x0002_C_x0002__x0002_=IF(ROUND(P66,0)&gt;0,ROUND(A66+RiskTriang($F$16,$F$17,$F$18),0),"NA")_x000D__x0002__x0002_41_x0001_A66_x0001_Q65_x0001_NA_x0002__x0001__x0002__x0002__x0002__x0002_(_x0002__x0002__x0002__x001D__x0002__x0002__x0002_:_x0002__x0002__x0002__x0002__x0002__x0002__x0001__x0002_ÿÿÿÿ_x0002__x0002__x0002__x0002__x0002__x0002__x0003__x0002__x0002__x0002__x0002__x0002__x0002__x0002__x0002__x0002__x0002__x0002__x0002_B_x0002__x0002__x0002__x0010__x0002_C_x0002__x0002_=IF(ROUND(P67,0)&gt;0,ROUND(A67+RiskTriang($F$16,$F$17,$F$18),0),"NA")_x000D__x0002__x0002_42_x0001_A67_x0001_Q65_x0001_NA_x0002__x0001__x0002__x0002__x0002__x0002_)_x0002__x0002__x0002__x001D__x0002__x0002__x0002_:_x0002__x0002__x0002__x0002__x0002__x0002__x0001__x0002_ÿÿÿÿ_x0002__x0002__x0002__x0002__x0002__x0002__x0002__x0002__x0002__x0002__x0002__x0002__x0002__x0002__x0002__x0002__x0002_C_x0002__x0002__x0002__x0010__x0002_C_x0002__x0002_=IF(ROUND(P68,0)&gt;0,ROUND(A68+RiskTriang($F$16,$F$17,$F$18),0),"NA")_x000D__x0002__x0002_43_x0001_A68_x0001_Q65_x0001_NA_x0002__x0003__x0002__x0001__x0002__x0002__x0002__x0002_*_x0002__x0002__x0002__x001D__x0002__x0002__x0002_:_x0002__x0002__x0002__x0002__x0002__x0002__x0001__x0002_ÿÿÿÿ_x0002__x0002__x0002__x0002__x0002__x0002__x0002__x0002__x0002__x0002__x0002__x0002__x0002__x0002__x0002__x0002__x0002_D_x0002__x0002__x0002__x0010__x0002_C_x0002__x0002_=IF(ROUND(P69,0)&gt;0,ROUND(A69+RiskTriang($F$16,$F$17,$F$18),0),"NA")_x000D__x0002__x0002_44_x0001_A69_x0001_Q68_x0001_NA_x0002__x0001__x0002__x0002__x0002__x0002_+_x0002__x0002__x0002__x001D__x0002__x0002__x0002_:_x0002__x0002__x0002__x0002__x0002__x0002__x0001__x0002_ÿÿÿÿ_x0002__x0002__x0002__x0002__x0002__x0002__x0002__x0002__x0002__x0002__x0002__x0002__x0002__x0002__x0002__x0002__x0002_E_x0002__x0002__x0002__x0010__x0002_C_x0002__x0002_=IF(ROUND(P70,0)&gt;0,ROUND(A70+RiskTriang($F$16,$F$1_x0002__x0003_7,$F$18),0),"NA")_x000D__x0002__x0002_45_x0001_A70_x0001_Q69_x0001_NA_x0002__x0001__x0002__x0002__x0002__x0002_,_x0002__x0002__x0002__x001D__x0002__x0002__x0002_:_x0002__x0002__x0002__x0002__x0002__x0002__x0001__x0002_ÿÿÿÿ_x0002__x0002__x0002__x0002__x0002__x0002__x0002__x0002__x0002__x0002__x0002__x0002__x0002__x0002__x0002__x0002__x0002_F_x0002__x0002__x0002__x0010__x0002_C_x0002__x0002_=IF(ROUND(P71,0)&gt;0,ROUND(A71+RiskTriang($F$16,$F$17,$F$18),0),"NA")_x000D__x0002__x0002_46_x0001_A71_x0001_Q70_x0001_NA_x0002__x0001__x0002__x0002__x0002__x0002_-_x0002__x0002__x0002__x001D__x0002__x0002__x0002_:_x0002__x0002__x0002__x0002__x0002__x0002__x0001__x0002_ÿÿÿÿ_x0002__x0002__x0002__x0002__x0002__x0002__x0002__x0002__x0002__x0002__x0002__x0002__x0002__x0002__x0002__x0002__x0002_G_x0002__x0002__x0002__x0010__x0002_C_x0002__x0002_=IF(ROUND(P72,0)_x0002__x0003_&gt;0,ROUND(A72+RiskTriang($F$16,$F$17,$F$18),0),"NA")_x000D__x0002__x0002_47_x0001_A72_x0001_Q71_x0001_NA_x0002__x0001__x0002__x0002__x0002__x0002_._x0002__x0002__x0002__x001D__x0002__x0002__x0002_:_x0002__x0002__x0002__x0002__x0002__x0002__x0001__x0002_ÿÿÿÿ_x0002__x0002__x0002__x0002__x0002__x0002__x0002__x0002__x0002__x0002__x0002__x0002__x0002__x0002__x0002__x0002__x0002_H_x0002__x0002__x0002__x0010__x0002_C_x0002__x0002_=IF(ROUND(P73,0)&gt;0,ROUND(A73+RiskTriang($F$16,$F$17,$F$18),0),"NA")_x000D__x0002__x0002_48_x0001_A73_x0001_Q72_x0001_NA_x0002__x0001__x0002__x0002__x0002__x0002_/_x0002__x0002__x0002__x001D__x0002__x0002__x0002_:_x0002__x0002__x0002__x0002__x0002__x0002__x0001__x0002_ÿÿÿÿ_x0002__x0002__x0002__x0002__x0002__x0002__x0002__x0002__x0002__x0002__x0002__x0003__x0002__x0002__x0002__x0002__x0002__x0002__x0002_I_x0002__x0002__x0002__x0010__x0002_C_x0002__x0002_=IF(ROUND(P74,0)&gt;0,ROUND(A74+RiskTriang($F$16,$F$17,$F$18),0),"NA")_x000D__x0002__x0002_49_x0001_A74_x0001_Q73_x0001_NA_x0002__x0001__x0002__x0002__x0002__x0002_0_x0002__x0002__x0002__x001D__x0002__x0002__x0002_:_x0002__x0002__x0002__x0002__x0002__x0002__x0001__x0002_ÿÿÿÿ_x0002__x0002__x0002__x0002__x0002__x0002__x0002__x0002__x0002__x0002__x0002__x0002__x0002__x0002__x0002__x0002__x0002_J_x0002__x0002__x0002__x0010__x0002_C_x0002__x0002_=IF(ROUND(P75,0)&gt;0,ROUND(A75+RiskTriang($F$16,$F$17,$F$18),0),"NA")_x000D__x0002__x0002_50_x0001_A75_x0001_Q74_x0001_NA_x0002__x0001__x0002__x0002__x0002__x0002_1_x0002__x0003__x0002__x0002__x0002__x001D__x0002__x0002__x0002_:_x0002__x0002__x0002__x0002__x0002__x0002__x0001__x0002_ÿÿÿÿ_x0002__x0002__x0002__x0002__x0002__x0002__x0002__x0002__x0002__x0002__x0002__x0002__x0002__x0002__x0002__x0002__x0002_K_x0002__x0002__x0002__x0010__x0002_C_x0002__x0002_=IF(ROUND(P76,0)&gt;0,ROUND(A76+RiskTriang($F$16,$F$17,$F$18),0),"NA")_x000D__x0002__x0002_51_x0001_A76_x0001_Q75_x0001_NA_x0002__x0001__x0002__x0002__x0002__x0002_2_x0002__x0002__x0002__x001D__x0002__x0002__x0002_:_x0002__x0002__x0002__x0002__x0002__x0002__x0001__x0002_ÿÿÿÿ_x0002__x0002__x0002__x0002__x0002__x0002__x0002__x0002__x0002__x0002__x0002__x0002__x0002__x0002__x0002__x0002__x0002_L_x0002__x0002__x0002__x0010__x0002_C_x0002__x0002_=IF(ROUND(P77,0)&gt;0,ROUND(A77+RiskTriang($F$16,$F$17,$F$18_x0002__x0003_),0),"NA")_x000D__x0002__x0002_52_x0001_A77_x0001_Q76_x0001_NA_x0002__x0001__x0002__x0002__x0002__x0002_3_x0002__x0002__x0002__x001D__x0002__x0002__x0002_:_x0002__x0002__x0002__x0002__x0002__x0002__x0001__x0002_ÿÿÿÿ_x0002__x0002__x0002__x0002__x0002__x0002__x0002__x0002__x0002__x0002__x0002__x0002__x0002__x0002__x0002__x0002__x0002__x001E__x0002__x0002_Output Distribution - Original_x0002__x0002__x0002__x0002__x0002__x000D__x0002__x0002_rsklibSimData_x0002__x0002__x0002__x0002__x0002__x001F__x0002__x0002_Parametrical Change Deliverable_x0002__x0002__x0002__x0002__x0002__x000F__x0002__x0002_Model Cash flow_x0002__x0002__x0002__x0002__x0002__x0014__x0002__x0002_Optimization Summary_x0002__x0002__x0002__x0002__x0002__x001D__x0002__x0002_Weekly Demand &amp; Bu_x0007__x0008_dget Inputs_x0007__x0007__x0007__x0007__x0007__x0006__x0007__x0007_Sheet3_x0007__x0007__x0007__x0007__x0007__x000D__x0007__x0007_ro_HiddenInfo_x0005__x0007__x0007__x0007__x0007__x0007__x0007__x0007__x0007__x0004__x0007__x0015__x0007__x0007_=RiskMean(Model!$F$8)_x0007__x0007__x0007__x0007__x0007__x0007__x0007__x0007__x0007__x0007__x0007__x0007__x0007__x0001__x0007__x0007__x0007__x000F__x0007__x000F__x0007__x0007_=RiskMean($B$1)_x0007__x0007__x0007__x0007__x0007__x0007__x0007__x0007__x0007__x0007__x0007__x0007__x0007__x0002__x0007__x0007__x0007__x000F__x0007__x0011__x0007__x0007_=RiskStdDev($B$1)_x0007__x0007__x0007__x0007__x0007__x0007__x0007__x0007__x0007__x0007__x0007__x0007__x0007__x0003__x0007__x0007__x0007__x000F__x0007__x000E__x0007__x0007_=RiskMin($B$1)_x0007__x0007__x0007__x0007__x0007__x0007__x0007__x0007__x0007__x0007__x0007__x0007__x0007__x0004__x0007__x0007__x0007__x000F__x0007__x000E__x0007__x0007_=RiskMax($B$1)_x0007__x0007__x0007__x0007__x0007__x0007__x0007__x0007__x0007__x0007__x0007__x0002__x0003__x0002__x0002__x0015__x0002__x0002__PalUtilTempWorksheet_x0002__x0002__x0002__x0002_4_x0002__x0002__x0002__x0002__x0002__x0002__x0002__x0003__x0002__x0002__x0002__x000F__x0002__x0002__x0002_4_x0002__x0002__x0002__x0002__x0002__x0001__x0002__x0014__x0002__x0002__x0002__x0002__x0002__x0002__x0002__x0001__x0002__x0015__x0002__x0002__x0002__x0002__x0002__x0002__x0002__x0001__x0002__x0016__x0002__x0002__x0002__x0002__x0002__x0002__x0002__x0001__x0002__x0017__x0002__x0002__x0002__x0002__x0002__x0002__x0002__x0001__x0002__x0018__x0002__x0002__x0002__x0002__x0002__x0002__x0002__x0001__x0002__x0019__x0002__x0002__x0002__x0002__x0002__x0002__x0002__x0001__x0002__x001A__x0002__x0002__x0002__x0002__x0002__x0002__x0002__x0001__x0002__x001B__x0002__x0002__x0002__x0002__x0002__x0002__x0002__x0001__x0002__x001C__x0002__x0002__x0002__x0002__x0002__x0002__x0002__x0001__x0002__x001D__x0002__x0002__x0002__x0002__x0002__x0002__x0002__x0001__x0002__x001E__x0002__x0002__x0002__x0002__x0002__x0002__x0002__x0001__x0002__x001F__x0002__x0002__x0002__x0002__x0002__x0002__x0002__x0001__x0002_ 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amp;_x0002__x0002__x0002__x0002__x0002__x0002__x0002__x0001__x0002_'_x0002__x0002__x0002__x0002__x0002__x0002__x0002__x0003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_x0002__x0002__x0002__x0002__x0002__x0002__x0002__x0001__x0002_0_x0002__x0002__x0002__x0002__x0002__x0002__x0002__x0001__x0002_1_x0002__x0002__x0002__x0002__x0002__x0002__x0002__x0001__x0002_2_x0002__x0002__x0002__x0002__x0002__x0002__x0002__x0001__x0002_3_x0002__x0002__x0002__x0002__x0002__x0002__x0002__x0001__x0002_4_x0002__x0002__x0002__x0002__x0002__x0002__x0002__x0001__x0002_5_x0002__x0002__x0002__x0002__x0002__x0002__x0002__x0001__x0002_6_x0002__x0002__x0002__x0002__x0002__x0002__x0002__x0001__x0002_7_x0002__x0002__x0002__x0002__x0002__x0002__x0002__x0001__x0002_8_x0002__x0002__x0002__x0002__x0002__x0002__x0002__x0001__x0002_9_x0002__x0002__x0002__x0002__x0002__x0002__x0002__x0001__x0002_:_x0002__x0002__x0002__x0002__x0002__x0002__x0002__x0001__x0002_;_x0002__x0002__x0002__x0002__x0002__x0002__x0002__x0001__x0002_&lt;_x0002__x0002__x0002__x0002__x0002__x0002__x0002__x0001__x0002_=_x0002__x0002__x0002__x0002__x0002__x0002__x0002__x0001__x0002_&gt;_x0002__x0002__x0002__x0002__x0002__x0002__x0002__x0001__x0002_?_x0002__x0002__x0002__x0002__x0002__x0002__x0002__x0001__x0002_@_x0002__x0002__x0002__x0002__x0002__x0002__x0002__x0001__x000D__x000F__x000D_A_x000D__x000D__x000D__x000D__x000D__x000D__x000D__x0001__x000D_B_x000D__x000D__x000D__x000D__x000D__x000D__x000D__x0001__x000D_C_x000D__x000D__x000D__x000D__x000D__x000D__x000D__x0001__x000D_D_x000D__x000D__x000D__x000D__x000D__x000D__x000D__x0001__x000D_E_x000D__x000D__x000D__x000D__x000D__x000D__x000D__x0001__x000D_F_x000D__x000D__x000D__x000D__x000D__x000D__x000D__x0001__x000D_G_x000D__x000D__x000D__x000D__x000D__x000F__x000D__x000D__x000D__x000D__x000D__x0001__x000D__x000D__x000D__x000D__x000D__x000D__x000D__x000D__x000D__x0001__x000D__x0002__x000D__x000D__x000D__x000D__x000D__x000D__x000D__x0001__x000D__x0004__x000D__x000D__x000D__x000D__x000D__x000D__x000D__x0001__x000D__x0006__x000D__x000D__x000D__x000D__x000D__x000D__x000D__x0001__x000D__x0008__x000D__x000D__x000D__x000D__x000D__x000D__x000D__x0001__x000D__x000F__x000D__x000D__x000D__x000D__x000D__x000D__x000D__x0001__x000D__x000C__x000D__x000D__x000D__x000D__x000D__x000D__x000D__x0001__x000D__x000E__x000D__x000D__x000D__x000D__x000D__x000D__x000D__x0001__x000D__x0010__x000D__x000D__x000D__x000D__x000D__x000D__x000D__x0001__x000D__x0012__x000D__x000D__x000D__x000D__x000D__x000D__x000D__x000D__x000D__x000B__x000D__x000D__x000D__x000D__x000D__x000D__x0001__x000D__x0003__x000D__x000D__x000D__x0005__x000D__x000D__x000D__x000D__x0001__x000D__x0005__x000D__x000D__x000D__x0005__x000D__x000D__x000D__x000D__x0001__x000D__x0007__x000D__x000D__x000D__x0005__x000D__x000D__x000D__x000D__x0001__x000D_	_x000D__x000D__x000D__x0005__x000D__x000D__x000D__x000D__x0001__x000D__x000B__x000D__x000D__x000D__x0005__x000D__x000D__x000D__x000D__x0001__x000D__x0004__x000D__x000D__x000D__x0005__x000D__x000D__x000D__x000D__x0001__x000D__x0006__x000D_</t>
  </si>
  <si>
    <t>a14e4a802b420af5441e3d2ec625d9d2_x0002__x0003__x0002__x0002__x0005__x0002__x0002__x0002__x0002__x0001__x0002__x0008__x0002__x0002__x0002__x0005__x0002__x0002__x0002__x0002__x0001__x0002__x0003__x0002__x0002__x0002__x0005__x0002__x0002__x0002__x0002__x0001__x0002__x000C__x0002__x0002__x0002__x0005__x0002__x0002__x0002__x0002_	_x0002__x0002__x0002__x0002__x0002__x0001__x0002__x0012_'_x0002__x0002_¬_x0001__x0002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0002__x0002__x0002__x0011_'_x0002__x0002__x000C__x0002__x0002__x0002__x0002__x0002__x0002__x0002__x0013_'_x0002__x0002__x0010__x0002__x0002__x0002__x0001__x0002__x0002__x0002_;¥2_x0002__x0003__x0001__x0002__x0002_ÿÿÿÿ</t>
  </si>
  <si>
    <t>Demand Fulfillment Rate (Timely)</t>
  </si>
  <si>
    <t>7228c546d4f427afa6fb4a99e29de376_x0005__x0007_ÐÏ_x0011_à¡±_x001A_á_x0005__x0005__x0005__x0005__x0005__x0005__x0005__x0005__x0005__x0005__x0005__x0005__x0005__x0005__x0005__x0005_&gt;_x0005__x0003__x0005_þÿ	_x0005__x0006__x0005__x0005__x0005__x0005__x0005__x0005__x0005__x0005__x0005__x0005__x0005__x0007__x0005__x0005__x0005__x0001__x0005__x0005__x0005__x0005__x0005__x0005__x0005__x0005__x0010__x0005__x0005__x0002__x0005__x0005__x0005__x0001__x0005__x0005__x0005_þÿÿÿ_x0005__x0005__x0005__x0005__x0005__x0005__x0005__x0005_q_x0005__x0005__x0005_ÿ_x0005__x0005__x0005_}_x0001__x0005__x0005_û_x0001__x0005__x0005_y_x0002__x0005__x0005_÷_x0002__x0005__x0005_u_x0003__x0005__x0005_ó_x0003__x0005__x0005__x0004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	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0001__x0001__x0001_^_x0001__x0001__x0001_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_x0001__x0001__x0001_|_x0001__x0001__x0001__x0003__x0004_}_x0003__x0003__x0003_~_x0003__x0003__x0003__x0003__x0003__x0003_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_x0008_VhÎoÑ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_x0001_B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0005_ÿÿÿÿÿÿÿÿÿÿÿÿÿÿÿÿÿÿÿÿÿÿÿÿÿÿÿÿÿÿÿÿÿÿÿÿÿÿÿÿ_x0001__x0004__x0004__x001F_ÝÎV5ÝÎV_x0001__x0004__x0004__x0004__x0001__x0004__x0004__x0004_è_x0003__x0004__x0004_è_x0003__x0004__x0004_è_x0003__x0004__x0004__x0003__x0004__x0004__x0004__x0002__x0004__x0004__x0004_4_x0004__x0004__x0004__x0004__x0004__x0004__x0004_4_x0004__x0004__x0004__x0005__x0004__x0004__x0004_;¥2_x0001__x0004__x0004__x0004__x000B__x0004__x0004__x0004__x0007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t>
  </si>
  <si>
    <t>1612b63c819efd208c42f687ba3a0a6c0|1|613376|f375e6387182db5fe8025bc1cc444834</t>
  </si>
  <si>
    <t>GF1_rK0qDwEADwDNAAwjACYAOABSAGYAZwB1AIMApwDJAMMAKgD//wAAAAAAAQQAAAAABDAuMDAAAAABFFRvdGFsIFdhcmVob3VzZSBDb3N0AQABARAAAgABClN0YXRpc3RpY3MDAQEA/wEBAQEBAAEBAQAEAAAAAQEBAQEAAQEBAAQAAAABhwACHAAUVG90YWwgV2FyZWhvdXNlIENvc3QAAC8BAAIAAgCvALkAAQECAZqZmZmZmak/AABmZmZmZmbuPwAABQABAQEAAQEBAA==</t>
  </si>
  <si>
    <t>GF1_Z0CmcQEADwC6AAwjACYANgAAAHYAdwCZAKcAAAAAALMAKAD//wABEAEEAAAAAAQwLjAwAAAAARRUb3RhbCBXYXJlaG91c2UgQ29zdAEmSW5wdXRzIFJhbmtlZCBCeSBFZmZlY3Qgb24gT3V0cHV0IE1lYW4BAf8BAQEBARRUb3RhbCBXYXJlaG91c2UgQ29zdAEBAQAEAAAAAQEBAQEAAQEBAAQAAAABqwADCAAAAAAvAQAFAAEBAQAA_x0001_0~0~&gt;75%~&lt;25%~&gt;90%~_x0002__x0003_10~0~0.95~1~False~False~</t>
  </si>
  <si>
    <t>GF1_rK0qDwEADwDDAAwjACYAOABNAGEAYgBwAH4AnQC/ALkAKgD//wAAAAAAAQQAAAAABDAuMDAAAAABD1RvdGFsIFJVVEYgQ29zdAEAAQEQAAIAAQpTdGF0aXN0aWNzAwEBAP8BAQEBAQABAQEABAAAAAEBAQEBAAEBAQAEAAAAAYIAAhcAD1RvdGFsIFJVVEYgQ29zdAAALwEAAgACAKUArwABAQIBmpmZmZmZqT8AAGZmZmZmZu4/AAAFAAEBAQABAQEA</t>
  </si>
  <si>
    <t>GF1_Z0CmcQEADwCwAAwjACYAMgAAAG8AcACPAJ0AAAAAAKkAKAD//wABEAEEAAAAAAAAAAABD1RvdGFsIFJVVEYgQ29zdAEoQ29ycmVsYXRpb24gQ29lZmZpY2llbnRzIChTcGVhcm1hbiBSYW5rKQEB/wEBAQEBEUNvZWZmaWNpZW50IFZhbHVlAQEBAAQAAAABAQEBAQABAQEABAAAAAGhAAMIAAAAAC8BAAUAAQEBAAA=_x0001_0~0~&gt;75%~&lt;25%~&gt;90%~_x0002__x0003_10~0~0.95~1~False~False~</t>
  </si>
  <si>
    <t>GF1_rK0qDwEADwC5AAwjACYAOABIAFwAXQBrAHkAkwC1AK8AKgD//wAAAAAAAQQAAAAABDAuMDAAAAABClRvdGFsIENvc3QBAAEBEAACAAEKU3RhdGlzdGljcwMBAQD/AQEBAQEAAQEBAAQAAAABAQEBAQABAQEABAAAAAF9AAISAApUb3RhbCBDb3N0AAAvAQACAAIAmwClAAEBAgGamZmZmZmpPwAAZmZmZmZm7j8AAAUAAQEBAAEBAQA=</t>
  </si>
  <si>
    <t>GF1_Z0CmcQEADwCrAAwjACYAMgAAAGoAawCKAJgAAAAAAKQAKAD//wABEAEEAAAAAAAAAAABClRvdGFsIENvc3QBKENvcnJlbGF0aW9uIENvZWZmaWNpZW50cyAoU3BlYXJtYW4gUmFuaykBAf8BAQEBARFDb2VmZmljaWVudCBWYWx1ZQEBAQAEAAAAAQEBAQEAAQEBAAQAAAABnAADCAAAAAAvAQAFAAEBAQAA_x0001_0~0~&gt;75%~&lt;25%~&gt;90%~_x0002__x0003_10~0~0.95~1~False~Fal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</si>
</sst>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14"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4"/>
      <color theme="1"/>
      <name val="Tahoma"/>
      <family val="2"/>
    </font>
    <font>
      <sz val="8"/>
      <color theme="1"/>
      <name val="Tahoma"/>
      <family val="2"/>
    </font>
    <font>
      <b/>
      <sz val="8"/>
      <color theme="1"/>
      <name val="Tahoma"/>
      <family val="2"/>
    </font>
    <font>
      <b/>
      <sz val="8"/>
      <color theme="1"/>
      <name val="Calibri"/>
      <family val="2"/>
      <scheme val="minor"/>
    </font>
    <font>
      <sz val="8"/>
      <color theme="1"/>
      <name val="Calibri"/>
      <family val="2"/>
      <scheme val="minor"/>
    </font>
    <font>
      <sz val="8.25"/>
      <name val="Tahoma"/>
      <family val="2"/>
    </font>
    <font>
      <sz val="11"/>
      <color theme="0"/>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FF00FF"/>
        <bgColor indexed="64"/>
      </patternFill>
    </fill>
    <fill>
      <patternFill patternType="solid">
        <fgColor rgb="FF00FF00"/>
        <bgColor indexed="64"/>
      </patternFill>
    </fill>
    <fill>
      <patternFill patternType="solid">
        <fgColor rgb="FFC0C0C0"/>
        <bgColor indexed="64"/>
      </patternFill>
    </fill>
    <fill>
      <patternFill patternType="solid">
        <fgColor theme="2" tint="-0.499984740745262"/>
        <bgColor indexed="64"/>
      </patternFill>
    </fill>
    <fill>
      <patternFill patternType="solid">
        <fgColor theme="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3"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ck">
        <color indexed="64"/>
      </top>
      <bottom/>
      <diagonal/>
    </border>
    <border>
      <left/>
      <right/>
      <top/>
      <bottom style="thin">
        <color rgb="FF000000"/>
      </bottom>
      <diagonal/>
    </border>
    <border>
      <left style="medium">
        <color rgb="FF000000"/>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indexed="64"/>
      </right>
      <top/>
      <bottom/>
      <diagonal/>
    </border>
    <border>
      <left/>
      <right style="medium">
        <color rgb="FF000000"/>
      </right>
      <top/>
      <bottom/>
      <diagonal/>
    </border>
    <border>
      <left style="medium">
        <color rgb="FF000000"/>
      </left>
      <right style="thin">
        <color indexed="64"/>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style="dashed">
        <color indexed="22"/>
      </bottom>
      <diagonal/>
    </border>
    <border>
      <left/>
      <right style="medium">
        <color rgb="FF000000"/>
      </right>
      <top/>
      <bottom style="dashed">
        <color indexed="22"/>
      </bottom>
      <diagonal/>
    </border>
  </borders>
  <cellStyleXfs count="4">
    <xf numFmtId="0" fontId="0" fillId="0" borderId="0"/>
    <xf numFmtId="0" fontId="2" fillId="0" borderId="0"/>
    <xf numFmtId="164" fontId="6" fillId="0" borderId="0" applyFont="0" applyFill="0" applyBorder="0" applyAlignment="0" applyProtection="0"/>
    <xf numFmtId="9" fontId="6" fillId="0" borderId="0" applyFont="0" applyFill="0" applyBorder="0" applyAlignment="0" applyProtection="0"/>
  </cellStyleXfs>
  <cellXfs count="88">
    <xf numFmtId="0" fontId="0" fillId="0" borderId="0" xfId="0"/>
    <xf numFmtId="0" fontId="3" fillId="0" borderId="0" xfId="1" applyFont="1" applyAlignment="1">
      <alignment horizontal="center"/>
    </xf>
    <xf numFmtId="0" fontId="3" fillId="0" borderId="0" xfId="1" applyFont="1" applyAlignment="1">
      <alignment horizontal="right"/>
    </xf>
    <xf numFmtId="0" fontId="3" fillId="0" borderId="0" xfId="1" applyFont="1" applyFill="1" applyBorder="1"/>
    <xf numFmtId="0" fontId="0" fillId="0" borderId="0" xfId="0" applyAlignment="1">
      <alignment horizontal="left"/>
    </xf>
    <xf numFmtId="0" fontId="0" fillId="0" borderId="1" xfId="0" applyBorder="1" applyAlignment="1">
      <alignment horizontal="center"/>
    </xf>
    <xf numFmtId="0" fontId="0" fillId="0" borderId="0" xfId="0" applyAlignment="1">
      <alignment horizontal="center"/>
    </xf>
    <xf numFmtId="9" fontId="0" fillId="0" borderId="0" xfId="3" applyFont="1"/>
    <xf numFmtId="0" fontId="1" fillId="0" borderId="0" xfId="0" applyFont="1" applyBorder="1" applyAlignment="1">
      <alignment horizontal="center" vertical="center" wrapText="1"/>
    </xf>
    <xf numFmtId="0" fontId="0" fillId="0" borderId="0" xfId="0" applyNumberFormat="1"/>
    <xf numFmtId="0" fontId="0" fillId="0" borderId="1" xfId="0" applyBorder="1"/>
    <xf numFmtId="0" fontId="0" fillId="2" borderId="1" xfId="0" applyFill="1" applyBorder="1" applyAlignment="1">
      <alignment horizontal="center"/>
    </xf>
    <xf numFmtId="0" fontId="1" fillId="0" borderId="1" xfId="0" applyFont="1" applyBorder="1"/>
    <xf numFmtId="0" fontId="0" fillId="0" borderId="0" xfId="0"/>
    <xf numFmtId="0" fontId="0" fillId="0" borderId="5" xfId="0" applyBorder="1" applyAlignment="1">
      <alignment horizontal="left"/>
    </xf>
    <xf numFmtId="0" fontId="0" fillId="4" borderId="0" xfId="0" applyFill="1" applyAlignment="1">
      <alignment horizontal="left"/>
    </xf>
    <xf numFmtId="0" fontId="0" fillId="5" borderId="0" xfId="0" applyFill="1" applyAlignment="1">
      <alignment horizontal="left"/>
    </xf>
    <xf numFmtId="0" fontId="0" fillId="3" borderId="0" xfId="0" applyFill="1" applyAlignment="1">
      <alignment horizontal="left"/>
    </xf>
    <xf numFmtId="0" fontId="0" fillId="4" borderId="0" xfId="0" quotePrefix="1" applyFill="1" applyAlignment="1">
      <alignment horizontal="left"/>
    </xf>
    <xf numFmtId="0" fontId="0" fillId="0" borderId="0" xfId="0" quotePrefix="1" applyAlignment="1">
      <alignment horizontal="left"/>
    </xf>
    <xf numFmtId="10" fontId="0" fillId="0" borderId="0" xfId="0" applyNumberFormat="1" applyAlignment="1">
      <alignment horizontal="left"/>
    </xf>
    <xf numFmtId="2" fontId="0" fillId="5" borderId="0" xfId="0" applyNumberFormat="1" applyFill="1" applyAlignment="1">
      <alignment horizontal="left"/>
    </xf>
    <xf numFmtId="2" fontId="0" fillId="4" borderId="0" xfId="0" applyNumberFormat="1" applyFill="1" applyAlignment="1">
      <alignment horizontal="left"/>
    </xf>
    <xf numFmtId="0" fontId="7" fillId="6" borderId="0" xfId="0" applyNumberFormat="1" applyFont="1" applyFill="1" applyBorder="1"/>
    <xf numFmtId="0" fontId="7" fillId="6" borderId="0" xfId="0" quotePrefix="1" applyNumberFormat="1" applyFont="1" applyFill="1" applyBorder="1"/>
    <xf numFmtId="0" fontId="8" fillId="6" borderId="0" xfId="0" applyNumberFormat="1" applyFont="1" applyFill="1" applyBorder="1"/>
    <xf numFmtId="0" fontId="9" fillId="6" borderId="0" xfId="0" applyNumberFormat="1" applyFont="1" applyFill="1" applyBorder="1"/>
    <xf numFmtId="0" fontId="8" fillId="6" borderId="6" xfId="0" applyNumberFormat="1" applyFont="1" applyFill="1" applyBorder="1"/>
    <xf numFmtId="0" fontId="9" fillId="6" borderId="6" xfId="0" applyNumberFormat="1" applyFont="1" applyFill="1" applyBorder="1"/>
    <xf numFmtId="0" fontId="10" fillId="0" borderId="7" xfId="0" applyNumberFormat="1" applyFont="1" applyBorder="1" applyAlignment="1">
      <alignment horizontal="left"/>
    </xf>
    <xf numFmtId="0" fontId="10" fillId="0" borderId="8" xfId="0" applyNumberFormat="1" applyFont="1" applyBorder="1" applyAlignment="1">
      <alignment horizontal="center"/>
    </xf>
    <xf numFmtId="0" fontId="10" fillId="0" borderId="9" xfId="0" applyNumberFormat="1" applyFont="1" applyBorder="1" applyAlignment="1">
      <alignment horizontal="left" vertical="top"/>
    </xf>
    <xf numFmtId="0" fontId="11" fillId="0" borderId="10" xfId="0" quotePrefix="1" applyNumberFormat="1" applyFont="1" applyBorder="1" applyAlignment="1">
      <alignment horizontal="right" vertical="top"/>
    </xf>
    <xf numFmtId="0" fontId="11" fillId="0" borderId="10" xfId="0" applyNumberFormat="1" applyFont="1" applyBorder="1" applyAlignment="1">
      <alignment horizontal="right" vertical="top"/>
    </xf>
    <xf numFmtId="0" fontId="10" fillId="0" borderId="11" xfId="0" applyNumberFormat="1" applyFont="1" applyBorder="1" applyAlignment="1">
      <alignment horizontal="left" vertical="top"/>
    </xf>
    <xf numFmtId="0" fontId="11" fillId="0" borderId="12" xfId="0" applyNumberFormat="1" applyFont="1" applyBorder="1" applyAlignment="1">
      <alignment horizontal="right" vertical="top"/>
    </xf>
    <xf numFmtId="2" fontId="11" fillId="0" borderId="10" xfId="0" applyNumberFormat="1" applyFont="1" applyBorder="1" applyAlignment="1">
      <alignment horizontal="right" vertical="top"/>
    </xf>
    <xf numFmtId="46" fontId="11" fillId="0" borderId="10" xfId="0" applyNumberFormat="1" applyFont="1" applyBorder="1" applyAlignment="1">
      <alignment horizontal="right" vertical="top"/>
    </xf>
    <xf numFmtId="22" fontId="11" fillId="0" borderId="10" xfId="0" applyNumberFormat="1" applyFont="1" applyBorder="1" applyAlignment="1">
      <alignment horizontal="right" vertical="top"/>
    </xf>
    <xf numFmtId="0" fontId="10" fillId="0" borderId="13" xfId="0" applyNumberFormat="1" applyFont="1" applyBorder="1" applyAlignment="1">
      <alignment horizontal="left" vertical="top"/>
    </xf>
    <xf numFmtId="46" fontId="11" fillId="0" borderId="14" xfId="0" applyNumberFormat="1" applyFont="1" applyBorder="1" applyAlignment="1">
      <alignment horizontal="right" vertical="top"/>
    </xf>
    <xf numFmtId="0" fontId="11" fillId="0" borderId="14" xfId="0" applyNumberFormat="1" applyFont="1" applyBorder="1" applyAlignment="1">
      <alignment horizontal="right" vertical="top"/>
    </xf>
    <xf numFmtId="10" fontId="11" fillId="0" borderId="12" xfId="0" applyNumberFormat="1" applyFont="1" applyBorder="1" applyAlignment="1">
      <alignment horizontal="right" vertical="top"/>
    </xf>
    <xf numFmtId="0" fontId="11" fillId="0" borderId="12" xfId="0" quotePrefix="1" applyNumberFormat="1" applyFont="1" applyBorder="1" applyAlignment="1">
      <alignment horizontal="right" vertical="top"/>
    </xf>
    <xf numFmtId="0" fontId="1" fillId="2" borderId="1" xfId="0" applyFont="1" applyFill="1" applyBorder="1" applyAlignment="1">
      <alignment horizontal="center"/>
    </xf>
    <xf numFmtId="2" fontId="0" fillId="0" borderId="0" xfId="0" applyNumberFormat="1" applyAlignment="1">
      <alignment horizontal="left"/>
    </xf>
    <xf numFmtId="2" fontId="0" fillId="0" borderId="0" xfId="0" applyNumberFormat="1"/>
    <xf numFmtId="0" fontId="7" fillId="6" borderId="0" xfId="0" applyFont="1" applyFill="1" applyBorder="1"/>
    <xf numFmtId="0" fontId="7" fillId="6" borderId="0" xfId="0" quotePrefix="1" applyFont="1" applyFill="1" applyBorder="1"/>
    <xf numFmtId="0" fontId="8" fillId="6" borderId="0" xfId="0" applyFont="1" applyFill="1" applyBorder="1"/>
    <xf numFmtId="0" fontId="9" fillId="6" borderId="0" xfId="0" applyFont="1" applyFill="1" applyBorder="1"/>
    <xf numFmtId="0" fontId="8" fillId="6" borderId="6" xfId="0" applyFont="1" applyFill="1" applyBorder="1"/>
    <xf numFmtId="0" fontId="9" fillId="6" borderId="6" xfId="0" applyFont="1" applyFill="1" applyBorder="1"/>
    <xf numFmtId="2" fontId="0" fillId="7" borderId="1" xfId="0" applyNumberFormat="1" applyFill="1" applyBorder="1"/>
    <xf numFmtId="2" fontId="0" fillId="12" borderId="1" xfId="0" applyNumberFormat="1" applyFill="1" applyBorder="1" applyAlignment="1">
      <alignment horizontal="center"/>
    </xf>
    <xf numFmtId="2" fontId="1" fillId="12" borderId="1" xfId="0" applyNumberFormat="1" applyFont="1" applyFill="1" applyBorder="1" applyAlignment="1">
      <alignment horizontal="center"/>
    </xf>
    <xf numFmtId="0" fontId="0" fillId="12" borderId="1" xfId="0" applyNumberFormat="1" applyFill="1" applyBorder="1" applyAlignment="1">
      <alignment horizontal="center"/>
    </xf>
    <xf numFmtId="10" fontId="0" fillId="12" borderId="1" xfId="3" applyNumberFormat="1" applyFont="1" applyFill="1" applyBorder="1" applyAlignment="1">
      <alignment horizontal="center"/>
    </xf>
    <xf numFmtId="1" fontId="0" fillId="12" borderId="1" xfId="0" applyNumberFormat="1" applyFill="1" applyBorder="1" applyAlignment="1">
      <alignment horizontal="center"/>
    </xf>
    <xf numFmtId="9" fontId="0" fillId="12" borderId="1" xfId="3" applyFont="1" applyFill="1" applyBorder="1" applyAlignment="1">
      <alignment horizontal="center"/>
    </xf>
    <xf numFmtId="0" fontId="0" fillId="13" borderId="1" xfId="0" applyFill="1" applyBorder="1" applyAlignment="1">
      <alignment horizontal="center"/>
    </xf>
    <xf numFmtId="0" fontId="0" fillId="10" borderId="1" xfId="0" applyFill="1" applyBorder="1" applyAlignment="1">
      <alignment horizontal="center"/>
    </xf>
    <xf numFmtId="0" fontId="0" fillId="0" borderId="0" xfId="0" quotePrefix="1"/>
    <xf numFmtId="0" fontId="0" fillId="9" borderId="1" xfId="0" applyFill="1" applyBorder="1" applyAlignment="1">
      <alignment horizontal="center"/>
    </xf>
    <xf numFmtId="1" fontId="0" fillId="9" borderId="1" xfId="0" applyNumberFormat="1" applyFill="1" applyBorder="1" applyAlignment="1">
      <alignment horizontal="center"/>
    </xf>
    <xf numFmtId="2" fontId="0" fillId="9" borderId="1" xfId="0" applyNumberFormat="1" applyFill="1" applyBorder="1" applyAlignment="1">
      <alignment horizontal="center"/>
    </xf>
    <xf numFmtId="2" fontId="0" fillId="11" borderId="1" xfId="0" applyNumberFormat="1" applyFill="1" applyBorder="1" applyAlignment="1">
      <alignment horizontal="center"/>
    </xf>
    <xf numFmtId="9" fontId="13" fillId="8" borderId="1" xfId="3" applyFont="1" applyFill="1" applyBorder="1" applyAlignment="1">
      <alignment horizontal="center"/>
    </xf>
    <xf numFmtId="0" fontId="0" fillId="13" borderId="1" xfId="0" applyFill="1" applyBorder="1"/>
    <xf numFmtId="0" fontId="1" fillId="13" borderId="1" xfId="0" applyFont="1" applyFill="1" applyBorder="1"/>
    <xf numFmtId="164" fontId="12" fillId="13" borderId="1" xfId="2" applyFont="1" applyFill="1" applyBorder="1" applyAlignment="1">
      <alignment horizontal="center" vertical="center"/>
    </xf>
    <xf numFmtId="9" fontId="12" fillId="13" borderId="1" xfId="2" applyNumberFormat="1" applyFont="1" applyFill="1" applyBorder="1" applyAlignment="1">
      <alignment horizontal="center" vertical="center"/>
    </xf>
    <xf numFmtId="0" fontId="12" fillId="0" borderId="1" xfId="2" applyNumberFormat="1" applyFont="1" applyFill="1" applyBorder="1" applyAlignment="1">
      <alignment horizontal="center" vertical="center" wrapText="1"/>
    </xf>
    <xf numFmtId="0" fontId="2" fillId="0" borderId="1" xfId="2" applyNumberFormat="1" applyFont="1" applyFill="1" applyBorder="1" applyAlignment="1">
      <alignment horizontal="center" vertical="center"/>
    </xf>
    <xf numFmtId="2" fontId="12" fillId="0"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1" fontId="12" fillId="0" borderId="1" xfId="2" applyNumberFormat="1" applyFont="1" applyFill="1" applyBorder="1" applyAlignment="1">
      <alignment horizontal="center" vertical="center" wrapText="1"/>
    </xf>
    <xf numFmtId="9" fontId="12" fillId="0" borderId="1" xfId="2" applyNumberFormat="1" applyFont="1" applyFill="1" applyBorder="1" applyAlignment="1">
      <alignment horizontal="center" vertical="center" wrapText="1"/>
    </xf>
    <xf numFmtId="2" fontId="0" fillId="0" borderId="1" xfId="0" applyNumberFormat="1" applyBorder="1" applyAlignment="1">
      <alignment horizontal="center"/>
    </xf>
    <xf numFmtId="1" fontId="0" fillId="0" borderId="0" xfId="0" applyNumberFormat="1"/>
    <xf numFmtId="0" fontId="1" fillId="2" borderId="1" xfId="0" applyFont="1" applyFill="1" applyBorder="1" applyAlignment="1">
      <alignment horizontal="center" vertical="center" wrapText="1"/>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cellXfs>
  <cellStyles count="4">
    <cellStyle name="Comma" xfId="2" builtinId="3"/>
    <cellStyle name="Normal" xfId="0" builtinId="0"/>
    <cellStyle name="Normal 2" xfId="1"/>
    <cellStyle name="Percent" xfId="3" builtinId="5"/>
  </cellStyles>
  <dxfs count="2">
    <dxf>
      <font>
        <color theme="0"/>
      </font>
      <fill>
        <patternFill>
          <bgColor theme="1"/>
        </patternFill>
      </fill>
    </dxf>
    <dxf>
      <font>
        <color rgb="FFFF0000"/>
      </font>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wmf"/></Relationships>
</file>

<file path=xl/drawings/drawing1.xml><?xml version="1.0" encoding="utf-8"?>
<xdr:wsDr xmlns:xdr="http://schemas.openxmlformats.org/drawingml/2006/spreadsheetDrawing" xmlns:a="http://schemas.openxmlformats.org/drawingml/2006/main">
  <xdr:twoCellAnchor>
    <xdr:from>
      <xdr:col>2</xdr:col>
      <xdr:colOff>19050</xdr:colOff>
      <xdr:row>5</xdr:row>
      <xdr:rowOff>9525</xdr:rowOff>
    </xdr:from>
    <xdr:to>
      <xdr:col>2</xdr:col>
      <xdr:colOff>990600</xdr:colOff>
      <xdr:row>5</xdr:row>
      <xdr:rowOff>495300</xdr:rowOff>
    </xdr:to>
    <xdr:pic>
      <xdr:nvPicPr>
        <xdr:cNvPr id="2" name="Picture 1" descr="D:\ActiveReports.em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876300"/>
          <a:ext cx="9715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6</xdr:row>
      <xdr:rowOff>9525</xdr:rowOff>
    </xdr:from>
    <xdr:to>
      <xdr:col>2</xdr:col>
      <xdr:colOff>990600</xdr:colOff>
      <xdr:row>6</xdr:row>
      <xdr:rowOff>495300</xdr:rowOff>
    </xdr:to>
    <xdr:pic>
      <xdr:nvPicPr>
        <xdr:cNvPr id="3" name="Picture 2" descr="D:\ActiveReports.em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8300" y="1381125"/>
          <a:ext cx="9715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7</xdr:row>
      <xdr:rowOff>9525</xdr:rowOff>
    </xdr:from>
    <xdr:to>
      <xdr:col>2</xdr:col>
      <xdr:colOff>990600</xdr:colOff>
      <xdr:row>7</xdr:row>
      <xdr:rowOff>495300</xdr:rowOff>
    </xdr:to>
    <xdr:pic>
      <xdr:nvPicPr>
        <xdr:cNvPr id="4" name="Picture 3" descr="D:\ActiveReports.em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8300" y="1885950"/>
          <a:ext cx="9715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8</xdr:row>
      <xdr:rowOff>9525</xdr:rowOff>
    </xdr:from>
    <xdr:to>
      <xdr:col>2</xdr:col>
      <xdr:colOff>990600</xdr:colOff>
      <xdr:row>8</xdr:row>
      <xdr:rowOff>495300</xdr:rowOff>
    </xdr:to>
    <xdr:pic>
      <xdr:nvPicPr>
        <xdr:cNvPr id="5" name="Picture 4" descr="D:\ActiveReports.em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8300" y="2390775"/>
          <a:ext cx="9715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9</xdr:row>
      <xdr:rowOff>9525</xdr:rowOff>
    </xdr:from>
    <xdr:to>
      <xdr:col>2</xdr:col>
      <xdr:colOff>990600</xdr:colOff>
      <xdr:row>9</xdr:row>
      <xdr:rowOff>495300</xdr:rowOff>
    </xdr:to>
    <xdr:pic>
      <xdr:nvPicPr>
        <xdr:cNvPr id="6" name="Picture 5" descr="D:\ActiveReports.em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8300" y="2895600"/>
          <a:ext cx="9715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10</xdr:row>
      <xdr:rowOff>9525</xdr:rowOff>
    </xdr:from>
    <xdr:to>
      <xdr:col>2</xdr:col>
      <xdr:colOff>990600</xdr:colOff>
      <xdr:row>10</xdr:row>
      <xdr:rowOff>495300</xdr:rowOff>
    </xdr:to>
    <xdr:pic>
      <xdr:nvPicPr>
        <xdr:cNvPr id="7" name="Picture 6" descr="D:\ActiveReports.em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38300" y="3400425"/>
          <a:ext cx="9715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11</xdr:row>
      <xdr:rowOff>9525</xdr:rowOff>
    </xdr:from>
    <xdr:to>
      <xdr:col>2</xdr:col>
      <xdr:colOff>990600</xdr:colOff>
      <xdr:row>11</xdr:row>
      <xdr:rowOff>495300</xdr:rowOff>
    </xdr:to>
    <xdr:pic>
      <xdr:nvPicPr>
        <xdr:cNvPr id="8" name="Picture 7" descr="D:\ActiveReports.emf"/>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8300" y="3905250"/>
          <a:ext cx="9715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12</xdr:row>
      <xdr:rowOff>9525</xdr:rowOff>
    </xdr:from>
    <xdr:to>
      <xdr:col>2</xdr:col>
      <xdr:colOff>990600</xdr:colOff>
      <xdr:row>12</xdr:row>
      <xdr:rowOff>495300</xdr:rowOff>
    </xdr:to>
    <xdr:pic>
      <xdr:nvPicPr>
        <xdr:cNvPr id="9" name="Picture 8" descr="D:\ActiveReports.emf"/>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38300" y="4410075"/>
          <a:ext cx="9715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13</xdr:row>
      <xdr:rowOff>9525</xdr:rowOff>
    </xdr:from>
    <xdr:to>
      <xdr:col>2</xdr:col>
      <xdr:colOff>990600</xdr:colOff>
      <xdr:row>13</xdr:row>
      <xdr:rowOff>495300</xdr:rowOff>
    </xdr:to>
    <xdr:pic>
      <xdr:nvPicPr>
        <xdr:cNvPr id="10" name="Picture 9" descr="D:\ActiveReports.emf"/>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38300" y="4914900"/>
          <a:ext cx="9715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14</xdr:row>
      <xdr:rowOff>9525</xdr:rowOff>
    </xdr:from>
    <xdr:to>
      <xdr:col>2</xdr:col>
      <xdr:colOff>990600</xdr:colOff>
      <xdr:row>14</xdr:row>
      <xdr:rowOff>495300</xdr:rowOff>
    </xdr:to>
    <xdr:pic>
      <xdr:nvPicPr>
        <xdr:cNvPr id="11" name="Picture 10" descr="D:\ActiveReports.emf"/>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38300" y="5419725"/>
          <a:ext cx="9715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6</xdr:row>
      <xdr:rowOff>28575</xdr:rowOff>
    </xdr:from>
    <xdr:to>
      <xdr:col>9</xdr:col>
      <xdr:colOff>133351</xdr:colOff>
      <xdr:row>52</xdr:row>
      <xdr:rowOff>84532</xdr:rowOff>
    </xdr:to>
    <xdr:pic>
      <xdr:nvPicPr>
        <xdr:cNvPr id="2" name="Picture 1"/>
        <xdr:cNvPicPr>
          <a:picLocks noChangeAspect="1"/>
        </xdr:cNvPicPr>
      </xdr:nvPicPr>
      <xdr:blipFill rotWithShape="1">
        <a:blip xmlns:r="http://schemas.openxmlformats.org/officeDocument/2006/relationships" r:embed="rId1"/>
        <a:srcRect l="10301" t="7585" r="21760"/>
        <a:stretch/>
      </xdr:blipFill>
      <xdr:spPr>
        <a:xfrm>
          <a:off x="28575" y="1171575"/>
          <a:ext cx="5591176" cy="8818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5</xdr:row>
      <xdr:rowOff>25400</xdr:rowOff>
    </xdr:from>
    <xdr:to>
      <xdr:col>7</xdr:col>
      <xdr:colOff>441325</xdr:colOff>
      <xdr:row>24</xdr:row>
      <xdr:rowOff>165100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 y="844550"/>
          <a:ext cx="6045200" cy="3759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workbookViewId="0"/>
  </sheetViews>
  <sheetFormatPr defaultRowHeight="15" x14ac:dyDescent="0.25"/>
  <sheetData>
    <row r="1" spans="1:40" x14ac:dyDescent="0.25">
      <c r="A1">
        <v>5</v>
      </c>
      <c r="B1">
        <v>0</v>
      </c>
    </row>
    <row r="2" spans="1:40" x14ac:dyDescent="0.25">
      <c r="A2">
        <v>0</v>
      </c>
    </row>
    <row r="3" spans="1:40" x14ac:dyDescent="0.25">
      <c r="A3" s="46" t="e">
        <f ca="1">Model!$F$4</f>
        <v>#NAME?</v>
      </c>
      <c r="B3" t="b">
        <v>1</v>
      </c>
      <c r="C3">
        <v>0</v>
      </c>
      <c r="D3">
        <v>1</v>
      </c>
      <c r="E3" t="s">
        <v>246</v>
      </c>
      <c r="F3">
        <v>1</v>
      </c>
      <c r="G3">
        <v>0</v>
      </c>
      <c r="H3">
        <v>0</v>
      </c>
      <c r="J3" t="s">
        <v>242</v>
      </c>
      <c r="K3" t="s">
        <v>243</v>
      </c>
      <c r="L3" t="s">
        <v>244</v>
      </c>
      <c r="AG3" s="46" t="e">
        <f ca="1">Model!$F$4</f>
        <v>#NAME?</v>
      </c>
      <c r="AH3">
        <v>1</v>
      </c>
      <c r="AI3">
        <v>1</v>
      </c>
      <c r="AJ3" t="b">
        <v>0</v>
      </c>
      <c r="AK3" t="b">
        <v>1</v>
      </c>
      <c r="AL3">
        <v>0</v>
      </c>
      <c r="AM3" t="b">
        <v>0</v>
      </c>
      <c r="AN3" t="e">
        <f>_</f>
        <v>#NAME?</v>
      </c>
    </row>
    <row r="4" spans="1:40" x14ac:dyDescent="0.25">
      <c r="A4" s="46" t="e">
        <f ca="1">Model!$F$5</f>
        <v>#NAME?</v>
      </c>
      <c r="B4" t="b">
        <v>1</v>
      </c>
      <c r="C4">
        <v>0</v>
      </c>
      <c r="D4">
        <v>1</v>
      </c>
      <c r="E4" t="s">
        <v>293</v>
      </c>
      <c r="F4">
        <v>1</v>
      </c>
      <c r="G4">
        <v>1</v>
      </c>
      <c r="H4">
        <v>10</v>
      </c>
      <c r="I4" t="s">
        <v>294</v>
      </c>
      <c r="J4" t="s">
        <v>242</v>
      </c>
      <c r="K4" t="s">
        <v>243</v>
      </c>
      <c r="L4" t="s">
        <v>244</v>
      </c>
      <c r="AG4" s="46" t="e">
        <f ca="1">Model!$F$5</f>
        <v>#NAME?</v>
      </c>
      <c r="AH4">
        <v>2</v>
      </c>
      <c r="AI4">
        <v>1</v>
      </c>
      <c r="AJ4" t="b">
        <v>0</v>
      </c>
      <c r="AK4" t="b">
        <v>1</v>
      </c>
      <c r="AL4">
        <v>0</v>
      </c>
      <c r="AM4" t="b">
        <v>0</v>
      </c>
      <c r="AN4" t="e">
        <f>_</f>
        <v>#NAME?</v>
      </c>
    </row>
    <row r="5" spans="1:40" x14ac:dyDescent="0.25">
      <c r="A5" s="46" t="e">
        <f ca="1">Model!$F$6</f>
        <v>#NAME?</v>
      </c>
      <c r="B5" t="b">
        <v>1</v>
      </c>
      <c r="C5">
        <v>0</v>
      </c>
      <c r="D5">
        <v>1</v>
      </c>
      <c r="E5" t="s">
        <v>295</v>
      </c>
      <c r="F5">
        <v>1</v>
      </c>
      <c r="G5">
        <v>1</v>
      </c>
      <c r="H5">
        <v>2</v>
      </c>
      <c r="I5" t="s">
        <v>296</v>
      </c>
      <c r="J5" t="s">
        <v>242</v>
      </c>
      <c r="K5" t="s">
        <v>243</v>
      </c>
      <c r="L5" t="s">
        <v>244</v>
      </c>
      <c r="AG5" s="46" t="e">
        <f ca="1">Model!$F$6</f>
        <v>#NAME?</v>
      </c>
      <c r="AH5">
        <v>3</v>
      </c>
      <c r="AI5">
        <v>1</v>
      </c>
      <c r="AJ5" t="b">
        <v>0</v>
      </c>
      <c r="AK5" t="b">
        <v>1</v>
      </c>
      <c r="AL5">
        <v>0</v>
      </c>
      <c r="AM5" t="b">
        <v>0</v>
      </c>
      <c r="AN5" t="e">
        <f>_</f>
        <v>#NAME?</v>
      </c>
    </row>
    <row r="6" spans="1:40" x14ac:dyDescent="0.25">
      <c r="A6" s="46" t="e">
        <f ca="1">Model!$F$8</f>
        <v>#NAME?</v>
      </c>
      <c r="B6" t="b">
        <v>1</v>
      </c>
      <c r="C6">
        <v>0</v>
      </c>
      <c r="D6">
        <v>1</v>
      </c>
      <c r="E6" t="s">
        <v>297</v>
      </c>
      <c r="F6">
        <v>1</v>
      </c>
      <c r="G6">
        <v>1</v>
      </c>
      <c r="H6">
        <v>2</v>
      </c>
      <c r="I6" t="s">
        <v>298</v>
      </c>
      <c r="J6" t="s">
        <v>242</v>
      </c>
      <c r="K6" t="s">
        <v>243</v>
      </c>
      <c r="L6" t="s">
        <v>244</v>
      </c>
      <c r="AG6" s="46" t="e">
        <f ca="1">Model!$F$8</f>
        <v>#NAME?</v>
      </c>
      <c r="AH6">
        <v>5</v>
      </c>
      <c r="AI6">
        <v>1</v>
      </c>
      <c r="AJ6" t="b">
        <v>0</v>
      </c>
      <c r="AK6" t="b">
        <v>1</v>
      </c>
      <c r="AL6">
        <v>0</v>
      </c>
      <c r="AM6" t="b">
        <v>0</v>
      </c>
      <c r="AN6" t="e">
        <f>_</f>
        <v>#NAME?</v>
      </c>
    </row>
    <row r="7" spans="1:40" x14ac:dyDescent="0.25">
      <c r="A7" s="79" t="e">
        <f ca="1">Model!$F$12</f>
        <v>#NAME?</v>
      </c>
      <c r="B7" t="b">
        <v>1</v>
      </c>
      <c r="C7">
        <v>0</v>
      </c>
      <c r="D7">
        <v>1</v>
      </c>
      <c r="E7" t="s">
        <v>270</v>
      </c>
      <c r="F7">
        <v>1</v>
      </c>
      <c r="G7">
        <v>0</v>
      </c>
      <c r="H7">
        <v>0</v>
      </c>
      <c r="J7" t="s">
        <v>242</v>
      </c>
      <c r="K7" t="s">
        <v>243</v>
      </c>
      <c r="L7" t="s">
        <v>244</v>
      </c>
      <c r="AG7" s="79" t="e">
        <f ca="1">Model!$F$12</f>
        <v>#NAME?</v>
      </c>
      <c r="AH7">
        <v>9</v>
      </c>
      <c r="AI7">
        <v>1</v>
      </c>
      <c r="AJ7" t="b">
        <v>0</v>
      </c>
      <c r="AK7" t="b">
        <v>1</v>
      </c>
      <c r="AL7">
        <v>0</v>
      </c>
      <c r="AM7" t="b">
        <v>0</v>
      </c>
      <c r="AN7" t="e">
        <f>_</f>
        <v>#NAME?</v>
      </c>
    </row>
    <row r="8" spans="1:40" x14ac:dyDescent="0.25">
      <c r="A8">
        <v>0</v>
      </c>
    </row>
    <row r="9" spans="1:40" x14ac:dyDescent="0.25">
      <c r="A9" t="b">
        <v>0</v>
      </c>
      <c r="B9">
        <v>13440</v>
      </c>
      <c r="C9">
        <v>6215</v>
      </c>
      <c r="D9">
        <v>7050</v>
      </c>
      <c r="E9">
        <v>100</v>
      </c>
    </row>
    <row r="10" spans="1:40" x14ac:dyDescent="0.25">
      <c r="A10" t="b">
        <v>0</v>
      </c>
      <c r="B10">
        <v>13440</v>
      </c>
      <c r="C10">
        <v>6215</v>
      </c>
      <c r="D10">
        <v>7050</v>
      </c>
      <c r="E10">
        <v>500</v>
      </c>
    </row>
    <row r="11" spans="1:40" x14ac:dyDescent="0.25">
      <c r="A11" t="b">
        <v>0</v>
      </c>
      <c r="B11">
        <v>13440</v>
      </c>
      <c r="C11">
        <v>6215</v>
      </c>
      <c r="D11">
        <v>7050</v>
      </c>
      <c r="E11">
        <v>1000</v>
      </c>
    </row>
    <row r="12" spans="1:40" x14ac:dyDescent="0.25">
      <c r="A12" t="b">
        <v>0</v>
      </c>
      <c r="B12">
        <v>13440</v>
      </c>
      <c r="C12">
        <v>6215</v>
      </c>
      <c r="D12">
        <v>7050</v>
      </c>
      <c r="E12">
        <v>1500</v>
      </c>
    </row>
    <row r="13" spans="1:40" x14ac:dyDescent="0.25">
      <c r="A13" t="b">
        <v>0</v>
      </c>
      <c r="B13">
        <v>13440</v>
      </c>
      <c r="C13">
        <v>6215</v>
      </c>
      <c r="D13">
        <v>7050</v>
      </c>
      <c r="E13">
        <v>2000</v>
      </c>
    </row>
    <row r="14" spans="1:40" x14ac:dyDescent="0.25">
      <c r="A14">
        <v>0</v>
      </c>
    </row>
    <row r="15" spans="1:40" x14ac:dyDescent="0.25">
      <c r="A15">
        <v>0</v>
      </c>
      <c r="B15" t="b">
        <v>0</v>
      </c>
      <c r="C15" t="b">
        <v>0</v>
      </c>
      <c r="D15">
        <v>10</v>
      </c>
      <c r="E15">
        <v>0.95</v>
      </c>
      <c r="F15">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
  <sheetViews>
    <sheetView workbookViewId="0"/>
  </sheetViews>
  <sheetFormatPr defaultRowHeight="15" x14ac:dyDescent="0.25"/>
  <sheetData>
    <row r="3" spans="3:3" x14ac:dyDescent="0.25">
      <c r="C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workbookViewId="0"/>
  </sheetViews>
  <sheetFormatPr defaultRowHeight="15" x14ac:dyDescent="0.25"/>
  <sheetData>
    <row r="1" spans="1:21" x14ac:dyDescent="0.25">
      <c r="A1" s="62" t="s">
        <v>292</v>
      </c>
      <c r="B1" s="62" t="s">
        <v>291</v>
      </c>
      <c r="C1" s="62" t="s">
        <v>272</v>
      </c>
      <c r="D1" s="62" t="s">
        <v>263</v>
      </c>
      <c r="E1" s="62" t="s">
        <v>273</v>
      </c>
      <c r="F1" s="62" t="s">
        <v>274</v>
      </c>
      <c r="G1" s="62" t="s">
        <v>275</v>
      </c>
      <c r="H1" s="62" t="s">
        <v>276</v>
      </c>
      <c r="I1" s="62" t="s">
        <v>277</v>
      </c>
      <c r="J1" s="62" t="s">
        <v>278</v>
      </c>
      <c r="K1" s="62" t="s">
        <v>279</v>
      </c>
      <c r="L1" s="62" t="s">
        <v>280</v>
      </c>
      <c r="M1" s="62" t="s">
        <v>281</v>
      </c>
      <c r="N1" s="62" t="s">
        <v>282</v>
      </c>
      <c r="O1" s="62" t="s">
        <v>283</v>
      </c>
      <c r="P1" s="62" t="s">
        <v>284</v>
      </c>
      <c r="Q1" s="62" t="s">
        <v>285</v>
      </c>
      <c r="R1" s="62" t="s">
        <v>286</v>
      </c>
      <c r="S1" s="62" t="s">
        <v>287</v>
      </c>
      <c r="T1" s="62" t="s">
        <v>288</v>
      </c>
      <c r="U1" s="62" t="s">
        <v>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7"/>
  <sheetViews>
    <sheetView tabSelected="1" workbookViewId="0">
      <selection activeCell="S18" sqref="S18"/>
    </sheetView>
  </sheetViews>
  <sheetFormatPr defaultRowHeight="15" x14ac:dyDescent="0.25"/>
  <cols>
    <col min="1" max="1" width="37.140625" bestFit="1" customWidth="1"/>
    <col min="2" max="2" width="18.42578125" customWidth="1"/>
    <col min="3" max="3" width="8.85546875" customWidth="1"/>
    <col min="4" max="4" width="9.85546875" customWidth="1"/>
    <col min="5" max="5" width="37" bestFit="1" customWidth="1"/>
    <col min="6" max="6" width="12" bestFit="1" customWidth="1"/>
    <col min="7" max="7" width="22.5703125" bestFit="1" customWidth="1"/>
    <col min="8" max="8" width="10.140625" customWidth="1"/>
    <col min="9" max="9" width="37" bestFit="1" customWidth="1"/>
    <col min="10" max="10" width="31.42578125" bestFit="1" customWidth="1"/>
    <col min="11" max="13" width="11.85546875" customWidth="1"/>
    <col min="14" max="14" width="31.42578125" bestFit="1" customWidth="1"/>
    <col min="15" max="15" width="12" bestFit="1" customWidth="1"/>
    <col min="16" max="16" width="17.42578125" customWidth="1"/>
    <col min="18" max="18" width="11.85546875" customWidth="1"/>
    <col min="19" max="19" width="15" customWidth="1"/>
  </cols>
  <sheetData>
    <row r="1" spans="1:10" x14ac:dyDescent="0.25">
      <c r="E1" s="3"/>
      <c r="F1" s="3"/>
      <c r="G1" s="3"/>
    </row>
    <row r="2" spans="1:10" x14ac:dyDescent="0.25">
      <c r="E2" s="3"/>
      <c r="F2" s="3"/>
      <c r="G2" s="3"/>
    </row>
    <row r="3" spans="1:10" x14ac:dyDescent="0.25">
      <c r="A3" s="11" t="s">
        <v>0</v>
      </c>
      <c r="B3" s="11" t="s">
        <v>26</v>
      </c>
      <c r="E3" s="81" t="s">
        <v>20</v>
      </c>
      <c r="F3" s="81"/>
      <c r="G3" s="44" t="s">
        <v>262</v>
      </c>
      <c r="H3" s="13"/>
      <c r="I3" s="3"/>
      <c r="J3" s="13"/>
    </row>
    <row r="4" spans="1:10" x14ac:dyDescent="0.25">
      <c r="A4" s="5" t="s">
        <v>30</v>
      </c>
      <c r="B4" s="61">
        <v>4000</v>
      </c>
      <c r="E4" s="10" t="s">
        <v>21</v>
      </c>
      <c r="F4" s="54" t="e">
        <f ca="1">SUM(K26:K77)*B5+_xll.RiskOutput("Total Airfare")</f>
        <v>#NAME?</v>
      </c>
      <c r="G4" s="54" t="e">
        <f ca="1">_xll.RiskMean(F4)</f>
        <v>#NAME?</v>
      </c>
      <c r="I4" s="3"/>
      <c r="J4" s="13"/>
    </row>
    <row r="5" spans="1:10" x14ac:dyDescent="0.25">
      <c r="A5" s="5" t="s">
        <v>27</v>
      </c>
      <c r="B5" s="61">
        <f>2.4*1000</f>
        <v>2400</v>
      </c>
      <c r="E5" s="10" t="s">
        <v>22</v>
      </c>
      <c r="F5" s="54" t="e">
        <f ca="1">SUM(H26:H77)+SUM(K26:K77)*B7/2+_xll.RiskOutput("Total Warehouse Cost")</f>
        <v>#NAME?</v>
      </c>
      <c r="G5" s="54" t="e">
        <f ca="1">_xll.RiskMean(F5)</f>
        <v>#NAME?</v>
      </c>
      <c r="I5" s="13"/>
      <c r="J5" s="13"/>
    </row>
    <row r="6" spans="1:10" x14ac:dyDescent="0.25">
      <c r="A6" s="5" t="s">
        <v>28</v>
      </c>
      <c r="B6" s="61">
        <f>0.17*1000</f>
        <v>170</v>
      </c>
      <c r="D6" s="4"/>
      <c r="E6" s="10" t="s">
        <v>23</v>
      </c>
      <c r="F6" s="54" t="e">
        <f ca="1">(SUM(P26:P77)+SUM(K26:K77))*B4+_xll.RiskOutput("Total RUTF Cost")</f>
        <v>#NAME?</v>
      </c>
      <c r="G6" s="54" t="e">
        <f ca="1">_xll.RiskMean(F6)</f>
        <v>#NAME?</v>
      </c>
      <c r="H6" s="1"/>
      <c r="I6" s="13"/>
      <c r="J6" s="13"/>
    </row>
    <row r="7" spans="1:10" x14ac:dyDescent="0.25">
      <c r="A7" s="5" t="s">
        <v>29</v>
      </c>
      <c r="B7" s="61">
        <v>50</v>
      </c>
      <c r="E7" s="10" t="s">
        <v>24</v>
      </c>
      <c r="F7" s="54" t="e">
        <f ca="1">SUM(P26:P77)*B6+_xll.RiskOutput("Total Surface Cost")</f>
        <v>#NAME?</v>
      </c>
      <c r="G7" s="54" t="e">
        <f ca="1">_xll.RiskMean(F7)</f>
        <v>#NAME?</v>
      </c>
      <c r="H7" s="2"/>
      <c r="I7" s="13"/>
      <c r="J7" s="13"/>
    </row>
    <row r="8" spans="1:10" x14ac:dyDescent="0.25">
      <c r="A8" s="5" t="s">
        <v>271</v>
      </c>
      <c r="B8" s="61">
        <f>0.02*13000</f>
        <v>260</v>
      </c>
      <c r="E8" s="12" t="s">
        <v>25</v>
      </c>
      <c r="F8" s="55" t="e">
        <f ca="1">SUM(F4:F7)+_xll.RiskOutput("Total Cost")</f>
        <v>#NAME?</v>
      </c>
      <c r="G8" s="54" t="e">
        <f ca="1">_xll.RiskMean(F8)</f>
        <v>#NAME?</v>
      </c>
      <c r="H8" s="3"/>
      <c r="I8" s="3"/>
      <c r="J8" s="13"/>
    </row>
    <row r="9" spans="1:10" x14ac:dyDescent="0.25">
      <c r="A9" s="5" t="s">
        <v>1</v>
      </c>
      <c r="B9" s="61">
        <f>150000</f>
        <v>150000</v>
      </c>
      <c r="E9" s="10" t="s">
        <v>266</v>
      </c>
      <c r="F9" s="56" t="e">
        <f ca="1">52-COUNTIF(S26:S77,1)+_xll.RiskOutput("No of weeks unsatisfied timely")</f>
        <v>#NAME?</v>
      </c>
      <c r="G9" s="54" t="e">
        <f ca="1">_xll.RiskMean(F9)</f>
        <v>#NAME?</v>
      </c>
      <c r="H9" s="3"/>
      <c r="I9" s="3"/>
      <c r="J9" s="13"/>
    </row>
    <row r="10" spans="1:10" x14ac:dyDescent="0.25">
      <c r="A10" s="5" t="s">
        <v>41</v>
      </c>
      <c r="B10" s="61">
        <f>900000</f>
        <v>900000</v>
      </c>
      <c r="E10" s="10" t="s">
        <v>44</v>
      </c>
      <c r="F10" s="57" t="e">
        <f ca="1">O77/SUM('Weekly Demand &amp; Budget Inputs'!E5:E56)+_xll.RiskOutput("Overall Demand Unsatisfied")</f>
        <v>#NAME?</v>
      </c>
      <c r="G10" s="59" t="e">
        <f ca="1">_xll.RiskMean(F10)</f>
        <v>#NAME?</v>
      </c>
      <c r="H10" s="3"/>
      <c r="I10" s="13"/>
      <c r="J10" s="13"/>
    </row>
    <row r="11" spans="1:10" x14ac:dyDescent="0.25">
      <c r="A11" s="6"/>
      <c r="B11" s="6"/>
      <c r="E11" s="10" t="s">
        <v>267</v>
      </c>
      <c r="F11" s="58" t="e">
        <f ca="1">COUNTIF(R26:R77,"&lt;")+_xll.RiskOutput("No of weekly budget shortfalls")</f>
        <v>#NAME?</v>
      </c>
      <c r="G11" s="54" t="e">
        <f ca="1">_xll.RiskMean(F11)</f>
        <v>#NAME?</v>
      </c>
      <c r="H11" s="3"/>
      <c r="I11" s="13"/>
      <c r="J11" s="13"/>
    </row>
    <row r="12" spans="1:10" x14ac:dyDescent="0.25">
      <c r="A12" s="81" t="s">
        <v>49</v>
      </c>
      <c r="B12" s="81"/>
      <c r="E12" s="10" t="s">
        <v>268</v>
      </c>
      <c r="F12" s="58" t="e">
        <f ca="1">F8/(SUM(F26:F77)-SUM(O77))+_xll.RiskOutput("Cost:Timely Satisfaction Ratio")</f>
        <v>#NAME?</v>
      </c>
      <c r="G12" s="54" t="e">
        <f ca="1">_xll.RiskMean(F12)</f>
        <v>#NAME?</v>
      </c>
      <c r="H12" s="3"/>
      <c r="I12" s="3"/>
      <c r="J12" s="13"/>
    </row>
    <row r="13" spans="1:10" x14ac:dyDescent="0.25">
      <c r="A13" s="5" t="s">
        <v>3</v>
      </c>
      <c r="B13" s="61">
        <v>25</v>
      </c>
      <c r="E13" s="10" t="s">
        <v>47</v>
      </c>
      <c r="F13" s="59" t="e">
        <f ca="1">SUM(K26:K77)/(SUM(K26:K77)+SUM(P26:P77)+SUM(B13:B15))+_xll.RiskOutput("Air Transportation Fraction")</f>
        <v>#NAME?</v>
      </c>
      <c r="G13" s="59" t="e">
        <f ca="1">_xll.RiskMean(F13)</f>
        <v>#NAME?</v>
      </c>
      <c r="H13" s="3"/>
      <c r="I13" s="3"/>
      <c r="J13" s="13"/>
    </row>
    <row r="14" spans="1:10" x14ac:dyDescent="0.25">
      <c r="A14" s="5" t="s">
        <v>38</v>
      </c>
      <c r="B14" s="61">
        <v>10</v>
      </c>
      <c r="G14" s="3"/>
      <c r="H14" s="3"/>
      <c r="I14" s="13"/>
      <c r="J14" s="13"/>
    </row>
    <row r="15" spans="1:10" x14ac:dyDescent="0.25">
      <c r="A15" s="5" t="s">
        <v>39</v>
      </c>
      <c r="B15" s="61">
        <v>10</v>
      </c>
      <c r="E15" s="81" t="s">
        <v>31</v>
      </c>
      <c r="F15" s="81"/>
      <c r="G15" s="3"/>
      <c r="H15" s="3"/>
      <c r="I15" s="13"/>
      <c r="J15" s="13"/>
    </row>
    <row r="16" spans="1:10" x14ac:dyDescent="0.25">
      <c r="E16" s="10" t="s">
        <v>32</v>
      </c>
      <c r="F16" s="61">
        <v>7</v>
      </c>
      <c r="G16" s="3"/>
      <c r="H16" s="3"/>
      <c r="I16" s="13"/>
      <c r="J16" s="13"/>
    </row>
    <row r="17" spans="1:20" x14ac:dyDescent="0.25">
      <c r="A17" s="81" t="s">
        <v>4</v>
      </c>
      <c r="B17" s="81"/>
      <c r="E17" s="10" t="s">
        <v>33</v>
      </c>
      <c r="F17" s="61">
        <v>8</v>
      </c>
      <c r="G17" s="13"/>
      <c r="I17" s="13"/>
      <c r="J17" s="13"/>
    </row>
    <row r="18" spans="1:20" x14ac:dyDescent="0.25">
      <c r="A18" s="10" t="s">
        <v>5</v>
      </c>
      <c r="B18" s="53">
        <v>25</v>
      </c>
      <c r="E18" s="10" t="s">
        <v>34</v>
      </c>
      <c r="F18" s="61">
        <v>9</v>
      </c>
    </row>
    <row r="19" spans="1:20" x14ac:dyDescent="0.25">
      <c r="A19" s="10" t="s">
        <v>6</v>
      </c>
      <c r="B19" s="53">
        <v>56</v>
      </c>
      <c r="C19" s="13"/>
    </row>
    <row r="23" spans="1:20" ht="19.5" customHeight="1" x14ac:dyDescent="0.25">
      <c r="A23" s="82" t="s">
        <v>7</v>
      </c>
      <c r="B23" s="80" t="s">
        <v>2</v>
      </c>
      <c r="C23" s="80" t="s">
        <v>265</v>
      </c>
      <c r="D23" s="80" t="s">
        <v>8</v>
      </c>
      <c r="E23" s="80" t="s">
        <v>16</v>
      </c>
      <c r="F23" s="82" t="s">
        <v>9</v>
      </c>
      <c r="G23" s="80" t="s">
        <v>10</v>
      </c>
      <c r="H23" s="80" t="s">
        <v>18</v>
      </c>
      <c r="I23" s="80" t="s">
        <v>19</v>
      </c>
      <c r="J23" s="82" t="s">
        <v>11</v>
      </c>
      <c r="K23" s="80" t="s">
        <v>12</v>
      </c>
      <c r="L23" s="80" t="s">
        <v>17</v>
      </c>
      <c r="M23" s="83" t="s">
        <v>48</v>
      </c>
      <c r="N23" s="80" t="s">
        <v>261</v>
      </c>
      <c r="O23" s="82" t="s">
        <v>13</v>
      </c>
      <c r="P23" s="80" t="s">
        <v>14</v>
      </c>
      <c r="Q23" s="80" t="s">
        <v>15</v>
      </c>
      <c r="R23" s="80" t="s">
        <v>264</v>
      </c>
      <c r="S23" s="80" t="s">
        <v>290</v>
      </c>
      <c r="T23" s="8"/>
    </row>
    <row r="24" spans="1:20" x14ac:dyDescent="0.25">
      <c r="A24" s="82"/>
      <c r="B24" s="80"/>
      <c r="C24" s="80"/>
      <c r="D24" s="80"/>
      <c r="E24" s="80"/>
      <c r="F24" s="82"/>
      <c r="G24" s="80"/>
      <c r="H24" s="80"/>
      <c r="I24" s="80"/>
      <c r="J24" s="82"/>
      <c r="K24" s="80"/>
      <c r="L24" s="80"/>
      <c r="M24" s="84"/>
      <c r="N24" s="80"/>
      <c r="O24" s="82"/>
      <c r="P24" s="80"/>
      <c r="Q24" s="80"/>
      <c r="R24" s="80"/>
      <c r="S24" s="80"/>
      <c r="T24" s="8"/>
    </row>
    <row r="25" spans="1:20" x14ac:dyDescent="0.25">
      <c r="A25" s="82"/>
      <c r="B25" s="80"/>
      <c r="C25" s="80"/>
      <c r="D25" s="80"/>
      <c r="E25" s="80"/>
      <c r="F25" s="82"/>
      <c r="G25" s="80"/>
      <c r="H25" s="80"/>
      <c r="I25" s="80"/>
      <c r="J25" s="82"/>
      <c r="K25" s="80"/>
      <c r="L25" s="80"/>
      <c r="M25" s="85"/>
      <c r="N25" s="80"/>
      <c r="O25" s="82"/>
      <c r="P25" s="80"/>
      <c r="Q25" s="80"/>
      <c r="R25" s="80"/>
      <c r="S25" s="80"/>
      <c r="T25" s="8"/>
    </row>
    <row r="26" spans="1:20" x14ac:dyDescent="0.25">
      <c r="A26" s="61">
        <v>1</v>
      </c>
      <c r="B26" s="63">
        <f ca="1">'Weekly Demand &amp; Budget Inputs'!H5</f>
        <v>20300</v>
      </c>
      <c r="C26" s="64">
        <f ca="1">B9+B26</f>
        <v>170300</v>
      </c>
      <c r="D26" s="66">
        <f>B13</f>
        <v>25</v>
      </c>
      <c r="E26" s="66">
        <f>B14+B15</f>
        <v>20</v>
      </c>
      <c r="F26" s="66">
        <f ca="1">'Weekly Demand &amp; Budget Inputs'!E5</f>
        <v>5.85</v>
      </c>
      <c r="G26" s="66">
        <f t="shared" ref="G26:G33" ca="1" si="0">MAX(D26-F26,0)</f>
        <v>19.149999999999999</v>
      </c>
      <c r="H26" s="65">
        <f ca="1">$B$7*(D26+G26)/2</f>
        <v>1103.75</v>
      </c>
      <c r="I26" s="64">
        <f ca="1">C26-H26</f>
        <v>169196.25</v>
      </c>
      <c r="J26" s="66">
        <f t="shared" ref="J26:J33" ca="1" si="1">MAX(F26-D26,0)</f>
        <v>0</v>
      </c>
      <c r="K26" s="66">
        <f ca="1">IF(J26&gt;0,IF(J26*($B$4+$B$5+$B$7/2)&lt;(I26-1000),J26,I26/($B$4+$B$5+$B$7/2)),0)</f>
        <v>0</v>
      </c>
      <c r="L26" s="65">
        <f t="shared" ref="L26:L57" ca="1" si="2">K26*$B$5</f>
        <v>0</v>
      </c>
      <c r="M26" s="65">
        <f ca="1">$B$7*K26/2</f>
        <v>0</v>
      </c>
      <c r="N26" s="64">
        <f ca="1">I26-K26*$B$4-L26-M26</f>
        <v>169196.25</v>
      </c>
      <c r="O26" s="66">
        <f t="shared" ref="O26:O57" ca="1" si="3">J26-K26</f>
        <v>0</v>
      </c>
      <c r="P26" s="66">
        <f t="shared" ref="P26:P57" si="4">IF((D26+E26)&gt;$B$18,0,IF(($B$19-(D26+E26))*($B$4+$B$6)&lt;(N26-1000),$B$19-(D26+E26),N26/($B$4+$B$6)))</f>
        <v>0</v>
      </c>
      <c r="Q26" s="61" t="str">
        <f>IF(ROUND(P26,0)&gt;0,ROUND(A26+_xll.RiskTriang($F$16,$F$17,$F$18),0),"NA")</f>
        <v>NA</v>
      </c>
      <c r="R26" s="64">
        <f ca="1">N26-(P26*($B$4+$B$6))</f>
        <v>169196.25</v>
      </c>
      <c r="S26" s="67">
        <f t="shared" ref="S26:S57" ca="1" si="5">1-O26/F26</f>
        <v>1</v>
      </c>
      <c r="T26" s="7"/>
    </row>
    <row r="27" spans="1:20" x14ac:dyDescent="0.25">
      <c r="A27" s="61">
        <v>2</v>
      </c>
      <c r="B27" s="63">
        <f ca="1">'Weekly Demand &amp; Budget Inputs'!H6</f>
        <v>19600</v>
      </c>
      <c r="C27" s="63">
        <f t="shared" ref="C27:C58" ca="1" si="6">B27+R26</f>
        <v>188796.25</v>
      </c>
      <c r="D27" s="66">
        <f ca="1">SUMIF($Q$26:Q26,A27,$P$26:P26)+G26</f>
        <v>19.149999999999999</v>
      </c>
      <c r="E27" s="66">
        <f>SUMIF($Q$26:Q26,"&gt;"&amp;A27,$P$26:P26)+B14+B15</f>
        <v>20</v>
      </c>
      <c r="F27" s="66">
        <f ca="1">'Weekly Demand &amp; Budget Inputs'!E6+O26</f>
        <v>5.65</v>
      </c>
      <c r="G27" s="66">
        <f t="shared" ca="1" si="0"/>
        <v>13.499999999999998</v>
      </c>
      <c r="H27" s="65">
        <f t="shared" ref="H27:H77" ca="1" si="7">$B$7*(D27+G27)/2</f>
        <v>816.25</v>
      </c>
      <c r="I27" s="64">
        <f t="shared" ref="I27:I77" ca="1" si="8">C27-H27</f>
        <v>187980</v>
      </c>
      <c r="J27" s="66">
        <f t="shared" ca="1" si="1"/>
        <v>0</v>
      </c>
      <c r="K27" s="66">
        <f t="shared" ref="K27:K64" ca="1" si="9">IF(J27&gt;0,IF(J27*($B$4+$B$5+$B$7/2)&lt;(I27-1000),J27,I27/($B$4+$B$5+$B$7/2)),0)</f>
        <v>0</v>
      </c>
      <c r="L27" s="65">
        <f t="shared" ca="1" si="2"/>
        <v>0</v>
      </c>
      <c r="M27" s="65">
        <f t="shared" ref="M27:M77" ca="1" si="10">$B$7*K27/2</f>
        <v>0</v>
      </c>
      <c r="N27" s="64">
        <f t="shared" ref="N27:N77" ca="1" si="11">I27-K27*$B$4-L27-M27</f>
        <v>187980</v>
      </c>
      <c r="O27" s="66">
        <f t="shared" ca="1" si="3"/>
        <v>0</v>
      </c>
      <c r="P27" s="66">
        <f t="shared" ca="1" si="4"/>
        <v>0</v>
      </c>
      <c r="Q27" s="61" t="str">
        <f ca="1">IF(ROUND(P27,0)&gt;0,ROUND(A27+_xll.RiskTriang($F$16,$F$17,$F$18),0),"NA")</f>
        <v>NA</v>
      </c>
      <c r="R27" s="64">
        <f t="shared" ref="R27:R77" ca="1" si="12">N27-(P27*($B$4+$B$6))</f>
        <v>187980</v>
      </c>
      <c r="S27" s="67">
        <f t="shared" ca="1" si="5"/>
        <v>1</v>
      </c>
      <c r="T27" s="7"/>
    </row>
    <row r="28" spans="1:20" x14ac:dyDescent="0.25">
      <c r="A28" s="61">
        <v>3</v>
      </c>
      <c r="B28" s="63">
        <f ca="1">'Weekly Demand &amp; Budget Inputs'!H7</f>
        <v>16300</v>
      </c>
      <c r="C28" s="63">
        <f t="shared" ca="1" si="6"/>
        <v>204280</v>
      </c>
      <c r="D28" s="66">
        <f ca="1">SUMIF($Q$26:Q27,A28,$P$26:P27)+G27+B14</f>
        <v>23.5</v>
      </c>
      <c r="E28" s="66">
        <f ca="1">SUMIF($Q$26:Q27,"&gt;"&amp;A28,$P$26:P27)+B15</f>
        <v>10</v>
      </c>
      <c r="F28" s="66">
        <f ca="1">'Weekly Demand &amp; Budget Inputs'!E7+O27</f>
        <v>4.7</v>
      </c>
      <c r="G28" s="66">
        <f t="shared" ca="1" si="0"/>
        <v>18.8</v>
      </c>
      <c r="H28" s="65">
        <f t="shared" ca="1" si="7"/>
        <v>1057.5</v>
      </c>
      <c r="I28" s="64">
        <f t="shared" ca="1" si="8"/>
        <v>203222.5</v>
      </c>
      <c r="J28" s="66">
        <f t="shared" ca="1" si="1"/>
        <v>0</v>
      </c>
      <c r="K28" s="66">
        <f t="shared" ca="1" si="9"/>
        <v>0</v>
      </c>
      <c r="L28" s="65">
        <f t="shared" ca="1" si="2"/>
        <v>0</v>
      </c>
      <c r="M28" s="65">
        <f t="shared" ca="1" si="10"/>
        <v>0</v>
      </c>
      <c r="N28" s="64">
        <f t="shared" ca="1" si="11"/>
        <v>203222.5</v>
      </c>
      <c r="O28" s="66">
        <f t="shared" ca="1" si="3"/>
        <v>0</v>
      </c>
      <c r="P28" s="66">
        <f t="shared" ca="1" si="4"/>
        <v>0</v>
      </c>
      <c r="Q28" s="61" t="str">
        <f ca="1">IF(ROUND(P28,0)&gt;0,ROUND(A28+_xll.RiskTriang($F$16,$F$17,$F$18),0),"NA")</f>
        <v>NA</v>
      </c>
      <c r="R28" s="64">
        <f t="shared" ca="1" si="12"/>
        <v>203222.5</v>
      </c>
      <c r="S28" s="67">
        <f t="shared" ca="1" si="5"/>
        <v>1</v>
      </c>
      <c r="T28" s="7"/>
    </row>
    <row r="29" spans="1:20" x14ac:dyDescent="0.25">
      <c r="A29" s="61">
        <v>4</v>
      </c>
      <c r="B29" s="63">
        <f ca="1">'Weekly Demand &amp; Budget Inputs'!H8</f>
        <v>18200</v>
      </c>
      <c r="C29" s="63">
        <f t="shared" ca="1" si="6"/>
        <v>221422.5</v>
      </c>
      <c r="D29" s="66">
        <f ca="1">SUMIF($Q$26:Q28,A29,$P$26:P28)+G28</f>
        <v>18.8</v>
      </c>
      <c r="E29" s="66">
        <f ca="1">SUMIF($Q$26:Q28,"&gt;"&amp;A29,$P$26:P28)+B15</f>
        <v>10</v>
      </c>
      <c r="F29" s="66">
        <f ca="1">'Weekly Demand &amp; Budget Inputs'!E8+O28</f>
        <v>5.25</v>
      </c>
      <c r="G29" s="66">
        <f t="shared" ca="1" si="0"/>
        <v>13.55</v>
      </c>
      <c r="H29" s="65">
        <f t="shared" ca="1" si="7"/>
        <v>808.75</v>
      </c>
      <c r="I29" s="64">
        <f t="shared" ca="1" si="8"/>
        <v>220613.75</v>
      </c>
      <c r="J29" s="66">
        <f t="shared" ca="1" si="1"/>
        <v>0</v>
      </c>
      <c r="K29" s="66">
        <f t="shared" ca="1" si="9"/>
        <v>0</v>
      </c>
      <c r="L29" s="65">
        <f t="shared" ca="1" si="2"/>
        <v>0</v>
      </c>
      <c r="M29" s="65">
        <f t="shared" ca="1" si="10"/>
        <v>0</v>
      </c>
      <c r="N29" s="64">
        <f t="shared" ca="1" si="11"/>
        <v>220613.75</v>
      </c>
      <c r="O29" s="66">
        <f t="shared" ca="1" si="3"/>
        <v>0</v>
      </c>
      <c r="P29" s="66">
        <f t="shared" ca="1" si="4"/>
        <v>0</v>
      </c>
      <c r="Q29" s="61" t="str">
        <f ca="1">IF(ROUND(P29,0)&gt;0,ROUND(A29+_xll.RiskTriang($F$16,$F$17,$F$18),0),"NA")</f>
        <v>NA</v>
      </c>
      <c r="R29" s="64">
        <f t="shared" ca="1" si="12"/>
        <v>220613.75</v>
      </c>
      <c r="S29" s="67">
        <f t="shared" ca="1" si="5"/>
        <v>1</v>
      </c>
      <c r="T29" s="7"/>
    </row>
    <row r="30" spans="1:20" x14ac:dyDescent="0.25">
      <c r="A30" s="61">
        <v>5</v>
      </c>
      <c r="B30" s="63">
        <f ca="1">'Weekly Demand &amp; Budget Inputs'!H9</f>
        <v>20000</v>
      </c>
      <c r="C30" s="63">
        <f t="shared" ca="1" si="6"/>
        <v>240613.75</v>
      </c>
      <c r="D30" s="66">
        <f ca="1">SUMIF($Q$26:Q29,A30,$P$26:P29)+G29</f>
        <v>13.55</v>
      </c>
      <c r="E30" s="66">
        <f ca="1">SUMIF($Q$26:Q29,"&gt;"&amp;A30,$P$26:P29)+B15</f>
        <v>10</v>
      </c>
      <c r="F30" s="66">
        <f ca="1">'Weekly Demand &amp; Budget Inputs'!E9+O29</f>
        <v>5.75</v>
      </c>
      <c r="G30" s="66">
        <f t="shared" ca="1" si="0"/>
        <v>7.8000000000000007</v>
      </c>
      <c r="H30" s="65">
        <f t="shared" ca="1" si="7"/>
        <v>533.75</v>
      </c>
      <c r="I30" s="64">
        <f t="shared" ca="1" si="8"/>
        <v>240080</v>
      </c>
      <c r="J30" s="66">
        <f t="shared" ca="1" si="1"/>
        <v>0</v>
      </c>
      <c r="K30" s="66">
        <f t="shared" ca="1" si="9"/>
        <v>0</v>
      </c>
      <c r="L30" s="65">
        <f t="shared" ca="1" si="2"/>
        <v>0</v>
      </c>
      <c r="M30" s="65">
        <f t="shared" ca="1" si="10"/>
        <v>0</v>
      </c>
      <c r="N30" s="64">
        <f t="shared" ca="1" si="11"/>
        <v>240080</v>
      </c>
      <c r="O30" s="66">
        <f t="shared" ca="1" si="3"/>
        <v>0</v>
      </c>
      <c r="P30" s="66">
        <f t="shared" ca="1" si="4"/>
        <v>32.450000000000003</v>
      </c>
      <c r="Q30" s="61" t="e">
        <f ca="1">IF(ROUND(P30,0)&gt;0,ROUND(A30+_xll.RiskTriang($F$16,$F$17,$F$18),0),"NA")</f>
        <v>#NAME?</v>
      </c>
      <c r="R30" s="64">
        <f t="shared" ca="1" si="12"/>
        <v>104763.5</v>
      </c>
      <c r="S30" s="67">
        <f t="shared" ca="1" si="5"/>
        <v>1</v>
      </c>
      <c r="T30" s="7"/>
    </row>
    <row r="31" spans="1:20" x14ac:dyDescent="0.25">
      <c r="A31" s="61">
        <v>6</v>
      </c>
      <c r="B31" s="63">
        <f ca="1">'Weekly Demand &amp; Budget Inputs'!H10</f>
        <v>17000</v>
      </c>
      <c r="C31" s="63">
        <f t="shared" ca="1" si="6"/>
        <v>121763.5</v>
      </c>
      <c r="D31" s="66">
        <f ca="1">SUMIF($Q$26:Q30,A31,$P$26:P30)+G30+B15</f>
        <v>17.8</v>
      </c>
      <c r="E31" s="66">
        <f ca="1">SUMIF($Q$26:Q30,"&gt;"&amp;A31,$P$26:P30)</f>
        <v>0</v>
      </c>
      <c r="F31" s="66">
        <f ca="1">'Weekly Demand &amp; Budget Inputs'!E10+O30</f>
        <v>4.9000000000000004</v>
      </c>
      <c r="G31" s="66">
        <f t="shared" ca="1" si="0"/>
        <v>12.9</v>
      </c>
      <c r="H31" s="65">
        <f t="shared" ca="1" si="7"/>
        <v>767.50000000000011</v>
      </c>
      <c r="I31" s="64">
        <f t="shared" ca="1" si="8"/>
        <v>120996</v>
      </c>
      <c r="J31" s="66">
        <f t="shared" ca="1" si="1"/>
        <v>0</v>
      </c>
      <c r="K31" s="66">
        <f t="shared" ca="1" si="9"/>
        <v>0</v>
      </c>
      <c r="L31" s="65">
        <f t="shared" ca="1" si="2"/>
        <v>0</v>
      </c>
      <c r="M31" s="65">
        <f t="shared" ca="1" si="10"/>
        <v>0</v>
      </c>
      <c r="N31" s="64">
        <f t="shared" ca="1" si="11"/>
        <v>120996</v>
      </c>
      <c r="O31" s="66">
        <f t="shared" ca="1" si="3"/>
        <v>0</v>
      </c>
      <c r="P31" s="66">
        <f t="shared" ca="1" si="4"/>
        <v>29.015827338129498</v>
      </c>
      <c r="Q31" s="61" t="e">
        <f ca="1">IF(ROUND(P31,0)&gt;0,ROUND(A31+_xll.RiskTriang($F$16,$F$17,$F$18),0),"NA")</f>
        <v>#NAME?</v>
      </c>
      <c r="R31" s="64">
        <f t="shared" ca="1" si="12"/>
        <v>0</v>
      </c>
      <c r="S31" s="67">
        <f t="shared" ca="1" si="5"/>
        <v>1</v>
      </c>
      <c r="T31" s="7"/>
    </row>
    <row r="32" spans="1:20" x14ac:dyDescent="0.25">
      <c r="A32" s="61">
        <v>7</v>
      </c>
      <c r="B32" s="63">
        <f ca="1">'Weekly Demand &amp; Budget Inputs'!H11</f>
        <v>18200</v>
      </c>
      <c r="C32" s="63">
        <f t="shared" ca="1" si="6"/>
        <v>18200</v>
      </c>
      <c r="D32" s="66">
        <f ca="1">SUMIF($Q$26:Q31,A32,$P$26:P31)+G31</f>
        <v>12.9</v>
      </c>
      <c r="E32" s="66">
        <f ca="1">SUMIF($Q$26:Q31,"&gt;"&amp;A32,$P$26:P31)</f>
        <v>0</v>
      </c>
      <c r="F32" s="66">
        <f ca="1">'Weekly Demand &amp; Budget Inputs'!E11+O31</f>
        <v>5.25</v>
      </c>
      <c r="G32" s="66">
        <f t="shared" ca="1" si="0"/>
        <v>7.65</v>
      </c>
      <c r="H32" s="65">
        <f t="shared" ca="1" si="7"/>
        <v>513.75</v>
      </c>
      <c r="I32" s="64">
        <f t="shared" ca="1" si="8"/>
        <v>17686.25</v>
      </c>
      <c r="J32" s="66">
        <f t="shared" ca="1" si="1"/>
        <v>0</v>
      </c>
      <c r="K32" s="66">
        <f t="shared" ca="1" si="9"/>
        <v>0</v>
      </c>
      <c r="L32" s="65">
        <f t="shared" ca="1" si="2"/>
        <v>0</v>
      </c>
      <c r="M32" s="65">
        <f t="shared" ca="1" si="10"/>
        <v>0</v>
      </c>
      <c r="N32" s="64">
        <f t="shared" ca="1" si="11"/>
        <v>17686.25</v>
      </c>
      <c r="O32" s="66">
        <f t="shared" ca="1" si="3"/>
        <v>0</v>
      </c>
      <c r="P32" s="66">
        <f t="shared" ca="1" si="4"/>
        <v>4.2413069544364506</v>
      </c>
      <c r="Q32" s="61" t="e">
        <f ca="1">IF(ROUND(P32,0)&gt;0,ROUND(A32+_xll.RiskTriang($F$16,$F$17,$F$18),0),"NA")</f>
        <v>#NAME?</v>
      </c>
      <c r="R32" s="64">
        <f t="shared" ca="1" si="12"/>
        <v>0</v>
      </c>
      <c r="S32" s="67">
        <f t="shared" ca="1" si="5"/>
        <v>1</v>
      </c>
      <c r="T32" s="7"/>
    </row>
    <row r="33" spans="1:20" x14ac:dyDescent="0.25">
      <c r="A33" s="61">
        <v>8</v>
      </c>
      <c r="B33" s="63">
        <f ca="1">'Weekly Demand &amp; Budget Inputs'!H12</f>
        <v>17700</v>
      </c>
      <c r="C33" s="63">
        <f t="shared" ca="1" si="6"/>
        <v>17700</v>
      </c>
      <c r="D33" s="66">
        <f ca="1">SUMIF($Q$26:Q32,A33,$P$26:P32)+G32</f>
        <v>7.65</v>
      </c>
      <c r="E33" s="66">
        <f ca="1">SUMIF($Q$26:Q32,"&gt;"&amp;A33,$P$26:P32)</f>
        <v>0</v>
      </c>
      <c r="F33" s="66">
        <f ca="1">'Weekly Demand &amp; Budget Inputs'!E12+O32</f>
        <v>5.0999999999999996</v>
      </c>
      <c r="G33" s="66">
        <f t="shared" ca="1" si="0"/>
        <v>2.5500000000000007</v>
      </c>
      <c r="H33" s="65">
        <f t="shared" ca="1" si="7"/>
        <v>255.00000000000003</v>
      </c>
      <c r="I33" s="64">
        <f t="shared" ca="1" si="8"/>
        <v>17445</v>
      </c>
      <c r="J33" s="66">
        <f t="shared" ca="1" si="1"/>
        <v>0</v>
      </c>
      <c r="K33" s="66">
        <f t="shared" ca="1" si="9"/>
        <v>0</v>
      </c>
      <c r="L33" s="65">
        <f t="shared" ca="1" si="2"/>
        <v>0</v>
      </c>
      <c r="M33" s="65">
        <f t="shared" ca="1" si="10"/>
        <v>0</v>
      </c>
      <c r="N33" s="64">
        <f t="shared" ca="1" si="11"/>
        <v>17445</v>
      </c>
      <c r="O33" s="66">
        <f t="shared" ca="1" si="3"/>
        <v>0</v>
      </c>
      <c r="P33" s="66">
        <f t="shared" ca="1" si="4"/>
        <v>4.1834532374100721</v>
      </c>
      <c r="Q33" s="61" t="e">
        <f ca="1">IF(ROUND(P33,0)&gt;0,ROUND(A33+_xll.RiskTriang($F$16,$F$17,$F$18),0),"NA")</f>
        <v>#NAME?</v>
      </c>
      <c r="R33" s="64">
        <f t="shared" ca="1" si="12"/>
        <v>0</v>
      </c>
      <c r="S33" s="67">
        <f t="shared" ca="1" si="5"/>
        <v>1</v>
      </c>
      <c r="T33" s="7"/>
    </row>
    <row r="34" spans="1:20" x14ac:dyDescent="0.25">
      <c r="A34" s="61">
        <v>9</v>
      </c>
      <c r="B34" s="63">
        <f ca="1">'Weekly Demand &amp; Budget Inputs'!H13</f>
        <v>20600</v>
      </c>
      <c r="C34" s="63">
        <f t="shared" ca="1" si="6"/>
        <v>20600</v>
      </c>
      <c r="D34" s="66">
        <f ca="1">SUMIF($Q$26:Q33,A34,$P$26:P33)+G33</f>
        <v>2.5500000000000007</v>
      </c>
      <c r="E34" s="66">
        <f ca="1">SUMIF($Q$26:Q33,"&gt;"&amp;A34,$P$26:P33)</f>
        <v>0</v>
      </c>
      <c r="F34" s="66">
        <f ca="1">'Weekly Demand &amp; Budget Inputs'!E13+O33</f>
        <v>5.95</v>
      </c>
      <c r="G34" s="66">
        <f t="shared" ref="G34:G77" ca="1" si="13">MAX(D34-F34,0)</f>
        <v>0</v>
      </c>
      <c r="H34" s="65">
        <f t="shared" ca="1" si="7"/>
        <v>63.750000000000014</v>
      </c>
      <c r="I34" s="64">
        <f t="shared" ca="1" si="8"/>
        <v>20536.25</v>
      </c>
      <c r="J34" s="66">
        <f t="shared" ref="J34:J77" ca="1" si="14">MAX(F34-D34,0)</f>
        <v>3.3999999999999995</v>
      </c>
      <c r="K34" s="66">
        <f t="shared" ca="1" si="9"/>
        <v>3.1963035019455255</v>
      </c>
      <c r="L34" s="65">
        <f t="shared" ca="1" si="2"/>
        <v>7671.1284046692608</v>
      </c>
      <c r="M34" s="65">
        <f t="shared" ca="1" si="10"/>
        <v>79.907587548638134</v>
      </c>
      <c r="N34" s="64">
        <f t="shared" ca="1" si="11"/>
        <v>-1.2221335055073723E-12</v>
      </c>
      <c r="O34" s="66">
        <f t="shared" ca="1" si="3"/>
        <v>0.20369649805447398</v>
      </c>
      <c r="P34" s="66">
        <f t="shared" ca="1" si="4"/>
        <v>-2.9307757925836269E-16</v>
      </c>
      <c r="Q34" s="61" t="str">
        <f ca="1">IF(ROUND(P34,0)&gt;0,ROUND(A34+_xll.RiskTriang($F$16,$F$17,$F$18),0),"NA")</f>
        <v>NA</v>
      </c>
      <c r="R34" s="64">
        <f t="shared" ca="1" si="12"/>
        <v>0</v>
      </c>
      <c r="S34" s="67">
        <f t="shared" ca="1" si="5"/>
        <v>0.96576529444462622</v>
      </c>
      <c r="T34" s="7"/>
    </row>
    <row r="35" spans="1:20" x14ac:dyDescent="0.25">
      <c r="A35" s="61">
        <v>10</v>
      </c>
      <c r="B35" s="63">
        <f ca="1">'Weekly Demand &amp; Budget Inputs'!H14</f>
        <v>19600</v>
      </c>
      <c r="C35" s="63">
        <f t="shared" ca="1" si="6"/>
        <v>19600</v>
      </c>
      <c r="D35" s="66">
        <f ca="1">SUMIF($Q$26:Q34,A35,$P$26:P34)+G34</f>
        <v>0</v>
      </c>
      <c r="E35" s="66">
        <f ca="1">SUMIF($Q$26:Q34,"&gt;"&amp;A35,$P$26:P34)</f>
        <v>0</v>
      </c>
      <c r="F35" s="66">
        <f ca="1">'Weekly Demand &amp; Budget Inputs'!E14+O34</f>
        <v>5.8536964980544743</v>
      </c>
      <c r="G35" s="66">
        <f t="shared" ca="1" si="13"/>
        <v>0</v>
      </c>
      <c r="H35" s="65">
        <f t="shared" ca="1" si="7"/>
        <v>0</v>
      </c>
      <c r="I35" s="64">
        <f t="shared" ca="1" si="8"/>
        <v>19600</v>
      </c>
      <c r="J35" s="66">
        <f t="shared" ca="1" si="14"/>
        <v>5.8536964980544743</v>
      </c>
      <c r="K35" s="66">
        <f t="shared" ca="1" si="9"/>
        <v>3.0505836575875485</v>
      </c>
      <c r="L35" s="65">
        <f t="shared" ca="1" si="2"/>
        <v>7321.4007782101162</v>
      </c>
      <c r="M35" s="65">
        <f t="shared" ca="1" si="10"/>
        <v>76.264591439688715</v>
      </c>
      <c r="N35" s="64">
        <f t="shared" ca="1" si="11"/>
        <v>2.0605739337042905E-12</v>
      </c>
      <c r="O35" s="66">
        <f t="shared" ca="1" si="3"/>
        <v>2.8031128404669259</v>
      </c>
      <c r="P35" s="66">
        <f t="shared" ca="1" si="4"/>
        <v>4.9414243014491378E-16</v>
      </c>
      <c r="Q35" s="61" t="str">
        <f ca="1">IF(ROUND(P35,0)&gt;0,ROUND(A35+_xll.RiskTriang($F$16,$F$17,$F$18),0),"NA")</f>
        <v>NA</v>
      </c>
      <c r="R35" s="64">
        <f t="shared" ca="1" si="12"/>
        <v>0</v>
      </c>
      <c r="S35" s="67">
        <f t="shared" ca="1" si="5"/>
        <v>0.52113799521403881</v>
      </c>
      <c r="T35" s="7"/>
    </row>
    <row r="36" spans="1:20" x14ac:dyDescent="0.25">
      <c r="A36" s="61">
        <v>11</v>
      </c>
      <c r="B36" s="63">
        <f ca="1">'Weekly Demand &amp; Budget Inputs'!H15</f>
        <v>14100</v>
      </c>
      <c r="C36" s="63">
        <f t="shared" ca="1" si="6"/>
        <v>14100</v>
      </c>
      <c r="D36" s="66">
        <f ca="1">SUMIF($Q$26:Q35,A36,$P$26:P35)+G35</f>
        <v>0</v>
      </c>
      <c r="E36" s="66">
        <f ca="1">SUMIF($Q$26:Q35,"&gt;"&amp;A36,$P$26:P35)</f>
        <v>0</v>
      </c>
      <c r="F36" s="66">
        <f ca="1">'Weekly Demand &amp; Budget Inputs'!E15+O35</f>
        <v>6.8531128404669257</v>
      </c>
      <c r="G36" s="66">
        <f ca="1">MAX(D36-F36,0)</f>
        <v>0</v>
      </c>
      <c r="H36" s="65">
        <f t="shared" ca="1" si="7"/>
        <v>0</v>
      </c>
      <c r="I36" s="64">
        <f t="shared" ca="1" si="8"/>
        <v>14100</v>
      </c>
      <c r="J36" s="66">
        <f t="shared" ca="1" si="14"/>
        <v>6.8531128404669257</v>
      </c>
      <c r="K36" s="66">
        <f t="shared" ca="1" si="9"/>
        <v>2.1945525291828796</v>
      </c>
      <c r="L36" s="65">
        <f t="shared" ca="1" si="2"/>
        <v>5266.9260700389113</v>
      </c>
      <c r="M36" s="65">
        <f t="shared" ca="1" si="10"/>
        <v>54.863813229571988</v>
      </c>
      <c r="N36" s="64">
        <f t="shared" ca="1" si="11"/>
        <v>-1.0373923942097463E-12</v>
      </c>
      <c r="O36" s="66">
        <f t="shared" ca="1" si="3"/>
        <v>4.6585603112840461</v>
      </c>
      <c r="P36" s="66">
        <f t="shared" ca="1" si="4"/>
        <v>-2.487751544867497E-16</v>
      </c>
      <c r="Q36" s="61" t="str">
        <f ca="1">IF(ROUND(P36,0)&gt;0,ROUND(A36+_xll.RiskTriang($F$16,$F$17,$F$18),0),"NA")</f>
        <v>NA</v>
      </c>
      <c r="R36" s="64">
        <f t="shared" ca="1" si="12"/>
        <v>0</v>
      </c>
      <c r="S36" s="67">
        <f t="shared" ca="1" si="5"/>
        <v>0.3202271114265437</v>
      </c>
      <c r="T36" s="7"/>
    </row>
    <row r="37" spans="1:20" x14ac:dyDescent="0.25">
      <c r="A37" s="61">
        <v>12</v>
      </c>
      <c r="B37" s="63">
        <f ca="1">'Weekly Demand &amp; Budget Inputs'!H16</f>
        <v>14900</v>
      </c>
      <c r="C37" s="63">
        <f t="shared" ca="1" si="6"/>
        <v>14900</v>
      </c>
      <c r="D37" s="66">
        <f ca="1">SUMIF($Q$26:Q36,A37,$P$26:P36)+G36</f>
        <v>0</v>
      </c>
      <c r="E37" s="66">
        <f ca="1">SUMIF($Q$26:Q36,"&gt;"&amp;A37,$P$26:P36)</f>
        <v>0</v>
      </c>
      <c r="F37" s="66">
        <f ca="1">'Weekly Demand &amp; Budget Inputs'!E16+O36</f>
        <v>8.958560311284046</v>
      </c>
      <c r="G37" s="66">
        <f t="shared" ca="1" si="13"/>
        <v>0</v>
      </c>
      <c r="H37" s="65">
        <f t="shared" ca="1" si="7"/>
        <v>0</v>
      </c>
      <c r="I37" s="64">
        <f t="shared" ca="1" si="8"/>
        <v>14900</v>
      </c>
      <c r="J37" s="66">
        <f t="shared" ca="1" si="14"/>
        <v>8.958560311284046</v>
      </c>
      <c r="K37" s="66">
        <f t="shared" ca="1" si="9"/>
        <v>2.3190661478599224</v>
      </c>
      <c r="L37" s="65">
        <f t="shared" ca="1" si="2"/>
        <v>5565.7587548638139</v>
      </c>
      <c r="M37" s="65">
        <f t="shared" ca="1" si="10"/>
        <v>57.976653696498062</v>
      </c>
      <c r="N37" s="64">
        <f t="shared" ca="1" si="11"/>
        <v>-9.3791641120333225E-13</v>
      </c>
      <c r="O37" s="66">
        <f t="shared" ca="1" si="3"/>
        <v>6.6394941634241231</v>
      </c>
      <c r="P37" s="66">
        <f t="shared" ca="1" si="4"/>
        <v>-2.2492000268665042E-16</v>
      </c>
      <c r="Q37" s="61" t="str">
        <f ca="1">IF(ROUND(P37,0)&gt;0,ROUND(A37+_xll.RiskTriang($F$16,$F$17,$F$18),0),"NA")</f>
        <v>NA</v>
      </c>
      <c r="R37" s="64">
        <f t="shared" ca="1" si="12"/>
        <v>0</v>
      </c>
      <c r="S37" s="67">
        <f t="shared" ca="1" si="5"/>
        <v>0.25886594132082452</v>
      </c>
      <c r="T37" s="7"/>
    </row>
    <row r="38" spans="1:20" x14ac:dyDescent="0.25">
      <c r="A38" s="61">
        <v>13</v>
      </c>
      <c r="B38" s="63">
        <f ca="1">'Weekly Demand &amp; Budget Inputs'!H17</f>
        <v>17000</v>
      </c>
      <c r="C38" s="63">
        <f t="shared" ca="1" si="6"/>
        <v>17000</v>
      </c>
      <c r="D38" s="66">
        <f ca="1">SUMIF($Q$26:Q37,A38,$P$26:P37)+G37</f>
        <v>0</v>
      </c>
      <c r="E38" s="66">
        <f ca="1">SUMIF($Q$26:Q37,"&gt;"&amp;A38,$P$26:P37)</f>
        <v>0</v>
      </c>
      <c r="F38" s="66">
        <f ca="1">'Weekly Demand &amp; Budget Inputs'!E17+O37</f>
        <v>11.539494163424123</v>
      </c>
      <c r="G38" s="66">
        <f t="shared" ca="1" si="13"/>
        <v>0</v>
      </c>
      <c r="H38" s="65">
        <f t="shared" ca="1" si="7"/>
        <v>0</v>
      </c>
      <c r="I38" s="64">
        <f t="shared" ca="1" si="8"/>
        <v>17000</v>
      </c>
      <c r="J38" s="66">
        <f t="shared" ca="1" si="14"/>
        <v>11.539494163424123</v>
      </c>
      <c r="K38" s="66">
        <f t="shared" ca="1" si="9"/>
        <v>2.6459143968871595</v>
      </c>
      <c r="L38" s="65">
        <f t="shared" ca="1" si="2"/>
        <v>6350.1945525291831</v>
      </c>
      <c r="M38" s="65">
        <f t="shared" ca="1" si="10"/>
        <v>66.147859922178981</v>
      </c>
      <c r="N38" s="64">
        <f t="shared" ca="1" si="11"/>
        <v>1.4210854715202004E-13</v>
      </c>
      <c r="O38" s="66">
        <f t="shared" ca="1" si="3"/>
        <v>8.8935797665369645</v>
      </c>
      <c r="P38" s="66">
        <f t="shared" ca="1" si="4"/>
        <v>3.4078788285856122E-17</v>
      </c>
      <c r="Q38" s="61" t="str">
        <f ca="1">IF(ROUND(P38,0)&gt;0,ROUND(A38+_xll.RiskTriang($F$16,$F$17,$F$18),0),"NA")</f>
        <v>NA</v>
      </c>
      <c r="R38" s="64">
        <f t="shared" ca="1" si="12"/>
        <v>0</v>
      </c>
      <c r="S38" s="67">
        <f t="shared" ca="1" si="5"/>
        <v>0.22929206076239605</v>
      </c>
      <c r="T38" s="7"/>
    </row>
    <row r="39" spans="1:20" x14ac:dyDescent="0.25">
      <c r="A39" s="61">
        <v>14</v>
      </c>
      <c r="B39" s="63">
        <f ca="1">'Weekly Demand &amp; Budget Inputs'!H18</f>
        <v>15800</v>
      </c>
      <c r="C39" s="63">
        <f t="shared" ca="1" si="6"/>
        <v>15800</v>
      </c>
      <c r="D39" s="66">
        <f ca="1">SUMIF($Q$26:Q38,A39,$P$26:P38)+G38</f>
        <v>0</v>
      </c>
      <c r="E39" s="66">
        <f ca="1">SUMIF($Q$26:Q38,"&gt;"&amp;A39,$P$26:P38)</f>
        <v>0</v>
      </c>
      <c r="F39" s="66">
        <f ca="1">'Weekly Demand &amp; Budget Inputs'!E18+O38</f>
        <v>13.443579766536963</v>
      </c>
      <c r="G39" s="66">
        <f t="shared" ca="1" si="13"/>
        <v>0</v>
      </c>
      <c r="H39" s="65">
        <f t="shared" ca="1" si="7"/>
        <v>0</v>
      </c>
      <c r="I39" s="64">
        <f t="shared" ca="1" si="8"/>
        <v>15800</v>
      </c>
      <c r="J39" s="66">
        <f t="shared" ca="1" si="14"/>
        <v>13.443579766536963</v>
      </c>
      <c r="K39" s="66">
        <f t="shared" ca="1" si="9"/>
        <v>2.4591439688715955</v>
      </c>
      <c r="L39" s="65">
        <f t="shared" ca="1" si="2"/>
        <v>5901.9455252918287</v>
      </c>
      <c r="M39" s="65">
        <f t="shared" ca="1" si="10"/>
        <v>61.478599221789885</v>
      </c>
      <c r="N39" s="64">
        <f t="shared" ca="1" si="11"/>
        <v>-4.7606363295926712E-13</v>
      </c>
      <c r="O39" s="66">
        <f t="shared" ca="1" si="3"/>
        <v>10.984435797665368</v>
      </c>
      <c r="P39" s="66">
        <f t="shared" ca="1" si="4"/>
        <v>-1.1416394075761802E-16</v>
      </c>
      <c r="Q39" s="61" t="str">
        <f ca="1">IF(ROUND(P39,0)&gt;0,ROUND(A39+_xll.RiskTriang($F$16,$F$17,$F$18),0),"NA")</f>
        <v>NA</v>
      </c>
      <c r="R39" s="64">
        <f t="shared" ca="1" si="12"/>
        <v>0</v>
      </c>
      <c r="S39" s="67">
        <f t="shared" ca="1" si="5"/>
        <v>0.18292329956584663</v>
      </c>
      <c r="T39" s="7"/>
    </row>
    <row r="40" spans="1:20" x14ac:dyDescent="0.25">
      <c r="A40" s="61">
        <v>15</v>
      </c>
      <c r="B40" s="63">
        <f ca="1">'Weekly Demand &amp; Budget Inputs'!H19</f>
        <v>14400</v>
      </c>
      <c r="C40" s="63">
        <f t="shared" ca="1" si="6"/>
        <v>14400</v>
      </c>
      <c r="D40" s="66">
        <f ca="1">SUMIF($Q$26:Q39,A40,$P$26:P39)+G39</f>
        <v>0</v>
      </c>
      <c r="E40" s="66">
        <f ca="1">SUMIF($Q$26:Q39,"&gt;"&amp;A40,$P$26:P39)</f>
        <v>0</v>
      </c>
      <c r="F40" s="66">
        <f ca="1">'Weekly Demand &amp; Budget Inputs'!E19+O39</f>
        <v>15.134435797665368</v>
      </c>
      <c r="G40" s="66">
        <f t="shared" ca="1" si="13"/>
        <v>0</v>
      </c>
      <c r="H40" s="65">
        <f t="shared" ca="1" si="7"/>
        <v>0</v>
      </c>
      <c r="I40" s="64">
        <f t="shared" ca="1" si="8"/>
        <v>14400</v>
      </c>
      <c r="J40" s="66">
        <f t="shared" ca="1" si="14"/>
        <v>15.134435797665368</v>
      </c>
      <c r="K40" s="66">
        <f t="shared" ca="1" si="9"/>
        <v>2.2412451361867705</v>
      </c>
      <c r="L40" s="65">
        <f t="shared" ca="1" si="2"/>
        <v>5378.988326848249</v>
      </c>
      <c r="M40" s="65">
        <f t="shared" ca="1" si="10"/>
        <v>56.031128404669261</v>
      </c>
      <c r="N40" s="64">
        <f t="shared" ca="1" si="11"/>
        <v>-8.8107299234252423E-13</v>
      </c>
      <c r="O40" s="66">
        <f t="shared" ca="1" si="3"/>
        <v>12.893190661478599</v>
      </c>
      <c r="P40" s="66">
        <f t="shared" ca="1" si="4"/>
        <v>-2.1128848737230798E-16</v>
      </c>
      <c r="Q40" s="61" t="str">
        <f ca="1">IF(ROUND(P40,0)&gt;0,ROUND(A40+_xll.RiskTriang($F$16,$F$17,$F$18),0),"NA")</f>
        <v>NA</v>
      </c>
      <c r="R40" s="64">
        <f t="shared" ca="1" si="12"/>
        <v>0</v>
      </c>
      <c r="S40" s="67">
        <f t="shared" ca="1" si="5"/>
        <v>0.14808911056548957</v>
      </c>
      <c r="T40" s="7"/>
    </row>
    <row r="41" spans="1:20" x14ac:dyDescent="0.25">
      <c r="A41" s="61">
        <v>16</v>
      </c>
      <c r="B41" s="63">
        <f ca="1">'Weekly Demand &amp; Budget Inputs'!H20</f>
        <v>14100</v>
      </c>
      <c r="C41" s="63">
        <f t="shared" ca="1" si="6"/>
        <v>14100</v>
      </c>
      <c r="D41" s="66">
        <f ca="1">SUMIF($Q$26:Q40,A41,$P$26:P40)+G40</f>
        <v>0</v>
      </c>
      <c r="E41" s="66">
        <f ca="1">SUMIF($Q$26:Q40,"&gt;"&amp;A41,$P$26:P40)</f>
        <v>0</v>
      </c>
      <c r="F41" s="66">
        <f ca="1">'Weekly Demand &amp; Budget Inputs'!E20+O40</f>
        <v>16.943190661478599</v>
      </c>
      <c r="G41" s="66">
        <f t="shared" ca="1" si="13"/>
        <v>0</v>
      </c>
      <c r="H41" s="65">
        <f t="shared" ca="1" si="7"/>
        <v>0</v>
      </c>
      <c r="I41" s="64">
        <f t="shared" ca="1" si="8"/>
        <v>14100</v>
      </c>
      <c r="J41" s="66">
        <f t="shared" ca="1" si="14"/>
        <v>16.943190661478599</v>
      </c>
      <c r="K41" s="66">
        <f t="shared" ca="1" si="9"/>
        <v>2.1945525291828796</v>
      </c>
      <c r="L41" s="65">
        <f t="shared" ca="1" si="2"/>
        <v>5266.9260700389113</v>
      </c>
      <c r="M41" s="65">
        <f t="shared" ca="1" si="10"/>
        <v>54.863813229571988</v>
      </c>
      <c r="N41" s="64">
        <f t="shared" ca="1" si="11"/>
        <v>-1.0373923942097463E-12</v>
      </c>
      <c r="O41" s="66">
        <f t="shared" ca="1" si="3"/>
        <v>14.748638132295721</v>
      </c>
      <c r="P41" s="66">
        <f t="shared" ca="1" si="4"/>
        <v>-2.487751544867497E-16</v>
      </c>
      <c r="Q41" s="61" t="str">
        <f ca="1">IF(ROUND(P41,0)&gt;0,ROUND(A41+_xll.RiskTriang($F$16,$F$17,$F$18),0),"NA")</f>
        <v>NA</v>
      </c>
      <c r="R41" s="64">
        <f t="shared" ca="1" si="12"/>
        <v>0</v>
      </c>
      <c r="S41" s="67">
        <f t="shared" ca="1" si="5"/>
        <v>0.12952415947088003</v>
      </c>
      <c r="T41" s="7"/>
    </row>
    <row r="42" spans="1:20" x14ac:dyDescent="0.25">
      <c r="A42" s="61">
        <v>17</v>
      </c>
      <c r="B42" s="63">
        <f ca="1">'Weekly Demand &amp; Budget Inputs'!H21</f>
        <v>16100</v>
      </c>
      <c r="C42" s="63">
        <f t="shared" ca="1" si="6"/>
        <v>16100</v>
      </c>
      <c r="D42" s="66">
        <f ca="1">SUMIF($Q$26:Q41,A42,$P$26:P41)+G41</f>
        <v>0</v>
      </c>
      <c r="E42" s="66">
        <f ca="1">SUMIF($Q$26:Q41,"&gt;"&amp;A42,$P$26:P41)</f>
        <v>0</v>
      </c>
      <c r="F42" s="66">
        <f ca="1">'Weekly Demand &amp; Budget Inputs'!E21+O41</f>
        <v>19.398638132295723</v>
      </c>
      <c r="G42" s="66">
        <f t="shared" ca="1" si="13"/>
        <v>0</v>
      </c>
      <c r="H42" s="65">
        <f t="shared" ca="1" si="7"/>
        <v>0</v>
      </c>
      <c r="I42" s="64">
        <f t="shared" ca="1" si="8"/>
        <v>16100</v>
      </c>
      <c r="J42" s="66">
        <f t="shared" ca="1" si="14"/>
        <v>19.398638132295723</v>
      </c>
      <c r="K42" s="66">
        <f t="shared" ca="1" si="9"/>
        <v>2.5058365758754864</v>
      </c>
      <c r="L42" s="65">
        <f t="shared" ca="1" si="2"/>
        <v>6014.0077821011673</v>
      </c>
      <c r="M42" s="65">
        <f t="shared" ca="1" si="10"/>
        <v>62.645914396887157</v>
      </c>
      <c r="N42" s="64">
        <f t="shared" ca="1" si="11"/>
        <v>5.8975047068088315E-13</v>
      </c>
      <c r="O42" s="66">
        <f t="shared" ca="1" si="3"/>
        <v>16.892801556420238</v>
      </c>
      <c r="P42" s="66">
        <f t="shared" ca="1" si="4"/>
        <v>1.414269713863029E-16</v>
      </c>
      <c r="Q42" s="61" t="str">
        <f ca="1">IF(ROUND(P42,0)&gt;0,ROUND(A42+_xll.RiskTriang($F$16,$F$17,$F$18),0),"NA")</f>
        <v>NA</v>
      </c>
      <c r="R42" s="64">
        <f t="shared" ca="1" si="12"/>
        <v>0</v>
      </c>
      <c r="S42" s="67">
        <f t="shared" ca="1" si="5"/>
        <v>0.1291759018744546</v>
      </c>
      <c r="T42" s="7"/>
    </row>
    <row r="43" spans="1:20" x14ac:dyDescent="0.25">
      <c r="A43" s="61">
        <v>18</v>
      </c>
      <c r="B43" s="63">
        <f ca="1">'Weekly Demand &amp; Budget Inputs'!H22</f>
        <v>13700</v>
      </c>
      <c r="C43" s="63">
        <f t="shared" ca="1" si="6"/>
        <v>13700</v>
      </c>
      <c r="D43" s="66">
        <f ca="1">SUMIF($Q$26:Q42,A43,$P$26:P42)+G42</f>
        <v>0</v>
      </c>
      <c r="E43" s="66">
        <f ca="1">SUMIF($Q$26:Q42,"&gt;"&amp;A43,$P$26:P42)</f>
        <v>0</v>
      </c>
      <c r="F43" s="66">
        <f ca="1">'Weekly Demand &amp; Budget Inputs'!E22+O42</f>
        <v>20.842801556420238</v>
      </c>
      <c r="G43" s="66">
        <f t="shared" ca="1" si="13"/>
        <v>0</v>
      </c>
      <c r="H43" s="65">
        <f t="shared" ca="1" si="7"/>
        <v>0</v>
      </c>
      <c r="I43" s="64">
        <f t="shared" ca="1" si="8"/>
        <v>13700</v>
      </c>
      <c r="J43" s="66">
        <f t="shared" ca="1" si="14"/>
        <v>20.842801556420238</v>
      </c>
      <c r="K43" s="66">
        <f t="shared" ca="1" si="9"/>
        <v>2.132295719844358</v>
      </c>
      <c r="L43" s="65">
        <f t="shared" ca="1" si="2"/>
        <v>5117.5097276264587</v>
      </c>
      <c r="M43" s="65">
        <f t="shared" ca="1" si="10"/>
        <v>53.307392996108952</v>
      </c>
      <c r="N43" s="64">
        <f t="shared" ca="1" si="11"/>
        <v>1.1866063687193673E-12</v>
      </c>
      <c r="O43" s="66">
        <f t="shared" ca="1" si="3"/>
        <v>18.71050583657588</v>
      </c>
      <c r="P43" s="66">
        <f t="shared" ca="1" si="4"/>
        <v>2.8455788218689861E-16</v>
      </c>
      <c r="Q43" s="61" t="str">
        <f ca="1">IF(ROUND(P43,0)&gt;0,ROUND(A43+_xll.RiskTriang($F$16,$F$17,$F$18),0),"NA")</f>
        <v>NA</v>
      </c>
      <c r="R43" s="64">
        <f t="shared" ca="1" si="12"/>
        <v>0</v>
      </c>
      <c r="S43" s="67">
        <f t="shared" ca="1" si="5"/>
        <v>0.10230370010827761</v>
      </c>
      <c r="T43" s="7"/>
    </row>
    <row r="44" spans="1:20" x14ac:dyDescent="0.25">
      <c r="A44" s="61">
        <v>19</v>
      </c>
      <c r="B44" s="63">
        <f ca="1">'Weekly Demand &amp; Budget Inputs'!H23</f>
        <v>12300</v>
      </c>
      <c r="C44" s="63">
        <f t="shared" ca="1" si="6"/>
        <v>12300</v>
      </c>
      <c r="D44" s="66">
        <f ca="1">SUMIF($Q$26:Q43,A44,$P$26:P43)+G43</f>
        <v>0</v>
      </c>
      <c r="E44" s="66">
        <f ca="1">SUMIF($Q$26:Q43,"&gt;"&amp;A44,$P$26:P43)</f>
        <v>0</v>
      </c>
      <c r="F44" s="66">
        <f ca="1">'Weekly Demand &amp; Budget Inputs'!E23+O43</f>
        <v>22.260505836575881</v>
      </c>
      <c r="G44" s="66">
        <f t="shared" ca="1" si="13"/>
        <v>0</v>
      </c>
      <c r="H44" s="65">
        <f t="shared" ca="1" si="7"/>
        <v>0</v>
      </c>
      <c r="I44" s="64">
        <f t="shared" ca="1" si="8"/>
        <v>12300</v>
      </c>
      <c r="J44" s="66">
        <f t="shared" ca="1" si="14"/>
        <v>22.260505836575881</v>
      </c>
      <c r="K44" s="66">
        <f t="shared" ca="1" si="9"/>
        <v>1.9143968871595332</v>
      </c>
      <c r="L44" s="65">
        <f t="shared" ca="1" si="2"/>
        <v>4594.5525291828799</v>
      </c>
      <c r="M44" s="65">
        <f t="shared" ca="1" si="10"/>
        <v>47.859922178988327</v>
      </c>
      <c r="N44" s="64">
        <f t="shared" ca="1" si="11"/>
        <v>-1.0373923942097463E-12</v>
      </c>
      <c r="O44" s="66">
        <f t="shared" ca="1" si="3"/>
        <v>20.346108949416347</v>
      </c>
      <c r="P44" s="66">
        <f t="shared" ca="1" si="4"/>
        <v>-2.487751544867497E-16</v>
      </c>
      <c r="Q44" s="61" t="str">
        <f ca="1">IF(ROUND(P44,0)&gt;0,ROUND(A44+_xll.RiskTriang($F$16,$F$17,$F$18),0),"NA")</f>
        <v>NA</v>
      </c>
      <c r="R44" s="64">
        <f t="shared" ca="1" si="12"/>
        <v>0</v>
      </c>
      <c r="S44" s="67">
        <f t="shared" ca="1" si="5"/>
        <v>8.5999702846555226E-2</v>
      </c>
      <c r="T44" s="7"/>
    </row>
    <row r="45" spans="1:20" x14ac:dyDescent="0.25">
      <c r="A45" s="61">
        <v>20</v>
      </c>
      <c r="B45" s="63">
        <f ca="1">'Weekly Demand &amp; Budget Inputs'!H24</f>
        <v>13400</v>
      </c>
      <c r="C45" s="63">
        <f t="shared" ca="1" si="6"/>
        <v>13400</v>
      </c>
      <c r="D45" s="66">
        <f ca="1">SUMIF($Q$26:Q44,A45,$P$26:P44)+G44</f>
        <v>0</v>
      </c>
      <c r="E45" s="66">
        <f ca="1">SUMIF($Q$26:Q44,"&gt;"&amp;A45,$P$26:P44)</f>
        <v>0</v>
      </c>
      <c r="F45" s="66">
        <f ca="1">'Weekly Demand &amp; Budget Inputs'!E24+O44</f>
        <v>24.196108949416349</v>
      </c>
      <c r="G45" s="66">
        <f t="shared" ca="1" si="13"/>
        <v>0</v>
      </c>
      <c r="H45" s="65">
        <f t="shared" ca="1" si="7"/>
        <v>0</v>
      </c>
      <c r="I45" s="64">
        <f t="shared" ca="1" si="8"/>
        <v>13400</v>
      </c>
      <c r="J45" s="66">
        <f ca="1">MAX(F45-D45,0)</f>
        <v>24.196108949416349</v>
      </c>
      <c r="K45" s="66">
        <f t="shared" ca="1" si="9"/>
        <v>2.0856031128404671</v>
      </c>
      <c r="L45" s="65">
        <f t="shared" ca="1" si="2"/>
        <v>5005.447470817121</v>
      </c>
      <c r="M45" s="65">
        <f t="shared" ca="1" si="10"/>
        <v>52.14007782101168</v>
      </c>
      <c r="N45" s="64">
        <f t="shared" ca="1" si="11"/>
        <v>-7.8870243669371121E-13</v>
      </c>
      <c r="O45" s="66">
        <f t="shared" ca="1" si="3"/>
        <v>22.110505836575882</v>
      </c>
      <c r="P45" s="66">
        <f t="shared" ca="1" si="4"/>
        <v>-1.8913727498650148E-16</v>
      </c>
      <c r="Q45" s="61" t="str">
        <f ca="1">IF(ROUND(P45,0)&gt;0,ROUND(A45+_xll.RiskTriang($F$16,$F$17,$F$18),0),"NA")</f>
        <v>NA</v>
      </c>
      <c r="R45" s="64">
        <f t="shared" ca="1" si="12"/>
        <v>0</v>
      </c>
      <c r="S45" s="67">
        <f t="shared" ca="1" si="5"/>
        <v>8.619580599511123E-2</v>
      </c>
      <c r="T45" s="7"/>
    </row>
    <row r="46" spans="1:20" x14ac:dyDescent="0.25">
      <c r="A46" s="61">
        <v>21</v>
      </c>
      <c r="B46" s="63">
        <f ca="1">'Weekly Demand &amp; Budget Inputs'!H25</f>
        <v>12900</v>
      </c>
      <c r="C46" s="63">
        <f t="shared" ca="1" si="6"/>
        <v>12900</v>
      </c>
      <c r="D46" s="66">
        <f ca="1">SUMIF($Q$26:Q45,A46,$P$26:P45)+G45</f>
        <v>0</v>
      </c>
      <c r="E46" s="66">
        <f ca="1">SUMIF($Q$26:Q45,"&gt;"&amp;A46,$P$26:P45)</f>
        <v>0</v>
      </c>
      <c r="F46" s="66">
        <f ca="1">'Weekly Demand &amp; Budget Inputs'!E25+O45</f>
        <v>25.810505836575881</v>
      </c>
      <c r="G46" s="66">
        <f t="shared" ca="1" si="13"/>
        <v>0</v>
      </c>
      <c r="H46" s="65">
        <f t="shared" ca="1" si="7"/>
        <v>0</v>
      </c>
      <c r="I46" s="64">
        <f t="shared" ca="1" si="8"/>
        <v>12900</v>
      </c>
      <c r="J46" s="66">
        <f t="shared" ca="1" si="14"/>
        <v>25.810505836575881</v>
      </c>
      <c r="K46" s="66">
        <f t="shared" ca="1" si="9"/>
        <v>2.0077821011673151</v>
      </c>
      <c r="L46" s="65">
        <f t="shared" ca="1" si="2"/>
        <v>4818.6770428015561</v>
      </c>
      <c r="M46" s="65">
        <f t="shared" ca="1" si="10"/>
        <v>50.194552529182879</v>
      </c>
      <c r="N46" s="64">
        <f t="shared" ca="1" si="11"/>
        <v>1.7763568394002505E-13</v>
      </c>
      <c r="O46" s="66">
        <f t="shared" ca="1" si="3"/>
        <v>23.802723735408566</v>
      </c>
      <c r="P46" s="66">
        <f t="shared" ca="1" si="4"/>
        <v>4.2598485357320155E-17</v>
      </c>
      <c r="Q46" s="61" t="str">
        <f ca="1">IF(ROUND(P46,0)&gt;0,ROUND(A46+_xll.RiskTriang($F$16,$F$17,$F$18),0),"NA")</f>
        <v>NA</v>
      </c>
      <c r="R46" s="64">
        <f t="shared" ca="1" si="12"/>
        <v>0</v>
      </c>
      <c r="S46" s="67">
        <f t="shared" ca="1" si="5"/>
        <v>7.7789335624802169E-2</v>
      </c>
      <c r="T46" s="7"/>
    </row>
    <row r="47" spans="1:20" x14ac:dyDescent="0.25">
      <c r="A47" s="61">
        <v>22</v>
      </c>
      <c r="B47" s="63">
        <f ca="1">'Weekly Demand &amp; Budget Inputs'!H26</f>
        <v>10100</v>
      </c>
      <c r="C47" s="63">
        <f t="shared" ca="1" si="6"/>
        <v>10100</v>
      </c>
      <c r="D47" s="66">
        <f ca="1">SUMIF($Q$26:Q46,A47,$P$26:P46)+G46</f>
        <v>0</v>
      </c>
      <c r="E47" s="66">
        <f ca="1">SUMIF($Q$26:Q46,"&gt;"&amp;A47,$P$26:P46)</f>
        <v>0</v>
      </c>
      <c r="F47" s="66">
        <f ca="1">'Weekly Demand &amp; Budget Inputs'!E26+O46</f>
        <v>26.702723735408565</v>
      </c>
      <c r="G47" s="66">
        <f t="shared" ca="1" si="13"/>
        <v>0</v>
      </c>
      <c r="H47" s="65">
        <f t="shared" ca="1" si="7"/>
        <v>0</v>
      </c>
      <c r="I47" s="64">
        <f t="shared" ca="1" si="8"/>
        <v>10100</v>
      </c>
      <c r="J47" s="66">
        <f t="shared" ca="1" si="14"/>
        <v>26.702723735408565</v>
      </c>
      <c r="K47" s="66">
        <f t="shared" ca="1" si="9"/>
        <v>1.5719844357976653</v>
      </c>
      <c r="L47" s="65">
        <f t="shared" ca="1" si="2"/>
        <v>3772.7626459143967</v>
      </c>
      <c r="M47" s="65">
        <f t="shared" ca="1" si="10"/>
        <v>39.299610894941637</v>
      </c>
      <c r="N47" s="64">
        <f t="shared" ca="1" si="11"/>
        <v>2.7000623958883807E-13</v>
      </c>
      <c r="O47" s="66">
        <f t="shared" ca="1" si="3"/>
        <v>25.130739299610898</v>
      </c>
      <c r="P47" s="66">
        <f t="shared" ca="1" si="4"/>
        <v>6.4749697743126632E-17</v>
      </c>
      <c r="Q47" s="61" t="str">
        <f ca="1">IF(ROUND(P47,0)&gt;0,ROUND(A47+_xll.RiskTriang($F$16,$F$17,$F$18),0),"NA")</f>
        <v>NA</v>
      </c>
      <c r="R47" s="64">
        <f t="shared" ca="1" si="12"/>
        <v>0</v>
      </c>
      <c r="S47" s="67">
        <f t="shared" ca="1" si="5"/>
        <v>5.8869816104683448E-2</v>
      </c>
      <c r="T47" s="7"/>
    </row>
    <row r="48" spans="1:20" x14ac:dyDescent="0.25">
      <c r="A48" s="61">
        <v>23</v>
      </c>
      <c r="B48" s="63">
        <f ca="1">'Weekly Demand &amp; Budget Inputs'!H27</f>
        <v>12900</v>
      </c>
      <c r="C48" s="63">
        <f t="shared" ca="1" si="6"/>
        <v>12900</v>
      </c>
      <c r="D48" s="66">
        <f ca="1">SUMIF($Q$26:Q47,A48,$P$26:P47)+G47</f>
        <v>0</v>
      </c>
      <c r="E48" s="66">
        <f ca="1">SUMIF($Q$26:Q47,"&gt;"&amp;A48,$P$26:P47)</f>
        <v>0</v>
      </c>
      <c r="F48" s="66">
        <f ca="1">'Weekly Demand &amp; Budget Inputs'!E27+O47</f>
        <v>28.830739299610897</v>
      </c>
      <c r="G48" s="66">
        <f t="shared" ca="1" si="13"/>
        <v>0</v>
      </c>
      <c r="H48" s="65">
        <f t="shared" ca="1" si="7"/>
        <v>0</v>
      </c>
      <c r="I48" s="64">
        <f t="shared" ca="1" si="8"/>
        <v>12900</v>
      </c>
      <c r="J48" s="66">
        <f t="shared" ca="1" si="14"/>
        <v>28.830739299610897</v>
      </c>
      <c r="K48" s="66">
        <f t="shared" ca="1" si="9"/>
        <v>2.0077821011673151</v>
      </c>
      <c r="L48" s="65">
        <f t="shared" ca="1" si="2"/>
        <v>4818.6770428015561</v>
      </c>
      <c r="M48" s="65">
        <f t="shared" ca="1" si="10"/>
        <v>50.194552529182879</v>
      </c>
      <c r="N48" s="64">
        <f t="shared" ca="1" si="11"/>
        <v>1.7763568394002505E-13</v>
      </c>
      <c r="O48" s="66">
        <f t="shared" ca="1" si="3"/>
        <v>26.822957198443582</v>
      </c>
      <c r="P48" s="66">
        <f t="shared" ca="1" si="4"/>
        <v>4.2598485357320155E-17</v>
      </c>
      <c r="Q48" s="61" t="str">
        <f ca="1">IF(ROUND(P48,0)&gt;0,ROUND(A48+_xll.RiskTriang($F$16,$F$17,$F$18),0),"NA")</f>
        <v>NA</v>
      </c>
      <c r="R48" s="64">
        <f t="shared" ca="1" si="12"/>
        <v>0</v>
      </c>
      <c r="S48" s="67">
        <f t="shared" ca="1" si="5"/>
        <v>6.9640326607733338E-2</v>
      </c>
      <c r="T48" s="7"/>
    </row>
    <row r="49" spans="1:20" x14ac:dyDescent="0.25">
      <c r="A49" s="61">
        <v>24</v>
      </c>
      <c r="B49" s="63">
        <f ca="1">'Weekly Demand &amp; Budget Inputs'!H28</f>
        <v>10600</v>
      </c>
      <c r="C49" s="63">
        <f t="shared" ca="1" si="6"/>
        <v>10600</v>
      </c>
      <c r="D49" s="66">
        <f ca="1">SUMIF($Q$26:Q48,A49,$P$26:P48)+G48</f>
        <v>0</v>
      </c>
      <c r="E49" s="66">
        <f ca="1">SUMIF($Q$26:Q48,"&gt;"&amp;A49,$P$26:P48)</f>
        <v>0</v>
      </c>
      <c r="F49" s="66">
        <f ca="1">'Weekly Demand &amp; Budget Inputs'!E28+O48</f>
        <v>29.872957198443583</v>
      </c>
      <c r="G49" s="66">
        <f t="shared" ca="1" si="13"/>
        <v>0</v>
      </c>
      <c r="H49" s="65">
        <f t="shared" ca="1" si="7"/>
        <v>0</v>
      </c>
      <c r="I49" s="64">
        <f t="shared" ca="1" si="8"/>
        <v>10600</v>
      </c>
      <c r="J49" s="66">
        <f t="shared" ca="1" si="14"/>
        <v>29.872957198443583</v>
      </c>
      <c r="K49" s="66">
        <f t="shared" ca="1" si="9"/>
        <v>1.649805447470817</v>
      </c>
      <c r="L49" s="65">
        <f t="shared" ca="1" si="2"/>
        <v>3959.5330739299607</v>
      </c>
      <c r="M49" s="65">
        <f t="shared" ca="1" si="10"/>
        <v>41.245136186770424</v>
      </c>
      <c r="N49" s="64">
        <f t="shared" ca="1" si="11"/>
        <v>1.1368683772161603E-12</v>
      </c>
      <c r="O49" s="66">
        <f t="shared" ca="1" si="3"/>
        <v>28.223151750972765</v>
      </c>
      <c r="P49" s="66">
        <f t="shared" ca="1" si="4"/>
        <v>2.7263030628684897E-16</v>
      </c>
      <c r="Q49" s="61" t="str">
        <f ca="1">IF(ROUND(P49,0)&gt;0,ROUND(A49+_xll.RiskTriang($F$16,$F$17,$F$18),0),"NA")</f>
        <v>NA</v>
      </c>
      <c r="R49" s="64">
        <f t="shared" ca="1" si="12"/>
        <v>0</v>
      </c>
      <c r="S49" s="67">
        <f t="shared" ca="1" si="5"/>
        <v>5.5227389659192383E-2</v>
      </c>
      <c r="T49" s="7"/>
    </row>
    <row r="50" spans="1:20" x14ac:dyDescent="0.25">
      <c r="A50" s="61">
        <v>25</v>
      </c>
      <c r="B50" s="63">
        <f ca="1">'Weekly Demand &amp; Budget Inputs'!H29</f>
        <v>11300</v>
      </c>
      <c r="C50" s="63">
        <f t="shared" ca="1" si="6"/>
        <v>11300</v>
      </c>
      <c r="D50" s="66">
        <f ca="1">SUMIF($Q$26:Q49,A50,$P$26:P49)+G49</f>
        <v>0</v>
      </c>
      <c r="E50" s="66">
        <f ca="1">SUMIF($Q$26:Q49,"&gt;"&amp;A50,$P$26:P49)</f>
        <v>0</v>
      </c>
      <c r="F50" s="66">
        <f ca="1">'Weekly Demand &amp; Budget Inputs'!E29+O49</f>
        <v>31.473151750972765</v>
      </c>
      <c r="G50" s="66">
        <f t="shared" ca="1" si="13"/>
        <v>0</v>
      </c>
      <c r="H50" s="65">
        <f t="shared" ca="1" si="7"/>
        <v>0</v>
      </c>
      <c r="I50" s="64">
        <f t="shared" ca="1" si="8"/>
        <v>11300</v>
      </c>
      <c r="J50" s="66">
        <f t="shared" ca="1" si="14"/>
        <v>31.473151750972765</v>
      </c>
      <c r="K50" s="66">
        <f t="shared" ca="1" si="9"/>
        <v>1.7587548638132295</v>
      </c>
      <c r="L50" s="65">
        <f t="shared" ca="1" si="2"/>
        <v>4221.011673151751</v>
      </c>
      <c r="M50" s="65">
        <f t="shared" ca="1" si="10"/>
        <v>43.968871595330739</v>
      </c>
      <c r="N50" s="64">
        <f t="shared" ca="1" si="11"/>
        <v>0</v>
      </c>
      <c r="O50" s="66">
        <f t="shared" ca="1" si="3"/>
        <v>29.714396887159534</v>
      </c>
      <c r="P50" s="66">
        <f t="shared" ca="1" si="4"/>
        <v>0</v>
      </c>
      <c r="Q50" s="61" t="str">
        <f ca="1">IF(ROUND(P50,0)&gt;0,ROUND(A50+_xll.RiskTriang($F$16,$F$17,$F$18),0),"NA")</f>
        <v>NA</v>
      </c>
      <c r="R50" s="64">
        <f t="shared" ca="1" si="12"/>
        <v>0</v>
      </c>
      <c r="S50" s="67">
        <f t="shared" ca="1" si="5"/>
        <v>5.5881116633286432E-2</v>
      </c>
      <c r="T50" s="7"/>
    </row>
    <row r="51" spans="1:20" x14ac:dyDescent="0.25">
      <c r="A51" s="61">
        <v>26</v>
      </c>
      <c r="B51" s="63">
        <f ca="1">'Weekly Demand &amp; Budget Inputs'!H30</f>
        <v>10800</v>
      </c>
      <c r="C51" s="63">
        <f t="shared" ca="1" si="6"/>
        <v>10800</v>
      </c>
      <c r="D51" s="66">
        <f ca="1">SUMIF($Q$26:Q50,A51,$P$26:P50)+G50</f>
        <v>0</v>
      </c>
      <c r="E51" s="66">
        <f ca="1">SUMIF($Q$26:Q50,"&gt;"&amp;A51,$P$26:P50)</f>
        <v>0</v>
      </c>
      <c r="F51" s="66">
        <f ca="1">'Weekly Demand &amp; Budget Inputs'!E30+O50</f>
        <v>32.814396887159532</v>
      </c>
      <c r="G51" s="66">
        <f t="shared" ca="1" si="13"/>
        <v>0</v>
      </c>
      <c r="H51" s="65">
        <f t="shared" ca="1" si="7"/>
        <v>0</v>
      </c>
      <c r="I51" s="64">
        <f t="shared" ca="1" si="8"/>
        <v>10800</v>
      </c>
      <c r="J51" s="66">
        <f t="shared" ca="1" si="14"/>
        <v>32.814396887159532</v>
      </c>
      <c r="K51" s="66">
        <f t="shared" ca="1" si="9"/>
        <v>1.6809338521400778</v>
      </c>
      <c r="L51" s="65">
        <f t="shared" ca="1" si="2"/>
        <v>4034.241245136187</v>
      </c>
      <c r="M51" s="65">
        <f t="shared" ca="1" si="10"/>
        <v>42.023346303501945</v>
      </c>
      <c r="N51" s="64">
        <f t="shared" ca="1" si="11"/>
        <v>0</v>
      </c>
      <c r="O51" s="66">
        <f t="shared" ca="1" si="3"/>
        <v>31.133463035019453</v>
      </c>
      <c r="P51" s="66">
        <f t="shared" ca="1" si="4"/>
        <v>0</v>
      </c>
      <c r="Q51" s="61" t="str">
        <f ca="1">IF(ROUND(P51,0)&gt;0,ROUND(A51+_xll.RiskTriang($F$16,$F$17,$F$18),0),"NA")</f>
        <v>NA</v>
      </c>
      <c r="R51" s="64">
        <f t="shared" ca="1" si="12"/>
        <v>0</v>
      </c>
      <c r="S51" s="67">
        <f t="shared" ca="1" si="5"/>
        <v>5.1225498915015488E-2</v>
      </c>
      <c r="T51" s="7"/>
    </row>
    <row r="52" spans="1:20" x14ac:dyDescent="0.25">
      <c r="A52" s="61">
        <v>27</v>
      </c>
      <c r="B52" s="63">
        <f ca="1">'Weekly Demand &amp; Budget Inputs'!H31</f>
        <v>9900</v>
      </c>
      <c r="C52" s="63">
        <f t="shared" ca="1" si="6"/>
        <v>9900</v>
      </c>
      <c r="D52" s="66">
        <f ca="1">SUMIF($Q$26:Q51,A52,$P$26:P51)+G51</f>
        <v>0</v>
      </c>
      <c r="E52" s="66">
        <f ca="1">SUMIF($Q$26:Q51,"&gt;"&amp;A52,$P$26:P51)</f>
        <v>0</v>
      </c>
      <c r="F52" s="66">
        <f ca="1">'Weekly Demand &amp; Budget Inputs'!E31+O51</f>
        <v>33.983463035019454</v>
      </c>
      <c r="G52" s="66">
        <f t="shared" ca="1" si="13"/>
        <v>0</v>
      </c>
      <c r="H52" s="65">
        <f t="shared" ca="1" si="7"/>
        <v>0</v>
      </c>
      <c r="I52" s="64">
        <f t="shared" ca="1" si="8"/>
        <v>9900</v>
      </c>
      <c r="J52" s="66">
        <f t="shared" ca="1" si="14"/>
        <v>33.983463035019454</v>
      </c>
      <c r="K52" s="66">
        <f t="shared" ca="1" si="9"/>
        <v>1.5408560311284047</v>
      </c>
      <c r="L52" s="65">
        <f t="shared" ca="1" si="2"/>
        <v>3698.0544747081713</v>
      </c>
      <c r="M52" s="65">
        <f t="shared" ca="1" si="10"/>
        <v>38.521400778210122</v>
      </c>
      <c r="N52" s="64">
        <f t="shared" ca="1" si="11"/>
        <v>-4.4053649617126212E-13</v>
      </c>
      <c r="O52" s="66">
        <f t="shared" ca="1" si="3"/>
        <v>32.442607003891048</v>
      </c>
      <c r="P52" s="66">
        <f t="shared" ca="1" si="4"/>
        <v>-1.0564424368615399E-16</v>
      </c>
      <c r="Q52" s="61" t="str">
        <f ca="1">IF(ROUND(P52,0)&gt;0,ROUND(A52+_xll.RiskTriang($F$16,$F$17,$F$18),0),"NA")</f>
        <v>NA</v>
      </c>
      <c r="R52" s="64">
        <f t="shared" ca="1" si="12"/>
        <v>0</v>
      </c>
      <c r="S52" s="67">
        <f t="shared" ca="1" si="5"/>
        <v>4.5341348218119415E-2</v>
      </c>
      <c r="T52" s="7"/>
    </row>
    <row r="53" spans="1:20" x14ac:dyDescent="0.25">
      <c r="A53" s="61">
        <v>28</v>
      </c>
      <c r="B53" s="63">
        <f ca="1">'Weekly Demand &amp; Budget Inputs'!H32</f>
        <v>12900</v>
      </c>
      <c r="C53" s="63">
        <f t="shared" ca="1" si="6"/>
        <v>12900</v>
      </c>
      <c r="D53" s="66">
        <f ca="1">SUMIF($Q$26:Q52,A53,$P$26:P52)+G52</f>
        <v>0</v>
      </c>
      <c r="E53" s="66">
        <f ca="1">SUMIF($Q$26:Q52,"&gt;"&amp;A53,$P$26:P52)</f>
        <v>0</v>
      </c>
      <c r="F53" s="66">
        <f ca="1">'Weekly Demand &amp; Budget Inputs'!E32+O52</f>
        <v>36.142607003891051</v>
      </c>
      <c r="G53" s="66">
        <f t="shared" ca="1" si="13"/>
        <v>0</v>
      </c>
      <c r="H53" s="65">
        <f t="shared" ca="1" si="7"/>
        <v>0</v>
      </c>
      <c r="I53" s="64">
        <f t="shared" ca="1" si="8"/>
        <v>12900</v>
      </c>
      <c r="J53" s="66">
        <f t="shared" ca="1" si="14"/>
        <v>36.142607003891051</v>
      </c>
      <c r="K53" s="66">
        <f t="shared" ca="1" si="9"/>
        <v>2.0077821011673151</v>
      </c>
      <c r="L53" s="65">
        <f t="shared" ca="1" si="2"/>
        <v>4818.6770428015561</v>
      </c>
      <c r="M53" s="65">
        <f t="shared" ca="1" si="10"/>
        <v>50.194552529182879</v>
      </c>
      <c r="N53" s="64">
        <f t="shared" ca="1" si="11"/>
        <v>1.7763568394002505E-13</v>
      </c>
      <c r="O53" s="66">
        <f t="shared" ca="1" si="3"/>
        <v>34.134824902723736</v>
      </c>
      <c r="P53" s="66">
        <f t="shared" ca="1" si="4"/>
        <v>4.2598485357320155E-17</v>
      </c>
      <c r="Q53" s="61" t="str">
        <f ca="1">IF(ROUND(P53,0)&gt;0,ROUND(A53+_xll.RiskTriang($F$16,$F$17,$F$18),0),"NA")</f>
        <v>NA</v>
      </c>
      <c r="R53" s="64">
        <f t="shared" ca="1" si="12"/>
        <v>0</v>
      </c>
      <c r="S53" s="67">
        <f t="shared" ca="1" si="5"/>
        <v>5.5551667895765267E-2</v>
      </c>
      <c r="T53" s="7"/>
    </row>
    <row r="54" spans="1:20" x14ac:dyDescent="0.25">
      <c r="A54" s="61">
        <v>29</v>
      </c>
      <c r="B54" s="63">
        <f ca="1">'Weekly Demand &amp; Budget Inputs'!H33</f>
        <v>9700</v>
      </c>
      <c r="C54" s="63">
        <f t="shared" ca="1" si="6"/>
        <v>9700</v>
      </c>
      <c r="D54" s="66">
        <f ca="1">SUMIF($Q$26:Q53,A54,$P$26:P53)+G53</f>
        <v>0</v>
      </c>
      <c r="E54" s="66">
        <f ca="1">SUMIF($Q$26:Q53,"&gt;"&amp;A54,$P$26:P53)</f>
        <v>0</v>
      </c>
      <c r="F54" s="66">
        <f ca="1">'Weekly Demand &amp; Budget Inputs'!E33+O53</f>
        <v>36.934824902723733</v>
      </c>
      <c r="G54" s="66">
        <f t="shared" ca="1" si="13"/>
        <v>0</v>
      </c>
      <c r="H54" s="65">
        <f t="shared" ca="1" si="7"/>
        <v>0</v>
      </c>
      <c r="I54" s="64">
        <f t="shared" ca="1" si="8"/>
        <v>9700</v>
      </c>
      <c r="J54" s="66">
        <f t="shared" ca="1" si="14"/>
        <v>36.934824902723733</v>
      </c>
      <c r="K54" s="66">
        <f t="shared" ca="1" si="9"/>
        <v>1.5097276264591439</v>
      </c>
      <c r="L54" s="65">
        <f t="shared" ca="1" si="2"/>
        <v>3623.3463035019454</v>
      </c>
      <c r="M54" s="65">
        <f t="shared" ca="1" si="10"/>
        <v>37.7431906614786</v>
      </c>
      <c r="N54" s="64">
        <f t="shared" ca="1" si="11"/>
        <v>2.2026824808563106E-13</v>
      </c>
      <c r="O54" s="66">
        <f t="shared" ca="1" si="3"/>
        <v>35.425097276264587</v>
      </c>
      <c r="P54" s="66">
        <f t="shared" ca="1" si="4"/>
        <v>5.2822121843076994E-17</v>
      </c>
      <c r="Q54" s="61" t="str">
        <f ca="1">IF(ROUND(P54,0)&gt;0,ROUND(A54+_xll.RiskTriang($F$16,$F$17,$F$18),0),"NA")</f>
        <v>NA</v>
      </c>
      <c r="R54" s="64">
        <f t="shared" ca="1" si="12"/>
        <v>0</v>
      </c>
      <c r="S54" s="67">
        <f t="shared" ca="1" si="5"/>
        <v>4.0875451025836895E-2</v>
      </c>
      <c r="T54" s="7"/>
    </row>
    <row r="55" spans="1:20" x14ac:dyDescent="0.25">
      <c r="A55" s="61">
        <v>30</v>
      </c>
      <c r="B55" s="63">
        <f ca="1">'Weekly Demand &amp; Budget Inputs'!H34</f>
        <v>21900</v>
      </c>
      <c r="C55" s="63">
        <f t="shared" ca="1" si="6"/>
        <v>21900</v>
      </c>
      <c r="D55" s="66">
        <f ca="1">SUMIF($Q$26:Q54,A55,$P$26:P54)+G54</f>
        <v>0</v>
      </c>
      <c r="E55" s="66">
        <f ca="1">SUMIF($Q$26:Q54,"&gt;"&amp;A55,$P$26:P54)</f>
        <v>0</v>
      </c>
      <c r="F55" s="66">
        <f ca="1">'Weekly Demand &amp; Budget Inputs'!E34+O54</f>
        <v>41.725097276264584</v>
      </c>
      <c r="G55" s="66">
        <f t="shared" ca="1" si="13"/>
        <v>0</v>
      </c>
      <c r="H55" s="65">
        <f t="shared" ca="1" si="7"/>
        <v>0</v>
      </c>
      <c r="I55" s="64">
        <f t="shared" ca="1" si="8"/>
        <v>21900</v>
      </c>
      <c r="J55" s="66">
        <f t="shared" ca="1" si="14"/>
        <v>41.725097276264584</v>
      </c>
      <c r="K55" s="66">
        <f t="shared" ca="1" si="9"/>
        <v>3.4085603112840466</v>
      </c>
      <c r="L55" s="65">
        <f t="shared" ca="1" si="2"/>
        <v>8180.5447470817116</v>
      </c>
      <c r="M55" s="65">
        <f t="shared" ca="1" si="10"/>
        <v>85.214007782101163</v>
      </c>
      <c r="N55" s="64">
        <f t="shared" ca="1" si="11"/>
        <v>1.9895196601282805E-13</v>
      </c>
      <c r="O55" s="66">
        <f t="shared" ca="1" si="3"/>
        <v>38.316536964980536</v>
      </c>
      <c r="P55" s="66">
        <f t="shared" ca="1" si="4"/>
        <v>4.7710303600198572E-17</v>
      </c>
      <c r="Q55" s="61" t="str">
        <f ca="1">IF(ROUND(P55,0)&gt;0,ROUND(A55+_xll.RiskTriang($F$16,$F$17,$F$18),0),"NA")</f>
        <v>NA</v>
      </c>
      <c r="R55" s="64">
        <f t="shared" ca="1" si="12"/>
        <v>0</v>
      </c>
      <c r="S55" s="67">
        <f t="shared" ca="1" si="5"/>
        <v>8.1690889507476716E-2</v>
      </c>
      <c r="T55" s="7"/>
    </row>
    <row r="56" spans="1:20" x14ac:dyDescent="0.25">
      <c r="A56" s="61">
        <v>31</v>
      </c>
      <c r="B56" s="63">
        <f ca="1">'Weekly Demand &amp; Budget Inputs'!H35</f>
        <v>19300</v>
      </c>
      <c r="C56" s="63">
        <f t="shared" ca="1" si="6"/>
        <v>19300</v>
      </c>
      <c r="D56" s="66">
        <f ca="1">SUMIF($Q$26:Q55,A56,$P$26:P55)+G55</f>
        <v>0</v>
      </c>
      <c r="E56" s="66">
        <f ca="1">SUMIF($Q$26:Q55,"&gt;"&amp;A56,$P$26:P55)</f>
        <v>0</v>
      </c>
      <c r="F56" s="66">
        <f ca="1">'Weekly Demand &amp; Budget Inputs'!E35+O55</f>
        <v>43.866536964980533</v>
      </c>
      <c r="G56" s="66">
        <f t="shared" ca="1" si="13"/>
        <v>0</v>
      </c>
      <c r="H56" s="65">
        <f t="shared" ca="1" si="7"/>
        <v>0</v>
      </c>
      <c r="I56" s="64">
        <f t="shared" ca="1" si="8"/>
        <v>19300</v>
      </c>
      <c r="J56" s="66">
        <f t="shared" ca="1" si="14"/>
        <v>43.866536964980533</v>
      </c>
      <c r="K56" s="66">
        <f t="shared" ca="1" si="9"/>
        <v>3.0038910505836576</v>
      </c>
      <c r="L56" s="65">
        <f t="shared" ca="1" si="2"/>
        <v>7209.3385214007785</v>
      </c>
      <c r="M56" s="65">
        <f t="shared" ca="1" si="10"/>
        <v>75.097276264591443</v>
      </c>
      <c r="N56" s="64">
        <f t="shared" ca="1" si="11"/>
        <v>0</v>
      </c>
      <c r="O56" s="66">
        <f t="shared" ca="1" si="3"/>
        <v>40.862645914396879</v>
      </c>
      <c r="P56" s="66">
        <f t="shared" ca="1" si="4"/>
        <v>0</v>
      </c>
      <c r="Q56" s="61" t="str">
        <f ca="1">IF(ROUND(P56,0)&gt;0,ROUND(A56+_xll.RiskTriang($F$16,$F$17,$F$18),0),"NA")</f>
        <v>NA</v>
      </c>
      <c r="R56" s="64">
        <f t="shared" ca="1" si="12"/>
        <v>0</v>
      </c>
      <c r="S56" s="67">
        <f t="shared" ca="1" si="5"/>
        <v>6.8477961982312707E-2</v>
      </c>
      <c r="T56" s="7"/>
    </row>
    <row r="57" spans="1:20" x14ac:dyDescent="0.25">
      <c r="A57" s="61">
        <v>32</v>
      </c>
      <c r="B57" s="63">
        <f ca="1">'Weekly Demand &amp; Budget Inputs'!H36</f>
        <v>20000</v>
      </c>
      <c r="C57" s="63">
        <f t="shared" ca="1" si="6"/>
        <v>20000</v>
      </c>
      <c r="D57" s="66">
        <f ca="1">SUMIF($Q$26:Q56,A57,$P$26:P56)+G56</f>
        <v>0</v>
      </c>
      <c r="E57" s="66">
        <f ca="1">SUMIF($Q$26:Q56,"&gt;"&amp;A57,$P$26:P56)</f>
        <v>0</v>
      </c>
      <c r="F57" s="66">
        <f ca="1">'Weekly Demand &amp; Budget Inputs'!E36+O56</f>
        <v>46.612645914396879</v>
      </c>
      <c r="G57" s="66">
        <f t="shared" ca="1" si="13"/>
        <v>0</v>
      </c>
      <c r="H57" s="65">
        <f t="shared" ca="1" si="7"/>
        <v>0</v>
      </c>
      <c r="I57" s="64">
        <f t="shared" ca="1" si="8"/>
        <v>20000</v>
      </c>
      <c r="J57" s="66">
        <f t="shared" ca="1" si="14"/>
        <v>46.612645914396879</v>
      </c>
      <c r="K57" s="66">
        <f t="shared" ca="1" si="9"/>
        <v>3.1128404669260701</v>
      </c>
      <c r="L57" s="65">
        <f t="shared" ca="1" si="2"/>
        <v>7470.8171206225679</v>
      </c>
      <c r="M57" s="65">
        <f t="shared" ca="1" si="10"/>
        <v>77.821011673151759</v>
      </c>
      <c r="N57" s="64">
        <f t="shared" ca="1" si="11"/>
        <v>7.3896444519050419E-13</v>
      </c>
      <c r="O57" s="66">
        <f t="shared" ca="1" si="3"/>
        <v>43.499805447470806</v>
      </c>
      <c r="P57" s="66">
        <f t="shared" ca="1" si="4"/>
        <v>1.7720969908645184E-16</v>
      </c>
      <c r="Q57" s="61" t="str">
        <f ca="1">IF(ROUND(P57,0)&gt;0,ROUND(A57+_xll.RiskTriang($F$16,$F$17,$F$18),0),"NA")</f>
        <v>NA</v>
      </c>
      <c r="R57" s="64">
        <f t="shared" ca="1" si="12"/>
        <v>0</v>
      </c>
      <c r="S57" s="67">
        <f t="shared" ca="1" si="5"/>
        <v>6.6781029179135976E-2</v>
      </c>
      <c r="T57" s="7"/>
    </row>
    <row r="58" spans="1:20" x14ac:dyDescent="0.25">
      <c r="A58" s="61">
        <v>33</v>
      </c>
      <c r="B58" s="63">
        <f ca="1">'Weekly Demand &amp; Budget Inputs'!H37</f>
        <v>21900</v>
      </c>
      <c r="C58" s="63">
        <f t="shared" ca="1" si="6"/>
        <v>21900</v>
      </c>
      <c r="D58" s="66">
        <f ca="1">SUMIF($Q$26:Q57,A58,$P$26:P57)+G57</f>
        <v>0</v>
      </c>
      <c r="E58" s="66">
        <f ca="1">SUMIF($Q$26:Q57,"&gt;"&amp;A58,$P$26:P57)</f>
        <v>0</v>
      </c>
      <c r="F58" s="66">
        <f ca="1">'Weekly Demand &amp; Budget Inputs'!E37+O57</f>
        <v>49.799805447470803</v>
      </c>
      <c r="G58" s="66">
        <f t="shared" ca="1" si="13"/>
        <v>0</v>
      </c>
      <c r="H58" s="65">
        <f t="shared" ca="1" si="7"/>
        <v>0</v>
      </c>
      <c r="I58" s="64">
        <f t="shared" ca="1" si="8"/>
        <v>21900</v>
      </c>
      <c r="J58" s="66">
        <f t="shared" ca="1" si="14"/>
        <v>49.799805447470803</v>
      </c>
      <c r="K58" s="66">
        <f t="shared" ca="1" si="9"/>
        <v>3.4085603112840466</v>
      </c>
      <c r="L58" s="65">
        <f t="shared" ref="L58:L77" ca="1" si="15">K58*$B$5</f>
        <v>8180.5447470817116</v>
      </c>
      <c r="M58" s="65">
        <f t="shared" ca="1" si="10"/>
        <v>85.214007782101163</v>
      </c>
      <c r="N58" s="64">
        <f t="shared" ca="1" si="11"/>
        <v>1.9895196601282805E-13</v>
      </c>
      <c r="O58" s="66">
        <f t="shared" ref="O58:O77" ca="1" si="16">J58-K58</f>
        <v>46.391245136186754</v>
      </c>
      <c r="P58" s="66">
        <f t="shared" ref="P58:P64" ca="1" si="17">IF((D58+E58)&gt;$B$18,0,IF(($B$19-(D58+E58))*($B$4+$B$6)&lt;(N58-1000),$B$19-(D58+E58),N58/($B$4+$B$6)))</f>
        <v>4.7710303600198572E-17</v>
      </c>
      <c r="Q58" s="61" t="str">
        <f ca="1">IF(ROUND(P58,0)&gt;0,ROUND(A58+_xll.RiskTriang($F$16,$F$17,$F$18),0),"NA")</f>
        <v>NA</v>
      </c>
      <c r="R58" s="64">
        <f t="shared" ca="1" si="12"/>
        <v>0</v>
      </c>
      <c r="S58" s="67">
        <f t="shared" ref="S58:S77" ca="1" si="18">1-O58/F58</f>
        <v>6.8445253563880315E-2</v>
      </c>
      <c r="T58" s="7"/>
    </row>
    <row r="59" spans="1:20" x14ac:dyDescent="0.25">
      <c r="A59" s="61">
        <v>34</v>
      </c>
      <c r="B59" s="63">
        <f ca="1">'Weekly Demand &amp; Budget Inputs'!H38</f>
        <v>21500</v>
      </c>
      <c r="C59" s="63">
        <f t="shared" ref="C59:C77" ca="1" si="19">B59+R58</f>
        <v>21500</v>
      </c>
      <c r="D59" s="66">
        <f ca="1">SUMIF($Q$26:Q58,A59,$P$26:P58)+G58</f>
        <v>0</v>
      </c>
      <c r="E59" s="66">
        <f ca="1">SUMIF($Q$26:Q58,"&gt;"&amp;A59,$P$26:P58)</f>
        <v>0</v>
      </c>
      <c r="F59" s="66">
        <f ca="1">'Weekly Demand &amp; Budget Inputs'!E38+O58</f>
        <v>52.591245136186757</v>
      </c>
      <c r="G59" s="66">
        <f t="shared" ca="1" si="13"/>
        <v>0</v>
      </c>
      <c r="H59" s="65">
        <f t="shared" ca="1" si="7"/>
        <v>0</v>
      </c>
      <c r="I59" s="64">
        <f t="shared" ca="1" si="8"/>
        <v>21500</v>
      </c>
      <c r="J59" s="66">
        <f t="shared" ca="1" si="14"/>
        <v>52.591245136186757</v>
      </c>
      <c r="K59" s="66">
        <f t="shared" ca="1" si="9"/>
        <v>3.3463035019455254</v>
      </c>
      <c r="L59" s="65">
        <f t="shared" ca="1" si="15"/>
        <v>8031.1284046692608</v>
      </c>
      <c r="M59" s="65">
        <f t="shared" ca="1" si="10"/>
        <v>83.657587548638134</v>
      </c>
      <c r="N59" s="64">
        <f t="shared" ca="1" si="11"/>
        <v>-1.2221335055073723E-12</v>
      </c>
      <c r="O59" s="66">
        <f t="shared" ca="1" si="16"/>
        <v>49.244941634241229</v>
      </c>
      <c r="P59" s="66">
        <f t="shared" ca="1" si="17"/>
        <v>-2.9307757925836269E-16</v>
      </c>
      <c r="Q59" s="61" t="str">
        <f ca="1">IF(ROUND(P59,0)&gt;0,ROUND(A59+_xll.RiskTriang($F$16,$F$17,$F$18),0),"NA")</f>
        <v>NA</v>
      </c>
      <c r="R59" s="64">
        <f t="shared" ca="1" si="12"/>
        <v>0</v>
      </c>
      <c r="S59" s="67">
        <f t="shared" ca="1" si="18"/>
        <v>6.3628527776442012E-2</v>
      </c>
      <c r="T59" s="7"/>
    </row>
    <row r="60" spans="1:20" x14ac:dyDescent="0.25">
      <c r="A60" s="61">
        <v>35</v>
      </c>
      <c r="B60" s="63">
        <f ca="1">'Weekly Demand &amp; Budget Inputs'!H39</f>
        <v>19600</v>
      </c>
      <c r="C60" s="63">
        <f t="shared" ca="1" si="19"/>
        <v>19600</v>
      </c>
      <c r="D60" s="66">
        <f ca="1">SUMIF($Q$26:Q59,A60,$P$26:P59)+G59</f>
        <v>0</v>
      </c>
      <c r="E60" s="66">
        <f ca="1">SUMIF($Q$26:Q59,"&gt;"&amp;A60,$P$26:P59)</f>
        <v>0</v>
      </c>
      <c r="F60" s="66">
        <f ca="1">'Weekly Demand &amp; Budget Inputs'!E39+O59</f>
        <v>54.894941634241228</v>
      </c>
      <c r="G60" s="66">
        <f t="shared" ca="1" si="13"/>
        <v>0</v>
      </c>
      <c r="H60" s="65">
        <f t="shared" ca="1" si="7"/>
        <v>0</v>
      </c>
      <c r="I60" s="64">
        <f t="shared" ca="1" si="8"/>
        <v>19600</v>
      </c>
      <c r="J60" s="66">
        <f t="shared" ca="1" si="14"/>
        <v>54.894941634241228</v>
      </c>
      <c r="K60" s="66">
        <f t="shared" ca="1" si="9"/>
        <v>3.0505836575875485</v>
      </c>
      <c r="L60" s="65">
        <f t="shared" ca="1" si="15"/>
        <v>7321.4007782101162</v>
      </c>
      <c r="M60" s="65">
        <f t="shared" ca="1" si="10"/>
        <v>76.264591439688715</v>
      </c>
      <c r="N60" s="64">
        <f t="shared" ca="1" si="11"/>
        <v>2.0605739337042905E-12</v>
      </c>
      <c r="O60" s="66">
        <f t="shared" ca="1" si="16"/>
        <v>51.844357976653683</v>
      </c>
      <c r="P60" s="66">
        <f t="shared" ca="1" si="17"/>
        <v>4.9414243014491378E-16</v>
      </c>
      <c r="Q60" s="61" t="str">
        <f ca="1">IF(ROUND(P60,0)&gt;0,ROUND(A60+_xll.RiskTriang($F$16,$F$17,$F$18),0),"NA")</f>
        <v>NA</v>
      </c>
      <c r="R60" s="64">
        <f t="shared" ca="1" si="12"/>
        <v>0</v>
      </c>
      <c r="S60" s="67">
        <f t="shared" ca="1" si="18"/>
        <v>5.557130705982416E-2</v>
      </c>
      <c r="T60" s="7"/>
    </row>
    <row r="61" spans="1:20" x14ac:dyDescent="0.25">
      <c r="A61" s="61">
        <v>36</v>
      </c>
      <c r="B61" s="63">
        <f ca="1">'Weekly Demand &amp; Budget Inputs'!H40</f>
        <v>18700</v>
      </c>
      <c r="C61" s="63">
        <f t="shared" ca="1" si="19"/>
        <v>18700</v>
      </c>
      <c r="D61" s="66">
        <f ca="1">SUMIF($Q$26:Q60,A61,$P$26:P60)+G60</f>
        <v>0</v>
      </c>
      <c r="E61" s="66">
        <f ca="1">SUMIF($Q$26:Q60,"&gt;"&amp;A61,$P$26:P60)</f>
        <v>0</v>
      </c>
      <c r="F61" s="66">
        <f ca="1">'Weekly Demand &amp; Budget Inputs'!E40+O60</f>
        <v>57.244357976653681</v>
      </c>
      <c r="G61" s="66">
        <f t="shared" ca="1" si="13"/>
        <v>0</v>
      </c>
      <c r="H61" s="65">
        <f t="shared" ca="1" si="7"/>
        <v>0</v>
      </c>
      <c r="I61" s="64">
        <f t="shared" ca="1" si="8"/>
        <v>18700</v>
      </c>
      <c r="J61" s="66">
        <f t="shared" ca="1" si="14"/>
        <v>57.244357976653681</v>
      </c>
      <c r="K61" s="66">
        <f t="shared" ca="1" si="9"/>
        <v>2.9105058365758754</v>
      </c>
      <c r="L61" s="65">
        <f t="shared" ca="1" si="15"/>
        <v>6985.2140077821005</v>
      </c>
      <c r="M61" s="65">
        <f t="shared" ca="1" si="10"/>
        <v>72.762645914396884</v>
      </c>
      <c r="N61" s="64">
        <f t="shared" ca="1" si="11"/>
        <v>6.9633188104489818E-13</v>
      </c>
      <c r="O61" s="66">
        <f t="shared" ca="1" si="16"/>
        <v>54.333852140077809</v>
      </c>
      <c r="P61" s="66">
        <f t="shared" ca="1" si="17"/>
        <v>1.6698606260069501E-16</v>
      </c>
      <c r="Q61" s="61" t="str">
        <f ca="1">IF(ROUND(P61,0)&gt;0,ROUND(A61+_xll.RiskTriang($F$16,$F$17,$F$18),0),"NA")</f>
        <v>NA</v>
      </c>
      <c r="R61" s="64">
        <f t="shared" ca="1" si="12"/>
        <v>0</v>
      </c>
      <c r="S61" s="67">
        <f t="shared" ca="1" si="18"/>
        <v>5.0843540559278866E-2</v>
      </c>
      <c r="T61" s="7"/>
    </row>
    <row r="62" spans="1:20" x14ac:dyDescent="0.25">
      <c r="A62" s="61">
        <v>37</v>
      </c>
      <c r="B62" s="63">
        <f ca="1">'Weekly Demand &amp; Budget Inputs'!H41</f>
        <v>17000</v>
      </c>
      <c r="C62" s="63">
        <f t="shared" ca="1" si="19"/>
        <v>17000</v>
      </c>
      <c r="D62" s="66">
        <f ca="1">SUMIF($Q$26:Q61,A62,$P$26:P61)+G61</f>
        <v>0</v>
      </c>
      <c r="E62" s="66">
        <f ca="1">SUMIF($Q$26:Q61,"&gt;"&amp;A62,$P$26:P61)</f>
        <v>0</v>
      </c>
      <c r="F62" s="66">
        <f ca="1">'Weekly Demand &amp; Budget Inputs'!E41+O61</f>
        <v>59.233852140077808</v>
      </c>
      <c r="G62" s="66">
        <f t="shared" ca="1" si="13"/>
        <v>0</v>
      </c>
      <c r="H62" s="65">
        <f t="shared" ca="1" si="7"/>
        <v>0</v>
      </c>
      <c r="I62" s="64">
        <f t="shared" ca="1" si="8"/>
        <v>17000</v>
      </c>
      <c r="J62" s="66">
        <f t="shared" ca="1" si="14"/>
        <v>59.233852140077808</v>
      </c>
      <c r="K62" s="66">
        <f t="shared" ca="1" si="9"/>
        <v>2.6459143968871595</v>
      </c>
      <c r="L62" s="65">
        <f t="shared" ca="1" si="15"/>
        <v>6350.1945525291831</v>
      </c>
      <c r="M62" s="65">
        <f t="shared" ca="1" si="10"/>
        <v>66.147859922178981</v>
      </c>
      <c r="N62" s="64">
        <f t="shared" ca="1" si="11"/>
        <v>1.4210854715202004E-13</v>
      </c>
      <c r="O62" s="66">
        <f t="shared" ca="1" si="16"/>
        <v>56.587937743190651</v>
      </c>
      <c r="P62" s="66">
        <f t="shared" ca="1" si="17"/>
        <v>3.4078788285856122E-17</v>
      </c>
      <c r="Q62" s="61" t="str">
        <f ca="1">IF(ROUND(P62,0)&gt;0,ROUND(A62+_xll.RiskTriang($F$16,$F$17,$F$18),0),"NA")</f>
        <v>NA</v>
      </c>
      <c r="R62" s="64">
        <f t="shared" ca="1" si="12"/>
        <v>0</v>
      </c>
      <c r="S62" s="67">
        <f t="shared" ca="1" si="18"/>
        <v>4.4668957045542634E-2</v>
      </c>
      <c r="T62" s="7"/>
    </row>
    <row r="63" spans="1:20" x14ac:dyDescent="0.25">
      <c r="A63" s="61">
        <v>38</v>
      </c>
      <c r="B63" s="63">
        <f ca="1">'Weekly Demand &amp; Budget Inputs'!H42</f>
        <v>24300</v>
      </c>
      <c r="C63" s="63">
        <f t="shared" ca="1" si="19"/>
        <v>24300</v>
      </c>
      <c r="D63" s="66">
        <f ca="1">SUMIF($Q$26:Q62,A63,$P$26:P62)+G62</f>
        <v>0</v>
      </c>
      <c r="E63" s="66">
        <f ca="1">SUMIF($Q$26:Q62,"&gt;"&amp;A63,$P$26:P62)</f>
        <v>0</v>
      </c>
      <c r="F63" s="66">
        <f ca="1">'Weekly Demand &amp; Budget Inputs'!E42+O62</f>
        <v>63.587937743190651</v>
      </c>
      <c r="G63" s="66">
        <f t="shared" ca="1" si="13"/>
        <v>0</v>
      </c>
      <c r="H63" s="65">
        <f t="shared" ca="1" si="7"/>
        <v>0</v>
      </c>
      <c r="I63" s="64">
        <f t="shared" ca="1" si="8"/>
        <v>24300</v>
      </c>
      <c r="J63" s="66">
        <f t="shared" ca="1" si="14"/>
        <v>63.587937743190651</v>
      </c>
      <c r="K63" s="66">
        <f t="shared" ca="1" si="9"/>
        <v>3.782101167315175</v>
      </c>
      <c r="L63" s="65">
        <f t="shared" ca="1" si="15"/>
        <v>9077.0428015564194</v>
      </c>
      <c r="M63" s="65">
        <f t="shared" ca="1" si="10"/>
        <v>94.552529182879368</v>
      </c>
      <c r="N63" s="64">
        <f t="shared" ca="1" si="11"/>
        <v>5.1159076974727213E-13</v>
      </c>
      <c r="O63" s="66">
        <f t="shared" ca="1" si="16"/>
        <v>59.805836575875475</v>
      </c>
      <c r="P63" s="66">
        <f t="shared" ca="1" si="17"/>
        <v>1.2268363782908204E-16</v>
      </c>
      <c r="Q63" s="61" t="str">
        <f ca="1">IF(ROUND(P63,0)&gt;0,ROUND(A63+_xll.RiskTriang($F$16,$F$17,$F$18),0),"NA")</f>
        <v>NA</v>
      </c>
      <c r="R63" s="64">
        <f t="shared" ca="1" si="12"/>
        <v>0</v>
      </c>
      <c r="S63" s="67">
        <f t="shared" ca="1" si="18"/>
        <v>5.9478280025210939E-2</v>
      </c>
      <c r="T63" s="7"/>
    </row>
    <row r="64" spans="1:20" x14ac:dyDescent="0.25">
      <c r="A64" s="61">
        <v>39</v>
      </c>
      <c r="B64" s="63">
        <f ca="1">'Weekly Demand &amp; Budget Inputs'!H43</f>
        <v>22500</v>
      </c>
      <c r="C64" s="63">
        <f t="shared" ca="1" si="19"/>
        <v>22500</v>
      </c>
      <c r="D64" s="66">
        <f ca="1">SUMIF($Q$26:Q63,A64,$P$26:P63)+G63</f>
        <v>0</v>
      </c>
      <c r="E64" s="66">
        <f ca="1">SUMIF($Q$26:Q63,"&gt;"&amp;A64,$P$26:P63)</f>
        <v>0</v>
      </c>
      <c r="F64" s="66">
        <f ca="1">'Weekly Demand &amp; Budget Inputs'!E43+O63</f>
        <v>66.305836575875475</v>
      </c>
      <c r="G64" s="66">
        <f t="shared" ca="1" si="13"/>
        <v>0</v>
      </c>
      <c r="H64" s="65">
        <f t="shared" ca="1" si="7"/>
        <v>0</v>
      </c>
      <c r="I64" s="64">
        <f t="shared" ca="1" si="8"/>
        <v>22500</v>
      </c>
      <c r="J64" s="66">
        <f t="shared" ca="1" si="14"/>
        <v>66.305836575875475</v>
      </c>
      <c r="K64" s="66">
        <f t="shared" ca="1" si="9"/>
        <v>3.5019455252918288</v>
      </c>
      <c r="L64" s="65">
        <f t="shared" ca="1" si="15"/>
        <v>8404.6692607003897</v>
      </c>
      <c r="M64" s="65">
        <f t="shared" ca="1" si="10"/>
        <v>87.548638132295721</v>
      </c>
      <c r="N64" s="64">
        <f t="shared" ca="1" si="11"/>
        <v>-4.1211478674085811E-13</v>
      </c>
      <c r="O64" s="66">
        <f t="shared" ca="1" si="16"/>
        <v>62.803891050583644</v>
      </c>
      <c r="P64" s="66">
        <f t="shared" ca="1" si="17"/>
        <v>-9.8828486028982754E-17</v>
      </c>
      <c r="Q64" s="61" t="str">
        <f ca="1">IF(ROUND(P64,0)&gt;0,ROUND(A64+_xll.RiskTriang($F$16,$F$17,$F$18),0),"NA")</f>
        <v>NA</v>
      </c>
      <c r="R64" s="64">
        <f t="shared" ca="1" si="12"/>
        <v>0</v>
      </c>
      <c r="S64" s="67">
        <f t="shared" ca="1" si="18"/>
        <v>5.2815041723882961E-2</v>
      </c>
      <c r="T64" s="7"/>
    </row>
    <row r="65" spans="1:20" x14ac:dyDescent="0.25">
      <c r="A65" s="61">
        <v>40</v>
      </c>
      <c r="B65" s="63">
        <f ca="1">'Weekly Demand &amp; Budget Inputs'!H44</f>
        <v>19300</v>
      </c>
      <c r="C65" s="63">
        <f t="shared" ca="1" si="19"/>
        <v>19300</v>
      </c>
      <c r="D65" s="66">
        <f ca="1">SUMIF($Q$26:Q64,A65,$P$26:P64)+G64</f>
        <v>0</v>
      </c>
      <c r="E65" s="66">
        <f ca="1">SUMIF($Q$26:Q64,"&gt;"&amp;A65,$P$26:P64)</f>
        <v>0</v>
      </c>
      <c r="F65" s="66">
        <f ca="1">'Weekly Demand &amp; Budget Inputs'!E44+O64</f>
        <v>68.353891050583641</v>
      </c>
      <c r="G65" s="66">
        <f t="shared" ca="1" si="13"/>
        <v>0</v>
      </c>
      <c r="H65" s="65">
        <f t="shared" ca="1" si="7"/>
        <v>0</v>
      </c>
      <c r="I65" s="64">
        <f t="shared" ca="1" si="8"/>
        <v>19300</v>
      </c>
      <c r="J65" s="66">
        <f t="shared" ca="1" si="14"/>
        <v>68.353891050583641</v>
      </c>
      <c r="K65" s="66">
        <f ca="1">IF(J65&gt;0,IF(J65*($B$4+$B$5+$B$7/2)&lt;(I65),J65,I65/($B$4+$B$5+$B$7/2)),0)</f>
        <v>3.0038910505836576</v>
      </c>
      <c r="L65" s="65">
        <f t="shared" ca="1" si="15"/>
        <v>7209.3385214007785</v>
      </c>
      <c r="M65" s="65">
        <f t="shared" ca="1" si="10"/>
        <v>75.097276264591443</v>
      </c>
      <c r="N65" s="64">
        <f t="shared" ca="1" si="11"/>
        <v>0</v>
      </c>
      <c r="O65" s="66">
        <f t="shared" ca="1" si="16"/>
        <v>65.34999999999998</v>
      </c>
      <c r="P65" s="66">
        <f ca="1">IF((D65+E65)&gt;$B$18,0,IF(($B$19-(D65+E65))*($B$4+$B$6)&lt;(N65),$B$19-(D65+E65),N65/($B$4+$B$6)))</f>
        <v>0</v>
      </c>
      <c r="Q65" s="61" t="str">
        <f ca="1">IF(ROUND(P65,0)&gt;0,ROUND(A65+_xll.RiskTriang($F$16,$F$17,$F$18),0),"NA")</f>
        <v>NA</v>
      </c>
      <c r="R65" s="64">
        <f t="shared" ca="1" si="12"/>
        <v>0</v>
      </c>
      <c r="S65" s="67">
        <f t="shared" ca="1" si="18"/>
        <v>4.3946160261172373E-2</v>
      </c>
      <c r="T65" s="7"/>
    </row>
    <row r="66" spans="1:20" x14ac:dyDescent="0.25">
      <c r="A66" s="61">
        <v>41</v>
      </c>
      <c r="B66" s="63">
        <f ca="1">'Weekly Demand &amp; Budget Inputs'!H45</f>
        <v>23100</v>
      </c>
      <c r="C66" s="63">
        <f t="shared" ca="1" si="19"/>
        <v>23100</v>
      </c>
      <c r="D66" s="66">
        <f ca="1">SUMIF($Q$26:Q65,A66,$P$26:P65)+G65</f>
        <v>0</v>
      </c>
      <c r="E66" s="66">
        <f ca="1">SUMIF($Q$26:Q65,"&gt;"&amp;A66,$P$26:P65)</f>
        <v>0</v>
      </c>
      <c r="F66" s="66">
        <f ca="1">'Weekly Demand &amp; Budget Inputs'!E45+O65</f>
        <v>71.999999999999986</v>
      </c>
      <c r="G66" s="66">
        <f t="shared" ca="1" si="13"/>
        <v>0</v>
      </c>
      <c r="H66" s="65">
        <f t="shared" ca="1" si="7"/>
        <v>0</v>
      </c>
      <c r="I66" s="64">
        <f t="shared" ca="1" si="8"/>
        <v>23100</v>
      </c>
      <c r="J66" s="66">
        <f t="shared" ca="1" si="14"/>
        <v>71.999999999999986</v>
      </c>
      <c r="K66" s="66">
        <f t="shared" ref="K66:K77" ca="1" si="20">IF(J66&gt;0,IF(J66*($B$4+$B$5+$B$7/2)&lt;(I66),J66,I66/($B$4+$B$5+$B$7/2)),0)</f>
        <v>3.595330739299611</v>
      </c>
      <c r="L66" s="65">
        <f t="shared" ca="1" si="15"/>
        <v>8628.7937743190669</v>
      </c>
      <c r="M66" s="65">
        <f t="shared" ca="1" si="10"/>
        <v>89.88326848249028</v>
      </c>
      <c r="N66" s="64">
        <f t="shared" ca="1" si="11"/>
        <v>-1.9326762412674725E-12</v>
      </c>
      <c r="O66" s="66">
        <f t="shared" ca="1" si="16"/>
        <v>68.404669260700373</v>
      </c>
      <c r="P66" s="66">
        <f t="shared" ref="P66:P77" ca="1" si="21">IF((D66+E66)&gt;$B$18,0,IF(($B$19-(D66+E66))*($B$4+$B$6)&lt;(N66),$B$19-(D66+E66),N66/($B$4+$B$6)))</f>
        <v>-4.6347152068764328E-16</v>
      </c>
      <c r="Q66" s="61" t="str">
        <f ca="1">IF(ROUND(P66,0)&gt;0,ROUND(A66+_xll.RiskTriang($F$16,$F$17,$F$18),0),"NA")</f>
        <v>NA</v>
      </c>
      <c r="R66" s="64">
        <f t="shared" ca="1" si="12"/>
        <v>0</v>
      </c>
      <c r="S66" s="67">
        <f t="shared" ca="1" si="18"/>
        <v>4.9935149156939085E-2</v>
      </c>
      <c r="T66" s="7"/>
    </row>
    <row r="67" spans="1:20" x14ac:dyDescent="0.25">
      <c r="A67" s="61">
        <v>42</v>
      </c>
      <c r="B67" s="63">
        <f ca="1">'Weekly Demand &amp; Budget Inputs'!H46</f>
        <v>24100</v>
      </c>
      <c r="C67" s="63">
        <f t="shared" ca="1" si="19"/>
        <v>24100</v>
      </c>
      <c r="D67" s="66">
        <f ca="1">SUMIF($Q$26:Q66,A67,$P$26:P66)+G66</f>
        <v>0</v>
      </c>
      <c r="E67" s="66">
        <f ca="1">SUMIF($Q$26:Q66,"&gt;"&amp;A67,$P$26:P66)</f>
        <v>0</v>
      </c>
      <c r="F67" s="66">
        <f ca="1">'Weekly Demand &amp; Budget Inputs'!E46+O66</f>
        <v>75.354669260700376</v>
      </c>
      <c r="G67" s="66">
        <f t="shared" ca="1" si="13"/>
        <v>0</v>
      </c>
      <c r="H67" s="65">
        <f t="shared" ca="1" si="7"/>
        <v>0</v>
      </c>
      <c r="I67" s="64">
        <f t="shared" ca="1" si="8"/>
        <v>24100</v>
      </c>
      <c r="J67" s="66">
        <f t="shared" ca="1" si="14"/>
        <v>75.354669260700376</v>
      </c>
      <c r="K67" s="66">
        <f t="shared" ca="1" si="20"/>
        <v>3.7509727626459144</v>
      </c>
      <c r="L67" s="65">
        <f t="shared" ca="1" si="15"/>
        <v>9002.3346303501949</v>
      </c>
      <c r="M67" s="65">
        <f t="shared" ca="1" si="10"/>
        <v>93.774319066147854</v>
      </c>
      <c r="N67" s="64">
        <f t="shared" ca="1" si="11"/>
        <v>-1.9895196601282805E-13</v>
      </c>
      <c r="O67" s="66">
        <f t="shared" ca="1" si="16"/>
        <v>71.603696498054461</v>
      </c>
      <c r="P67" s="66">
        <f t="shared" ca="1" si="21"/>
        <v>-4.7710303600198572E-17</v>
      </c>
      <c r="Q67" s="61" t="str">
        <f ca="1">IF(ROUND(P67,0)&gt;0,ROUND(A67+_xll.RiskTriang($F$16,$F$17,$F$18),0),"NA")</f>
        <v>NA</v>
      </c>
      <c r="R67" s="64">
        <f t="shared" ca="1" si="12"/>
        <v>0</v>
      </c>
      <c r="S67" s="67">
        <f t="shared" ca="1" si="18"/>
        <v>4.9777575821730258E-2</v>
      </c>
      <c r="T67" s="7"/>
    </row>
    <row r="68" spans="1:20" x14ac:dyDescent="0.25">
      <c r="A68" s="61">
        <v>43</v>
      </c>
      <c r="B68" s="63">
        <f ca="1">'Weekly Demand &amp; Budget Inputs'!H47</f>
        <v>28600</v>
      </c>
      <c r="C68" s="63">
        <f t="shared" ca="1" si="19"/>
        <v>28600</v>
      </c>
      <c r="D68" s="66">
        <f ca="1">SUMIF($Q$26:Q67,A68,$P$26:P67)+G67</f>
        <v>0</v>
      </c>
      <c r="E68" s="66">
        <f ca="1">SUMIF($Q$26:Q67,"&gt;"&amp;A68,$P$26:P67)</f>
        <v>0</v>
      </c>
      <c r="F68" s="66">
        <f ca="1">'Weekly Demand &amp; Budget Inputs'!E47+O67</f>
        <v>79.853696498054461</v>
      </c>
      <c r="G68" s="66">
        <f t="shared" ca="1" si="13"/>
        <v>0</v>
      </c>
      <c r="H68" s="65">
        <f t="shared" ca="1" si="7"/>
        <v>0</v>
      </c>
      <c r="I68" s="64">
        <f t="shared" ca="1" si="8"/>
        <v>28600</v>
      </c>
      <c r="J68" s="66">
        <f t="shared" ca="1" si="14"/>
        <v>79.853696498054461</v>
      </c>
      <c r="K68" s="66">
        <f t="shared" ca="1" si="20"/>
        <v>4.4513618677042803</v>
      </c>
      <c r="L68" s="65">
        <f t="shared" ca="1" si="15"/>
        <v>10683.268482490274</v>
      </c>
      <c r="M68" s="65">
        <f t="shared" ca="1" si="10"/>
        <v>111.28404669260701</v>
      </c>
      <c r="N68" s="64">
        <f t="shared" ca="1" si="11"/>
        <v>-2.4726887204451486E-12</v>
      </c>
      <c r="O68" s="66">
        <f t="shared" ca="1" si="16"/>
        <v>75.402334630350182</v>
      </c>
      <c r="P68" s="66">
        <f t="shared" ca="1" si="21"/>
        <v>-5.929709161738966E-16</v>
      </c>
      <c r="Q68" s="61" t="str">
        <f ca="1">IF(ROUND(P68,0)&gt;0,ROUND(A68+_xll.RiskTriang($F$16,$F$17,$F$18),0),"NA")</f>
        <v>NA</v>
      </c>
      <c r="R68" s="64">
        <f t="shared" ca="1" si="12"/>
        <v>0</v>
      </c>
      <c r="S68" s="67">
        <f t="shared" ca="1" si="18"/>
        <v>5.5743967567146169E-2</v>
      </c>
      <c r="T68" s="7"/>
    </row>
    <row r="69" spans="1:20" x14ac:dyDescent="0.25">
      <c r="A69" s="61">
        <v>44</v>
      </c>
      <c r="B69" s="63">
        <f ca="1">'Weekly Demand &amp; Budget Inputs'!H48</f>
        <v>36600</v>
      </c>
      <c r="C69" s="63">
        <f t="shared" ca="1" si="19"/>
        <v>36600</v>
      </c>
      <c r="D69" s="66">
        <f ca="1">SUMIF($Q$26:Q68,A69,$P$26:P68)+G68</f>
        <v>0</v>
      </c>
      <c r="E69" s="66">
        <f ca="1">SUMIF($Q$26:Q68,"&gt;"&amp;A69,$P$26:P68)</f>
        <v>0</v>
      </c>
      <c r="F69" s="66">
        <f ca="1">'Weekly Demand &amp; Budget Inputs'!E48+O68</f>
        <v>85.95233463035018</v>
      </c>
      <c r="G69" s="66">
        <f t="shared" ca="1" si="13"/>
        <v>0</v>
      </c>
      <c r="H69" s="65">
        <f t="shared" ca="1" si="7"/>
        <v>0</v>
      </c>
      <c r="I69" s="64">
        <f t="shared" ca="1" si="8"/>
        <v>36600</v>
      </c>
      <c r="J69" s="66">
        <f t="shared" ca="1" si="14"/>
        <v>85.95233463035018</v>
      </c>
      <c r="K69" s="66">
        <f t="shared" ca="1" si="20"/>
        <v>5.6964980544747084</v>
      </c>
      <c r="L69" s="65">
        <f t="shared" ca="1" si="15"/>
        <v>13671.595330739299</v>
      </c>
      <c r="M69" s="65">
        <f t="shared" ca="1" si="10"/>
        <v>142.41245136186771</v>
      </c>
      <c r="N69" s="64">
        <f t="shared" ca="1" si="11"/>
        <v>-1.4495071809506044E-12</v>
      </c>
      <c r="O69" s="66">
        <f t="shared" ca="1" si="16"/>
        <v>80.255836575875477</v>
      </c>
      <c r="P69" s="66">
        <f t="shared" ca="1" si="21"/>
        <v>-3.4760364051573246E-16</v>
      </c>
      <c r="Q69" s="61" t="str">
        <f ca="1">IF(ROUND(P69,0)&gt;0,ROUND(A69+_xll.RiskTriang($F$16,$F$17,$F$18),0),"NA")</f>
        <v>NA</v>
      </c>
      <c r="R69" s="64">
        <f t="shared" ca="1" si="12"/>
        <v>0</v>
      </c>
      <c r="S69" s="67">
        <f t="shared" ca="1" si="18"/>
        <v>6.6275082334566915E-2</v>
      </c>
      <c r="T69" s="7"/>
    </row>
    <row r="70" spans="1:20" x14ac:dyDescent="0.25">
      <c r="A70" s="61">
        <v>45</v>
      </c>
      <c r="B70" s="63">
        <f ca="1">'Weekly Demand &amp; Budget Inputs'!H49</f>
        <v>32100</v>
      </c>
      <c r="C70" s="63">
        <f t="shared" ca="1" si="19"/>
        <v>32100</v>
      </c>
      <c r="D70" s="66">
        <f ca="1">SUMIF($Q$26:Q69,A70,$P$26:P69)+G69</f>
        <v>0</v>
      </c>
      <c r="E70" s="66">
        <f ca="1">SUMIF($Q$26:Q69,"&gt;"&amp;A70,$P$26:P69)</f>
        <v>0</v>
      </c>
      <c r="F70" s="66">
        <f ca="1">'Weekly Demand &amp; Budget Inputs'!E49+O69</f>
        <v>89.505836575875477</v>
      </c>
      <c r="G70" s="66">
        <f t="shared" ca="1" si="13"/>
        <v>0</v>
      </c>
      <c r="H70" s="65">
        <f t="shared" ca="1" si="7"/>
        <v>0</v>
      </c>
      <c r="I70" s="64">
        <f t="shared" ca="1" si="8"/>
        <v>32100</v>
      </c>
      <c r="J70" s="66">
        <f t="shared" ca="1" si="14"/>
        <v>89.505836575875477</v>
      </c>
      <c r="K70" s="66">
        <f t="shared" ca="1" si="20"/>
        <v>4.9961089494163424</v>
      </c>
      <c r="L70" s="65">
        <f t="shared" ca="1" si="15"/>
        <v>11990.661478599222</v>
      </c>
      <c r="M70" s="65">
        <f t="shared" ca="1" si="10"/>
        <v>124.90272373540856</v>
      </c>
      <c r="N70" s="64">
        <f t="shared" ca="1" si="11"/>
        <v>-9.9475983006414026E-13</v>
      </c>
      <c r="O70" s="66">
        <f t="shared" ca="1" si="16"/>
        <v>84.509727626459139</v>
      </c>
      <c r="P70" s="66">
        <f t="shared" ca="1" si="21"/>
        <v>-2.3855151800099286E-16</v>
      </c>
      <c r="Q70" s="61" t="str">
        <f ca="1">IF(ROUND(P70,0)&gt;0,ROUND(A70+_xll.RiskTriang($F$16,$F$17,$F$18),0),"NA")</f>
        <v>NA</v>
      </c>
      <c r="R70" s="64">
        <f t="shared" ca="1" si="12"/>
        <v>0</v>
      </c>
      <c r="S70" s="67">
        <f t="shared" ca="1" si="18"/>
        <v>5.5818806242663999E-2</v>
      </c>
      <c r="T70" s="7"/>
    </row>
    <row r="71" spans="1:20" x14ac:dyDescent="0.25">
      <c r="A71" s="61">
        <v>46</v>
      </c>
      <c r="B71" s="63">
        <f ca="1">'Weekly Demand &amp; Budget Inputs'!H50</f>
        <v>33800</v>
      </c>
      <c r="C71" s="63">
        <f t="shared" ca="1" si="19"/>
        <v>33800</v>
      </c>
      <c r="D71" s="66">
        <f ca="1">SUMIF($Q$26:Q70,A71,$P$26:P70)+G70</f>
        <v>0</v>
      </c>
      <c r="E71" s="66">
        <f ca="1">SUMIF($Q$26:Q70,"&gt;"&amp;A71,$P$26:P70)</f>
        <v>0</v>
      </c>
      <c r="F71" s="66">
        <f ca="1">'Weekly Demand &amp; Budget Inputs'!E50+O70</f>
        <v>94.259727626459139</v>
      </c>
      <c r="G71" s="66">
        <f t="shared" ca="1" si="13"/>
        <v>0</v>
      </c>
      <c r="H71" s="65">
        <f t="shared" ca="1" si="7"/>
        <v>0</v>
      </c>
      <c r="I71" s="64">
        <f t="shared" ca="1" si="8"/>
        <v>33800</v>
      </c>
      <c r="J71" s="66">
        <f t="shared" ca="1" si="14"/>
        <v>94.259727626459139</v>
      </c>
      <c r="K71" s="66">
        <f t="shared" ca="1" si="20"/>
        <v>5.2607003891050583</v>
      </c>
      <c r="L71" s="65">
        <f t="shared" ca="1" si="15"/>
        <v>12625.68093385214</v>
      </c>
      <c r="M71" s="65">
        <f t="shared" ca="1" si="10"/>
        <v>131.51750972762645</v>
      </c>
      <c r="N71" s="64">
        <f t="shared" ca="1" si="11"/>
        <v>1.3926637620897964E-12</v>
      </c>
      <c r="O71" s="66">
        <f t="shared" ca="1" si="16"/>
        <v>88.999027237354085</v>
      </c>
      <c r="P71" s="66">
        <f t="shared" ca="1" si="21"/>
        <v>3.3397212520139002E-16</v>
      </c>
      <c r="Q71" s="61" t="str">
        <f ca="1">IF(ROUND(P71,0)&gt;0,ROUND(A71+_xll.RiskTriang($F$16,$F$17,$F$18),0),"NA")</f>
        <v>NA</v>
      </c>
      <c r="R71" s="64">
        <f t="shared" ca="1" si="12"/>
        <v>0</v>
      </c>
      <c r="S71" s="67">
        <f t="shared" ca="1" si="18"/>
        <v>5.5810689480799591E-2</v>
      </c>
      <c r="T71" s="7"/>
    </row>
    <row r="72" spans="1:20" x14ac:dyDescent="0.25">
      <c r="A72" s="61">
        <v>47</v>
      </c>
      <c r="B72" s="63">
        <f ca="1">'Weekly Demand &amp; Budget Inputs'!H51</f>
        <v>35200</v>
      </c>
      <c r="C72" s="63">
        <f t="shared" ca="1" si="19"/>
        <v>35200</v>
      </c>
      <c r="D72" s="66">
        <f ca="1">SUMIF($Q$26:Q71,A72,$P$26:P71)+G71</f>
        <v>0</v>
      </c>
      <c r="E72" s="66">
        <f ca="1">SUMIF($Q$26:Q71,"&gt;"&amp;A72,$P$26:P71)</f>
        <v>0</v>
      </c>
      <c r="F72" s="66">
        <f ca="1">'Weekly Demand &amp; Budget Inputs'!E51+O71</f>
        <v>99.14902723735409</v>
      </c>
      <c r="G72" s="66">
        <f t="shared" ca="1" si="13"/>
        <v>0</v>
      </c>
      <c r="H72" s="65">
        <f t="shared" ca="1" si="7"/>
        <v>0</v>
      </c>
      <c r="I72" s="64">
        <f t="shared" ca="1" si="8"/>
        <v>35200</v>
      </c>
      <c r="J72" s="66">
        <f t="shared" ca="1" si="14"/>
        <v>99.14902723735409</v>
      </c>
      <c r="K72" s="66">
        <f t="shared" ca="1" si="20"/>
        <v>5.4785992217898833</v>
      </c>
      <c r="L72" s="65">
        <f t="shared" ca="1" si="15"/>
        <v>13148.63813229572</v>
      </c>
      <c r="M72" s="65">
        <f t="shared" ca="1" si="10"/>
        <v>136.96498054474708</v>
      </c>
      <c r="N72" s="64">
        <f t="shared" ca="1" si="11"/>
        <v>8.8107299234252423E-13</v>
      </c>
      <c r="O72" s="66">
        <f t="shared" ca="1" si="16"/>
        <v>93.670428015564212</v>
      </c>
      <c r="P72" s="66">
        <f t="shared" ca="1" si="21"/>
        <v>2.1128848737230798E-16</v>
      </c>
      <c r="Q72" s="61" t="str">
        <f ca="1">IF(ROUND(P72,0)&gt;0,ROUND(A72+_xll.RiskTriang($F$16,$F$17,$F$18),0),"NA")</f>
        <v>NA</v>
      </c>
      <c r="R72" s="64">
        <f t="shared" ca="1" si="12"/>
        <v>0</v>
      </c>
      <c r="S72" s="67">
        <f t="shared" ca="1" si="18"/>
        <v>5.525620749333815E-2</v>
      </c>
      <c r="T72" s="7"/>
    </row>
    <row r="73" spans="1:20" x14ac:dyDescent="0.25">
      <c r="A73" s="61">
        <v>48</v>
      </c>
      <c r="B73" s="63">
        <f ca="1">'Weekly Demand &amp; Budget Inputs'!H52</f>
        <v>29800</v>
      </c>
      <c r="C73" s="63">
        <f t="shared" ca="1" si="19"/>
        <v>29800</v>
      </c>
      <c r="D73" s="66">
        <f ca="1">SUMIF($Q$26:Q72,A73,$P$26:P72)+G72</f>
        <v>0</v>
      </c>
      <c r="E73" s="66">
        <f ca="1">SUMIF($Q$26:Q72,"&gt;"&amp;A73,$P$26:P72)</f>
        <v>0</v>
      </c>
      <c r="F73" s="66">
        <f ca="1">'Weekly Demand &amp; Budget Inputs'!E52+O72</f>
        <v>102.27042801556421</v>
      </c>
      <c r="G73" s="66">
        <f t="shared" ca="1" si="13"/>
        <v>0</v>
      </c>
      <c r="H73" s="65">
        <f t="shared" ca="1" si="7"/>
        <v>0</v>
      </c>
      <c r="I73" s="64">
        <f t="shared" ca="1" si="8"/>
        <v>29800</v>
      </c>
      <c r="J73" s="66">
        <f t="shared" ca="1" si="14"/>
        <v>102.27042801556421</v>
      </c>
      <c r="K73" s="66">
        <f t="shared" ca="1" si="20"/>
        <v>4.6381322957198448</v>
      </c>
      <c r="L73" s="65">
        <f t="shared" ca="1" si="15"/>
        <v>11131.517509727628</v>
      </c>
      <c r="M73" s="65">
        <f t="shared" ca="1" si="10"/>
        <v>115.95330739299612</v>
      </c>
      <c r="N73" s="64">
        <f t="shared" ca="1" si="11"/>
        <v>-1.8758328224066645E-12</v>
      </c>
      <c r="O73" s="66">
        <f t="shared" ca="1" si="16"/>
        <v>97.632295719844365</v>
      </c>
      <c r="P73" s="66">
        <f t="shared" ca="1" si="21"/>
        <v>-4.4984000537330084E-16</v>
      </c>
      <c r="Q73" s="61" t="str">
        <f ca="1">IF(ROUND(P73,0)&gt;0,ROUND(A73+_xll.RiskTriang($F$16,$F$17,$F$18),0),"NA")</f>
        <v>NA</v>
      </c>
      <c r="R73" s="64">
        <f t="shared" ca="1" si="12"/>
        <v>0</v>
      </c>
      <c r="S73" s="67">
        <f t="shared" ca="1" si="18"/>
        <v>4.5351646470218943E-2</v>
      </c>
      <c r="T73" s="7"/>
    </row>
    <row r="74" spans="1:20" x14ac:dyDescent="0.25">
      <c r="A74" s="61">
        <v>49</v>
      </c>
      <c r="B74" s="63">
        <f ca="1">'Weekly Demand &amp; Budget Inputs'!H53</f>
        <v>11800</v>
      </c>
      <c r="C74" s="63">
        <f t="shared" ca="1" si="19"/>
        <v>11800</v>
      </c>
      <c r="D74" s="66">
        <f ca="1">SUMIF($Q$26:Q73,A74,$P$26:P73)+G73</f>
        <v>0</v>
      </c>
      <c r="E74" s="66">
        <f ca="1">SUMIF($Q$26:Q73,"&gt;"&amp;A74,$P$26:P73)</f>
        <v>0</v>
      </c>
      <c r="F74" s="66">
        <f ca="1">'Weekly Demand &amp; Budget Inputs'!E53+O73</f>
        <v>101.03229571984437</v>
      </c>
      <c r="G74" s="66">
        <f t="shared" ca="1" si="13"/>
        <v>0</v>
      </c>
      <c r="H74" s="65">
        <f t="shared" ca="1" si="7"/>
        <v>0</v>
      </c>
      <c r="I74" s="64">
        <f t="shared" ca="1" si="8"/>
        <v>11800</v>
      </c>
      <c r="J74" s="66">
        <f t="shared" ca="1" si="14"/>
        <v>101.03229571984437</v>
      </c>
      <c r="K74" s="66">
        <f t="shared" ca="1" si="20"/>
        <v>1.8365758754863812</v>
      </c>
      <c r="L74" s="65">
        <f t="shared" ca="1" si="15"/>
        <v>4407.782101167315</v>
      </c>
      <c r="M74" s="65">
        <f t="shared" ca="1" si="10"/>
        <v>45.914396887159533</v>
      </c>
      <c r="N74" s="64">
        <f t="shared" ca="1" si="11"/>
        <v>8.3133500083931722E-13</v>
      </c>
      <c r="O74" s="66">
        <f t="shared" ca="1" si="16"/>
        <v>99.195719844357995</v>
      </c>
      <c r="P74" s="66">
        <f t="shared" ca="1" si="21"/>
        <v>1.9936091147225831E-16</v>
      </c>
      <c r="Q74" s="61" t="str">
        <f ca="1">IF(ROUND(P74,0)&gt;0,ROUND(A74+_xll.RiskTriang($F$16,$F$17,$F$18),0),"NA")</f>
        <v>NA</v>
      </c>
      <c r="R74" s="64">
        <f t="shared" ca="1" si="12"/>
        <v>0</v>
      </c>
      <c r="S74" s="67">
        <f t="shared" ca="1" si="18"/>
        <v>1.8178106935024752E-2</v>
      </c>
      <c r="T74" s="7"/>
    </row>
    <row r="75" spans="1:20" x14ac:dyDescent="0.25">
      <c r="A75" s="61">
        <v>50</v>
      </c>
      <c r="B75" s="63">
        <f ca="1">'Weekly Demand &amp; Budget Inputs'!H54</f>
        <v>10800</v>
      </c>
      <c r="C75" s="63">
        <f t="shared" ca="1" si="19"/>
        <v>10800</v>
      </c>
      <c r="D75" s="66">
        <f ca="1">SUMIF($Q$26:Q74,A75,$P$26:P74)+G74</f>
        <v>0</v>
      </c>
      <c r="E75" s="66">
        <f ca="1">SUMIF($Q$26:Q74,"&gt;"&amp;A75,$P$26:P74)</f>
        <v>0</v>
      </c>
      <c r="F75" s="66">
        <f ca="1">'Weekly Demand &amp; Budget Inputs'!E54+O74</f>
        <v>102.29571984435799</v>
      </c>
      <c r="G75" s="66">
        <f t="shared" ca="1" si="13"/>
        <v>0</v>
      </c>
      <c r="H75" s="65">
        <f t="shared" ca="1" si="7"/>
        <v>0</v>
      </c>
      <c r="I75" s="64">
        <f t="shared" ca="1" si="8"/>
        <v>10800</v>
      </c>
      <c r="J75" s="66">
        <f t="shared" ca="1" si="14"/>
        <v>102.29571984435799</v>
      </c>
      <c r="K75" s="66">
        <f t="shared" ca="1" si="20"/>
        <v>1.6809338521400778</v>
      </c>
      <c r="L75" s="65">
        <f t="shared" ca="1" si="15"/>
        <v>4034.241245136187</v>
      </c>
      <c r="M75" s="65">
        <f t="shared" ca="1" si="10"/>
        <v>42.023346303501945</v>
      </c>
      <c r="N75" s="64">
        <f t="shared" ca="1" si="11"/>
        <v>0</v>
      </c>
      <c r="O75" s="66">
        <f t="shared" ca="1" si="16"/>
        <v>100.61478599221792</v>
      </c>
      <c r="P75" s="66">
        <f t="shared" ca="1" si="21"/>
        <v>0</v>
      </c>
      <c r="Q75" s="61" t="str">
        <f ca="1">IF(ROUND(P75,0)&gt;0,ROUND(A75+_xll.RiskTriang($F$16,$F$17,$F$18),0),"NA")</f>
        <v>NA</v>
      </c>
      <c r="R75" s="64">
        <f t="shared" ca="1" si="12"/>
        <v>0</v>
      </c>
      <c r="S75" s="67">
        <f t="shared" ca="1" si="18"/>
        <v>1.6432103461392122E-2</v>
      </c>
      <c r="T75" s="7"/>
    </row>
    <row r="76" spans="1:20" x14ac:dyDescent="0.25">
      <c r="A76" s="61">
        <v>51</v>
      </c>
      <c r="B76" s="63">
        <f ca="1">'Weekly Demand &amp; Budget Inputs'!H55</f>
        <v>12200</v>
      </c>
      <c r="C76" s="63">
        <f t="shared" ca="1" si="19"/>
        <v>12200</v>
      </c>
      <c r="D76" s="66">
        <f ca="1">SUMIF($Q$26:Q75,A76,$P$26:P75)+G75</f>
        <v>0</v>
      </c>
      <c r="E76" s="66">
        <f ca="1">SUMIF($Q$26:Q75,"&gt;"&amp;A76,$P$26:P75)</f>
        <v>0</v>
      </c>
      <c r="F76" s="66">
        <f ca="1">'Weekly Demand &amp; Budget Inputs'!E55+O75</f>
        <v>104.11478599221792</v>
      </c>
      <c r="G76" s="66">
        <f t="shared" ca="1" si="13"/>
        <v>0</v>
      </c>
      <c r="H76" s="65">
        <f t="shared" ca="1" si="7"/>
        <v>0</v>
      </c>
      <c r="I76" s="64">
        <f t="shared" ca="1" si="8"/>
        <v>12200</v>
      </c>
      <c r="J76" s="66">
        <f t="shared" ca="1" si="14"/>
        <v>104.11478599221792</v>
      </c>
      <c r="K76" s="66">
        <f t="shared" ca="1" si="20"/>
        <v>1.8988326848249026</v>
      </c>
      <c r="L76" s="65">
        <f t="shared" ca="1" si="15"/>
        <v>4557.1984435797667</v>
      </c>
      <c r="M76" s="65">
        <f t="shared" ca="1" si="10"/>
        <v>47.470817120622563</v>
      </c>
      <c r="N76" s="64">
        <f t="shared" ca="1" si="11"/>
        <v>4.3343106881366111E-13</v>
      </c>
      <c r="O76" s="66">
        <f t="shared" ca="1" si="16"/>
        <v>102.21595330739302</v>
      </c>
      <c r="P76" s="66">
        <f t="shared" ca="1" si="21"/>
        <v>1.0394030427186118E-16</v>
      </c>
      <c r="Q76" s="61" t="str">
        <f ca="1">IF(ROUND(P76,0)&gt;0,ROUND(A76+_xll.RiskTriang($F$16,$F$17,$F$18),0),"NA")</f>
        <v>NA</v>
      </c>
      <c r="R76" s="64">
        <f t="shared" ca="1" si="12"/>
        <v>0</v>
      </c>
      <c r="S76" s="67">
        <f t="shared" ca="1" si="18"/>
        <v>1.8237877230682931E-2</v>
      </c>
      <c r="T76" s="7"/>
    </row>
    <row r="77" spans="1:20" x14ac:dyDescent="0.25">
      <c r="A77" s="61">
        <v>52</v>
      </c>
      <c r="B77" s="63">
        <f ca="1">'Weekly Demand &amp; Budget Inputs'!H56</f>
        <v>13700</v>
      </c>
      <c r="C77" s="63">
        <f t="shared" ca="1" si="19"/>
        <v>13700</v>
      </c>
      <c r="D77" s="66">
        <f ca="1">SUMIF($Q$26:Q76,A77,$P$26:P76)+G76</f>
        <v>0</v>
      </c>
      <c r="E77" s="66">
        <f ca="1">SUMIF($Q$26:Q76,"&gt;"&amp;A77,$P$26:P76)</f>
        <v>0</v>
      </c>
      <c r="F77" s="66">
        <f ca="1">'Weekly Demand &amp; Budget Inputs'!E56+O76</f>
        <v>106.16595330739302</v>
      </c>
      <c r="G77" s="66">
        <f t="shared" ca="1" si="13"/>
        <v>0</v>
      </c>
      <c r="H77" s="65">
        <f t="shared" ca="1" si="7"/>
        <v>0</v>
      </c>
      <c r="I77" s="64">
        <f t="shared" ca="1" si="8"/>
        <v>13700</v>
      </c>
      <c r="J77" s="66">
        <f t="shared" ca="1" si="14"/>
        <v>106.16595330739302</v>
      </c>
      <c r="K77" s="66">
        <f t="shared" ca="1" si="20"/>
        <v>2.132295719844358</v>
      </c>
      <c r="L77" s="65">
        <f t="shared" ca="1" si="15"/>
        <v>5117.5097276264587</v>
      </c>
      <c r="M77" s="65">
        <f t="shared" ca="1" si="10"/>
        <v>53.307392996108952</v>
      </c>
      <c r="N77" s="64">
        <f t="shared" ca="1" si="11"/>
        <v>1.1866063687193673E-12</v>
      </c>
      <c r="O77" s="66">
        <f t="shared" ca="1" si="16"/>
        <v>104.03365758754866</v>
      </c>
      <c r="P77" s="66">
        <f t="shared" ca="1" si="21"/>
        <v>2.8455788218689861E-16</v>
      </c>
      <c r="Q77" s="61" t="str">
        <f ca="1">IF(ROUND(P77,0)&gt;0,ROUND(A77+_xll.RiskTriang($F$16,$F$17,$F$18),0),"NA")</f>
        <v>NA</v>
      </c>
      <c r="R77" s="64">
        <f t="shared" ca="1" si="12"/>
        <v>0</v>
      </c>
      <c r="S77" s="67">
        <f t="shared" ca="1" si="18"/>
        <v>2.0084553036231023E-2</v>
      </c>
      <c r="T77" s="7"/>
    </row>
  </sheetData>
  <mergeCells count="23">
    <mergeCell ref="S23:S25"/>
    <mergeCell ref="M23:M25"/>
    <mergeCell ref="A12:B12"/>
    <mergeCell ref="E3:F3"/>
    <mergeCell ref="A17:B17"/>
    <mergeCell ref="C23:C25"/>
    <mergeCell ref="D23:D25"/>
    <mergeCell ref="E23:E25"/>
    <mergeCell ref="F23:F25"/>
    <mergeCell ref="A23:A25"/>
    <mergeCell ref="B23:B25"/>
    <mergeCell ref="G23:G25"/>
    <mergeCell ref="R23:R25"/>
    <mergeCell ref="I23:I25"/>
    <mergeCell ref="O23:O25"/>
    <mergeCell ref="P23:P25"/>
    <mergeCell ref="Q23:Q25"/>
    <mergeCell ref="E15:F15"/>
    <mergeCell ref="N23:N25"/>
    <mergeCell ref="H23:H25"/>
    <mergeCell ref="L23:L25"/>
    <mergeCell ref="J23:J25"/>
    <mergeCell ref="K23:K25"/>
  </mergeCells>
  <conditionalFormatting sqref="S26:S77">
    <cfRule type="cellIs" dxfId="1" priority="2" operator="lessThan">
      <formula>100</formula>
    </cfRule>
    <cfRule type="cellIs" dxfId="0" priority="1"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5"/>
  <sheetViews>
    <sheetView workbookViewId="0">
      <selection activeCell="J9" sqref="J9"/>
    </sheetView>
  </sheetViews>
  <sheetFormatPr defaultRowHeight="44.25" customHeight="1" x14ac:dyDescent="0.25"/>
  <cols>
    <col min="1" max="1" width="0.28515625" style="13" customWidth="1"/>
    <col min="2" max="2" width="24" style="13" customWidth="1"/>
    <col min="3" max="3" width="15" style="13" customWidth="1"/>
    <col min="4" max="8" width="14.42578125" style="13" customWidth="1"/>
    <col min="9" max="16384" width="9.140625" style="13"/>
  </cols>
  <sheetData>
    <row r="1" spans="2:8" s="47" customFormat="1" ht="25.5" customHeight="1" x14ac:dyDescent="0.25">
      <c r="B1" s="48" t="s">
        <v>249</v>
      </c>
    </row>
    <row r="2" spans="2:8" s="49" customFormat="1" ht="17.25" customHeight="1" x14ac:dyDescent="0.15">
      <c r="B2" s="50" t="s">
        <v>171</v>
      </c>
    </row>
    <row r="3" spans="2:8" s="51" customFormat="1" ht="13.5" customHeight="1" x14ac:dyDescent="0.15">
      <c r="B3" s="52" t="s">
        <v>269</v>
      </c>
    </row>
    <row r="5" spans="2:8" ht="44.25" customHeight="1" x14ac:dyDescent="0.25">
      <c r="B5" s="70" t="s">
        <v>250</v>
      </c>
      <c r="C5" s="70" t="s">
        <v>251</v>
      </c>
      <c r="D5" s="70" t="s">
        <v>90</v>
      </c>
      <c r="E5" s="70" t="s">
        <v>88</v>
      </c>
      <c r="F5" s="70" t="s">
        <v>91</v>
      </c>
      <c r="G5" s="71">
        <v>0.05</v>
      </c>
      <c r="H5" s="71">
        <v>0.95</v>
      </c>
    </row>
    <row r="6" spans="2:8" ht="44.25" customHeight="1" x14ac:dyDescent="0.25">
      <c r="B6" s="72" t="s">
        <v>21</v>
      </c>
      <c r="C6" s="73"/>
      <c r="D6" s="74">
        <v>132953.20000000001</v>
      </c>
      <c r="E6" s="74">
        <v>173006.5</v>
      </c>
      <c r="F6" s="74">
        <v>202450.1</v>
      </c>
      <c r="G6" s="74">
        <v>153350.1</v>
      </c>
      <c r="H6" s="74">
        <v>190837.4</v>
      </c>
    </row>
    <row r="7" spans="2:8" ht="44.25" customHeight="1" x14ac:dyDescent="0.25">
      <c r="B7" s="72" t="s">
        <v>22</v>
      </c>
      <c r="C7" s="73"/>
      <c r="D7" s="74">
        <v>23608.47</v>
      </c>
      <c r="E7" s="74">
        <v>26349.66</v>
      </c>
      <c r="F7" s="74">
        <v>29635.97</v>
      </c>
      <c r="G7" s="74">
        <v>24607.22</v>
      </c>
      <c r="H7" s="74">
        <v>28162.63</v>
      </c>
    </row>
    <row r="8" spans="2:8" ht="44.25" customHeight="1" x14ac:dyDescent="0.25">
      <c r="B8" s="72" t="s">
        <v>23</v>
      </c>
      <c r="C8" s="73"/>
      <c r="D8" s="74">
        <v>817141.3</v>
      </c>
      <c r="E8" s="74">
        <v>862415.4</v>
      </c>
      <c r="F8" s="74">
        <v>896843.4</v>
      </c>
      <c r="G8" s="74">
        <v>843735.1</v>
      </c>
      <c r="H8" s="74">
        <v>882713.9</v>
      </c>
    </row>
    <row r="9" spans="2:8" ht="44.25" customHeight="1" x14ac:dyDescent="0.25">
      <c r="B9" s="72" t="s">
        <v>24</v>
      </c>
      <c r="C9" s="73"/>
      <c r="D9" s="74">
        <v>18919.47</v>
      </c>
      <c r="E9" s="74">
        <v>21334.37</v>
      </c>
      <c r="F9" s="74">
        <v>24734.17</v>
      </c>
      <c r="G9" s="74">
        <v>19674.62</v>
      </c>
      <c r="H9" s="74">
        <v>23228.82</v>
      </c>
    </row>
    <row r="10" spans="2:8" ht="44.25" customHeight="1" x14ac:dyDescent="0.25">
      <c r="B10" s="72" t="s">
        <v>25</v>
      </c>
      <c r="C10" s="73"/>
      <c r="D10" s="74">
        <v>1027200</v>
      </c>
      <c r="E10" s="74">
        <v>1083106</v>
      </c>
      <c r="F10" s="74">
        <v>1130700</v>
      </c>
      <c r="G10" s="74">
        <v>1058000</v>
      </c>
      <c r="H10" s="74">
        <v>1109900</v>
      </c>
    </row>
    <row r="11" spans="2:8" ht="44.25" customHeight="1" x14ac:dyDescent="0.25">
      <c r="B11" s="72" t="s">
        <v>46</v>
      </c>
      <c r="C11" s="73"/>
      <c r="D11" s="72">
        <v>8</v>
      </c>
      <c r="E11" s="72">
        <v>12.355</v>
      </c>
      <c r="F11" s="72">
        <v>17</v>
      </c>
      <c r="G11" s="72">
        <v>11</v>
      </c>
      <c r="H11" s="72">
        <v>14</v>
      </c>
    </row>
    <row r="12" spans="2:8" ht="44.25" customHeight="1" x14ac:dyDescent="0.25">
      <c r="B12" s="72" t="s">
        <v>44</v>
      </c>
      <c r="C12" s="73"/>
      <c r="D12" s="75">
        <v>3.6900000000000001E-3</v>
      </c>
      <c r="E12" s="75">
        <v>3.8707999999999999E-2</v>
      </c>
      <c r="F12" s="75">
        <v>6.6191E-2</v>
      </c>
      <c r="G12" s="75">
        <v>1.8648000000000001E-2</v>
      </c>
      <c r="H12" s="75">
        <v>5.5910000000000001E-2</v>
      </c>
    </row>
    <row r="13" spans="2:8" ht="44.25" customHeight="1" x14ac:dyDescent="0.25">
      <c r="B13" s="72" t="s">
        <v>252</v>
      </c>
      <c r="C13" s="73"/>
      <c r="D13" s="76">
        <v>0</v>
      </c>
      <c r="E13" s="76">
        <v>0</v>
      </c>
      <c r="F13" s="76">
        <v>0</v>
      </c>
      <c r="G13" s="76">
        <v>0</v>
      </c>
      <c r="H13" s="76">
        <v>0</v>
      </c>
    </row>
    <row r="14" spans="2:8" ht="44.25" customHeight="1" x14ac:dyDescent="0.25">
      <c r="B14" s="72" t="s">
        <v>253</v>
      </c>
      <c r="C14" s="73"/>
      <c r="D14" s="76">
        <v>2856.5909999999999</v>
      </c>
      <c r="E14" s="76">
        <v>3249.143</v>
      </c>
      <c r="F14" s="76">
        <v>3602.7829999999999</v>
      </c>
      <c r="G14" s="76">
        <v>3048.578</v>
      </c>
      <c r="H14" s="76">
        <v>3438.6289999999999</v>
      </c>
    </row>
    <row r="15" spans="2:8" ht="44.25" customHeight="1" x14ac:dyDescent="0.25">
      <c r="B15" s="72" t="s">
        <v>254</v>
      </c>
      <c r="C15" s="73"/>
      <c r="D15" s="77">
        <v>0.26912799999999998</v>
      </c>
      <c r="E15" s="77">
        <v>0.34579799999999999</v>
      </c>
      <c r="F15" s="77">
        <v>0.39683200000000002</v>
      </c>
      <c r="G15" s="77">
        <v>0.30515500000000001</v>
      </c>
      <c r="H15" s="77">
        <v>0.38000299999999998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4"/>
  <sheetViews>
    <sheetView workbookViewId="0">
      <selection activeCell="H10" sqref="H10"/>
    </sheetView>
  </sheetViews>
  <sheetFormatPr defaultRowHeight="15" x14ac:dyDescent="0.25"/>
  <cols>
    <col min="2" max="2" width="31" customWidth="1"/>
    <col min="3" max="3" width="14.28515625" customWidth="1"/>
    <col min="4" max="4" width="21.28515625" customWidth="1"/>
    <col min="5" max="5" width="15.28515625" bestFit="1" customWidth="1"/>
    <col min="6" max="6" width="17" customWidth="1"/>
    <col min="7" max="7" width="15.140625" customWidth="1"/>
    <col min="8" max="8" width="15.5703125" customWidth="1"/>
    <col min="9" max="9" width="16.28515625" customWidth="1"/>
    <col min="10" max="10" width="18.42578125" customWidth="1"/>
  </cols>
  <sheetData>
    <row r="1" spans="2:10" ht="15.75" customHeight="1" x14ac:dyDescent="0.25"/>
    <row r="2" spans="2:10" x14ac:dyDescent="0.25">
      <c r="B2" s="86" t="s">
        <v>0</v>
      </c>
      <c r="C2" s="86" t="s">
        <v>247</v>
      </c>
      <c r="D2" s="87" t="s">
        <v>248</v>
      </c>
      <c r="E2" s="87" t="s">
        <v>255</v>
      </c>
      <c r="F2" s="87" t="s">
        <v>256</v>
      </c>
      <c r="G2" s="87" t="s">
        <v>257</v>
      </c>
      <c r="H2" s="87" t="s">
        <v>258</v>
      </c>
      <c r="I2" s="87" t="s">
        <v>259</v>
      </c>
      <c r="J2" s="87" t="s">
        <v>260</v>
      </c>
    </row>
    <row r="3" spans="2:10" x14ac:dyDescent="0.25">
      <c r="B3" s="86"/>
      <c r="C3" s="86"/>
      <c r="D3" s="87"/>
      <c r="E3" s="87"/>
      <c r="F3" s="87"/>
      <c r="G3" s="87"/>
      <c r="H3" s="87"/>
      <c r="I3" s="87"/>
      <c r="J3" s="87"/>
    </row>
    <row r="4" spans="2:10" ht="30" customHeight="1" x14ac:dyDescent="0.25">
      <c r="B4" s="86"/>
      <c r="C4" s="86"/>
      <c r="D4" s="87"/>
      <c r="E4" s="87"/>
      <c r="F4" s="87"/>
      <c r="G4" s="87"/>
      <c r="H4" s="87"/>
      <c r="I4" s="87"/>
      <c r="J4" s="87"/>
    </row>
    <row r="5" spans="2:10" x14ac:dyDescent="0.25">
      <c r="B5" s="68" t="s">
        <v>21</v>
      </c>
      <c r="C5" s="54">
        <v>210396.9362380316</v>
      </c>
      <c r="D5" s="54">
        <v>140726.88883768086</v>
      </c>
      <c r="E5" s="54">
        <v>171794.80006728345</v>
      </c>
      <c r="F5" s="54">
        <v>100485.71632752199</v>
      </c>
      <c r="G5" s="54">
        <v>173295.3101355441</v>
      </c>
      <c r="H5" s="54">
        <v>173380.55373835037</v>
      </c>
      <c r="I5" s="54">
        <v>210347.55598048319</v>
      </c>
      <c r="J5" s="54">
        <v>173010.34883070935</v>
      </c>
    </row>
    <row r="6" spans="2:10" x14ac:dyDescent="0.25">
      <c r="B6" s="68" t="s">
        <v>22</v>
      </c>
      <c r="C6" s="54">
        <v>25377.165931148746</v>
      </c>
      <c r="D6" s="54">
        <v>29515.513987907609</v>
      </c>
      <c r="E6" s="54">
        <v>31299.161459209419</v>
      </c>
      <c r="F6" s="54">
        <v>37810.599669303541</v>
      </c>
      <c r="G6" s="54">
        <v>26328.984481210504</v>
      </c>
      <c r="H6" s="54">
        <v>26394.686436931584</v>
      </c>
      <c r="I6" s="54">
        <v>25559.728238749642</v>
      </c>
      <c r="J6" s="54">
        <v>26352.207460289475</v>
      </c>
    </row>
    <row r="7" spans="2:10" x14ac:dyDescent="0.25">
      <c r="B7" s="68" t="s">
        <v>23</v>
      </c>
      <c r="C7" s="54">
        <v>826219.39006971708</v>
      </c>
      <c r="D7" s="54">
        <v>872364.1552604204</v>
      </c>
      <c r="E7" s="54">
        <v>1033346.835871589</v>
      </c>
      <c r="F7" s="54">
        <v>912840.11725951044</v>
      </c>
      <c r="G7" s="54">
        <v>861029.89061694441</v>
      </c>
      <c r="H7" s="54">
        <v>861305.57603865769</v>
      </c>
      <c r="I7" s="54">
        <v>830635.21336524398</v>
      </c>
      <c r="J7" s="54">
        <v>862035.4612422568</v>
      </c>
    </row>
    <row r="8" spans="2:10" x14ac:dyDescent="0.25">
      <c r="B8" s="68" t="s">
        <v>24</v>
      </c>
      <c r="C8" s="54">
        <v>20211.207761102403</v>
      </c>
      <c r="D8" s="54">
        <v>24615.283316064841</v>
      </c>
      <c r="E8" s="54">
        <v>28706.242601918475</v>
      </c>
      <c r="F8" s="54">
        <v>31677.966743663113</v>
      </c>
      <c r="G8" s="54">
        <v>21249.914766302103</v>
      </c>
      <c r="H8" s="54">
        <v>21254.083786059942</v>
      </c>
      <c r="I8" s="54">
        <v>16321.902415524202</v>
      </c>
      <c r="J8" s="54">
        <v>21317.882466743551</v>
      </c>
    </row>
    <row r="9" spans="2:10" x14ac:dyDescent="0.25">
      <c r="B9" s="69" t="s">
        <v>25</v>
      </c>
      <c r="C9" s="54">
        <v>1082204.7</v>
      </c>
      <c r="D9" s="54">
        <v>1067221.8414020741</v>
      </c>
      <c r="E9" s="54">
        <v>1265147.04</v>
      </c>
      <c r="F9" s="54">
        <v>1082814.3999999999</v>
      </c>
      <c r="G9" s="54">
        <v>1081904.1000000001</v>
      </c>
      <c r="H9" s="54">
        <v>1082334.8999999999</v>
      </c>
      <c r="I9" s="54">
        <v>1082864.3999999999</v>
      </c>
      <c r="J9" s="54">
        <v>1082715.8999999999</v>
      </c>
    </row>
    <row r="10" spans="2:10" x14ac:dyDescent="0.25">
      <c r="B10" s="68" t="s">
        <v>46</v>
      </c>
      <c r="C10" s="54">
        <v>14.509</v>
      </c>
      <c r="D10" s="54">
        <v>6.9390000000000001</v>
      </c>
      <c r="E10" s="54">
        <v>1.4E-2</v>
      </c>
      <c r="F10" s="54">
        <v>5.2649999999999997</v>
      </c>
      <c r="G10" s="54">
        <v>12.131</v>
      </c>
      <c r="H10" s="54">
        <v>12.493</v>
      </c>
      <c r="I10" s="54">
        <v>14.233000000000001</v>
      </c>
      <c r="J10" s="54">
        <v>12.363</v>
      </c>
    </row>
    <row r="11" spans="2:10" x14ac:dyDescent="0.25">
      <c r="B11" s="68" t="s">
        <v>44</v>
      </c>
      <c r="C11" s="59">
        <v>6.4561930601983591E-2</v>
      </c>
      <c r="D11" s="59">
        <v>5.1542781159564142E-2</v>
      </c>
      <c r="E11" s="59">
        <v>2.7052639402288353E-5</v>
      </c>
      <c r="F11" s="59">
        <v>5.2806214373526559E-3</v>
      </c>
      <c r="G11" s="59">
        <v>3.9643988101916362E-2</v>
      </c>
      <c r="H11" s="59">
        <v>3.7088240646063045E-2</v>
      </c>
      <c r="I11" s="59">
        <v>6.1437411509412385E-2</v>
      </c>
      <c r="J11" s="59">
        <v>3.8477546817125896E-2</v>
      </c>
    </row>
    <row r="12" spans="2:10" x14ac:dyDescent="0.25">
      <c r="B12" s="68" t="s">
        <v>45</v>
      </c>
      <c r="C12" s="54">
        <v>0</v>
      </c>
      <c r="D12" s="54">
        <v>0</v>
      </c>
      <c r="E12" s="54">
        <v>0</v>
      </c>
      <c r="F12" s="54">
        <v>0</v>
      </c>
      <c r="G12" s="54">
        <v>0</v>
      </c>
      <c r="H12" s="54">
        <v>0</v>
      </c>
      <c r="I12" s="54">
        <v>0</v>
      </c>
      <c r="J12" s="54">
        <v>0</v>
      </c>
    </row>
    <row r="13" spans="2:10" x14ac:dyDescent="0.25">
      <c r="B13" s="68" t="s">
        <v>245</v>
      </c>
      <c r="C13" s="54">
        <v>2942.0696936920322</v>
      </c>
      <c r="D13" s="54">
        <v>3470.3525420750866</v>
      </c>
      <c r="E13" s="54">
        <v>4712.6105854714542</v>
      </c>
      <c r="F13" s="54">
        <v>3803.4242419640127</v>
      </c>
      <c r="G13" s="54">
        <v>3270.894757838827</v>
      </c>
      <c r="H13" s="54">
        <v>3230.7185643237508</v>
      </c>
      <c r="I13" s="54">
        <v>2974.4945134176005</v>
      </c>
      <c r="J13" s="54">
        <v>3243.1903246314441</v>
      </c>
    </row>
    <row r="14" spans="2:10" x14ac:dyDescent="0.25">
      <c r="B14" s="68" t="s">
        <v>47</v>
      </c>
      <c r="C14" s="59">
        <v>0.34850868364178683</v>
      </c>
      <c r="D14" s="59">
        <v>0.27862338746342741</v>
      </c>
      <c r="E14" s="59">
        <v>0.29488534532859706</v>
      </c>
      <c r="F14" s="59">
        <v>0.15344521249549103</v>
      </c>
      <c r="G14" s="59">
        <v>0.34677016603309602</v>
      </c>
      <c r="H14" s="59">
        <v>0.34702231896997909</v>
      </c>
      <c r="I14" s="59">
        <v>0.34693120415626855</v>
      </c>
      <c r="J14" s="59">
        <v>0.34594685638109257</v>
      </c>
    </row>
  </sheetData>
  <mergeCells count="9">
    <mergeCell ref="B2:B4"/>
    <mergeCell ref="G2:G4"/>
    <mergeCell ref="H2:H4"/>
    <mergeCell ref="I2:I4"/>
    <mergeCell ref="J2:J4"/>
    <mergeCell ref="C2:C4"/>
    <mergeCell ref="D2:D4"/>
    <mergeCell ref="E2:E4"/>
    <mergeCell ref="F2:F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7" workbookViewId="0">
      <selection activeCell="M30" sqref="M3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2"/>
  <sheetViews>
    <sheetView workbookViewId="0">
      <selection activeCell="J19" sqref="J19"/>
    </sheetView>
  </sheetViews>
  <sheetFormatPr defaultRowHeight="15" x14ac:dyDescent="0.25"/>
  <cols>
    <col min="1" max="1" width="0.28515625" style="9" customWidth="1"/>
    <col min="2" max="2" width="25.140625" style="9" bestFit="1" customWidth="1"/>
    <col min="3" max="3" width="22.28515625" style="9" bestFit="1" customWidth="1"/>
    <col min="4" max="16384" width="9.140625" style="9"/>
  </cols>
  <sheetData>
    <row r="1" spans="2:2" s="23" customFormat="1" ht="18" x14ac:dyDescent="0.25">
      <c r="B1" s="24" t="s">
        <v>170</v>
      </c>
    </row>
    <row r="2" spans="2:2" s="25" customFormat="1" ht="10.5" x14ac:dyDescent="0.15">
      <c r="B2" s="26" t="s">
        <v>171</v>
      </c>
    </row>
    <row r="3" spans="2:2" s="25" customFormat="1" ht="10.5" x14ac:dyDescent="0.15">
      <c r="B3" s="26" t="s">
        <v>172</v>
      </c>
    </row>
    <row r="4" spans="2:2" s="27" customFormat="1" ht="10.5" x14ac:dyDescent="0.15">
      <c r="B4" s="28" t="s">
        <v>173</v>
      </c>
    </row>
    <row r="26" spans="2:3" ht="15.75" thickBot="1" x14ac:dyDescent="0.3"/>
    <row r="27" spans="2:3" x14ac:dyDescent="0.25">
      <c r="B27" s="29" t="s">
        <v>174</v>
      </c>
      <c r="C27" s="30"/>
    </row>
    <row r="28" spans="2:3" x14ac:dyDescent="0.25">
      <c r="B28" s="31" t="s">
        <v>175</v>
      </c>
      <c r="C28" s="32" t="s">
        <v>176</v>
      </c>
    </row>
    <row r="29" spans="2:3" x14ac:dyDescent="0.25">
      <c r="B29" s="31" t="s">
        <v>177</v>
      </c>
      <c r="C29" s="33" t="s">
        <v>88</v>
      </c>
    </row>
    <row r="30" spans="2:3" ht="15.75" thickBot="1" x14ac:dyDescent="0.3">
      <c r="B30" s="34" t="s">
        <v>178</v>
      </c>
      <c r="C30" s="35" t="s">
        <v>179</v>
      </c>
    </row>
    <row r="31" spans="2:3" ht="15.75" thickBot="1" x14ac:dyDescent="0.3"/>
    <row r="32" spans="2:3" x14ac:dyDescent="0.25">
      <c r="B32" s="29" t="s">
        <v>180</v>
      </c>
      <c r="C32" s="30"/>
    </row>
    <row r="33" spans="2:3" x14ac:dyDescent="0.25">
      <c r="B33" s="31" t="s">
        <v>181</v>
      </c>
      <c r="C33" s="33">
        <v>992</v>
      </c>
    </row>
    <row r="34" spans="2:3" x14ac:dyDescent="0.25">
      <c r="B34" s="31" t="s">
        <v>182</v>
      </c>
      <c r="C34" s="33">
        <v>1000</v>
      </c>
    </row>
    <row r="35" spans="2:3" x14ac:dyDescent="0.25">
      <c r="B35" s="31" t="s">
        <v>183</v>
      </c>
      <c r="C35" s="33" t="s">
        <v>184</v>
      </c>
    </row>
    <row r="36" spans="2:3" x14ac:dyDescent="0.25">
      <c r="B36" s="31" t="s">
        <v>185</v>
      </c>
      <c r="C36" s="33" t="s">
        <v>184</v>
      </c>
    </row>
    <row r="37" spans="2:3" x14ac:dyDescent="0.25">
      <c r="B37" s="31" t="s">
        <v>186</v>
      </c>
      <c r="C37" s="33" t="s">
        <v>184</v>
      </c>
    </row>
    <row r="38" spans="2:3" x14ac:dyDescent="0.25">
      <c r="B38" s="31" t="s">
        <v>187</v>
      </c>
      <c r="C38" s="36">
        <v>1076305</v>
      </c>
    </row>
    <row r="39" spans="2:3" x14ac:dyDescent="0.25">
      <c r="B39" s="31" t="s">
        <v>185</v>
      </c>
      <c r="C39" s="36">
        <v>0</v>
      </c>
    </row>
    <row r="40" spans="2:3" x14ac:dyDescent="0.25">
      <c r="B40" s="31" t="s">
        <v>186</v>
      </c>
      <c r="C40" s="36">
        <v>1076305</v>
      </c>
    </row>
    <row r="41" spans="2:3" x14ac:dyDescent="0.25">
      <c r="B41" s="31" t="s">
        <v>188</v>
      </c>
      <c r="C41" s="33">
        <v>76</v>
      </c>
    </row>
    <row r="42" spans="2:3" x14ac:dyDescent="0.25">
      <c r="B42" s="31" t="s">
        <v>189</v>
      </c>
      <c r="C42" s="37">
        <v>5.682175925925926E-4</v>
      </c>
    </row>
    <row r="43" spans="2:3" x14ac:dyDescent="0.25">
      <c r="B43" s="31" t="s">
        <v>190</v>
      </c>
      <c r="C43" s="33" t="s">
        <v>191</v>
      </c>
    </row>
    <row r="44" spans="2:3" x14ac:dyDescent="0.25">
      <c r="B44" s="31" t="s">
        <v>192</v>
      </c>
      <c r="C44" s="38">
        <v>42424.943356481483</v>
      </c>
    </row>
    <row r="45" spans="2:3" x14ac:dyDescent="0.25">
      <c r="B45" s="31" t="s">
        <v>193</v>
      </c>
      <c r="C45" s="38">
        <v>42424.950092592589</v>
      </c>
    </row>
    <row r="46" spans="2:3" x14ac:dyDescent="0.25">
      <c r="B46" s="39" t="s">
        <v>194</v>
      </c>
      <c r="C46" s="40">
        <v>6.7278009259259261E-3</v>
      </c>
    </row>
    <row r="47" spans="2:3" x14ac:dyDescent="0.25">
      <c r="B47" s="31" t="s">
        <v>195</v>
      </c>
      <c r="C47" s="32" t="s">
        <v>196</v>
      </c>
    </row>
    <row r="48" spans="2:3" x14ac:dyDescent="0.25">
      <c r="B48" s="31" t="s">
        <v>197</v>
      </c>
      <c r="C48" s="33">
        <v>10</v>
      </c>
    </row>
    <row r="49" spans="2:3" x14ac:dyDescent="0.25">
      <c r="B49" s="39" t="s">
        <v>198</v>
      </c>
      <c r="C49" s="41">
        <v>25</v>
      </c>
    </row>
    <row r="50" spans="2:3" x14ac:dyDescent="0.25">
      <c r="B50" s="31" t="s">
        <v>195</v>
      </c>
      <c r="C50" s="32" t="s">
        <v>199</v>
      </c>
    </row>
    <row r="51" spans="2:3" x14ac:dyDescent="0.25">
      <c r="B51" s="31" t="s">
        <v>197</v>
      </c>
      <c r="C51" s="33">
        <v>20</v>
      </c>
    </row>
    <row r="52" spans="2:3" ht="15.75" thickBot="1" x14ac:dyDescent="0.3">
      <c r="B52" s="34" t="s">
        <v>198</v>
      </c>
      <c r="C52" s="35">
        <v>56.40431653638462</v>
      </c>
    </row>
    <row r="53" spans="2:3" ht="15.75" thickBot="1" x14ac:dyDescent="0.3"/>
    <row r="54" spans="2:3" x14ac:dyDescent="0.25">
      <c r="B54" s="29" t="s">
        <v>200</v>
      </c>
      <c r="C54" s="30"/>
    </row>
    <row r="55" spans="2:3" x14ac:dyDescent="0.25">
      <c r="B55" s="31" t="s">
        <v>54</v>
      </c>
      <c r="C55" s="33" t="s">
        <v>169</v>
      </c>
    </row>
    <row r="56" spans="2:3" x14ac:dyDescent="0.25">
      <c r="B56" s="31" t="s">
        <v>201</v>
      </c>
      <c r="C56" s="32" t="s">
        <v>169</v>
      </c>
    </row>
    <row r="57" spans="2:3" x14ac:dyDescent="0.25">
      <c r="B57" s="31" t="s">
        <v>202</v>
      </c>
      <c r="C57" s="33" t="s">
        <v>203</v>
      </c>
    </row>
    <row r="58" spans="2:3" x14ac:dyDescent="0.25">
      <c r="B58" s="31" t="s">
        <v>204</v>
      </c>
      <c r="C58" s="33">
        <v>0</v>
      </c>
    </row>
    <row r="59" spans="2:3" x14ac:dyDescent="0.25">
      <c r="B59" s="31" t="s">
        <v>205</v>
      </c>
      <c r="C59" s="33" t="s">
        <v>206</v>
      </c>
    </row>
    <row r="60" spans="2:3" ht="15.75" thickBot="1" x14ac:dyDescent="0.3">
      <c r="B60" s="34" t="s">
        <v>207</v>
      </c>
      <c r="C60" s="42">
        <v>0.99199999999999999</v>
      </c>
    </row>
    <row r="61" spans="2:3" ht="15.75" thickBot="1" x14ac:dyDescent="0.3"/>
    <row r="62" spans="2:3" x14ac:dyDescent="0.25">
      <c r="B62" s="29" t="s">
        <v>208</v>
      </c>
      <c r="C62" s="30"/>
    </row>
    <row r="63" spans="2:3" x14ac:dyDescent="0.25">
      <c r="B63" s="31" t="s">
        <v>54</v>
      </c>
      <c r="C63" s="33"/>
    </row>
    <row r="64" spans="2:3" x14ac:dyDescent="0.25">
      <c r="B64" s="31" t="s">
        <v>209</v>
      </c>
      <c r="C64" s="33" t="s">
        <v>210</v>
      </c>
    </row>
    <row r="65" spans="2:3" x14ac:dyDescent="0.25">
      <c r="B65" s="31" t="s">
        <v>211</v>
      </c>
      <c r="C65" s="32" t="s">
        <v>212</v>
      </c>
    </row>
    <row r="66" spans="2:3" ht="15.75" thickBot="1" x14ac:dyDescent="0.3">
      <c r="B66" s="34" t="s">
        <v>211</v>
      </c>
      <c r="C66" s="43" t="s">
        <v>213</v>
      </c>
    </row>
    <row r="67" spans="2:3" ht="15.75" thickBot="1" x14ac:dyDescent="0.3"/>
    <row r="68" spans="2:3" x14ac:dyDescent="0.25">
      <c r="B68" s="29" t="s">
        <v>214</v>
      </c>
      <c r="C68" s="30"/>
    </row>
    <row r="69" spans="2:3" x14ac:dyDescent="0.25">
      <c r="B69" s="31" t="s">
        <v>215</v>
      </c>
      <c r="C69" s="33">
        <v>100</v>
      </c>
    </row>
    <row r="70" spans="2:3" x14ac:dyDescent="0.25">
      <c r="B70" s="31" t="s">
        <v>216</v>
      </c>
      <c r="C70" s="33" t="s">
        <v>217</v>
      </c>
    </row>
    <row r="71" spans="2:3" x14ac:dyDescent="0.25">
      <c r="B71" s="31" t="s">
        <v>218</v>
      </c>
      <c r="C71" s="33" t="s">
        <v>219</v>
      </c>
    </row>
    <row r="72" spans="2:3" x14ac:dyDescent="0.25">
      <c r="B72" s="31" t="s">
        <v>220</v>
      </c>
      <c r="C72" s="33" t="s">
        <v>221</v>
      </c>
    </row>
    <row r="73" spans="2:3" ht="15.75" thickBot="1" x14ac:dyDescent="0.3">
      <c r="B73" s="34" t="s">
        <v>222</v>
      </c>
      <c r="C73" s="35" t="b">
        <v>0</v>
      </c>
    </row>
    <row r="74" spans="2:3" ht="15.75" thickBot="1" x14ac:dyDescent="0.3"/>
    <row r="75" spans="2:3" x14ac:dyDescent="0.25">
      <c r="B75" s="29" t="s">
        <v>223</v>
      </c>
      <c r="C75" s="30"/>
    </row>
    <row r="76" spans="2:3" x14ac:dyDescent="0.25">
      <c r="B76" s="31" t="s">
        <v>224</v>
      </c>
      <c r="C76" s="33"/>
    </row>
    <row r="77" spans="2:3" x14ac:dyDescent="0.25">
      <c r="B77" s="31" t="s">
        <v>225</v>
      </c>
      <c r="C77" s="33" t="b">
        <v>1</v>
      </c>
    </row>
    <row r="78" spans="2:3" x14ac:dyDescent="0.25">
      <c r="B78" s="31" t="s">
        <v>226</v>
      </c>
      <c r="C78" s="33">
        <v>1000</v>
      </c>
    </row>
    <row r="79" spans="2:3" x14ac:dyDescent="0.25">
      <c r="B79" s="31" t="s">
        <v>227</v>
      </c>
      <c r="C79" s="33" t="b">
        <v>0</v>
      </c>
    </row>
    <row r="80" spans="2:3" x14ac:dyDescent="0.25">
      <c r="B80" s="31" t="s">
        <v>228</v>
      </c>
      <c r="C80" s="33" t="b">
        <v>0</v>
      </c>
    </row>
    <row r="81" spans="2:3" x14ac:dyDescent="0.25">
      <c r="B81" s="31" t="s">
        <v>229</v>
      </c>
      <c r="C81" s="33" t="b">
        <v>0</v>
      </c>
    </row>
    <row r="82" spans="2:3" x14ac:dyDescent="0.25">
      <c r="B82" s="39" t="s">
        <v>230</v>
      </c>
      <c r="C82" s="41" t="b">
        <v>0</v>
      </c>
    </row>
    <row r="83" spans="2:3" x14ac:dyDescent="0.25">
      <c r="B83" s="31" t="s">
        <v>231</v>
      </c>
      <c r="C83" s="33"/>
    </row>
    <row r="84" spans="2:3" x14ac:dyDescent="0.25">
      <c r="B84" s="39" t="s">
        <v>232</v>
      </c>
      <c r="C84" s="41" t="s">
        <v>233</v>
      </c>
    </row>
    <row r="85" spans="2:3" x14ac:dyDescent="0.25">
      <c r="B85" s="31" t="s">
        <v>234</v>
      </c>
      <c r="C85" s="33"/>
    </row>
    <row r="86" spans="2:3" x14ac:dyDescent="0.25">
      <c r="B86" s="31" t="s">
        <v>235</v>
      </c>
      <c r="C86" s="33" t="s">
        <v>184</v>
      </c>
    </row>
    <row r="87" spans="2:3" x14ac:dyDescent="0.25">
      <c r="B87" s="31" t="s">
        <v>236</v>
      </c>
      <c r="C87" s="33" t="s">
        <v>184</v>
      </c>
    </row>
    <row r="88" spans="2:3" x14ac:dyDescent="0.25">
      <c r="B88" s="31" t="s">
        <v>237</v>
      </c>
      <c r="C88" s="33" t="s">
        <v>184</v>
      </c>
    </row>
    <row r="89" spans="2:3" x14ac:dyDescent="0.25">
      <c r="B89" s="31" t="s">
        <v>238</v>
      </c>
      <c r="C89" s="33" t="s">
        <v>184</v>
      </c>
    </row>
    <row r="90" spans="2:3" x14ac:dyDescent="0.25">
      <c r="B90" s="31" t="s">
        <v>239</v>
      </c>
      <c r="C90" s="33" t="s">
        <v>184</v>
      </c>
    </row>
    <row r="91" spans="2:3" x14ac:dyDescent="0.25">
      <c r="B91" s="31" t="s">
        <v>240</v>
      </c>
      <c r="C91" s="33" t="s">
        <v>184</v>
      </c>
    </row>
    <row r="92" spans="2:3" ht="15.75" thickBot="1" x14ac:dyDescent="0.3">
      <c r="B92" s="34" t="s">
        <v>241</v>
      </c>
      <c r="C92" s="35" t="s">
        <v>184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6"/>
  <sheetViews>
    <sheetView workbookViewId="0">
      <selection activeCell="K7" sqref="K7"/>
    </sheetView>
  </sheetViews>
  <sheetFormatPr defaultRowHeight="15" x14ac:dyDescent="0.25"/>
  <cols>
    <col min="3" max="3" width="20.28515625" bestFit="1" customWidth="1"/>
    <col min="4" max="4" width="16.85546875" customWidth="1"/>
    <col min="5" max="5" width="14.140625" bestFit="1" customWidth="1"/>
    <col min="6" max="6" width="22.5703125" bestFit="1" customWidth="1"/>
    <col min="7" max="7" width="12.85546875" bestFit="1" customWidth="1"/>
    <col min="8" max="8" width="15.85546875" bestFit="1" customWidth="1"/>
  </cols>
  <sheetData>
    <row r="2" spans="2:8" x14ac:dyDescent="0.25">
      <c r="C2" t="s">
        <v>37</v>
      </c>
      <c r="D2">
        <f>Model!B8</f>
        <v>260</v>
      </c>
      <c r="E2" t="s">
        <v>41</v>
      </c>
      <c r="F2">
        <f>Model!B10</f>
        <v>900000</v>
      </c>
    </row>
    <row r="4" spans="2:8" x14ac:dyDescent="0.25">
      <c r="B4" s="60" t="s">
        <v>7</v>
      </c>
      <c r="C4" s="60" t="s">
        <v>35</v>
      </c>
      <c r="D4" s="60" t="s">
        <v>36</v>
      </c>
      <c r="E4" s="60" t="s">
        <v>9</v>
      </c>
      <c r="F4" s="60" t="s">
        <v>40</v>
      </c>
      <c r="G4" s="60" t="s">
        <v>42</v>
      </c>
      <c r="H4" s="60" t="s">
        <v>43</v>
      </c>
    </row>
    <row r="5" spans="2:8" x14ac:dyDescent="0.25">
      <c r="B5" s="5">
        <v>1</v>
      </c>
      <c r="C5" s="5">
        <v>1</v>
      </c>
      <c r="D5" s="5">
        <f>$D$2/52</f>
        <v>5</v>
      </c>
      <c r="E5" s="5">
        <f ca="1">D5*RANDBETWEEN(C5*80,C5*120)/100</f>
        <v>5.85</v>
      </c>
      <c r="F5" s="78">
        <f>$F$2/52</f>
        <v>17307.692307692309</v>
      </c>
      <c r="G5" s="78">
        <f t="shared" ref="G5:G36" ca="1" si="0">E5*$F$2/$D$2</f>
        <v>20250</v>
      </c>
      <c r="H5" s="5">
        <f ca="1">ROUNDUP(G5/100,0)*100</f>
        <v>20300</v>
      </c>
    </row>
    <row r="6" spans="2:8" x14ac:dyDescent="0.25">
      <c r="B6" s="5">
        <v>2</v>
      </c>
      <c r="C6" s="5">
        <v>1</v>
      </c>
      <c r="D6" s="5">
        <f t="shared" ref="D6:D56" si="1">$D$2/52</f>
        <v>5</v>
      </c>
      <c r="E6" s="5">
        <f t="shared" ref="E6:E56" ca="1" si="2">D6*RANDBETWEEN(C6*80,C6*120)/100</f>
        <v>5.65</v>
      </c>
      <c r="F6" s="78">
        <f t="shared" ref="F6:F56" si="3">$F$2/52</f>
        <v>17307.692307692309</v>
      </c>
      <c r="G6" s="78">
        <f t="shared" ca="1" si="0"/>
        <v>19557.692307692309</v>
      </c>
      <c r="H6" s="5">
        <f t="shared" ref="H6:H56" ca="1" si="4">ROUNDUP(G6/100,0)*100</f>
        <v>19600</v>
      </c>
    </row>
    <row r="7" spans="2:8" x14ac:dyDescent="0.25">
      <c r="B7" s="5">
        <v>3</v>
      </c>
      <c r="C7" s="5">
        <v>1</v>
      </c>
      <c r="D7" s="5">
        <f t="shared" si="1"/>
        <v>5</v>
      </c>
      <c r="E7" s="5">
        <f t="shared" ca="1" si="2"/>
        <v>4.7</v>
      </c>
      <c r="F7" s="78">
        <f t="shared" si="3"/>
        <v>17307.692307692309</v>
      </c>
      <c r="G7" s="78">
        <f t="shared" ca="1" si="0"/>
        <v>16269.23076923077</v>
      </c>
      <c r="H7" s="5">
        <f t="shared" ca="1" si="4"/>
        <v>16300</v>
      </c>
    </row>
    <row r="8" spans="2:8" x14ac:dyDescent="0.25">
      <c r="B8" s="5">
        <v>4</v>
      </c>
      <c r="C8" s="5">
        <v>1</v>
      </c>
      <c r="D8" s="5">
        <f t="shared" si="1"/>
        <v>5</v>
      </c>
      <c r="E8" s="5">
        <f t="shared" ca="1" si="2"/>
        <v>5.25</v>
      </c>
      <c r="F8" s="78">
        <f t="shared" si="3"/>
        <v>17307.692307692309</v>
      </c>
      <c r="G8" s="78">
        <f t="shared" ca="1" si="0"/>
        <v>18173.076923076922</v>
      </c>
      <c r="H8" s="5">
        <f t="shared" ca="1" si="4"/>
        <v>18200</v>
      </c>
    </row>
    <row r="9" spans="2:8" x14ac:dyDescent="0.25">
      <c r="B9" s="5">
        <v>5</v>
      </c>
      <c r="C9" s="5">
        <v>1</v>
      </c>
      <c r="D9" s="5">
        <f t="shared" si="1"/>
        <v>5</v>
      </c>
      <c r="E9" s="5">
        <f t="shared" ca="1" si="2"/>
        <v>5.75</v>
      </c>
      <c r="F9" s="78">
        <f t="shared" si="3"/>
        <v>17307.692307692309</v>
      </c>
      <c r="G9" s="78">
        <f t="shared" ca="1" si="0"/>
        <v>19903.846153846152</v>
      </c>
      <c r="H9" s="5">
        <f t="shared" ca="1" si="4"/>
        <v>20000</v>
      </c>
    </row>
    <row r="10" spans="2:8" x14ac:dyDescent="0.25">
      <c r="B10" s="5">
        <v>6</v>
      </c>
      <c r="C10" s="5">
        <v>1</v>
      </c>
      <c r="D10" s="5">
        <f t="shared" si="1"/>
        <v>5</v>
      </c>
      <c r="E10" s="5">
        <f t="shared" ca="1" si="2"/>
        <v>4.9000000000000004</v>
      </c>
      <c r="F10" s="78">
        <f t="shared" si="3"/>
        <v>17307.692307692309</v>
      </c>
      <c r="G10" s="78">
        <f t="shared" ca="1" si="0"/>
        <v>16961.538461538461</v>
      </c>
      <c r="H10" s="5">
        <f t="shared" ca="1" si="4"/>
        <v>17000</v>
      </c>
    </row>
    <row r="11" spans="2:8" x14ac:dyDescent="0.25">
      <c r="B11" s="5">
        <v>7</v>
      </c>
      <c r="C11" s="5">
        <v>1</v>
      </c>
      <c r="D11" s="5">
        <f t="shared" si="1"/>
        <v>5</v>
      </c>
      <c r="E11" s="5">
        <f t="shared" ca="1" si="2"/>
        <v>5.25</v>
      </c>
      <c r="F11" s="78">
        <f t="shared" si="3"/>
        <v>17307.692307692309</v>
      </c>
      <c r="G11" s="78">
        <f t="shared" ca="1" si="0"/>
        <v>18173.076923076922</v>
      </c>
      <c r="H11" s="5">
        <f t="shared" ca="1" si="4"/>
        <v>18200</v>
      </c>
    </row>
    <row r="12" spans="2:8" x14ac:dyDescent="0.25">
      <c r="B12" s="5">
        <v>8</v>
      </c>
      <c r="C12" s="5">
        <v>1</v>
      </c>
      <c r="D12" s="5">
        <f t="shared" si="1"/>
        <v>5</v>
      </c>
      <c r="E12" s="5">
        <f t="shared" ca="1" si="2"/>
        <v>5.0999999999999996</v>
      </c>
      <c r="F12" s="78">
        <f t="shared" si="3"/>
        <v>17307.692307692309</v>
      </c>
      <c r="G12" s="78">
        <f t="shared" ca="1" si="0"/>
        <v>17653.846153846152</v>
      </c>
      <c r="H12" s="5">
        <f t="shared" ca="1" si="4"/>
        <v>17700</v>
      </c>
    </row>
    <row r="13" spans="2:8" x14ac:dyDescent="0.25">
      <c r="B13" s="5">
        <v>9</v>
      </c>
      <c r="C13" s="5">
        <v>1</v>
      </c>
      <c r="D13" s="5">
        <f t="shared" si="1"/>
        <v>5</v>
      </c>
      <c r="E13" s="5">
        <f t="shared" ca="1" si="2"/>
        <v>5.95</v>
      </c>
      <c r="F13" s="78">
        <f t="shared" si="3"/>
        <v>17307.692307692309</v>
      </c>
      <c r="G13" s="78">
        <f t="shared" ca="1" si="0"/>
        <v>20596.153846153848</v>
      </c>
      <c r="H13" s="5">
        <f t="shared" ca="1" si="4"/>
        <v>20600</v>
      </c>
    </row>
    <row r="14" spans="2:8" x14ac:dyDescent="0.25">
      <c r="B14" s="5">
        <v>10</v>
      </c>
      <c r="C14" s="5">
        <v>1</v>
      </c>
      <c r="D14" s="5">
        <f t="shared" si="1"/>
        <v>5</v>
      </c>
      <c r="E14" s="5">
        <f t="shared" ca="1" si="2"/>
        <v>5.65</v>
      </c>
      <c r="F14" s="78">
        <f t="shared" si="3"/>
        <v>17307.692307692309</v>
      </c>
      <c r="G14" s="78">
        <f t="shared" ca="1" si="0"/>
        <v>19557.692307692309</v>
      </c>
      <c r="H14" s="5">
        <f t="shared" ca="1" si="4"/>
        <v>19600</v>
      </c>
    </row>
    <row r="15" spans="2:8" x14ac:dyDescent="0.25">
      <c r="B15" s="5">
        <v>11</v>
      </c>
      <c r="C15" s="5">
        <v>1</v>
      </c>
      <c r="D15" s="5">
        <f t="shared" si="1"/>
        <v>5</v>
      </c>
      <c r="E15" s="5">
        <f t="shared" ca="1" si="2"/>
        <v>4.05</v>
      </c>
      <c r="F15" s="78">
        <f t="shared" si="3"/>
        <v>17307.692307692309</v>
      </c>
      <c r="G15" s="78">
        <f t="shared" ca="1" si="0"/>
        <v>14019.23076923077</v>
      </c>
      <c r="H15" s="5">
        <f t="shared" ca="1" si="4"/>
        <v>14100</v>
      </c>
    </row>
    <row r="16" spans="2:8" x14ac:dyDescent="0.25">
      <c r="B16" s="5">
        <v>12</v>
      </c>
      <c r="C16" s="5">
        <v>1</v>
      </c>
      <c r="D16" s="5">
        <f t="shared" si="1"/>
        <v>5</v>
      </c>
      <c r="E16" s="5">
        <f t="shared" ca="1" si="2"/>
        <v>4.3</v>
      </c>
      <c r="F16" s="78">
        <f t="shared" si="3"/>
        <v>17307.692307692309</v>
      </c>
      <c r="G16" s="78">
        <f t="shared" ca="1" si="0"/>
        <v>14884.615384615385</v>
      </c>
      <c r="H16" s="5">
        <f t="shared" ca="1" si="4"/>
        <v>14900</v>
      </c>
    </row>
    <row r="17" spans="2:8" x14ac:dyDescent="0.25">
      <c r="B17" s="5">
        <v>13</v>
      </c>
      <c r="C17" s="5">
        <v>1</v>
      </c>
      <c r="D17" s="5">
        <f t="shared" si="1"/>
        <v>5</v>
      </c>
      <c r="E17" s="5">
        <f t="shared" ca="1" si="2"/>
        <v>4.9000000000000004</v>
      </c>
      <c r="F17" s="78">
        <f t="shared" si="3"/>
        <v>17307.692307692309</v>
      </c>
      <c r="G17" s="78">
        <f t="shared" ca="1" si="0"/>
        <v>16961.538461538461</v>
      </c>
      <c r="H17" s="5">
        <f t="shared" ca="1" si="4"/>
        <v>17000</v>
      </c>
    </row>
    <row r="18" spans="2:8" x14ac:dyDescent="0.25">
      <c r="B18" s="5">
        <v>14</v>
      </c>
      <c r="C18" s="5">
        <v>1</v>
      </c>
      <c r="D18" s="5">
        <f t="shared" si="1"/>
        <v>5</v>
      </c>
      <c r="E18" s="5">
        <f t="shared" ca="1" si="2"/>
        <v>4.55</v>
      </c>
      <c r="F18" s="78">
        <f t="shared" si="3"/>
        <v>17307.692307692309</v>
      </c>
      <c r="G18" s="78">
        <f t="shared" ca="1" si="0"/>
        <v>15750</v>
      </c>
      <c r="H18" s="5">
        <f t="shared" ca="1" si="4"/>
        <v>15800</v>
      </c>
    </row>
    <row r="19" spans="2:8" x14ac:dyDescent="0.25">
      <c r="B19" s="5">
        <v>15</v>
      </c>
      <c r="C19" s="5">
        <v>1</v>
      </c>
      <c r="D19" s="5">
        <f t="shared" si="1"/>
        <v>5</v>
      </c>
      <c r="E19" s="5">
        <f t="shared" ca="1" si="2"/>
        <v>4.1500000000000004</v>
      </c>
      <c r="F19" s="78">
        <f t="shared" si="3"/>
        <v>17307.692307692309</v>
      </c>
      <c r="G19" s="78">
        <f t="shared" ca="1" si="0"/>
        <v>14365.384615384617</v>
      </c>
      <c r="H19" s="5">
        <f t="shared" ca="1" si="4"/>
        <v>14400</v>
      </c>
    </row>
    <row r="20" spans="2:8" x14ac:dyDescent="0.25">
      <c r="B20" s="5">
        <v>16</v>
      </c>
      <c r="C20" s="5">
        <v>1</v>
      </c>
      <c r="D20" s="5">
        <f t="shared" si="1"/>
        <v>5</v>
      </c>
      <c r="E20" s="5">
        <f t="shared" ca="1" si="2"/>
        <v>4.05</v>
      </c>
      <c r="F20" s="78">
        <f t="shared" si="3"/>
        <v>17307.692307692309</v>
      </c>
      <c r="G20" s="78">
        <f t="shared" ca="1" si="0"/>
        <v>14019.23076923077</v>
      </c>
      <c r="H20" s="5">
        <f t="shared" ca="1" si="4"/>
        <v>14100</v>
      </c>
    </row>
    <row r="21" spans="2:8" x14ac:dyDescent="0.25">
      <c r="B21" s="5">
        <v>17</v>
      </c>
      <c r="C21" s="5">
        <v>1</v>
      </c>
      <c r="D21" s="5">
        <f t="shared" si="1"/>
        <v>5</v>
      </c>
      <c r="E21" s="5">
        <f t="shared" ca="1" si="2"/>
        <v>4.6500000000000004</v>
      </c>
      <c r="F21" s="78">
        <f t="shared" si="3"/>
        <v>17307.692307692309</v>
      </c>
      <c r="G21" s="78">
        <f t="shared" ca="1" si="0"/>
        <v>16096.153846153848</v>
      </c>
      <c r="H21" s="5">
        <f t="shared" ca="1" si="4"/>
        <v>16100</v>
      </c>
    </row>
    <row r="22" spans="2:8" x14ac:dyDescent="0.25">
      <c r="B22" s="5">
        <v>18</v>
      </c>
      <c r="C22" s="5">
        <v>0.67</v>
      </c>
      <c r="D22" s="5">
        <f t="shared" si="1"/>
        <v>5</v>
      </c>
      <c r="E22" s="5">
        <f t="shared" ca="1" si="2"/>
        <v>3.95</v>
      </c>
      <c r="F22" s="78">
        <f t="shared" si="3"/>
        <v>17307.692307692309</v>
      </c>
      <c r="G22" s="78">
        <f t="shared" ca="1" si="0"/>
        <v>13673.076923076924</v>
      </c>
      <c r="H22" s="5">
        <f t="shared" ca="1" si="4"/>
        <v>13700</v>
      </c>
    </row>
    <row r="23" spans="2:8" x14ac:dyDescent="0.25">
      <c r="B23" s="5">
        <v>19</v>
      </c>
      <c r="C23" s="5">
        <v>0.67</v>
      </c>
      <c r="D23" s="5">
        <f t="shared" si="1"/>
        <v>5</v>
      </c>
      <c r="E23" s="5">
        <f t="shared" ca="1" si="2"/>
        <v>3.55</v>
      </c>
      <c r="F23" s="78">
        <f t="shared" si="3"/>
        <v>17307.692307692309</v>
      </c>
      <c r="G23" s="78">
        <f t="shared" ca="1" si="0"/>
        <v>12288.461538461539</v>
      </c>
      <c r="H23" s="5">
        <f t="shared" ca="1" si="4"/>
        <v>12300</v>
      </c>
    </row>
    <row r="24" spans="2:8" x14ac:dyDescent="0.25">
      <c r="B24" s="5">
        <v>20</v>
      </c>
      <c r="C24" s="5">
        <v>0.67</v>
      </c>
      <c r="D24" s="5">
        <f t="shared" si="1"/>
        <v>5</v>
      </c>
      <c r="E24" s="5">
        <f t="shared" ca="1" si="2"/>
        <v>3.85</v>
      </c>
      <c r="F24" s="78">
        <f t="shared" si="3"/>
        <v>17307.692307692309</v>
      </c>
      <c r="G24" s="78">
        <f t="shared" ca="1" si="0"/>
        <v>13326.923076923076</v>
      </c>
      <c r="H24" s="5">
        <f t="shared" ca="1" si="4"/>
        <v>13400</v>
      </c>
    </row>
    <row r="25" spans="2:8" x14ac:dyDescent="0.25">
      <c r="B25" s="5">
        <v>21</v>
      </c>
      <c r="C25" s="5">
        <v>0.67</v>
      </c>
      <c r="D25" s="5">
        <f t="shared" si="1"/>
        <v>5</v>
      </c>
      <c r="E25" s="5">
        <f t="shared" ca="1" si="2"/>
        <v>3.7</v>
      </c>
      <c r="F25" s="78">
        <f t="shared" si="3"/>
        <v>17307.692307692309</v>
      </c>
      <c r="G25" s="78">
        <f t="shared" ca="1" si="0"/>
        <v>12807.692307692309</v>
      </c>
      <c r="H25" s="5">
        <f t="shared" ca="1" si="4"/>
        <v>12900</v>
      </c>
    </row>
    <row r="26" spans="2:8" x14ac:dyDescent="0.25">
      <c r="B26" s="5">
        <v>22</v>
      </c>
      <c r="C26" s="5">
        <v>0.67</v>
      </c>
      <c r="D26" s="5">
        <f t="shared" si="1"/>
        <v>5</v>
      </c>
      <c r="E26" s="5">
        <f t="shared" ca="1" si="2"/>
        <v>2.9</v>
      </c>
      <c r="F26" s="78">
        <f t="shared" si="3"/>
        <v>17307.692307692309</v>
      </c>
      <c r="G26" s="78">
        <f t="shared" ca="1" si="0"/>
        <v>10038.461538461539</v>
      </c>
      <c r="H26" s="5">
        <f t="shared" ca="1" si="4"/>
        <v>10100</v>
      </c>
    </row>
    <row r="27" spans="2:8" x14ac:dyDescent="0.25">
      <c r="B27" s="5">
        <v>23</v>
      </c>
      <c r="C27" s="5">
        <v>0.67</v>
      </c>
      <c r="D27" s="5">
        <f t="shared" si="1"/>
        <v>5</v>
      </c>
      <c r="E27" s="5">
        <f t="shared" ca="1" si="2"/>
        <v>3.7</v>
      </c>
      <c r="F27" s="78">
        <f t="shared" si="3"/>
        <v>17307.692307692309</v>
      </c>
      <c r="G27" s="78">
        <f t="shared" ca="1" si="0"/>
        <v>12807.692307692309</v>
      </c>
      <c r="H27" s="5">
        <f t="shared" ca="1" si="4"/>
        <v>12900</v>
      </c>
    </row>
    <row r="28" spans="2:8" x14ac:dyDescent="0.25">
      <c r="B28" s="5">
        <v>24</v>
      </c>
      <c r="C28" s="5">
        <v>0.67</v>
      </c>
      <c r="D28" s="5">
        <f t="shared" si="1"/>
        <v>5</v>
      </c>
      <c r="E28" s="5">
        <f t="shared" ca="1" si="2"/>
        <v>3.05</v>
      </c>
      <c r="F28" s="78">
        <f t="shared" si="3"/>
        <v>17307.692307692309</v>
      </c>
      <c r="G28" s="78">
        <f t="shared" ca="1" si="0"/>
        <v>10557.692307692309</v>
      </c>
      <c r="H28" s="5">
        <f t="shared" ca="1" si="4"/>
        <v>10600</v>
      </c>
    </row>
    <row r="29" spans="2:8" x14ac:dyDescent="0.25">
      <c r="B29" s="5">
        <v>25</v>
      </c>
      <c r="C29" s="5">
        <v>0.67</v>
      </c>
      <c r="D29" s="5">
        <f t="shared" si="1"/>
        <v>5</v>
      </c>
      <c r="E29" s="5">
        <f t="shared" ca="1" si="2"/>
        <v>3.25</v>
      </c>
      <c r="F29" s="78">
        <f t="shared" si="3"/>
        <v>17307.692307692309</v>
      </c>
      <c r="G29" s="78">
        <f t="shared" ca="1" si="0"/>
        <v>11250</v>
      </c>
      <c r="H29" s="5">
        <f t="shared" ca="1" si="4"/>
        <v>11300</v>
      </c>
    </row>
    <row r="30" spans="2:8" x14ac:dyDescent="0.25">
      <c r="B30" s="5">
        <v>26</v>
      </c>
      <c r="C30" s="5">
        <v>0.67</v>
      </c>
      <c r="D30" s="5">
        <f t="shared" si="1"/>
        <v>5</v>
      </c>
      <c r="E30" s="5">
        <f t="shared" ca="1" si="2"/>
        <v>3.1</v>
      </c>
      <c r="F30" s="78">
        <f t="shared" si="3"/>
        <v>17307.692307692309</v>
      </c>
      <c r="G30" s="78">
        <f t="shared" ca="1" si="0"/>
        <v>10730.76923076923</v>
      </c>
      <c r="H30" s="5">
        <f t="shared" ca="1" si="4"/>
        <v>10800</v>
      </c>
    </row>
    <row r="31" spans="2:8" x14ac:dyDescent="0.25">
      <c r="B31" s="5">
        <v>27</v>
      </c>
      <c r="C31" s="5">
        <v>0.67</v>
      </c>
      <c r="D31" s="5">
        <f t="shared" si="1"/>
        <v>5</v>
      </c>
      <c r="E31" s="5">
        <f t="shared" ca="1" si="2"/>
        <v>2.85</v>
      </c>
      <c r="F31" s="78">
        <f t="shared" si="3"/>
        <v>17307.692307692309</v>
      </c>
      <c r="G31" s="78">
        <f t="shared" ca="1" si="0"/>
        <v>9865.3846153846152</v>
      </c>
      <c r="H31" s="5">
        <f t="shared" ca="1" si="4"/>
        <v>9900</v>
      </c>
    </row>
    <row r="32" spans="2:8" x14ac:dyDescent="0.25">
      <c r="B32" s="5">
        <v>28</v>
      </c>
      <c r="C32" s="5">
        <v>0.67</v>
      </c>
      <c r="D32" s="5">
        <f t="shared" si="1"/>
        <v>5</v>
      </c>
      <c r="E32" s="5">
        <f t="shared" ca="1" si="2"/>
        <v>3.7</v>
      </c>
      <c r="F32" s="78">
        <f t="shared" si="3"/>
        <v>17307.692307692309</v>
      </c>
      <c r="G32" s="78">
        <f t="shared" ca="1" si="0"/>
        <v>12807.692307692309</v>
      </c>
      <c r="H32" s="5">
        <f t="shared" ca="1" si="4"/>
        <v>12900</v>
      </c>
    </row>
    <row r="33" spans="2:8" x14ac:dyDescent="0.25">
      <c r="B33" s="5">
        <v>29</v>
      </c>
      <c r="C33" s="5">
        <v>0.67</v>
      </c>
      <c r="D33" s="5">
        <f t="shared" si="1"/>
        <v>5</v>
      </c>
      <c r="E33" s="5">
        <f t="shared" ca="1" si="2"/>
        <v>2.8</v>
      </c>
      <c r="F33" s="78">
        <f t="shared" si="3"/>
        <v>17307.692307692309</v>
      </c>
      <c r="G33" s="78">
        <f t="shared" ca="1" si="0"/>
        <v>9692.3076923076915</v>
      </c>
      <c r="H33" s="5">
        <f t="shared" ca="1" si="4"/>
        <v>9700</v>
      </c>
    </row>
    <row r="34" spans="2:8" x14ac:dyDescent="0.25">
      <c r="B34" s="5">
        <v>30</v>
      </c>
      <c r="C34" s="5">
        <v>1.2</v>
      </c>
      <c r="D34" s="5">
        <f t="shared" si="1"/>
        <v>5</v>
      </c>
      <c r="E34" s="5">
        <f t="shared" ca="1" si="2"/>
        <v>6.3</v>
      </c>
      <c r="F34" s="78">
        <f t="shared" si="3"/>
        <v>17307.692307692309</v>
      </c>
      <c r="G34" s="78">
        <f t="shared" ca="1" si="0"/>
        <v>21807.692307692309</v>
      </c>
      <c r="H34" s="5">
        <f t="shared" ca="1" si="4"/>
        <v>21900</v>
      </c>
    </row>
    <row r="35" spans="2:8" x14ac:dyDescent="0.25">
      <c r="B35" s="5">
        <v>31</v>
      </c>
      <c r="C35" s="5">
        <v>1.2</v>
      </c>
      <c r="D35" s="5">
        <f t="shared" si="1"/>
        <v>5</v>
      </c>
      <c r="E35" s="5">
        <f t="shared" ca="1" si="2"/>
        <v>5.55</v>
      </c>
      <c r="F35" s="78">
        <f t="shared" si="3"/>
        <v>17307.692307692309</v>
      </c>
      <c r="G35" s="78">
        <f t="shared" ca="1" si="0"/>
        <v>19211.538461538461</v>
      </c>
      <c r="H35" s="5">
        <f t="shared" ca="1" si="4"/>
        <v>19300</v>
      </c>
    </row>
    <row r="36" spans="2:8" x14ac:dyDescent="0.25">
      <c r="B36" s="5">
        <v>32</v>
      </c>
      <c r="C36" s="5">
        <v>1.2</v>
      </c>
      <c r="D36" s="5">
        <f t="shared" si="1"/>
        <v>5</v>
      </c>
      <c r="E36" s="5">
        <f t="shared" ca="1" si="2"/>
        <v>5.75</v>
      </c>
      <c r="F36" s="78">
        <f t="shared" si="3"/>
        <v>17307.692307692309</v>
      </c>
      <c r="G36" s="78">
        <f t="shared" ca="1" si="0"/>
        <v>19903.846153846152</v>
      </c>
      <c r="H36" s="5">
        <f t="shared" ca="1" si="4"/>
        <v>20000</v>
      </c>
    </row>
    <row r="37" spans="2:8" x14ac:dyDescent="0.25">
      <c r="B37" s="5">
        <v>33</v>
      </c>
      <c r="C37" s="5">
        <v>1.2</v>
      </c>
      <c r="D37" s="5">
        <f t="shared" si="1"/>
        <v>5</v>
      </c>
      <c r="E37" s="5">
        <f t="shared" ca="1" si="2"/>
        <v>6.3</v>
      </c>
      <c r="F37" s="78">
        <f t="shared" si="3"/>
        <v>17307.692307692309</v>
      </c>
      <c r="G37" s="78">
        <f t="shared" ref="G37:G56" ca="1" si="5">E37*$F$2/$D$2</f>
        <v>21807.692307692309</v>
      </c>
      <c r="H37" s="5">
        <f t="shared" ca="1" si="4"/>
        <v>21900</v>
      </c>
    </row>
    <row r="38" spans="2:8" x14ac:dyDescent="0.25">
      <c r="B38" s="5">
        <v>34</v>
      </c>
      <c r="C38" s="5">
        <v>1.2</v>
      </c>
      <c r="D38" s="5">
        <f t="shared" si="1"/>
        <v>5</v>
      </c>
      <c r="E38" s="5">
        <f t="shared" ca="1" si="2"/>
        <v>6.2</v>
      </c>
      <c r="F38" s="78">
        <f t="shared" si="3"/>
        <v>17307.692307692309</v>
      </c>
      <c r="G38" s="78">
        <f t="shared" ca="1" si="5"/>
        <v>21461.538461538461</v>
      </c>
      <c r="H38" s="5">
        <f t="shared" ca="1" si="4"/>
        <v>21500</v>
      </c>
    </row>
    <row r="39" spans="2:8" x14ac:dyDescent="0.25">
      <c r="B39" s="5">
        <v>35</v>
      </c>
      <c r="C39" s="5">
        <v>1.2</v>
      </c>
      <c r="D39" s="5">
        <f t="shared" si="1"/>
        <v>5</v>
      </c>
      <c r="E39" s="5">
        <f t="shared" ca="1" si="2"/>
        <v>5.65</v>
      </c>
      <c r="F39" s="78">
        <f t="shared" si="3"/>
        <v>17307.692307692309</v>
      </c>
      <c r="G39" s="78">
        <f t="shared" ca="1" si="5"/>
        <v>19557.692307692309</v>
      </c>
      <c r="H39" s="5">
        <f t="shared" ca="1" si="4"/>
        <v>19600</v>
      </c>
    </row>
    <row r="40" spans="2:8" x14ac:dyDescent="0.25">
      <c r="B40" s="5">
        <v>36</v>
      </c>
      <c r="C40" s="5">
        <v>1.2</v>
      </c>
      <c r="D40" s="5">
        <f t="shared" si="1"/>
        <v>5</v>
      </c>
      <c r="E40" s="5">
        <f t="shared" ca="1" si="2"/>
        <v>5.4</v>
      </c>
      <c r="F40" s="78">
        <f t="shared" si="3"/>
        <v>17307.692307692309</v>
      </c>
      <c r="G40" s="78">
        <f t="shared" ca="1" si="5"/>
        <v>18692.307692307691</v>
      </c>
      <c r="H40" s="5">
        <f t="shared" ca="1" si="4"/>
        <v>18700</v>
      </c>
    </row>
    <row r="41" spans="2:8" x14ac:dyDescent="0.25">
      <c r="B41" s="5">
        <v>37</v>
      </c>
      <c r="C41" s="5">
        <v>1.2</v>
      </c>
      <c r="D41" s="5">
        <f t="shared" si="1"/>
        <v>5</v>
      </c>
      <c r="E41" s="5">
        <f t="shared" ca="1" si="2"/>
        <v>4.9000000000000004</v>
      </c>
      <c r="F41" s="78">
        <f t="shared" si="3"/>
        <v>17307.692307692309</v>
      </c>
      <c r="G41" s="78">
        <f t="shared" ca="1" si="5"/>
        <v>16961.538461538461</v>
      </c>
      <c r="H41" s="5">
        <f t="shared" ca="1" si="4"/>
        <v>17000</v>
      </c>
    </row>
    <row r="42" spans="2:8" x14ac:dyDescent="0.25">
      <c r="B42" s="5">
        <v>38</v>
      </c>
      <c r="C42" s="5">
        <v>1.2</v>
      </c>
      <c r="D42" s="5">
        <f t="shared" si="1"/>
        <v>5</v>
      </c>
      <c r="E42" s="5">
        <f t="shared" ca="1" si="2"/>
        <v>7</v>
      </c>
      <c r="F42" s="78">
        <f t="shared" si="3"/>
        <v>17307.692307692309</v>
      </c>
      <c r="G42" s="78">
        <f t="shared" ca="1" si="5"/>
        <v>24230.76923076923</v>
      </c>
      <c r="H42" s="5">
        <f t="shared" ca="1" si="4"/>
        <v>24300</v>
      </c>
    </row>
    <row r="43" spans="2:8" x14ac:dyDescent="0.25">
      <c r="B43" s="5">
        <v>39</v>
      </c>
      <c r="C43" s="5">
        <v>1.2</v>
      </c>
      <c r="D43" s="5">
        <f t="shared" si="1"/>
        <v>5</v>
      </c>
      <c r="E43" s="5">
        <f t="shared" ca="1" si="2"/>
        <v>6.5</v>
      </c>
      <c r="F43" s="78">
        <f t="shared" si="3"/>
        <v>17307.692307692309</v>
      </c>
      <c r="G43" s="78">
        <f t="shared" ca="1" si="5"/>
        <v>22500</v>
      </c>
      <c r="H43" s="5">
        <f t="shared" ca="1" si="4"/>
        <v>22500</v>
      </c>
    </row>
    <row r="44" spans="2:8" x14ac:dyDescent="0.25">
      <c r="B44" s="5">
        <v>40</v>
      </c>
      <c r="C44" s="5">
        <v>1.2</v>
      </c>
      <c r="D44" s="5">
        <f t="shared" si="1"/>
        <v>5</v>
      </c>
      <c r="E44" s="5">
        <f t="shared" ca="1" si="2"/>
        <v>5.55</v>
      </c>
      <c r="F44" s="78">
        <f t="shared" si="3"/>
        <v>17307.692307692309</v>
      </c>
      <c r="G44" s="78">
        <f t="shared" ca="1" si="5"/>
        <v>19211.538461538461</v>
      </c>
      <c r="H44" s="5">
        <f t="shared" ca="1" si="4"/>
        <v>19300</v>
      </c>
    </row>
    <row r="45" spans="2:8" x14ac:dyDescent="0.25">
      <c r="B45" s="5">
        <v>41</v>
      </c>
      <c r="C45" s="5">
        <v>1.2</v>
      </c>
      <c r="D45" s="5">
        <f t="shared" si="1"/>
        <v>5</v>
      </c>
      <c r="E45" s="5">
        <f t="shared" ca="1" si="2"/>
        <v>6.65</v>
      </c>
      <c r="F45" s="78">
        <f t="shared" si="3"/>
        <v>17307.692307692309</v>
      </c>
      <c r="G45" s="78">
        <f t="shared" ca="1" si="5"/>
        <v>23019.23076923077</v>
      </c>
      <c r="H45" s="5">
        <f t="shared" ca="1" si="4"/>
        <v>23100</v>
      </c>
    </row>
    <row r="46" spans="2:8" x14ac:dyDescent="0.25">
      <c r="B46" s="5">
        <v>42</v>
      </c>
      <c r="C46" s="5">
        <v>1.2</v>
      </c>
      <c r="D46" s="5">
        <f t="shared" si="1"/>
        <v>5</v>
      </c>
      <c r="E46" s="5">
        <f t="shared" ca="1" si="2"/>
        <v>6.95</v>
      </c>
      <c r="F46" s="78">
        <f t="shared" si="3"/>
        <v>17307.692307692309</v>
      </c>
      <c r="G46" s="78">
        <f t="shared" ca="1" si="5"/>
        <v>24057.692307692309</v>
      </c>
      <c r="H46" s="5">
        <f t="shared" ca="1" si="4"/>
        <v>24100</v>
      </c>
    </row>
    <row r="47" spans="2:8" x14ac:dyDescent="0.25">
      <c r="B47" s="5">
        <v>43</v>
      </c>
      <c r="C47" s="5">
        <v>1.4</v>
      </c>
      <c r="D47" s="5">
        <f t="shared" si="1"/>
        <v>5</v>
      </c>
      <c r="E47" s="5">
        <f t="shared" ca="1" si="2"/>
        <v>8.25</v>
      </c>
      <c r="F47" s="78">
        <f t="shared" si="3"/>
        <v>17307.692307692309</v>
      </c>
      <c r="G47" s="78">
        <f t="shared" ca="1" si="5"/>
        <v>28557.692307692309</v>
      </c>
      <c r="H47" s="5">
        <f t="shared" ca="1" si="4"/>
        <v>28600</v>
      </c>
    </row>
    <row r="48" spans="2:8" x14ac:dyDescent="0.25">
      <c r="B48" s="5">
        <v>44</v>
      </c>
      <c r="C48" s="5">
        <v>1.8</v>
      </c>
      <c r="D48" s="5">
        <f t="shared" si="1"/>
        <v>5</v>
      </c>
      <c r="E48" s="5">
        <f t="shared" ca="1" si="2"/>
        <v>10.55</v>
      </c>
      <c r="F48" s="78">
        <f t="shared" si="3"/>
        <v>17307.692307692309</v>
      </c>
      <c r="G48" s="78">
        <f t="shared" ca="1" si="5"/>
        <v>36519.230769230766</v>
      </c>
      <c r="H48" s="5">
        <f t="shared" ca="1" si="4"/>
        <v>36600</v>
      </c>
    </row>
    <row r="49" spans="2:9" x14ac:dyDescent="0.25">
      <c r="B49" s="5">
        <v>45</v>
      </c>
      <c r="C49" s="5">
        <v>1.8</v>
      </c>
      <c r="D49" s="5">
        <f t="shared" si="1"/>
        <v>5</v>
      </c>
      <c r="E49" s="5">
        <f t="shared" ca="1" si="2"/>
        <v>9.25</v>
      </c>
      <c r="F49" s="78">
        <f t="shared" si="3"/>
        <v>17307.692307692309</v>
      </c>
      <c r="G49" s="78">
        <f t="shared" ca="1" si="5"/>
        <v>32019.23076923077</v>
      </c>
      <c r="H49" s="5">
        <f t="shared" ca="1" si="4"/>
        <v>32100</v>
      </c>
      <c r="I49">
        <f>3/1.5</f>
        <v>2</v>
      </c>
    </row>
    <row r="50" spans="2:9" x14ac:dyDescent="0.25">
      <c r="B50" s="5">
        <v>46</v>
      </c>
      <c r="C50" s="5">
        <v>1.8</v>
      </c>
      <c r="D50" s="5">
        <f t="shared" si="1"/>
        <v>5</v>
      </c>
      <c r="E50" s="5">
        <f t="shared" ca="1" si="2"/>
        <v>9.75</v>
      </c>
      <c r="F50" s="78">
        <f t="shared" si="3"/>
        <v>17307.692307692309</v>
      </c>
      <c r="G50" s="78">
        <f t="shared" ca="1" si="5"/>
        <v>33750</v>
      </c>
      <c r="H50" s="5">
        <f t="shared" ca="1" si="4"/>
        <v>33800</v>
      </c>
    </row>
    <row r="51" spans="2:9" x14ac:dyDescent="0.25">
      <c r="B51" s="5">
        <v>47</v>
      </c>
      <c r="C51" s="5">
        <v>1.8</v>
      </c>
      <c r="D51" s="5">
        <f t="shared" si="1"/>
        <v>5</v>
      </c>
      <c r="E51" s="5">
        <f t="shared" ca="1" si="2"/>
        <v>10.15</v>
      </c>
      <c r="F51" s="78">
        <f t="shared" si="3"/>
        <v>17307.692307692309</v>
      </c>
      <c r="G51" s="78">
        <f t="shared" ca="1" si="5"/>
        <v>35134.615384615383</v>
      </c>
      <c r="H51" s="5">
        <f t="shared" ca="1" si="4"/>
        <v>35200</v>
      </c>
    </row>
    <row r="52" spans="2:9" x14ac:dyDescent="0.25">
      <c r="B52" s="5">
        <v>48</v>
      </c>
      <c r="C52" s="5">
        <v>1.8</v>
      </c>
      <c r="D52" s="5">
        <f t="shared" si="1"/>
        <v>5</v>
      </c>
      <c r="E52" s="5">
        <f t="shared" ca="1" si="2"/>
        <v>8.6</v>
      </c>
      <c r="F52" s="78">
        <f t="shared" si="3"/>
        <v>17307.692307692309</v>
      </c>
      <c r="G52" s="78">
        <f t="shared" ca="1" si="5"/>
        <v>29769.23076923077</v>
      </c>
      <c r="H52" s="5">
        <f t="shared" ca="1" si="4"/>
        <v>29800</v>
      </c>
    </row>
    <row r="53" spans="2:9" x14ac:dyDescent="0.25">
      <c r="B53" s="5">
        <v>49</v>
      </c>
      <c r="C53" s="5">
        <v>0.67</v>
      </c>
      <c r="D53" s="5">
        <f t="shared" si="1"/>
        <v>5</v>
      </c>
      <c r="E53" s="5">
        <f t="shared" ca="1" si="2"/>
        <v>3.4</v>
      </c>
      <c r="F53" s="78">
        <f t="shared" si="3"/>
        <v>17307.692307692309</v>
      </c>
      <c r="G53" s="78">
        <f t="shared" ca="1" si="5"/>
        <v>11769.23076923077</v>
      </c>
      <c r="H53" s="5">
        <f t="shared" ca="1" si="4"/>
        <v>11800</v>
      </c>
    </row>
    <row r="54" spans="2:9" x14ac:dyDescent="0.25">
      <c r="B54" s="5">
        <v>50</v>
      </c>
      <c r="C54" s="5">
        <v>0.67</v>
      </c>
      <c r="D54" s="5">
        <f t="shared" si="1"/>
        <v>5</v>
      </c>
      <c r="E54" s="5">
        <f t="shared" ca="1" si="2"/>
        <v>3.1</v>
      </c>
      <c r="F54" s="78">
        <f t="shared" si="3"/>
        <v>17307.692307692309</v>
      </c>
      <c r="G54" s="78">
        <f t="shared" ca="1" si="5"/>
        <v>10730.76923076923</v>
      </c>
      <c r="H54" s="5">
        <f t="shared" ca="1" si="4"/>
        <v>10800</v>
      </c>
    </row>
    <row r="55" spans="2:9" x14ac:dyDescent="0.25">
      <c r="B55" s="5">
        <v>51</v>
      </c>
      <c r="C55" s="5">
        <v>0.67</v>
      </c>
      <c r="D55" s="5">
        <f t="shared" si="1"/>
        <v>5</v>
      </c>
      <c r="E55" s="5">
        <f t="shared" ca="1" si="2"/>
        <v>3.5</v>
      </c>
      <c r="F55" s="78">
        <f t="shared" si="3"/>
        <v>17307.692307692309</v>
      </c>
      <c r="G55" s="78">
        <f t="shared" ca="1" si="5"/>
        <v>12115.384615384615</v>
      </c>
      <c r="H55" s="5">
        <f t="shared" ca="1" si="4"/>
        <v>12200</v>
      </c>
    </row>
    <row r="56" spans="2:9" x14ac:dyDescent="0.25">
      <c r="B56" s="5">
        <v>52</v>
      </c>
      <c r="C56" s="5">
        <v>0.67</v>
      </c>
      <c r="D56" s="5">
        <f t="shared" si="1"/>
        <v>5</v>
      </c>
      <c r="E56" s="5">
        <f t="shared" ca="1" si="2"/>
        <v>3.95</v>
      </c>
      <c r="F56" s="78">
        <f t="shared" si="3"/>
        <v>17307.692307692309</v>
      </c>
      <c r="G56" s="78">
        <f t="shared" ca="1" si="5"/>
        <v>13673.076923076924</v>
      </c>
      <c r="H56" s="5">
        <f t="shared" ca="1" si="4"/>
        <v>13700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E27"/>
  <sheetViews>
    <sheetView workbookViewId="0"/>
  </sheetViews>
  <sheetFormatPr defaultColWidth="15.7109375" defaultRowHeight="15" x14ac:dyDescent="0.25"/>
  <cols>
    <col min="1" max="16384" width="15.7109375" style="4"/>
  </cols>
  <sheetData>
    <row r="1" spans="1:213" x14ac:dyDescent="0.25">
      <c r="A1" s="4" t="s">
        <v>104</v>
      </c>
      <c r="B1" s="21" t="e">
        <f ca="1">Model!$F$8</f>
        <v>#NAME?</v>
      </c>
      <c r="C1" s="17">
        <v>1</v>
      </c>
      <c r="D1" s="17">
        <v>0.5</v>
      </c>
      <c r="E1" s="15"/>
      <c r="F1" s="4" t="s">
        <v>138</v>
      </c>
      <c r="I1" s="4" t="s">
        <v>95</v>
      </c>
      <c r="J1" s="15">
        <v>4</v>
      </c>
      <c r="L1" s="4" t="s">
        <v>92</v>
      </c>
      <c r="M1" s="15" t="b">
        <v>1</v>
      </c>
      <c r="O1" s="4" t="s">
        <v>87</v>
      </c>
      <c r="Y1" s="4" t="s">
        <v>106</v>
      </c>
      <c r="AA1" s="4" t="s">
        <v>146</v>
      </c>
      <c r="AD1" s="4" t="s">
        <v>121</v>
      </c>
    </row>
    <row r="2" spans="1:213" x14ac:dyDescent="0.25">
      <c r="A2" s="4" t="s">
        <v>105</v>
      </c>
      <c r="B2" s="16">
        <v>1</v>
      </c>
      <c r="C2" s="16">
        <v>0</v>
      </c>
      <c r="F2" s="4" t="s">
        <v>139</v>
      </c>
      <c r="G2" s="16" t="b">
        <v>0</v>
      </c>
      <c r="H2" s="16"/>
      <c r="I2" s="4" t="s">
        <v>85</v>
      </c>
      <c r="J2" s="15"/>
      <c r="L2" s="4" t="s">
        <v>132</v>
      </c>
      <c r="M2" s="17">
        <v>1000</v>
      </c>
      <c r="O2" s="4" t="s">
        <v>88</v>
      </c>
      <c r="P2" s="15"/>
      <c r="R2" s="4" t="s">
        <v>96</v>
      </c>
      <c r="S2" s="18" t="s">
        <v>153</v>
      </c>
      <c r="U2" s="4" t="s">
        <v>102</v>
      </c>
      <c r="V2" s="15"/>
      <c r="X2" s="4" t="s">
        <v>107</v>
      </c>
      <c r="Y2" s="16">
        <v>0</v>
      </c>
      <c r="AA2" s="4" t="s">
        <v>147</v>
      </c>
      <c r="AB2" s="16">
        <v>0</v>
      </c>
      <c r="AD2" s="4" t="s">
        <v>122</v>
      </c>
      <c r="AE2" s="16" t="b">
        <v>1</v>
      </c>
    </row>
    <row r="3" spans="1:213" x14ac:dyDescent="0.25">
      <c r="A3" s="4" t="s">
        <v>117</v>
      </c>
      <c r="B3" s="16" t="b">
        <v>1</v>
      </c>
      <c r="C3" s="16">
        <v>1000</v>
      </c>
      <c r="F3" s="4" t="s">
        <v>140</v>
      </c>
      <c r="G3" s="16" t="b">
        <v>0</v>
      </c>
      <c r="H3" s="16"/>
      <c r="I3" s="4" t="s">
        <v>86</v>
      </c>
      <c r="J3" s="22">
        <v>1081994.1000000001</v>
      </c>
      <c r="L3" s="4" t="s">
        <v>131</v>
      </c>
      <c r="M3" s="17">
        <v>1</v>
      </c>
      <c r="N3" s="17">
        <v>0</v>
      </c>
      <c r="O3" s="4" t="s">
        <v>89</v>
      </c>
      <c r="P3" s="15"/>
      <c r="R3" s="4" t="s">
        <v>97</v>
      </c>
      <c r="S3" s="18" t="s">
        <v>153</v>
      </c>
      <c r="U3" s="4" t="s">
        <v>103</v>
      </c>
      <c r="V3" s="15"/>
      <c r="X3" s="4" t="s">
        <v>108</v>
      </c>
      <c r="Y3" s="16">
        <v>0.1</v>
      </c>
      <c r="AA3" s="4" t="s">
        <v>148</v>
      </c>
      <c r="AB3" s="15"/>
      <c r="AD3" s="4" t="s">
        <v>123</v>
      </c>
      <c r="AE3" s="16">
        <v>250</v>
      </c>
    </row>
    <row r="4" spans="1:213" x14ac:dyDescent="0.25">
      <c r="A4" s="4" t="s">
        <v>119</v>
      </c>
      <c r="B4" s="16" t="b">
        <v>0</v>
      </c>
      <c r="C4" s="16">
        <v>5</v>
      </c>
      <c r="D4" s="16">
        <v>2</v>
      </c>
      <c r="F4" s="4" t="s">
        <v>141</v>
      </c>
      <c r="G4" s="16" t="b">
        <v>0</v>
      </c>
      <c r="H4" s="16"/>
      <c r="L4" s="4" t="s">
        <v>114</v>
      </c>
      <c r="M4" s="17" t="b">
        <v>1</v>
      </c>
      <c r="O4" s="4" t="s">
        <v>90</v>
      </c>
      <c r="P4" s="15"/>
      <c r="R4" s="4" t="s">
        <v>98</v>
      </c>
      <c r="S4" s="18" t="s">
        <v>154</v>
      </c>
      <c r="X4" s="4" t="s">
        <v>109</v>
      </c>
      <c r="Y4" s="16">
        <v>0.5</v>
      </c>
      <c r="AA4" s="4" t="s">
        <v>149</v>
      </c>
      <c r="AB4" s="15"/>
      <c r="AD4" s="4" t="s">
        <v>124</v>
      </c>
      <c r="AE4" s="16" t="b">
        <v>0</v>
      </c>
    </row>
    <row r="5" spans="1:213" x14ac:dyDescent="0.25">
      <c r="A5" s="4" t="s">
        <v>120</v>
      </c>
      <c r="B5" s="16" t="b">
        <v>0</v>
      </c>
      <c r="C5" s="16">
        <v>100</v>
      </c>
      <c r="D5" s="16">
        <v>0.01</v>
      </c>
      <c r="E5" s="16" t="b">
        <v>1</v>
      </c>
      <c r="F5" s="4" t="s">
        <v>142</v>
      </c>
      <c r="G5" s="16" t="b">
        <v>0</v>
      </c>
      <c r="H5" s="16"/>
      <c r="L5" s="4" t="s">
        <v>115</v>
      </c>
      <c r="M5" s="17">
        <v>3</v>
      </c>
      <c r="O5" s="4" t="s">
        <v>91</v>
      </c>
      <c r="P5" s="15"/>
      <c r="R5" s="4" t="s">
        <v>99</v>
      </c>
      <c r="S5" s="18" t="s">
        <v>153</v>
      </c>
      <c r="X5" s="4" t="s">
        <v>110</v>
      </c>
      <c r="Y5" s="16" t="s">
        <v>152</v>
      </c>
      <c r="AA5" s="4" t="s">
        <v>150</v>
      </c>
      <c r="AB5" s="15"/>
      <c r="AD5" s="4" t="s">
        <v>125</v>
      </c>
      <c r="AE5" s="16">
        <v>15</v>
      </c>
    </row>
    <row r="6" spans="1:213" x14ac:dyDescent="0.25">
      <c r="A6" s="4" t="s">
        <v>118</v>
      </c>
      <c r="B6" s="16" t="b">
        <v>0</v>
      </c>
      <c r="C6" s="16"/>
      <c r="F6" s="4" t="s">
        <v>143</v>
      </c>
      <c r="G6" s="16" t="b">
        <v>0</v>
      </c>
      <c r="H6" s="16"/>
      <c r="L6" s="4" t="s">
        <v>144</v>
      </c>
      <c r="M6" s="17" t="b">
        <v>0</v>
      </c>
      <c r="N6" s="17"/>
      <c r="R6" s="4" t="s">
        <v>100</v>
      </c>
      <c r="S6" s="15"/>
      <c r="X6" s="4" t="s">
        <v>111</v>
      </c>
      <c r="Y6" s="17" t="b">
        <v>1</v>
      </c>
      <c r="AA6" s="4" t="s">
        <v>151</v>
      </c>
      <c r="AB6" s="15"/>
      <c r="AD6" s="4" t="s">
        <v>126</v>
      </c>
      <c r="AE6" s="16">
        <v>2</v>
      </c>
    </row>
    <row r="7" spans="1:213" x14ac:dyDescent="0.25">
      <c r="A7" s="4" t="s">
        <v>112</v>
      </c>
      <c r="B7" s="16">
        <v>50</v>
      </c>
      <c r="L7" s="4" t="s">
        <v>145</v>
      </c>
      <c r="M7" s="17" t="b">
        <v>0</v>
      </c>
      <c r="N7" s="17"/>
      <c r="R7" s="4" t="s">
        <v>101</v>
      </c>
      <c r="S7" s="15" t="b">
        <v>1</v>
      </c>
      <c r="AD7" s="4" t="s">
        <v>127</v>
      </c>
      <c r="AE7" s="16" t="b">
        <v>0</v>
      </c>
    </row>
    <row r="8" spans="1:213" x14ac:dyDescent="0.25">
      <c r="A8" s="4" t="s">
        <v>50</v>
      </c>
      <c r="B8" s="4" t="s">
        <v>50</v>
      </c>
      <c r="F8" s="4" t="s">
        <v>113</v>
      </c>
      <c r="G8" s="16" t="b">
        <v>1</v>
      </c>
      <c r="H8" s="16">
        <v>1</v>
      </c>
      <c r="AD8" s="4" t="s">
        <v>128</v>
      </c>
      <c r="AE8" s="16">
        <v>100</v>
      </c>
    </row>
    <row r="9" spans="1:213" x14ac:dyDescent="0.25">
      <c r="A9" s="4" t="s">
        <v>137</v>
      </c>
      <c r="B9" s="16">
        <v>3</v>
      </c>
      <c r="F9" s="4" t="s">
        <v>134</v>
      </c>
      <c r="G9" s="16" t="b">
        <v>0</v>
      </c>
      <c r="AD9" s="4" t="s">
        <v>129</v>
      </c>
      <c r="AE9" s="16">
        <v>0.01</v>
      </c>
    </row>
    <row r="10" spans="1:213" x14ac:dyDescent="0.25">
      <c r="A10" s="4" t="s">
        <v>116</v>
      </c>
      <c r="B10" s="16" t="b">
        <v>0</v>
      </c>
      <c r="AD10" s="4" t="s">
        <v>130</v>
      </c>
      <c r="AE10" s="16" t="b">
        <v>1</v>
      </c>
    </row>
    <row r="11" spans="1:213" x14ac:dyDescent="0.25">
      <c r="A11" s="4" t="s">
        <v>133</v>
      </c>
      <c r="B11" s="16" t="b">
        <v>1</v>
      </c>
    </row>
    <row r="12" spans="1:213" x14ac:dyDescent="0.25">
      <c r="A12" s="4" t="s">
        <v>136</v>
      </c>
      <c r="B12" s="16" t="b">
        <v>0</v>
      </c>
      <c r="F12" s="4" t="s">
        <v>135</v>
      </c>
      <c r="G12" s="16">
        <v>2</v>
      </c>
    </row>
    <row r="14" spans="1:213" ht="15.75" thickBot="1" x14ac:dyDescent="0.3">
      <c r="A14" s="4" t="s">
        <v>93</v>
      </c>
      <c r="B14" s="15">
        <v>1</v>
      </c>
      <c r="AX14" s="4" t="s">
        <v>94</v>
      </c>
      <c r="AY14" s="15">
        <v>1</v>
      </c>
    </row>
    <row r="15" spans="1:213" s="14" customFormat="1" ht="15.75" thickTop="1" x14ac:dyDescent="0.25">
      <c r="A15" s="14" t="s">
        <v>51</v>
      </c>
      <c r="B15" s="14" t="s">
        <v>52</v>
      </c>
      <c r="C15" s="14" t="s">
        <v>53</v>
      </c>
      <c r="D15" s="14" t="s">
        <v>54</v>
      </c>
      <c r="E15" s="14" t="s">
        <v>55</v>
      </c>
      <c r="F15" s="14" t="s">
        <v>56</v>
      </c>
      <c r="G15" s="14" t="s">
        <v>57</v>
      </c>
      <c r="H15" s="14" t="s">
        <v>58</v>
      </c>
      <c r="I15" s="14" t="s">
        <v>59</v>
      </c>
      <c r="J15" s="14" t="s">
        <v>60</v>
      </c>
      <c r="K15" s="14" t="s">
        <v>61</v>
      </c>
      <c r="AX15" s="14" t="s">
        <v>62</v>
      </c>
      <c r="AY15" s="14" t="s">
        <v>63</v>
      </c>
      <c r="AZ15" s="14" t="s">
        <v>64</v>
      </c>
      <c r="BA15" s="14" t="s">
        <v>54</v>
      </c>
      <c r="BB15" s="14" t="s">
        <v>65</v>
      </c>
      <c r="BC15" s="14" t="s">
        <v>66</v>
      </c>
      <c r="BD15" s="14" t="s">
        <v>67</v>
      </c>
      <c r="BE15" s="14" t="s">
        <v>68</v>
      </c>
      <c r="BF15" s="14" t="s">
        <v>69</v>
      </c>
      <c r="BG15" s="14" t="s">
        <v>70</v>
      </c>
      <c r="BH15" s="14" t="s">
        <v>71</v>
      </c>
      <c r="BI15" s="14" t="s">
        <v>72</v>
      </c>
      <c r="BJ15" s="14" t="s">
        <v>73</v>
      </c>
      <c r="BK15" s="14" t="s">
        <v>74</v>
      </c>
      <c r="BL15" s="14" t="s">
        <v>75</v>
      </c>
      <c r="BM15" s="14" t="s">
        <v>76</v>
      </c>
      <c r="BN15" s="14" t="s">
        <v>77</v>
      </c>
      <c r="BO15" s="14" t="s">
        <v>78</v>
      </c>
      <c r="BP15" s="14" t="s">
        <v>79</v>
      </c>
      <c r="BQ15" s="14" t="s">
        <v>80</v>
      </c>
      <c r="BR15" s="14" t="s">
        <v>81</v>
      </c>
      <c r="BS15" s="14" t="s">
        <v>82</v>
      </c>
      <c r="BT15" s="14" t="s">
        <v>83</v>
      </c>
      <c r="BU15" s="14" t="s">
        <v>84</v>
      </c>
    </row>
    <row r="16" spans="1:213" x14ac:dyDescent="0.25">
      <c r="A16" s="4" t="s">
        <v>166</v>
      </c>
      <c r="B16" s="4">
        <v>0.1</v>
      </c>
      <c r="C16" s="4">
        <v>0.5</v>
      </c>
      <c r="D16" s="19" t="s">
        <v>167</v>
      </c>
      <c r="G16" s="4">
        <v>2</v>
      </c>
      <c r="H16" s="45">
        <f>Model!$B$18</f>
        <v>25</v>
      </c>
      <c r="I16" s="4">
        <v>20</v>
      </c>
      <c r="J16" s="4">
        <v>35</v>
      </c>
      <c r="K16" s="4" t="s">
        <v>168</v>
      </c>
      <c r="L16" s="4">
        <v>1</v>
      </c>
      <c r="M16" s="4" t="b">
        <v>0</v>
      </c>
      <c r="AX16" s="4">
        <v>2</v>
      </c>
      <c r="AY16" s="4">
        <v>1</v>
      </c>
      <c r="BB16" s="4">
        <v>0</v>
      </c>
      <c r="BC16" s="4">
        <v>6</v>
      </c>
      <c r="BD16" s="20" t="e">
        <f ca="1">Model!$F$10</f>
        <v>#NAME?</v>
      </c>
      <c r="BE16" s="4">
        <v>2</v>
      </c>
      <c r="BF16" s="4">
        <v>0.08</v>
      </c>
      <c r="BH16" s="4">
        <v>1</v>
      </c>
      <c r="BI16" s="4">
        <v>12</v>
      </c>
      <c r="BJ16" s="4">
        <v>0</v>
      </c>
      <c r="BK16" s="4">
        <v>-1</v>
      </c>
      <c r="BL16" s="4" t="b">
        <v>1</v>
      </c>
      <c r="BM16" s="4" t="b">
        <v>0</v>
      </c>
      <c r="BN16" s="4" t="b">
        <v>0</v>
      </c>
      <c r="GV16" s="19"/>
      <c r="GY16" s="20"/>
      <c r="HE16" s="20"/>
    </row>
    <row r="17" spans="1:13" x14ac:dyDescent="0.25">
      <c r="A17" s="4" t="s">
        <v>155</v>
      </c>
      <c r="H17" s="45">
        <f>Model!$B$19</f>
        <v>56</v>
      </c>
      <c r="I17" s="4">
        <v>41</v>
      </c>
      <c r="J17" s="4">
        <v>60</v>
      </c>
      <c r="K17" s="4" t="s">
        <v>168</v>
      </c>
      <c r="L17" s="4">
        <v>0</v>
      </c>
      <c r="M17" s="4" t="b">
        <v>0</v>
      </c>
    </row>
    <row r="18" spans="1:13" x14ac:dyDescent="0.25">
      <c r="A18" s="4" t="s">
        <v>156</v>
      </c>
    </row>
    <row r="19" spans="1:13" x14ac:dyDescent="0.25">
      <c r="A19" s="4" t="s">
        <v>157</v>
      </c>
    </row>
    <row r="20" spans="1:13" x14ac:dyDescent="0.25">
      <c r="A20" s="4" t="s">
        <v>158</v>
      </c>
    </row>
    <row r="21" spans="1:13" x14ac:dyDescent="0.25">
      <c r="A21" s="4" t="s">
        <v>159</v>
      </c>
    </row>
    <row r="22" spans="1:13" x14ac:dyDescent="0.25">
      <c r="A22" s="4" t="s">
        <v>160</v>
      </c>
    </row>
    <row r="23" spans="1:13" x14ac:dyDescent="0.25">
      <c r="A23" s="4" t="s">
        <v>161</v>
      </c>
    </row>
    <row r="24" spans="1:13" x14ac:dyDescent="0.25">
      <c r="A24" s="4" t="s">
        <v>162</v>
      </c>
    </row>
    <row r="25" spans="1:13" x14ac:dyDescent="0.25">
      <c r="A25" s="4" t="s">
        <v>163</v>
      </c>
    </row>
    <row r="26" spans="1:13" x14ac:dyDescent="0.25">
      <c r="A26" s="4" t="s">
        <v>164</v>
      </c>
    </row>
    <row r="27" spans="1:13" x14ac:dyDescent="0.25">
      <c r="A27" s="4"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RiskSerializationData</vt:lpstr>
      <vt:lpstr>rsklibSimData</vt:lpstr>
      <vt:lpstr>Model</vt:lpstr>
      <vt:lpstr>Output Distribution - Original</vt:lpstr>
      <vt:lpstr>Parametrical Change Deliverable</vt:lpstr>
      <vt:lpstr>Model Cash flow</vt:lpstr>
      <vt:lpstr>Optimization Summary</vt:lpstr>
      <vt:lpstr>Weekly Demand &amp; Budget Inputs</vt:lpstr>
      <vt:lpstr>ro_HiddenInfo</vt:lpstr>
      <vt:lpstr>_PalUtilTempWorksheet</vt:lpstr>
    </vt:vector>
  </TitlesOfParts>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2016-05-12T05:20:43Z</dcterms:modified>
</cp:coreProperties>
</file>