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shish\Desktop\My final projects\Reseller Ledger\"/>
    </mc:Choice>
  </mc:AlternateContent>
  <bookViews>
    <workbookView xWindow="0" yWindow="0" windowWidth="19200" windowHeight="7190" activeTab="1"/>
  </bookViews>
  <sheets>
    <sheet name="Read Me First" sheetId="4" r:id="rId1"/>
    <sheet name="Data" sheetId="1" r:id="rId2"/>
    <sheet name="Ledger" sheetId="3" r:id="rId3"/>
  </sheets>
  <definedNames>
    <definedName name="_xlnm._FilterDatabase" localSheetId="1" hidden="1">Data!$A$1:$J$7</definedName>
    <definedName name="_xlnm._FilterDatabase" localSheetId="2" hidden="1">Ledger!$A$3:$K$19</definedName>
    <definedName name="Data">Data!$C$2:$C$257</definedName>
    <definedName name="Match_BeneficiaryName">Data!$F$2:$F$257</definedName>
    <definedName name="Match_BillingPeriod">Data!$E$2:$E$257</definedName>
    <definedName name="Match_Credit">Data!$H$2:$H$257</definedName>
    <definedName name="Match_Date">Data!$B$2:$B$257</definedName>
    <definedName name="Match_Debit">Data!$I$2:$I$257</definedName>
    <definedName name="Match_FinancialYear">Data!$A$2:$A$257</definedName>
    <definedName name="Match_ModeofPayment">Data!$G$2:$G$257</definedName>
    <definedName name="Match_Particular">Data!$D$2:$D$257</definedName>
    <definedName name="Match_Remarks">Data!$J$2:$J$257</definedName>
    <definedName name="Match_Reseller">Data!$C$2:$C$257</definedName>
    <definedName name="Reseller">Data!$ASH$10000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H10000" i="1" l="1"/>
  <c r="D1" i="3" l="1"/>
  <c r="A5" i="3" l="1"/>
  <c r="I5" i="3"/>
  <c r="G6" i="3"/>
  <c r="E7" i="3"/>
  <c r="C8" i="3"/>
  <c r="A9" i="3"/>
  <c r="I9" i="3"/>
  <c r="G10" i="3"/>
  <c r="E11" i="3"/>
  <c r="C12" i="3"/>
  <c r="A13" i="3"/>
  <c r="I13" i="3"/>
  <c r="G14" i="3"/>
  <c r="E15" i="3"/>
  <c r="C16" i="3"/>
  <c r="A17" i="3"/>
  <c r="I17" i="3"/>
  <c r="G18" i="3"/>
  <c r="E19" i="3"/>
  <c r="B5" i="3"/>
  <c r="K5" i="3"/>
  <c r="H6" i="3"/>
  <c r="F7" i="3"/>
  <c r="D8" i="3"/>
  <c r="B9" i="3"/>
  <c r="K9" i="3"/>
  <c r="H10" i="3"/>
  <c r="F11" i="3"/>
  <c r="D12" i="3"/>
  <c r="B13" i="3"/>
  <c r="K13" i="3"/>
  <c r="H14" i="3"/>
  <c r="F15" i="3"/>
  <c r="D16" i="3"/>
  <c r="B17" i="3"/>
  <c r="K17" i="3"/>
  <c r="H18" i="3"/>
  <c r="F19" i="3"/>
  <c r="C5" i="3"/>
  <c r="A6" i="3"/>
  <c r="I6" i="3"/>
  <c r="G7" i="3"/>
  <c r="E8" i="3"/>
  <c r="C9" i="3"/>
  <c r="A10" i="3"/>
  <c r="I10" i="3"/>
  <c r="G11" i="3"/>
  <c r="E12" i="3"/>
  <c r="C13" i="3"/>
  <c r="A14" i="3"/>
  <c r="I14" i="3"/>
  <c r="G15" i="3"/>
  <c r="E16" i="3"/>
  <c r="C17" i="3"/>
  <c r="A18" i="3"/>
  <c r="I18" i="3"/>
  <c r="G19" i="3"/>
  <c r="D5" i="3"/>
  <c r="B6" i="3"/>
  <c r="K6" i="3"/>
  <c r="H7" i="3"/>
  <c r="F8" i="3"/>
  <c r="D9" i="3"/>
  <c r="B10" i="3"/>
  <c r="K10" i="3"/>
  <c r="H11" i="3"/>
  <c r="F12" i="3"/>
  <c r="D13" i="3"/>
  <c r="B14" i="3"/>
  <c r="K14" i="3"/>
  <c r="H15" i="3"/>
  <c r="F16" i="3"/>
  <c r="D17" i="3"/>
  <c r="B18" i="3"/>
  <c r="K18" i="3"/>
  <c r="H19" i="3"/>
  <c r="E5" i="3"/>
  <c r="A7" i="3"/>
  <c r="G8" i="3"/>
  <c r="C10" i="3"/>
  <c r="I11" i="3"/>
  <c r="E13" i="3"/>
  <c r="A15" i="3"/>
  <c r="G16" i="3"/>
  <c r="C18" i="3"/>
  <c r="I19" i="3"/>
  <c r="F5" i="3"/>
  <c r="B7" i="3"/>
  <c r="H8" i="3"/>
  <c r="D10" i="3"/>
  <c r="K11" i="3"/>
  <c r="F13" i="3"/>
  <c r="B15" i="3"/>
  <c r="H16" i="3"/>
  <c r="D18" i="3"/>
  <c r="K19" i="3"/>
  <c r="G5" i="3"/>
  <c r="C7" i="3"/>
  <c r="I8" i="3"/>
  <c r="E10" i="3"/>
  <c r="A12" i="3"/>
  <c r="G13" i="3"/>
  <c r="C15" i="3"/>
  <c r="I16" i="3"/>
  <c r="E18" i="3"/>
  <c r="H5" i="3"/>
  <c r="A8" i="3"/>
  <c r="A11" i="3"/>
  <c r="K12" i="3"/>
  <c r="K15" i="3"/>
  <c r="F18" i="3"/>
  <c r="C6" i="3"/>
  <c r="B8" i="3"/>
  <c r="B11" i="3"/>
  <c r="H13" i="3"/>
  <c r="A16" i="3"/>
  <c r="A19" i="3"/>
  <c r="D6" i="3"/>
  <c r="K8" i="3"/>
  <c r="C11" i="3"/>
  <c r="C14" i="3"/>
  <c r="B16" i="3"/>
  <c r="B19" i="3"/>
  <c r="E6" i="3"/>
  <c r="E9" i="3"/>
  <c r="D11" i="3"/>
  <c r="D14" i="3"/>
  <c r="K16" i="3"/>
  <c r="C19" i="3"/>
  <c r="F6" i="3"/>
  <c r="B12" i="3"/>
  <c r="E17" i="3"/>
  <c r="D7" i="3"/>
  <c r="G12" i="3"/>
  <c r="F17" i="3"/>
  <c r="I7" i="3"/>
  <c r="H12" i="3"/>
  <c r="G17" i="3"/>
  <c r="K7" i="3"/>
  <c r="I12" i="3"/>
  <c r="H17" i="3"/>
  <c r="F9" i="3"/>
  <c r="D19" i="3"/>
  <c r="G9" i="3"/>
  <c r="H9" i="3"/>
  <c r="F10" i="3"/>
  <c r="E14" i="3"/>
  <c r="F14" i="3"/>
  <c r="D15" i="3"/>
  <c r="I15" i="3"/>
  <c r="G4" i="3"/>
  <c r="C4" i="3"/>
  <c r="F4" i="3"/>
  <c r="K4" i="3"/>
  <c r="H4" i="3"/>
  <c r="J4" i="3" s="1"/>
  <c r="B4" i="3"/>
  <c r="E4" i="3"/>
  <c r="I4" i="3"/>
  <c r="A4" i="3"/>
  <c r="D4" i="3"/>
  <c r="J5" i="3" l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</calcChain>
</file>

<file path=xl/sharedStrings.xml><?xml version="1.0" encoding="utf-8"?>
<sst xmlns="http://schemas.openxmlformats.org/spreadsheetml/2006/main" count="1137" uniqueCount="203">
  <si>
    <t>Financial Year</t>
  </si>
  <si>
    <t>Reseller</t>
  </si>
  <si>
    <t>Particular</t>
  </si>
  <si>
    <t>Billing Period</t>
  </si>
  <si>
    <t>Mode of Payment</t>
  </si>
  <si>
    <t xml:space="preserve">Credit </t>
  </si>
  <si>
    <t>Debit</t>
  </si>
  <si>
    <t>Remarks</t>
  </si>
  <si>
    <t>2023-24</t>
  </si>
  <si>
    <t>Invoice (ANC/23-24/01)</t>
  </si>
  <si>
    <t>26 JUN 2023 To 02 JUL 2023</t>
  </si>
  <si>
    <t>Axis</t>
  </si>
  <si>
    <t>Payment Processed</t>
  </si>
  <si>
    <t>Invoice (ANC/23-24/02)</t>
  </si>
  <si>
    <t>03 JUL 2023 To 09 JUL 2023</t>
  </si>
  <si>
    <t>Invoice (ANC/23-24/03)</t>
  </si>
  <si>
    <t>10 JUL 2023 TO 16 JUL 2023</t>
  </si>
  <si>
    <t>15 MAY 2023 To 21 MAY 2023</t>
  </si>
  <si>
    <t>Invoice (AJI/23-24/01)</t>
  </si>
  <si>
    <t>22 MAY 2023 To 28 MAY 2023</t>
  </si>
  <si>
    <t>29 MAY 2023 To 04 JUN 2023</t>
  </si>
  <si>
    <t>05 JUN 2023 To 11 JUN 2023</t>
  </si>
  <si>
    <t>Invoice (AJI/23-24/02)</t>
  </si>
  <si>
    <t>Invoice (AJI/23-24/03)</t>
  </si>
  <si>
    <t>Invoice (AJI/23-24/04)</t>
  </si>
  <si>
    <t>Paypal</t>
  </si>
  <si>
    <t>2021-22</t>
  </si>
  <si>
    <t>Invoice (ABR/21-22/01)</t>
  </si>
  <si>
    <t>Invoice (ABR/21-22/02)</t>
  </si>
  <si>
    <t>Invoice (ABR/21-22/03)</t>
  </si>
  <si>
    <t>Invoice (ABR/21-22/04)</t>
  </si>
  <si>
    <t>Invoice (ABR/21-22/05)</t>
  </si>
  <si>
    <t>Invoice (ABR/21-22/06)</t>
  </si>
  <si>
    <t>Invoice (ABR/21-22/07)</t>
  </si>
  <si>
    <t>01 MAR 2021 to 11 APR 2021</t>
  </si>
  <si>
    <t>12 APR 2021 TO 18 APR 2021</t>
  </si>
  <si>
    <t>19 APR 2021 TO 25 APR 2021</t>
  </si>
  <si>
    <t>26 APR 2021 TO 02 MAY 2021</t>
  </si>
  <si>
    <t>03 MAY 2021 TO 09 MAY 2021</t>
  </si>
  <si>
    <t>10 MAY 2021 TO 16 MAY 2021</t>
  </si>
  <si>
    <t>17 MAY 2021 TO 23 MAY 2021</t>
  </si>
  <si>
    <t>Singapore</t>
  </si>
  <si>
    <t>71.98 Usd still remains, paid in next payment</t>
  </si>
  <si>
    <t>2022-23</t>
  </si>
  <si>
    <t>13 JUN 2022 TO 19 JUN 2022</t>
  </si>
  <si>
    <t>2020-21</t>
  </si>
  <si>
    <t>20 FEB 2023 To 26 FEB 2023</t>
  </si>
  <si>
    <t>27 FEB 2023 To 12 MAR 2023</t>
  </si>
  <si>
    <t>13 MAR 2023 To 9 APR 2023</t>
  </si>
  <si>
    <t>10 APR 2023 To 23 APR 2023</t>
  </si>
  <si>
    <t>24 APR 2023 To 21 MAY 2023</t>
  </si>
  <si>
    <t>Invoice (RKN/22-23/07)</t>
  </si>
  <si>
    <t>Invoice (RKN/22-23/08)</t>
  </si>
  <si>
    <t>Invoice (RKN/23-24/01)</t>
  </si>
  <si>
    <t>Invoice (RKN/23-24/02)</t>
  </si>
  <si>
    <t>Invoice (RKN/23-24/03)</t>
  </si>
  <si>
    <t>2019-20</t>
  </si>
  <si>
    <t>20 JUN 2022 TO 26 JUN 2022</t>
  </si>
  <si>
    <t>22 FEB 2021 TO 28 FEB 2021</t>
  </si>
  <si>
    <t>01 MAR 2021 TO 07 MAR 2021</t>
  </si>
  <si>
    <t>Payment processed</t>
  </si>
  <si>
    <t>01 AUG 2022 TO 07 AUG 2022</t>
  </si>
  <si>
    <t>11 JUL 2022 TO 17 JUL 2022</t>
  </si>
  <si>
    <t>18 JUL 2022 TO 31 JUL 2022</t>
  </si>
  <si>
    <t>08 AUG 2022 to 14 AUG 2022</t>
  </si>
  <si>
    <t>15 AUG 2022 To 04 SEPT 2022</t>
  </si>
  <si>
    <t>5 SEP 2022 TO 16 OCT 2022</t>
  </si>
  <si>
    <t>17 OCT 2022 TO 23 OCT 2022</t>
  </si>
  <si>
    <t>Invoice (ALK/22-23/01)</t>
  </si>
  <si>
    <t>Invoice (ALK/22-23/02)</t>
  </si>
  <si>
    <t>Invoice (ALK/22-23/03)</t>
  </si>
  <si>
    <t>Invoice (ALK/22-23/04)</t>
  </si>
  <si>
    <t>Invoice (ALK/22-23/05)</t>
  </si>
  <si>
    <t>Invoice (ALK/22-23/06)</t>
  </si>
  <si>
    <t>Invoice (ALK/22-23/07)</t>
  </si>
  <si>
    <t>27 MAR 2023 To 02 APR 2023</t>
  </si>
  <si>
    <t>03 APR 2023 To 16 APR 2023</t>
  </si>
  <si>
    <t>26 AUG 2019 To 12 APR 2020</t>
  </si>
  <si>
    <t>13 APR 2020 To 18 OCT 2020</t>
  </si>
  <si>
    <t>Invoice (REF/1920/01186)</t>
  </si>
  <si>
    <t>Invoice (REF/2021/041)</t>
  </si>
  <si>
    <t>Invoice (REF/2021/0461)</t>
  </si>
  <si>
    <t>01 FEB 2020 TO 29 MAR 2020</t>
  </si>
  <si>
    <t>30 MAR 2020 TO 21 JUNE 2020</t>
  </si>
  <si>
    <t>22 JUNE 2020 TO 24 JAN 2021</t>
  </si>
  <si>
    <t>25 JAN 2021 TO 07 FEB 2021</t>
  </si>
  <si>
    <t>08 FEB 2021 TO 19 SEP 2021</t>
  </si>
  <si>
    <t>Invoice (REF/1920/015487)</t>
  </si>
  <si>
    <t>Invoice (REF/2021/0202)</t>
  </si>
  <si>
    <t>Invoice (REF/2021/0632)</t>
  </si>
  <si>
    <t>Invoice (REF/2021/0673)</t>
  </si>
  <si>
    <t>Invoice (ATN/21-22/01)</t>
  </si>
  <si>
    <t>Dispute</t>
  </si>
  <si>
    <t>Invoice (REF/2021/07220</t>
  </si>
  <si>
    <t>Invoice (REF/2021/0748)</t>
  </si>
  <si>
    <t>Invoice (DRT/21-22/01)</t>
  </si>
  <si>
    <t>Invoice (DRT/21-22/02)</t>
  </si>
  <si>
    <t>Invoice (DRT/21-22/03)</t>
  </si>
  <si>
    <t>Invoice (DRT/21-22/04)</t>
  </si>
  <si>
    <t>Invoice (DRT/21-22/05)</t>
  </si>
  <si>
    <t>Invoice (DRT/21-22/06)</t>
  </si>
  <si>
    <t>Invoice (DRT/23-24/01)</t>
  </si>
  <si>
    <t>08 MAR 2021 TO 25 APR 2021</t>
  </si>
  <si>
    <t>17 MAY 2021 TO 30 MAY 2021</t>
  </si>
  <si>
    <t>31 MAY 2021 TO 13 JUNE 2021</t>
  </si>
  <si>
    <t>14 JUN 2021 To 7 MAY 2023</t>
  </si>
  <si>
    <t>Balance</t>
  </si>
  <si>
    <t>Date</t>
  </si>
  <si>
    <t>MODE OF PAYMENT</t>
  </si>
  <si>
    <t>Credit</t>
  </si>
  <si>
    <t>Total Entries</t>
  </si>
  <si>
    <t xml:space="preserve"> </t>
  </si>
  <si>
    <t>Beneficiary Name</t>
  </si>
  <si>
    <t>BENIFICIARY NAME</t>
  </si>
  <si>
    <t>17 AUG 2020 TO 30 AUG 2020</t>
  </si>
  <si>
    <t>Invoice (SHO/22-23/01)</t>
  </si>
  <si>
    <t>Invoice (SHO/22-23/02)</t>
  </si>
  <si>
    <t>Invoice (SHO/22-23/03)</t>
  </si>
  <si>
    <t>27 JUN 2022 TO 3 JUL 2022</t>
  </si>
  <si>
    <t>03 JUNE 2019 TO 25 AUG 2019</t>
  </si>
  <si>
    <t>HDFC</t>
  </si>
  <si>
    <t>Invoice (REF/2021/0369)</t>
  </si>
  <si>
    <t>Invoice (REF/2021/0620)</t>
  </si>
  <si>
    <t>31 AUG 2020 TO 17 JAN 2021</t>
  </si>
  <si>
    <t>Invoice (MTB/22-23/01)</t>
  </si>
  <si>
    <t>18 JAN 2021 TO 24 APR 2022</t>
  </si>
  <si>
    <t>Invoice (MTB/22-23/02)</t>
  </si>
  <si>
    <t>25 APR 2022 TO 26 MAR 2023</t>
  </si>
  <si>
    <t>Invoice (MTB/23-24/01)</t>
  </si>
  <si>
    <t>Invoice (MTB/23-24/02)</t>
  </si>
  <si>
    <t>Invoice (JMD/23-24/01)</t>
  </si>
  <si>
    <t>16 OCT 2023 To 05 NOV 2023</t>
  </si>
  <si>
    <t>Invoice (JMD/23-24/02)</t>
  </si>
  <si>
    <t>06 NOV 2023 To 12 NOV 2023</t>
  </si>
  <si>
    <t>Invoice (AJI/23-24/05)</t>
  </si>
  <si>
    <t>12 JUN 2023 To 04 FEB 2024</t>
  </si>
  <si>
    <t>Dispute recovered by Carrier</t>
  </si>
  <si>
    <t>05 FEB 2024 To 11 FEB 2024</t>
  </si>
  <si>
    <t>Invoice (AJI/23-24/06)</t>
  </si>
  <si>
    <t>12 FEB 2024 To 18 FEB 2024</t>
  </si>
  <si>
    <t>Invoice (AJI/23-24/07)</t>
  </si>
  <si>
    <t>2024-25</t>
  </si>
  <si>
    <t>Invoice (AJI/24-25/01)</t>
  </si>
  <si>
    <t>19 FEB 2024 To 14 APR 2024</t>
  </si>
  <si>
    <t>Dispute recovered from client</t>
  </si>
  <si>
    <t>Invoice (MTZ/24-25/01)</t>
  </si>
  <si>
    <t>19 SEP 2024 To 29 SEP 2024</t>
  </si>
  <si>
    <t>Invoice (JMD/24-25/01)</t>
  </si>
  <si>
    <t>13 NOV 2023 To 06 OCT 2024</t>
  </si>
  <si>
    <t>Invoice (MTZ/24-25/02)</t>
  </si>
  <si>
    <t>30 SEP 2024 To 06 OCT 2024</t>
  </si>
  <si>
    <t>Invoice (AVO/24-25/01)</t>
  </si>
  <si>
    <t>16 NOV 2024 To 05 JAN 2025</t>
  </si>
  <si>
    <t>06 JAN 2025 To 12 JAN 2025</t>
  </si>
  <si>
    <t>Invoice (AVO/24-25/02)</t>
  </si>
  <si>
    <t>Invoice (MTZ/24-25/03)</t>
  </si>
  <si>
    <t>07 OCT 2024 To 12 JAN 2025</t>
  </si>
  <si>
    <t>50% disputed amount recovered from this invoice amount</t>
  </si>
  <si>
    <t>13 JAN 2025 To 19 JAN 2025</t>
  </si>
  <si>
    <t>Invoice (AVO/24-25/03)</t>
  </si>
  <si>
    <t>Invoice (MTZ/24-25/04)</t>
  </si>
  <si>
    <t>Invoice (MTZ/24-25/05)</t>
  </si>
  <si>
    <t>20 JAN 2025 To 02 FEB 2025</t>
  </si>
  <si>
    <t>Invoice (AVO/24-25/04)</t>
  </si>
  <si>
    <t>20 JAN 2025 To 09 FEB 2025</t>
  </si>
  <si>
    <t>10 FEB 2025 To 16 FEB 2025</t>
  </si>
  <si>
    <t>Invoice (AVO/24-25/05)</t>
  </si>
  <si>
    <t>17 FEB 2025 To 23 FEB 2025</t>
  </si>
  <si>
    <t>Invoice (AVO/24-25/06)</t>
  </si>
  <si>
    <t>Invoice (JMD/24-25/02)</t>
  </si>
  <si>
    <t>07 OCT 2024 To 09 MAR 2025</t>
  </si>
  <si>
    <t>Invoice (AVO/24-25/07)</t>
  </si>
  <si>
    <t>24 FEB 2025 To 23 MAR 2025</t>
  </si>
  <si>
    <t>2025-26</t>
  </si>
  <si>
    <t>Invoice (MTB/25-26/01)</t>
  </si>
  <si>
    <t>17 APR 2023 To 08 JUN 2025</t>
  </si>
  <si>
    <t>50% disputed amount recovered from this Invoice</t>
  </si>
  <si>
    <t>Ryan Wheeler</t>
  </si>
  <si>
    <t>Abigail Williams</t>
  </si>
  <si>
    <t>Alex Watson</t>
  </si>
  <si>
    <t>Burns Ltd LLC</t>
  </si>
  <si>
    <t>elizabeth88@mills-cohen.net</t>
  </si>
  <si>
    <t>Jack Morgan</t>
  </si>
  <si>
    <t>Kate Turner</t>
  </si>
  <si>
    <t>Williams, Williams and Allen Co.</t>
  </si>
  <si>
    <t>Ross Gilbert</t>
  </si>
  <si>
    <t>Joel Hunter</t>
  </si>
  <si>
    <t>Adam Wilson</t>
  </si>
  <si>
    <t>Nick Hudson</t>
  </si>
  <si>
    <t>Brown, Mann and Jones LLC</t>
  </si>
  <si>
    <t>Taylor Inc Ltd.</t>
  </si>
  <si>
    <t>Peck, Schwartz and Adams Co.</t>
  </si>
  <si>
    <t>John Walter</t>
  </si>
  <si>
    <t>robin30@clark-anderson.biz</t>
  </si>
  <si>
    <t>Luke Foster</t>
  </si>
  <si>
    <t>Abigail Lynch</t>
  </si>
  <si>
    <t>Josh Parker</t>
  </si>
  <si>
    <t>Allen-Robinson Inc.</t>
  </si>
  <si>
    <t>Friedman and Sons LLC</t>
  </si>
  <si>
    <t>Bella James</t>
  </si>
  <si>
    <t>Gary Hudson</t>
  </si>
  <si>
    <t>Complete dispute recovered</t>
  </si>
  <si>
    <t>Reseller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</si>
</sst>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&quot;$&quot;* #,##0.00_);_(&quot;$&quot;* \(#,##0.00\);_(&quot;$&quot;* &quot;-&quot;??_);_(@_)"/>
    <numFmt numFmtId="165" formatCode="dd/mmm/yyyy"/>
    <numFmt numFmtId="166" formatCode="_-[$$-409]* #,##0.00_ ;_-[$$-409]* \-#,##0.00\ ;_-[$$-409]* &quot;-&quot;??_ ;_-@_ "/>
    <numFmt numFmtId="167" formatCode="[$$-409]#,##0.00_ ;[Red]\-[$$-409]#,##0.00\ "/>
    <numFmt numFmtId="168" formatCode="dd\-mmm\-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color theme="0"/>
      <name val="Comic Sans MS"/>
      <family val="4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11071F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Font="1" applyFill="1" applyBorder="1" applyAlignment="1"/>
    <xf numFmtId="15" fontId="0" fillId="0" borderId="0" xfId="0" applyNumberFormat="1" applyFill="1"/>
    <xf numFmtId="0" fontId="2" fillId="0" borderId="0" xfId="0" applyFont="1"/>
    <xf numFmtId="165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8" fontId="0" fillId="0" borderId="0" xfId="0" applyNumberFormat="1" applyFont="1" applyFill="1" applyAlignment="1">
      <alignment horizontal="left"/>
    </xf>
    <xf numFmtId="166" fontId="0" fillId="0" borderId="0" xfId="1" applyNumberFormat="1" applyFont="1" applyFill="1"/>
    <xf numFmtId="164" fontId="0" fillId="0" borderId="0" xfId="1" applyFont="1" applyFill="1"/>
    <xf numFmtId="166" fontId="0" fillId="0" borderId="0" xfId="0" applyNumberFormat="1" applyFill="1"/>
    <xf numFmtId="0" fontId="2" fillId="0" borderId="0" xfId="0" applyFont="1" applyFill="1"/>
    <xf numFmtId="165" fontId="0" fillId="0" borderId="0" xfId="0" applyNumberFormat="1" applyFont="1" applyFill="1" applyBorder="1" applyAlignment="1">
      <alignment horizontal="left" vertical="center" wrapText="1"/>
    </xf>
    <xf numFmtId="165" fontId="0" fillId="0" borderId="0" xfId="0" applyNumberFormat="1" applyFill="1"/>
    <xf numFmtId="168" fontId="0" fillId="0" borderId="0" xfId="0" applyNumberFormat="1" applyFill="1" applyAlignment="1">
      <alignment horizontal="left"/>
    </xf>
    <xf numFmtId="168" fontId="0" fillId="0" borderId="0" xfId="0" applyNumberFormat="1" applyFill="1"/>
    <xf numFmtId="0" fontId="3" fillId="0" borderId="0" xfId="0" applyFont="1" applyFill="1"/>
    <xf numFmtId="0" fontId="0" fillId="0" borderId="0" xfId="0" applyFill="1" applyBorder="1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166" fontId="0" fillId="0" borderId="0" xfId="0" applyNumberFormat="1" applyProtection="1">
      <protection locked="0"/>
    </xf>
    <xf numFmtId="167" fontId="0" fillId="0" borderId="0" xfId="0" applyNumberFormat="1" applyProtection="1">
      <protection locked="0"/>
    </xf>
    <xf numFmtId="166" fontId="0" fillId="2" borderId="1" xfId="0" applyNumberFormat="1" applyFill="1" applyBorder="1" applyProtection="1">
      <protection locked="0"/>
    </xf>
    <xf numFmtId="167" fontId="0" fillId="2" borderId="1" xfId="0" applyNumberFormat="1" applyFill="1" applyBorder="1" applyProtection="1">
      <protection locked="0"/>
    </xf>
    <xf numFmtId="165" fontId="0" fillId="0" borderId="0" xfId="0" applyNumberFormat="1" applyProtection="1">
      <protection locked="0"/>
    </xf>
    <xf numFmtId="0" fontId="0" fillId="2" borderId="1" xfId="0" applyFill="1" applyBorder="1" applyProtection="1">
      <protection locked="0" hidden="1"/>
    </xf>
    <xf numFmtId="0" fontId="0" fillId="0" borderId="0" xfId="0" applyProtection="1">
      <protection locked="0" hidden="1"/>
    </xf>
    <xf numFmtId="165" fontId="0" fillId="0" borderId="0" xfId="0" applyNumberFormat="1" applyProtection="1">
      <protection locked="0" hidden="1"/>
    </xf>
    <xf numFmtId="166" fontId="0" fillId="0" borderId="0" xfId="0" applyNumberFormat="1" applyProtection="1">
      <protection locked="0" hidden="1"/>
    </xf>
    <xf numFmtId="0" fontId="4" fillId="4" borderId="0" xfId="0" applyFont="1" applyFill="1"/>
    <xf numFmtId="165" fontId="4" fillId="4" borderId="0" xfId="0" applyNumberFormat="1" applyFont="1" applyFill="1"/>
    <xf numFmtId="166" fontId="4" fillId="4" borderId="0" xfId="0" applyNumberFormat="1" applyFont="1" applyFill="1"/>
    <xf numFmtId="0" fontId="5" fillId="3" borderId="0" xfId="0" applyFont="1" applyFill="1" applyProtection="1">
      <protection locked="0"/>
    </xf>
    <xf numFmtId="0" fontId="3" fillId="3" borderId="0" xfId="0" applyFont="1" applyFill="1" applyProtection="1">
      <protection locked="0"/>
    </xf>
  </cellXfs>
  <cellStyles count="2">
    <cellStyle name="Currency" xfId="1" builtinId="4"/>
    <cellStyle name="Normal" xfId="0" builtinId="0"/>
  </cellStyles>
  <dxfs count="109">
    <dxf>
      <protection locked="0"/>
    </dxf>
    <dxf>
      <protection locked="0"/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E1BEEC"/>
      <color rgb="FFD19AE2"/>
      <color rgb="FFB053CD"/>
      <color rgb="FF712788"/>
      <color rgb="FF11071F"/>
      <color rgb="FFA4A4A4"/>
      <color rgb="FFC8123D"/>
      <color rgb="FFFFC3C3"/>
      <color rgb="FFCCD6F6"/>
      <color rgb="FF4200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hyperlink" Target="http://www.linkedin.com/in/ashish-janeshwar" TargetMode="Externa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567614</xdr:colOff>
      <xdr:row>6</xdr:row>
      <xdr:rowOff>158372</xdr:rowOff>
    </xdr:from>
    <xdr:to>
      <xdr:col>15</xdr:col>
      <xdr:colOff>361066</xdr:colOff>
      <xdr:row>16</xdr:row>
      <xdr:rowOff>1075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8320" y="1278960"/>
          <a:ext cx="2243805" cy="2548070"/>
        </a:xfrm>
        <a:prstGeom prst="rect">
          <a:avLst/>
        </a:prstGeom>
      </xdr:spPr>
    </xdr:pic>
    <xdr:clientData/>
  </xdr:twoCellAnchor>
  <xdr:twoCellAnchor editAs="oneCell">
    <xdr:from>
      <xdr:col>12</xdr:col>
      <xdr:colOff>398890</xdr:colOff>
      <xdr:row>8</xdr:row>
      <xdr:rowOff>157549</xdr:rowOff>
    </xdr:from>
    <xdr:to>
      <xdr:col>14</xdr:col>
      <xdr:colOff>519732</xdr:colOff>
      <xdr:row>12</xdr:row>
      <xdr:rowOff>488412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2184" y="1853373"/>
          <a:ext cx="1346020" cy="1376745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185265</xdr:colOff>
      <xdr:row>5</xdr:row>
      <xdr:rowOff>22411</xdr:rowOff>
    </xdr:from>
    <xdr:to>
      <xdr:col>16</xdr:col>
      <xdr:colOff>95220</xdr:colOff>
      <xdr:row>10</xdr:row>
      <xdr:rowOff>83076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3736" y="956235"/>
          <a:ext cx="1135130" cy="1196194"/>
        </a:xfrm>
        <a:prstGeom prst="rect">
          <a:avLst/>
        </a:prstGeom>
      </xdr:spPr>
    </xdr:pic>
    <xdr:clientData/>
  </xdr:twoCellAnchor>
  <xdr:twoCellAnchor>
    <xdr:from>
      <xdr:col>15</xdr:col>
      <xdr:colOff>410880</xdr:colOff>
      <xdr:row>12</xdr:row>
      <xdr:rowOff>82174</xdr:rowOff>
    </xdr:from>
    <xdr:to>
      <xdr:col>22</xdr:col>
      <xdr:colOff>44822</xdr:colOff>
      <xdr:row>12</xdr:row>
      <xdr:rowOff>343644</xdr:rowOff>
    </xdr:to>
    <xdr:sp macro="" textlink="">
      <xdr:nvSpPr>
        <xdr:cNvPr id="19" name="TextBox 18"/>
        <xdr:cNvSpPr txBox="1"/>
      </xdr:nvSpPr>
      <xdr:spPr>
        <a:xfrm>
          <a:off x="7761939" y="2823880"/>
          <a:ext cx="3922059" cy="26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  <a:effectLst/>
              <a:latin typeface="Comic Sans MS" panose="030F0702030302020204" pitchFamily="66" charset="0"/>
            </a:rPr>
            <a:t>Because if it’s not presented clearly, what’s the point?</a:t>
          </a:r>
          <a:endParaRPr lang="en-IN" sz="1000">
            <a:solidFill>
              <a:schemeClr val="bg1"/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15</xdr:col>
      <xdr:colOff>469146</xdr:colOff>
      <xdr:row>5</xdr:row>
      <xdr:rowOff>174811</xdr:rowOff>
    </xdr:from>
    <xdr:to>
      <xdr:col>19</xdr:col>
      <xdr:colOff>159864</xdr:colOff>
      <xdr:row>6</xdr:row>
      <xdr:rowOff>336176</xdr:rowOff>
    </xdr:to>
    <xdr:sp macro="" textlink="">
      <xdr:nvSpPr>
        <xdr:cNvPr id="20" name="TextBox 19"/>
        <xdr:cNvSpPr txBox="1"/>
      </xdr:nvSpPr>
      <xdr:spPr>
        <a:xfrm>
          <a:off x="7820205" y="1108635"/>
          <a:ext cx="2141071" cy="348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chemeClr val="bg1"/>
              </a:solidFill>
              <a:effectLst/>
              <a:latin typeface="Comic Sans MS" panose="030F0702030302020204" pitchFamily="66" charset="0"/>
            </a:rPr>
            <a:t>Hello</a:t>
          </a:r>
          <a:r>
            <a:rPr lang="en-IN" sz="1600" baseline="0">
              <a:solidFill>
                <a:schemeClr val="bg1"/>
              </a:solidFill>
              <a:effectLst/>
              <a:latin typeface="Comic Sans MS" panose="030F0702030302020204" pitchFamily="66" charset="0"/>
            </a:rPr>
            <a:t>! I am </a:t>
          </a:r>
          <a:r>
            <a:rPr lang="en-IN" sz="1600" baseline="0">
              <a:solidFill>
                <a:srgbClr val="712788"/>
              </a:solidFill>
              <a:effectLst/>
              <a:latin typeface="Comic Sans MS" panose="030F0702030302020204" pitchFamily="66" charset="0"/>
            </a:rPr>
            <a:t>Ashish</a:t>
          </a:r>
          <a:endParaRPr lang="en-IN" sz="1600">
            <a:solidFill>
              <a:srgbClr val="712788"/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15</xdr:col>
      <xdr:colOff>424320</xdr:colOff>
      <xdr:row>8</xdr:row>
      <xdr:rowOff>177804</xdr:rowOff>
    </xdr:from>
    <xdr:to>
      <xdr:col>20</xdr:col>
      <xdr:colOff>530406</xdr:colOff>
      <xdr:row>12</xdr:row>
      <xdr:rowOff>268944</xdr:rowOff>
    </xdr:to>
    <xdr:grpSp>
      <xdr:nvGrpSpPr>
        <xdr:cNvPr id="24" name="Group 23"/>
        <xdr:cNvGrpSpPr/>
      </xdr:nvGrpSpPr>
      <xdr:grpSpPr>
        <a:xfrm>
          <a:off x="9617053" y="1853909"/>
          <a:ext cx="3170330" cy="1124861"/>
          <a:chOff x="7872502" y="1522507"/>
          <a:chExt cx="3169027" cy="1137022"/>
        </a:xfrm>
      </xdr:grpSpPr>
      <xdr:sp macro="" textlink="">
        <xdr:nvSpPr>
          <xdr:cNvPr id="21" name="TextBox 20"/>
          <xdr:cNvSpPr txBox="1"/>
        </xdr:nvSpPr>
        <xdr:spPr>
          <a:xfrm>
            <a:off x="7872502" y="1522507"/>
            <a:ext cx="3169027" cy="11370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2400" baseline="0">
                <a:solidFill>
                  <a:schemeClr val="bg1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Judges</a:t>
            </a:r>
            <a:r>
              <a:rPr lang="en-IN" sz="2400">
                <a:effectLst/>
              </a:rPr>
              <a:t> </a:t>
            </a:r>
            <a:r>
              <a:rPr lang="en-IN" sz="2400" baseline="0">
                <a:solidFill>
                  <a:schemeClr val="bg1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data</a:t>
            </a:r>
            <a:r>
              <a:rPr lang="en-IN" sz="2400">
                <a:effectLst/>
              </a:rPr>
              <a:t/>
            </a:r>
            <a:br>
              <a:rPr lang="en-IN" sz="2400">
                <a:effectLst/>
              </a:rPr>
            </a:br>
            <a:r>
              <a:rPr lang="en-IN" sz="2400" baseline="0">
                <a:solidFill>
                  <a:schemeClr val="bg1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by</a:t>
            </a:r>
            <a:r>
              <a:rPr lang="en-IN" sz="2400">
                <a:effectLst/>
              </a:rPr>
              <a:t> </a:t>
            </a:r>
            <a:r>
              <a:rPr lang="en-IN" sz="2400" baseline="0">
                <a:solidFill>
                  <a:schemeClr val="bg1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its</a:t>
            </a:r>
            <a:r>
              <a:rPr lang="en-IN" sz="2400">
                <a:effectLst/>
              </a:rPr>
              <a:t>  </a:t>
            </a:r>
            <a:r>
              <a:rPr lang="en-IN" sz="2400" baseline="0">
                <a:solidFill>
                  <a:srgbClr val="712788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approach </a:t>
            </a:r>
            <a:r>
              <a:rPr lang="en-IN" sz="2400" baseline="0">
                <a:solidFill>
                  <a:schemeClr val="bg1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...</a:t>
            </a:r>
          </a:p>
        </xdr:txBody>
      </xdr:sp>
      <xdr:sp macro="" textlink="">
        <xdr:nvSpPr>
          <xdr:cNvPr id="22" name="Oval 21"/>
          <xdr:cNvSpPr/>
        </xdr:nvSpPr>
        <xdr:spPr>
          <a:xfrm rot="21038982">
            <a:off x="8740270" y="1940900"/>
            <a:ext cx="1690864" cy="540461"/>
          </a:xfrm>
          <a:prstGeom prst="ellipse">
            <a:avLst/>
          </a:prstGeom>
          <a:noFill/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  <xdr:twoCellAnchor>
    <xdr:from>
      <xdr:col>15</xdr:col>
      <xdr:colOff>469146</xdr:colOff>
      <xdr:row>7</xdr:row>
      <xdr:rowOff>122519</xdr:rowOff>
    </xdr:from>
    <xdr:to>
      <xdr:col>18</xdr:col>
      <xdr:colOff>406394</xdr:colOff>
      <xdr:row>9</xdr:row>
      <xdr:rowOff>74705</xdr:rowOff>
    </xdr:to>
    <xdr:sp macro="" textlink="">
      <xdr:nvSpPr>
        <xdr:cNvPr id="23" name="TextBox 22"/>
        <xdr:cNvSpPr txBox="1"/>
      </xdr:nvSpPr>
      <xdr:spPr>
        <a:xfrm>
          <a:off x="7820205" y="1631578"/>
          <a:ext cx="1775013" cy="3257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>
              <a:solidFill>
                <a:schemeClr val="bg1"/>
              </a:solidFill>
              <a:effectLst/>
              <a:latin typeface="Comic Sans MS" panose="030F0702030302020204" pitchFamily="66" charset="0"/>
            </a:rPr>
            <a:t>A Business</a:t>
          </a:r>
          <a:r>
            <a:rPr lang="en-IN" sz="1000" baseline="0">
              <a:solidFill>
                <a:schemeClr val="bg1"/>
              </a:solidFill>
              <a:effectLst/>
              <a:latin typeface="Comic Sans MS" panose="030F0702030302020204" pitchFamily="66" charset="0"/>
            </a:rPr>
            <a:t> Analyst who</a:t>
          </a:r>
        </a:p>
      </xdr:txBody>
    </xdr:sp>
    <xdr:clientData/>
  </xdr:twoCellAnchor>
  <xdr:twoCellAnchor>
    <xdr:from>
      <xdr:col>12</xdr:col>
      <xdr:colOff>37350</xdr:colOff>
      <xdr:row>18</xdr:row>
      <xdr:rowOff>119528</xdr:rowOff>
    </xdr:from>
    <xdr:to>
      <xdr:col>23</xdr:col>
      <xdr:colOff>112058</xdr:colOff>
      <xdr:row>21</xdr:row>
      <xdr:rowOff>22412</xdr:rowOff>
    </xdr:to>
    <xdr:sp macro="" textlink="">
      <xdr:nvSpPr>
        <xdr:cNvPr id="30" name="TextBox 29"/>
        <xdr:cNvSpPr txBox="1"/>
      </xdr:nvSpPr>
      <xdr:spPr>
        <a:xfrm>
          <a:off x="6163232" y="4325469"/>
          <a:ext cx="6813179" cy="463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Reseller Ledger Template - Project Overview</a:t>
          </a:r>
        </a:p>
      </xdr:txBody>
    </xdr:sp>
    <xdr:clientData/>
  </xdr:twoCellAnchor>
  <xdr:twoCellAnchor>
    <xdr:from>
      <xdr:col>12</xdr:col>
      <xdr:colOff>99887</xdr:colOff>
      <xdr:row>22</xdr:row>
      <xdr:rowOff>97115</xdr:rowOff>
    </xdr:from>
    <xdr:to>
      <xdr:col>22</xdr:col>
      <xdr:colOff>567763</xdr:colOff>
      <xdr:row>27</xdr:row>
      <xdr:rowOff>97116</xdr:rowOff>
    </xdr:to>
    <xdr:sp macro="" textlink="">
      <xdr:nvSpPr>
        <xdr:cNvPr id="32" name="TextBox 31"/>
        <xdr:cNvSpPr txBox="1"/>
      </xdr:nvSpPr>
      <xdr:spPr>
        <a:xfrm>
          <a:off x="6164494" y="5020149"/>
          <a:ext cx="6532482" cy="9275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15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This Reseller Ledger template is designed to manage and analyze transactions between the company and its resellers in an automated and efficient manner using Microsoft Excel.</a:t>
          </a:r>
        </a:p>
      </xdr:txBody>
    </xdr:sp>
    <xdr:clientData/>
  </xdr:twoCellAnchor>
  <xdr:twoCellAnchor editAs="oneCell">
    <xdr:from>
      <xdr:col>9</xdr:col>
      <xdr:colOff>168470</xdr:colOff>
      <xdr:row>27</xdr:row>
      <xdr:rowOff>90714</xdr:rowOff>
    </xdr:from>
    <xdr:to>
      <xdr:col>25</xdr:col>
      <xdr:colOff>473270</xdr:colOff>
      <xdr:row>50</xdr:row>
      <xdr:rowOff>123491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041" y="5844592"/>
          <a:ext cx="10050106" cy="4205634"/>
        </a:xfrm>
        <a:prstGeom prst="rect">
          <a:avLst/>
        </a:prstGeom>
      </xdr:spPr>
    </xdr:pic>
    <xdr:clientData/>
  </xdr:twoCellAnchor>
  <xdr:twoCellAnchor>
    <xdr:from>
      <xdr:col>11</xdr:col>
      <xdr:colOff>555717</xdr:colOff>
      <xdr:row>29</xdr:row>
      <xdr:rowOff>15854</xdr:rowOff>
    </xdr:from>
    <xdr:to>
      <xdr:col>23</xdr:col>
      <xdr:colOff>21344</xdr:colOff>
      <xdr:row>31</xdr:row>
      <xdr:rowOff>100167</xdr:rowOff>
    </xdr:to>
    <xdr:sp macro="" textlink="">
      <xdr:nvSpPr>
        <xdr:cNvPr id="34" name="TextBox 33"/>
        <xdr:cNvSpPr txBox="1"/>
      </xdr:nvSpPr>
      <xdr:spPr>
        <a:xfrm>
          <a:off x="6037452" y="6132589"/>
          <a:ext cx="6774606" cy="447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Sheet</a:t>
          </a:r>
          <a:r>
            <a:rPr lang="en-IN" sz="24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Structure :</a:t>
          </a:r>
          <a:endParaRPr lang="en-IN" sz="2400">
            <a:solidFill>
              <a:srgbClr val="CCD6F6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573549</xdr:colOff>
      <xdr:row>32</xdr:row>
      <xdr:rowOff>170698</xdr:rowOff>
    </xdr:from>
    <xdr:to>
      <xdr:col>22</xdr:col>
      <xdr:colOff>327743</xdr:colOff>
      <xdr:row>44</xdr:row>
      <xdr:rowOff>47795</xdr:rowOff>
    </xdr:to>
    <xdr:grpSp>
      <xdr:nvGrpSpPr>
        <xdr:cNvPr id="59" name="8 layer"/>
        <xdr:cNvGrpSpPr/>
      </xdr:nvGrpSpPr>
      <xdr:grpSpPr>
        <a:xfrm>
          <a:off x="7314886" y="6912035"/>
          <a:ext cx="6495531" cy="2092213"/>
          <a:chOff x="17895651" y="11054404"/>
          <a:chExt cx="8531987" cy="2095238"/>
        </a:xfrm>
      </xdr:grpSpPr>
      <xdr:grpSp>
        <xdr:nvGrpSpPr>
          <xdr:cNvPr id="53" name="4 layer left"/>
          <xdr:cNvGrpSpPr/>
        </xdr:nvGrpSpPr>
        <xdr:grpSpPr>
          <a:xfrm>
            <a:off x="17932400" y="11054404"/>
            <a:ext cx="8495238" cy="2095238"/>
            <a:chOff x="17932400" y="9850066"/>
            <a:chExt cx="8495238" cy="2095238"/>
          </a:xfrm>
        </xdr:grpSpPr>
        <xdr:pic>
          <xdr:nvPicPr>
            <xdr:cNvPr id="49" name="Picture 48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0" name="Picture 49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1" name="Picture 50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2" name="Picture 51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  <xdr:grpSp>
        <xdr:nvGrpSpPr>
          <xdr:cNvPr id="54" name="4 layer Right"/>
          <xdr:cNvGrpSpPr/>
        </xdr:nvGrpSpPr>
        <xdr:grpSpPr>
          <a:xfrm flipH="1">
            <a:off x="17895651" y="11054404"/>
            <a:ext cx="8495238" cy="2095238"/>
            <a:chOff x="17932400" y="9850066"/>
            <a:chExt cx="8495238" cy="2095238"/>
          </a:xfrm>
        </xdr:grpSpPr>
        <xdr:pic>
          <xdr:nvPicPr>
            <xdr:cNvPr id="55" name="Picture 54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6" name="Picture 55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7" name="Picture 56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58" name="Picture 57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12</xdr:col>
      <xdr:colOff>104942</xdr:colOff>
      <xdr:row>33</xdr:row>
      <xdr:rowOff>82020</xdr:rowOff>
    </xdr:from>
    <xdr:to>
      <xdr:col>22</xdr:col>
      <xdr:colOff>382444</xdr:colOff>
      <xdr:row>45</xdr:row>
      <xdr:rowOff>178396</xdr:rowOff>
    </xdr:to>
    <xdr:sp macro="" textlink="">
      <xdr:nvSpPr>
        <xdr:cNvPr id="86" name="TextBox 85"/>
        <xdr:cNvSpPr txBox="1"/>
      </xdr:nvSpPr>
      <xdr:spPr>
        <a:xfrm>
          <a:off x="7378578" y="7110315"/>
          <a:ext cx="6338866" cy="2347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Purpose: This sheet is used for uploading raw transactional data.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Columns include: Financial Year, Date, Reseller, Particular, Billing Period, Beneficiary Name, Mode of Payment, Credit, Debit, Remarks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Key Points</a:t>
          </a:r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: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Data can be entered in any sequence (not necessarily grouped by reseller).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No formulas are used in this sheet.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Acts as the backend data source for the ledger generation.</a:t>
          </a:r>
        </a:p>
      </xdr:txBody>
    </xdr:sp>
    <xdr:clientData/>
  </xdr:twoCellAnchor>
  <xdr:twoCellAnchor>
    <xdr:from>
      <xdr:col>11</xdr:col>
      <xdr:colOff>309635</xdr:colOff>
      <xdr:row>55</xdr:row>
      <xdr:rowOff>152174</xdr:rowOff>
    </xdr:from>
    <xdr:to>
      <xdr:col>22</xdr:col>
      <xdr:colOff>455704</xdr:colOff>
      <xdr:row>71</xdr:row>
      <xdr:rowOff>77469</xdr:rowOff>
    </xdr:to>
    <xdr:grpSp>
      <xdr:nvGrpSpPr>
        <xdr:cNvPr id="87" name="8 layer"/>
        <xdr:cNvGrpSpPr/>
      </xdr:nvGrpSpPr>
      <xdr:grpSpPr>
        <a:xfrm>
          <a:off x="7050972" y="11139151"/>
          <a:ext cx="6887406" cy="2878783"/>
          <a:chOff x="17895651" y="11054404"/>
          <a:chExt cx="8531987" cy="2095238"/>
        </a:xfrm>
      </xdr:grpSpPr>
      <xdr:grpSp>
        <xdr:nvGrpSpPr>
          <xdr:cNvPr id="88" name="4 layer left"/>
          <xdr:cNvGrpSpPr/>
        </xdr:nvGrpSpPr>
        <xdr:grpSpPr>
          <a:xfrm>
            <a:off x="17932400" y="11054404"/>
            <a:ext cx="8495238" cy="2095238"/>
            <a:chOff x="17932400" y="9850066"/>
            <a:chExt cx="8495238" cy="2095238"/>
          </a:xfrm>
        </xdr:grpSpPr>
        <xdr:pic>
          <xdr:nvPicPr>
            <xdr:cNvPr id="94" name="Picture 93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5" name="Picture 94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6" name="Picture 95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7" name="Picture 96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  <xdr:grpSp>
        <xdr:nvGrpSpPr>
          <xdr:cNvPr id="89" name="4 layer Right"/>
          <xdr:cNvGrpSpPr/>
        </xdr:nvGrpSpPr>
        <xdr:grpSpPr>
          <a:xfrm flipH="1">
            <a:off x="17895651" y="11054404"/>
            <a:ext cx="8495238" cy="2095238"/>
            <a:chOff x="17932400" y="9850066"/>
            <a:chExt cx="8495238" cy="2095238"/>
          </a:xfrm>
        </xdr:grpSpPr>
        <xdr:pic>
          <xdr:nvPicPr>
            <xdr:cNvPr id="90" name="Picture 89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1" name="Picture 90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2" name="Picture 91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93" name="Picture 92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18</xdr:col>
      <xdr:colOff>585100</xdr:colOff>
      <xdr:row>51</xdr:row>
      <xdr:rowOff>167405</xdr:rowOff>
    </xdr:from>
    <xdr:to>
      <xdr:col>22</xdr:col>
      <xdr:colOff>518646</xdr:colOff>
      <xdr:row>55</xdr:row>
      <xdr:rowOff>59424</xdr:rowOff>
    </xdr:to>
    <xdr:sp macro="" textlink="">
      <xdr:nvSpPr>
        <xdr:cNvPr id="98" name="TextBox 97"/>
        <xdr:cNvSpPr txBox="1"/>
      </xdr:nvSpPr>
      <xdr:spPr>
        <a:xfrm>
          <a:off x="11646390" y="10409340"/>
          <a:ext cx="2391611" cy="629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Ledger Sheet :</a:t>
          </a:r>
        </a:p>
      </xdr:txBody>
    </xdr:sp>
    <xdr:clientData/>
  </xdr:twoCellAnchor>
  <xdr:twoCellAnchor>
    <xdr:from>
      <xdr:col>11</xdr:col>
      <xdr:colOff>537881</xdr:colOff>
      <xdr:row>56</xdr:row>
      <xdr:rowOff>176022</xdr:rowOff>
    </xdr:from>
    <xdr:to>
      <xdr:col>22</xdr:col>
      <xdr:colOff>451673</xdr:colOff>
      <xdr:row>71</xdr:row>
      <xdr:rowOff>78452</xdr:rowOff>
    </xdr:to>
    <xdr:sp macro="" textlink="">
      <xdr:nvSpPr>
        <xdr:cNvPr id="99" name="TextBox 98"/>
        <xdr:cNvSpPr txBox="1"/>
      </xdr:nvSpPr>
      <xdr:spPr>
        <a:xfrm>
          <a:off x="7297558" y="11339732"/>
          <a:ext cx="6673470" cy="26677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Purpose: To generate an automated and readable ledger for each reseller based on the raw data.</a:t>
          </a:r>
        </a:p>
        <a:p>
          <a:pPr marL="0" indent="0"/>
          <a:endParaRPr lang="en-IN" sz="1100">
            <a:solidFill>
              <a:srgbClr val="CCD6F6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Technology Used: Pivot Tables + Advanced Excel Formulas (hidden for security and IP</a:t>
          </a:r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protection)</a:t>
          </a:r>
        </a:p>
        <a:p>
          <a:pPr marL="0" indent="0"/>
          <a:endParaRPr lang="en-IN" sz="1100">
            <a:solidFill>
              <a:srgbClr val="CCD6F6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Highlights:</a:t>
          </a:r>
        </a:p>
        <a:p>
          <a:pPr marL="0" indent="0"/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When a reseller is selected from the Pivot Filter, the sheet displays only that reseller’s transaction history.</a:t>
          </a:r>
        </a:p>
        <a:p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Balance is auto-calculated for each client using backend logic.</a:t>
          </a:r>
          <a:endParaRPr lang="en-IN">
            <a:effectLst/>
          </a:endParaRPr>
        </a:p>
        <a:p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Color-coded transaction rows:</a:t>
          </a:r>
        </a:p>
        <a:p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     </a:t>
          </a:r>
          <a:r>
            <a:rPr lang="en-IN" sz="1100">
              <a:solidFill>
                <a:srgbClr val="C8123D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</a:t>
          </a:r>
          <a:r>
            <a:rPr lang="en-IN" sz="1400">
              <a:solidFill>
                <a:srgbClr val="C8123D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■</a:t>
          </a:r>
          <a:r>
            <a:rPr lang="en-IN" sz="1100">
              <a:solidFill>
                <a:srgbClr val="C8123D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Red: Indicates a disputed entry.</a:t>
          </a:r>
        </a:p>
        <a:p>
          <a:pPr marL="0" indent="0"/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    </a:t>
          </a:r>
          <a:r>
            <a:rPr lang="en-IN" sz="14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IN" sz="110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Green: Indicates the dispute has been resolved or amount recovered.</a:t>
          </a:r>
        </a:p>
        <a:p>
          <a:pPr marL="0" indent="0"/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The structure allows clear visibility of credit, debit, balance, and remarks.</a:t>
          </a:r>
        </a:p>
      </xdr:txBody>
    </xdr:sp>
    <xdr:clientData/>
  </xdr:twoCellAnchor>
  <xdr:twoCellAnchor editAs="oneCell">
    <xdr:from>
      <xdr:col>7</xdr:col>
      <xdr:colOff>527193</xdr:colOff>
      <xdr:row>73</xdr:row>
      <xdr:rowOff>83071</xdr:rowOff>
    </xdr:from>
    <xdr:to>
      <xdr:col>24</xdr:col>
      <xdr:colOff>278780</xdr:colOff>
      <xdr:row>97</xdr:row>
      <xdr:rowOff>2238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5364" y="14486730"/>
          <a:ext cx="10020001" cy="4371010"/>
        </a:xfrm>
        <a:prstGeom prst="rect">
          <a:avLst/>
        </a:prstGeom>
      </xdr:spPr>
    </xdr:pic>
    <xdr:clientData/>
  </xdr:twoCellAnchor>
  <xdr:twoCellAnchor>
    <xdr:from>
      <xdr:col>11</xdr:col>
      <xdr:colOff>257688</xdr:colOff>
      <xdr:row>74</xdr:row>
      <xdr:rowOff>74711</xdr:rowOff>
    </xdr:from>
    <xdr:to>
      <xdr:col>22</xdr:col>
      <xdr:colOff>325752</xdr:colOff>
      <xdr:row>76</xdr:row>
      <xdr:rowOff>159995</xdr:rowOff>
    </xdr:to>
    <xdr:sp macro="" textlink="">
      <xdr:nvSpPr>
        <xdr:cNvPr id="140" name="TextBox 139"/>
        <xdr:cNvSpPr txBox="1"/>
      </xdr:nvSpPr>
      <xdr:spPr>
        <a:xfrm>
          <a:off x="6901956" y="14664223"/>
          <a:ext cx="6712333" cy="456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Formula Protection:</a:t>
          </a:r>
        </a:p>
      </xdr:txBody>
    </xdr:sp>
    <xdr:clientData/>
  </xdr:twoCellAnchor>
  <xdr:twoCellAnchor>
    <xdr:from>
      <xdr:col>11</xdr:col>
      <xdr:colOff>275520</xdr:colOff>
      <xdr:row>78</xdr:row>
      <xdr:rowOff>50454</xdr:rowOff>
    </xdr:from>
    <xdr:to>
      <xdr:col>21</xdr:col>
      <xdr:colOff>397344</xdr:colOff>
      <xdr:row>87</xdr:row>
      <xdr:rowOff>70647</xdr:rowOff>
    </xdr:to>
    <xdr:grpSp>
      <xdr:nvGrpSpPr>
        <xdr:cNvPr id="141" name="8 layer"/>
        <xdr:cNvGrpSpPr/>
      </xdr:nvGrpSpPr>
      <xdr:grpSpPr>
        <a:xfrm>
          <a:off x="7016857" y="15283070"/>
          <a:ext cx="6250313" cy="1681530"/>
          <a:chOff x="17895651" y="11054404"/>
          <a:chExt cx="8531987" cy="2095238"/>
        </a:xfrm>
      </xdr:grpSpPr>
      <xdr:grpSp>
        <xdr:nvGrpSpPr>
          <xdr:cNvPr id="142" name="4 layer left"/>
          <xdr:cNvGrpSpPr/>
        </xdr:nvGrpSpPr>
        <xdr:grpSpPr>
          <a:xfrm>
            <a:off x="17932400" y="11054404"/>
            <a:ext cx="8495238" cy="2095238"/>
            <a:chOff x="17932400" y="9850066"/>
            <a:chExt cx="8495238" cy="2095238"/>
          </a:xfrm>
        </xdr:grpSpPr>
        <xdr:pic>
          <xdr:nvPicPr>
            <xdr:cNvPr id="148" name="Picture 147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49" name="Picture 148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50" name="Picture 149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51" name="Picture 150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  <xdr:grpSp>
        <xdr:nvGrpSpPr>
          <xdr:cNvPr id="143" name="4 layer Right"/>
          <xdr:cNvGrpSpPr/>
        </xdr:nvGrpSpPr>
        <xdr:grpSpPr>
          <a:xfrm flipH="1">
            <a:off x="17895651" y="11054404"/>
            <a:ext cx="8495238" cy="2095238"/>
            <a:chOff x="17932400" y="9850066"/>
            <a:chExt cx="8495238" cy="2095238"/>
          </a:xfrm>
        </xdr:grpSpPr>
        <xdr:pic>
          <xdr:nvPicPr>
            <xdr:cNvPr id="144" name="Picture 143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45" name="Picture 144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46" name="Picture 145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47" name="Picture 146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11</xdr:col>
      <xdr:colOff>397647</xdr:colOff>
      <xdr:row>78</xdr:row>
      <xdr:rowOff>141849</xdr:rowOff>
    </xdr:from>
    <xdr:to>
      <xdr:col>21</xdr:col>
      <xdr:colOff>539672</xdr:colOff>
      <xdr:row>86</xdr:row>
      <xdr:rowOff>168609</xdr:rowOff>
    </xdr:to>
    <xdr:sp macro="" textlink="">
      <xdr:nvSpPr>
        <xdr:cNvPr id="152" name="TextBox 151"/>
        <xdr:cNvSpPr txBox="1"/>
      </xdr:nvSpPr>
      <xdr:spPr>
        <a:xfrm>
          <a:off x="7041915" y="15474776"/>
          <a:ext cx="6182269" cy="15135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All formulas are kept in the Ledger sheet and have been intentionally hidden to prevent unauthorized access or misuse</a:t>
          </a:r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of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my template because it is shared</a:t>
          </a:r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publicly (e.g., GitHub). This approach ensures:</a:t>
          </a:r>
        </a:p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Intellectual property safety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Prevents others from copying my</a:t>
          </a:r>
          <a:r>
            <a:rPr lang="en-IN" sz="1100" baseline="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work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Recruiters can still analyze results without accessing sensitive logic</a:t>
          </a:r>
        </a:p>
      </xdr:txBody>
    </xdr:sp>
    <xdr:clientData/>
  </xdr:twoCellAnchor>
  <xdr:twoCellAnchor>
    <xdr:from>
      <xdr:col>14</xdr:col>
      <xdr:colOff>565219</xdr:colOff>
      <xdr:row>94</xdr:row>
      <xdr:rowOff>152175</xdr:rowOff>
    </xdr:from>
    <xdr:to>
      <xdr:col>21</xdr:col>
      <xdr:colOff>579175</xdr:colOff>
      <xdr:row>100</xdr:row>
      <xdr:rowOff>118626</xdr:rowOff>
    </xdr:to>
    <xdr:grpSp>
      <xdr:nvGrpSpPr>
        <xdr:cNvPr id="153" name="8 layer"/>
        <xdr:cNvGrpSpPr/>
      </xdr:nvGrpSpPr>
      <xdr:grpSpPr>
        <a:xfrm>
          <a:off x="9145103" y="18338280"/>
          <a:ext cx="4303898" cy="1074009"/>
          <a:chOff x="17895651" y="11054404"/>
          <a:chExt cx="8531987" cy="2095238"/>
        </a:xfrm>
      </xdr:grpSpPr>
      <xdr:grpSp>
        <xdr:nvGrpSpPr>
          <xdr:cNvPr id="154" name="4 layer left"/>
          <xdr:cNvGrpSpPr/>
        </xdr:nvGrpSpPr>
        <xdr:grpSpPr>
          <a:xfrm>
            <a:off x="17932400" y="11054404"/>
            <a:ext cx="8495238" cy="2095238"/>
            <a:chOff x="17932400" y="9850066"/>
            <a:chExt cx="8495238" cy="2095238"/>
          </a:xfrm>
        </xdr:grpSpPr>
        <xdr:pic>
          <xdr:nvPicPr>
            <xdr:cNvPr id="160" name="Picture 159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61" name="Picture 160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62" name="Picture 161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63" name="Picture 162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  <xdr:grpSp>
        <xdr:nvGrpSpPr>
          <xdr:cNvPr id="155" name="4 layer Right"/>
          <xdr:cNvGrpSpPr/>
        </xdr:nvGrpSpPr>
        <xdr:grpSpPr>
          <a:xfrm flipH="1">
            <a:off x="17895651" y="11054404"/>
            <a:ext cx="8495238" cy="2095238"/>
            <a:chOff x="17932400" y="9850066"/>
            <a:chExt cx="8495238" cy="2095238"/>
          </a:xfrm>
        </xdr:grpSpPr>
        <xdr:pic>
          <xdr:nvPicPr>
            <xdr:cNvPr id="156" name="Picture 155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57" name="Picture 156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58" name="Picture 157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  <xdr:pic>
          <xdr:nvPicPr>
            <xdr:cNvPr id="159" name="Picture 158"/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932400" y="9850066"/>
              <a:ext cx="8495238" cy="209523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17</xdr:col>
      <xdr:colOff>33421</xdr:colOff>
      <xdr:row>90</xdr:row>
      <xdr:rowOff>167405</xdr:rowOff>
    </xdr:from>
    <xdr:to>
      <xdr:col>22</xdr:col>
      <xdr:colOff>84989</xdr:colOff>
      <xdr:row>94</xdr:row>
      <xdr:rowOff>59425</xdr:rowOff>
    </xdr:to>
    <xdr:sp macro="" textlink="">
      <xdr:nvSpPr>
        <xdr:cNvPr id="164" name="TextBox 163"/>
        <xdr:cNvSpPr txBox="1"/>
      </xdr:nvSpPr>
      <xdr:spPr>
        <a:xfrm>
          <a:off x="10402303" y="17554708"/>
          <a:ext cx="3101239" cy="6272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4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Tips for Recruiters:</a:t>
          </a:r>
        </a:p>
      </xdr:txBody>
    </xdr:sp>
    <xdr:clientData/>
  </xdr:twoCellAnchor>
  <xdr:twoCellAnchor>
    <xdr:from>
      <xdr:col>15</xdr:col>
      <xdr:colOff>62354</xdr:colOff>
      <xdr:row>94</xdr:row>
      <xdr:rowOff>99265</xdr:rowOff>
    </xdr:from>
    <xdr:to>
      <xdr:col>22</xdr:col>
      <xdr:colOff>342473</xdr:colOff>
      <xdr:row>100</xdr:row>
      <xdr:rowOff>146447</xdr:rowOff>
    </xdr:to>
    <xdr:sp macro="" textlink="">
      <xdr:nvSpPr>
        <xdr:cNvPr id="165" name="TextBox 164"/>
        <xdr:cNvSpPr txBox="1"/>
      </xdr:nvSpPr>
      <xdr:spPr>
        <a:xfrm>
          <a:off x="9168673" y="18011847"/>
          <a:ext cx="4529734" cy="11357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/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Try filtering a reseller name from the pivot.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Observe how disputes are visually separated.</a:t>
          </a:r>
          <a:b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100">
              <a:solidFill>
                <a:srgbClr val="CCD6F6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●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rgbClr val="CCD6F6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Notice that balance computation is seamless and dynamic.</a:t>
          </a:r>
        </a:p>
      </xdr:txBody>
    </xdr:sp>
    <xdr:clientData/>
  </xdr:twoCellAnchor>
  <xdr:twoCellAnchor editAs="oneCell">
    <xdr:from>
      <xdr:col>10</xdr:col>
      <xdr:colOff>600168</xdr:colOff>
      <xdr:row>109</xdr:row>
      <xdr:rowOff>8471</xdr:rowOff>
    </xdr:from>
    <xdr:to>
      <xdr:col>22</xdr:col>
      <xdr:colOff>350349</xdr:colOff>
      <xdr:row>133</xdr:row>
      <xdr:rowOff>128986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4081" y="20908254"/>
          <a:ext cx="7038877" cy="4537906"/>
        </a:xfrm>
        <a:prstGeom prst="rect">
          <a:avLst/>
        </a:prstGeom>
      </xdr:spPr>
    </xdr:pic>
    <xdr:clientData/>
  </xdr:twoCellAnchor>
  <xdr:twoCellAnchor>
    <xdr:from>
      <xdr:col>10</xdr:col>
      <xdr:colOff>519700</xdr:colOff>
      <xdr:row>106</xdr:row>
      <xdr:rowOff>52005</xdr:rowOff>
    </xdr:from>
    <xdr:to>
      <xdr:col>23</xdr:col>
      <xdr:colOff>69452</xdr:colOff>
      <xdr:row>110</xdr:row>
      <xdr:rowOff>9923</xdr:rowOff>
    </xdr:to>
    <xdr:sp macro="" textlink="">
      <xdr:nvSpPr>
        <xdr:cNvPr id="168" name="TextBox 167"/>
        <xdr:cNvSpPr txBox="1"/>
      </xdr:nvSpPr>
      <xdr:spPr>
        <a:xfrm>
          <a:off x="6572044" y="20868099"/>
          <a:ext cx="7417799" cy="711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I don’t just analyze data — </a:t>
          </a:r>
          <a:r>
            <a:rPr lang="en-IN" sz="1600" baseline="0">
              <a:solidFill>
                <a:srgbClr val="712788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I uncover insights that drive business forward, </a:t>
          </a:r>
          <a:r>
            <a:rPr lang="en-IN" sz="16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whether through impactful dashboards or end-to-end analytical projects</a:t>
          </a:r>
        </a:p>
      </xdr:txBody>
    </xdr:sp>
    <xdr:clientData/>
  </xdr:twoCellAnchor>
  <xdr:twoCellAnchor>
    <xdr:from>
      <xdr:col>11</xdr:col>
      <xdr:colOff>103615</xdr:colOff>
      <xdr:row>139</xdr:row>
      <xdr:rowOff>42888</xdr:rowOff>
    </xdr:from>
    <xdr:to>
      <xdr:col>15</xdr:col>
      <xdr:colOff>569886</xdr:colOff>
      <xdr:row>143</xdr:row>
      <xdr:rowOff>10947</xdr:rowOff>
    </xdr:to>
    <xdr:sp macro="" textlink="">
      <xdr:nvSpPr>
        <xdr:cNvPr id="169" name="TextBox 168"/>
        <xdr:cNvSpPr txBox="1"/>
      </xdr:nvSpPr>
      <xdr:spPr>
        <a:xfrm>
          <a:off x="6720983" y="28718151"/>
          <a:ext cx="2872587" cy="7701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32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Let's</a:t>
          </a:r>
          <a:r>
            <a:rPr lang="en-IN" sz="3200" baseline="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Connect</a:t>
          </a:r>
          <a:endParaRPr lang="en-IN" sz="3200">
            <a:solidFill>
              <a:schemeClr val="bg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67261</xdr:colOff>
      <xdr:row>143</xdr:row>
      <xdr:rowOff>115501</xdr:rowOff>
    </xdr:from>
    <xdr:to>
      <xdr:col>20</xdr:col>
      <xdr:colOff>108478</xdr:colOff>
      <xdr:row>147</xdr:row>
      <xdr:rowOff>73420</xdr:rowOff>
    </xdr:to>
    <xdr:sp macro="" textlink="">
      <xdr:nvSpPr>
        <xdr:cNvPr id="170" name="TextBox 169"/>
        <xdr:cNvSpPr txBox="1"/>
      </xdr:nvSpPr>
      <xdr:spPr>
        <a:xfrm>
          <a:off x="6819428" y="26711418"/>
          <a:ext cx="5565717" cy="677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Let’s connect &amp; explore how I can bring insight, clarity</a:t>
          </a:r>
          <a:r>
            <a:rPr lang="en-IN" sz="1600" baseline="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 </a:t>
          </a:r>
          <a:br>
            <a:rPr lang="en-IN" sz="1600" baseline="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</a:br>
          <a:r>
            <a:rPr lang="en-IN" sz="16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&amp; momentum to your team</a:t>
          </a:r>
        </a:p>
      </xdr:txBody>
    </xdr:sp>
    <xdr:clientData/>
  </xdr:twoCellAnchor>
  <xdr:twoCellAnchor editAs="oneCell">
    <xdr:from>
      <xdr:col>11</xdr:col>
      <xdr:colOff>126999</xdr:colOff>
      <xdr:row>148</xdr:row>
      <xdr:rowOff>63498</xdr:rowOff>
    </xdr:from>
    <xdr:to>
      <xdr:col>20</xdr:col>
      <xdr:colOff>443769</xdr:colOff>
      <xdr:row>153</xdr:row>
      <xdr:rowOff>40105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166" y="27558998"/>
          <a:ext cx="5841270" cy="876190"/>
        </a:xfrm>
        <a:prstGeom prst="rect">
          <a:avLst/>
        </a:prstGeom>
      </xdr:spPr>
    </xdr:pic>
    <xdr:clientData/>
  </xdr:twoCellAnchor>
  <xdr:twoCellAnchor>
    <xdr:from>
      <xdr:col>13</xdr:col>
      <xdr:colOff>111120</xdr:colOff>
      <xdr:row>149</xdr:row>
      <xdr:rowOff>112856</xdr:rowOff>
    </xdr:from>
    <xdr:to>
      <xdr:col>18</xdr:col>
      <xdr:colOff>412752</xdr:colOff>
      <xdr:row>152</xdr:row>
      <xdr:rowOff>60855</xdr:rowOff>
    </xdr:to>
    <xdr:grpSp>
      <xdr:nvGrpSpPr>
        <xdr:cNvPr id="176" name="Group 175"/>
        <xdr:cNvGrpSpPr/>
      </xdr:nvGrpSpPr>
      <xdr:grpSpPr>
        <a:xfrm>
          <a:off x="8078155" y="28451577"/>
          <a:ext cx="3365876" cy="501778"/>
          <a:chOff x="7262806" y="28124291"/>
          <a:chExt cx="3357569" cy="495687"/>
        </a:xfrm>
      </xdr:grpSpPr>
      <xdr:sp macro="" textlink="">
        <xdr:nvSpPr>
          <xdr:cNvPr id="172" name="TextBox 171"/>
          <xdr:cNvSpPr txBox="1"/>
        </xdr:nvSpPr>
        <xdr:spPr>
          <a:xfrm>
            <a:off x="7681970" y="28124291"/>
            <a:ext cx="2938405" cy="4956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IN" sz="1600">
                <a:solidFill>
                  <a:srgbClr val="A4A4A4"/>
                </a:solidFill>
                <a:effectLst/>
                <a:latin typeface="Comic Sans MS" panose="030F0702030302020204" pitchFamily="66" charset="0"/>
                <a:ea typeface="+mn-ea"/>
                <a:cs typeface="+mn-cs"/>
              </a:rPr>
              <a:t>ashish.janeshwar@gmail.com</a:t>
            </a:r>
          </a:p>
        </xdr:txBody>
      </xdr:sp>
      <xdr:pic>
        <xdr:nvPicPr>
          <xdr:cNvPr id="173" name="Picture 172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62806" y="28199289"/>
            <a:ext cx="327513" cy="24656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92605</xdr:colOff>
      <xdr:row>155</xdr:row>
      <xdr:rowOff>39688</xdr:rowOff>
    </xdr:from>
    <xdr:to>
      <xdr:col>20</xdr:col>
      <xdr:colOff>457000</xdr:colOff>
      <xdr:row>159</xdr:row>
      <xdr:rowOff>111552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563" y="29580417"/>
          <a:ext cx="5841270" cy="812698"/>
        </a:xfrm>
        <a:prstGeom prst="rect">
          <a:avLst/>
        </a:prstGeom>
      </xdr:spPr>
    </xdr:pic>
    <xdr:clientData/>
  </xdr:twoCellAnchor>
  <xdr:twoCellAnchor>
    <xdr:from>
      <xdr:col>14</xdr:col>
      <xdr:colOff>458845</xdr:colOff>
      <xdr:row>155</xdr:row>
      <xdr:rowOff>181647</xdr:rowOff>
    </xdr:from>
    <xdr:to>
      <xdr:col>17</xdr:col>
      <xdr:colOff>171980</xdr:colOff>
      <xdr:row>159</xdr:row>
      <xdr:rowOff>52916</xdr:rowOff>
    </xdr:to>
    <xdr:sp macro="" textlink="">
      <xdr:nvSpPr>
        <xdr:cNvPr id="175" name="TextBox 174"/>
        <xdr:cNvSpPr txBox="1"/>
      </xdr:nvSpPr>
      <xdr:spPr>
        <a:xfrm>
          <a:off x="8978428" y="29722376"/>
          <a:ext cx="1538760" cy="612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20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Let’s Talk</a:t>
          </a:r>
        </a:p>
      </xdr:txBody>
    </xdr:sp>
    <xdr:clientData/>
  </xdr:twoCellAnchor>
  <xdr:twoCellAnchor editAs="oneCell">
    <xdr:from>
      <xdr:col>11</xdr:col>
      <xdr:colOff>95244</xdr:colOff>
      <xdr:row>162</xdr:row>
      <xdr:rowOff>79378</xdr:rowOff>
    </xdr:from>
    <xdr:to>
      <xdr:col>20</xdr:col>
      <xdr:colOff>435827</xdr:colOff>
      <xdr:row>162</xdr:row>
      <xdr:rowOff>92076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8307" y="30503816"/>
          <a:ext cx="5841270" cy="12698"/>
        </a:xfrm>
        <a:prstGeom prst="rect">
          <a:avLst/>
        </a:prstGeom>
      </xdr:spPr>
    </xdr:pic>
    <xdr:clientData/>
  </xdr:twoCellAnchor>
  <xdr:twoCellAnchor>
    <xdr:from>
      <xdr:col>11</xdr:col>
      <xdr:colOff>77845</xdr:colOff>
      <xdr:row>163</xdr:row>
      <xdr:rowOff>41418</xdr:rowOff>
    </xdr:from>
    <xdr:to>
      <xdr:col>14</xdr:col>
      <xdr:colOff>148167</xdr:colOff>
      <xdr:row>165</xdr:row>
      <xdr:rowOff>158751</xdr:rowOff>
    </xdr:to>
    <xdr:sp macro="" textlink="">
      <xdr:nvSpPr>
        <xdr:cNvPr id="178" name="TextBox 177"/>
        <xdr:cNvSpPr txBox="1"/>
      </xdr:nvSpPr>
      <xdr:spPr>
        <a:xfrm>
          <a:off x="6830012" y="30235668"/>
          <a:ext cx="1911822" cy="4771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aseline="0">
              <a:solidFill>
                <a:schemeClr val="bg2">
                  <a:lumMod val="75000"/>
                </a:schemeClr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or continue with</a:t>
          </a:r>
          <a:endParaRPr lang="en-IN" sz="1600">
            <a:solidFill>
              <a:schemeClr val="bg2">
                <a:lumMod val="75000"/>
              </a:schemeClr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105833</xdr:colOff>
      <xdr:row>166</xdr:row>
      <xdr:rowOff>52921</xdr:rowOff>
    </xdr:from>
    <xdr:to>
      <xdr:col>20</xdr:col>
      <xdr:colOff>422603</xdr:colOff>
      <xdr:row>169</xdr:row>
      <xdr:rowOff>97298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476" y="31022778"/>
          <a:ext cx="5786841" cy="588663"/>
        </a:xfrm>
        <a:prstGeom prst="rect">
          <a:avLst/>
        </a:prstGeom>
      </xdr:spPr>
    </xdr:pic>
    <xdr:clientData/>
  </xdr:twoCellAnchor>
  <xdr:twoCellAnchor>
    <xdr:from>
      <xdr:col>15</xdr:col>
      <xdr:colOff>182161</xdr:colOff>
      <xdr:row>166</xdr:row>
      <xdr:rowOff>132132</xdr:rowOff>
    </xdr:from>
    <xdr:to>
      <xdr:col>17</xdr:col>
      <xdr:colOff>511019</xdr:colOff>
      <xdr:row>169</xdr:row>
      <xdr:rowOff>69547</xdr:rowOff>
    </xdr:to>
    <xdr:sp macro="" textlink="">
      <xdr:nvSpPr>
        <xdr:cNvPr id="180" name="TextBox 179"/>
        <xdr:cNvSpPr txBox="1"/>
      </xdr:nvSpPr>
      <xdr:spPr>
        <a:xfrm>
          <a:off x="9298947" y="31101989"/>
          <a:ext cx="1544429" cy="481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800">
              <a:solidFill>
                <a:schemeClr val="bg1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LinkedIn</a:t>
          </a:r>
          <a:endParaRPr lang="en-IN" sz="1600">
            <a:solidFill>
              <a:schemeClr val="bg1"/>
            </a:solidFill>
            <a:effectLst/>
            <a:latin typeface="Comic Sans MS" panose="030F0702030302020204" pitchFamily="66" charset="0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56678</xdr:colOff>
      <xdr:row>170</xdr:row>
      <xdr:rowOff>73169</xdr:rowOff>
    </xdr:from>
    <xdr:to>
      <xdr:col>20</xdr:col>
      <xdr:colOff>486833</xdr:colOff>
      <xdr:row>174</xdr:row>
      <xdr:rowOff>31088</xdr:rowOff>
    </xdr:to>
    <xdr:sp macro="" textlink="">
      <xdr:nvSpPr>
        <xdr:cNvPr id="181" name="TextBox 180"/>
        <xdr:cNvSpPr txBox="1"/>
      </xdr:nvSpPr>
      <xdr:spPr>
        <a:xfrm>
          <a:off x="6808845" y="31526836"/>
          <a:ext cx="5954655" cy="677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IN" sz="1600" baseline="0">
              <a:solidFill>
                <a:schemeClr val="bg2">
                  <a:lumMod val="75000"/>
                </a:schemeClr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Great ideas deserve great execution — let’s turn that spark of curiosity </a:t>
          </a:r>
          <a:r>
            <a:rPr lang="en-IN" sz="1600" baseline="0">
              <a:solidFill>
                <a:srgbClr val="712788"/>
              </a:solidFill>
              <a:effectLst/>
              <a:latin typeface="Comic Sans MS" panose="030F0702030302020204" pitchFamily="66" charset="0"/>
              <a:ea typeface="+mn-ea"/>
              <a:cs typeface="+mn-cs"/>
            </a:rPr>
            <a:t>into something remarkable</a:t>
          </a:r>
        </a:p>
      </xdr:txBody>
    </xdr:sp>
    <xdr:clientData/>
  </xdr:twoCellAnchor>
  <xdr:twoCellAnchor editAs="oneCell">
    <xdr:from>
      <xdr:col>14</xdr:col>
      <xdr:colOff>462633</xdr:colOff>
      <xdr:row>166</xdr:row>
      <xdr:rowOff>172355</xdr:rowOff>
    </xdr:from>
    <xdr:to>
      <xdr:col>15</xdr:col>
      <xdr:colOff>178847</xdr:colOff>
      <xdr:row>168</xdr:row>
      <xdr:rowOff>133498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1633" y="31142212"/>
          <a:ext cx="324000" cy="324000"/>
        </a:xfrm>
        <a:prstGeom prst="rect">
          <a:avLst/>
        </a:prstGeom>
      </xdr:spPr>
    </xdr:pic>
    <xdr:clientData/>
  </xdr:twoCellAnchor>
  <xdr:twoCellAnchor>
    <xdr:from>
      <xdr:col>11</xdr:col>
      <xdr:colOff>63500</xdr:colOff>
      <xdr:row>166</xdr:row>
      <xdr:rowOff>36286</xdr:rowOff>
    </xdr:from>
    <xdr:to>
      <xdr:col>20</xdr:col>
      <xdr:colOff>471715</xdr:colOff>
      <xdr:row>169</xdr:row>
      <xdr:rowOff>117928</xdr:rowOff>
    </xdr:to>
    <xdr:sp macro="" textlink="">
      <xdr:nvSpPr>
        <xdr:cNvPr id="5" name="Rounded Rectangle 4">
          <a:hlinkClick xmlns:r="http://schemas.openxmlformats.org/officeDocument/2006/relationships" r:id="rId13" tooltip="www.linkedin.com/in/ashish-janeshwar"/>
        </xdr:cNvPr>
        <xdr:cNvSpPr/>
      </xdr:nvSpPr>
      <xdr:spPr>
        <a:xfrm>
          <a:off x="6749143" y="31006143"/>
          <a:ext cx="5878286" cy="625928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ish" refreshedDate="45850.74732141204" createdVersion="5" refreshedVersion="5" minRefreshableVersion="3" recordCount="163">
  <cacheSource type="worksheet">
    <worksheetSource ref="A1:J1048576" sheet="Data"/>
  </cacheSource>
  <cacheFields count="10">
    <cacheField name="Financial Year" numFmtId="0">
      <sharedItems containsBlank="1"/>
    </cacheField>
    <cacheField name="Date" numFmtId="0">
      <sharedItems containsNonDate="0" containsDate="1" containsString="0" containsBlank="1" minDate="2019-08-26T00:00:00" maxDate="2025-06-12T00:00:00"/>
    </cacheField>
    <cacheField name="Reseller" numFmtId="0">
      <sharedItems containsBlank="1" count="404">
        <s v="Ryan Wheeler"/>
        <s v="Alex Watson"/>
        <s v="Jack Morgan"/>
        <s v="Kate Turner"/>
        <s v="Ross Gilbert"/>
        <s v="Joel Hunter"/>
        <s v="Adam Wilson"/>
        <s v="Nick Hudson"/>
        <s v="John Walter"/>
        <s v="Luke Foster"/>
        <s v="Josh Parker"/>
        <s v="Bella James"/>
        <s v="Gary Hudson"/>
        <m/>
        <s v="Shafqat Jamil" u="1"/>
        <s v="JOHN DOE " u="1"/>
        <s v="Jack Vialu" u="1"/>
        <s v="Premiumcalls365" u="1"/>
        <s v="Hamletr Reynoso" u="1"/>
        <s v="STEVEN" u="1"/>
        <s v="NAHID" u="1"/>
        <s v="Salmanazmi" u="1"/>
        <s v="Francisco" u="1"/>
        <s v="AHMEDAHMED" u="1"/>
        <s v="Rahul Mishra" u="1"/>
        <s v="ANTONIO" u="1"/>
        <s v="Gratia" u="1"/>
        <s v="HUGO" u="1"/>
        <s v="Cleberson Soares" u="1"/>
        <s v="cristian rosado" u="1"/>
        <s v="LUCHO" u="1"/>
        <s v="TAREK" u="1"/>
        <s v="Adames1213" u="1"/>
        <s v="WESALHASSAN" u="1"/>
        <s v="Frandy" u="1"/>
        <s v="Shaikh12" u="1"/>
        <s v="JAMESLAV" u="1"/>
        <s v="vajs triode monique " u="1"/>
        <s v="Andro" u="1"/>
        <s v="RIZWAN12" u="1"/>
        <s v="ALLAWI" u="1"/>
        <s v="ALAA ASAKER" u="1"/>
        <s v="MOON" u="1"/>
        <s v="Adames1212" u="1"/>
        <s v="FADY JAMAL" u="1"/>
        <s v="Jean" u="1"/>
        <s v="Alibhai" u="1"/>
        <s v="ALAAMAGDI760" u="1"/>
        <s v="ASAD123" u="1"/>
        <s v="lalisahisahib" u="1"/>
        <s v="Aleandro Esteban" u="1"/>
        <s v="ASIF K" u="1"/>
        <s v="LUCIO" u="1"/>
        <s v="SALMANALKH" u="1"/>
        <s v="Wasim Hijazi" u="1"/>
        <s v="justforfun" u="1"/>
        <s v="Fahim" u="1"/>
        <s v="LEX MAXTER" u="1"/>
        <s v="my cristal tel" u="1"/>
        <s v="Arcendino Brito" u="1"/>
        <s v="Mohammad Waseem" u="1"/>
        <s v="Zakaria" u="1"/>
        <s v="Joshan Telecom" u="1"/>
        <s v="DRTIC" u="1"/>
        <s v="ELLESSUR KURT" u="1"/>
        <s v="ELBAS" u="1"/>
        <s v="ASDGAZA" u="1"/>
        <s v="FELIP" u="1"/>
        <s v="Smart boy " u="1"/>
        <s v="Tiago" u="1"/>
        <s v="Jaime" u="1"/>
        <s v="MOHAMMED JABER" u="1"/>
        <s v="GIGA" u="1"/>
        <s v="Rizwanboss" u="1"/>
        <s v="SHIVAM NISHAD" u="1"/>
        <s v="ASHRAFIZZ" u="1"/>
        <s v="Jessica Mariel" u="1"/>
        <s v="john revol" u="1"/>
        <s v="JEHAD HASHEM" u="1"/>
        <s v="ADEEL" u="1"/>
        <s v="MOHD NAFEES KHAN" u="1"/>
        <s v="NENO" u="1"/>
        <s v="CHAT DDI" u="1"/>
        <s v="Martinez" u="1"/>
        <s v="Maicol nova" u="1"/>
        <s v="Aftab Hussain" u="1"/>
        <s v="Jaysam Narbarte" u="1"/>
        <s v="CARLOS001" u="1"/>
        <s v="Naeem Ashraf" u="1"/>
        <s v="ASOOM" u="1"/>
        <s v="StephVajs" u="1"/>
        <s v="RAFIQUE" u="1"/>
        <s v="MEGA" u="1"/>
        <s v="KHAN SUFIYAN" u="1"/>
        <s v="Okwuokei" u="1"/>
        <s v="MEVAA" u="1"/>
        <s v="TRAFFIC" u="1"/>
        <s v="Moha1251" u="1"/>
        <s v="JP SOUSA" u="1"/>
        <s v="Bahaa Abu Nasser" u="1"/>
        <s v="GAZALA FARHEEN" u="1"/>
        <s v="workwirk" u="1"/>
        <s v="zhuyongxu" u="1"/>
        <s v="Best" u="1"/>
        <s v="ABO RAKAN" u="1"/>
        <s v="Ahmed Mok" u="1"/>
        <s v="Chsikandersalam" u="1"/>
        <s v="ABEER ABO" u="1"/>
        <s v="alejandra minaya" u="1"/>
        <s v="FARS" u="1"/>
        <s v="SHAH KHAN" u="1"/>
        <s v="Ahmed Eleiwa" u="1"/>
        <s v="MOHD MERAJ" u="1"/>
        <s v="Shri" u="1"/>
        <s v="Delian" u="1"/>
        <s v="NAFIS" u="1"/>
        <s v="Blessed" u="1"/>
        <s v="chamcham08" u="1"/>
        <s v="SaqerMoha" u="1"/>
        <s v="FARHAN" u="1"/>
        <s v="Marcio" u="1"/>
        <s v="BESTCOM" u="1"/>
        <s v="rog3r1o" u="1"/>
        <s v="ATIAJOUDA" u="1"/>
        <s v="akbar123" u="1"/>
        <s v="SANDHU" u="1"/>
        <s v="PHILIP" u="1"/>
        <s v="JOHN REVOL " u="1"/>
        <s v="kool3alatool" u="1"/>
        <s v="Raudi Beltre" u="1"/>
        <s v="Karam Elostaz" u="1"/>
        <s v="Axell244" u="1"/>
        <s v="IQBALAHMED" u="1"/>
        <s v="Ariel Valerio" u="1"/>
        <s v="hmodaabod45" u="1"/>
        <s v="ABD" u="1"/>
        <s v="MOSA YAHYA" u="1"/>
        <s v="AMSHA" u="1"/>
        <s v="ABI" u="1"/>
        <s v="Takhleeq Mehdi" u="1"/>
        <s v="RANA ABUWARD" u="1"/>
        <s v="KHALIE" u="1"/>
        <s v="Sergio Hernandez" u="1"/>
        <s v="anna" u="1"/>
        <s v="Afghan Telecom" u="1"/>
        <s v="MEER HADI" u="1"/>
        <s v="Ahmad El Sharif's" u="1"/>
        <s v="Arthuro" u="1"/>
        <s v="Mahmoudhala" u="1"/>
        <s v="NAJJAR" u="1"/>
        <s v="MERAJ" u="1"/>
        <s v="mahmud" u="1"/>
        <s v="TALK ASIA" u="1"/>
        <s v="Richard Rychan" u="1"/>
        <s v="ABU HANIF" u="1"/>
        <s v="Begona beldarrain " u="1"/>
        <s v="AMIR.KH" u="1"/>
        <s v="Socialnetwork" u="1"/>
        <s v="JOHN MICHAEL REYES" u="1"/>
        <s v="Jessie Nale" u="1"/>
        <s v="DADOS" u="1"/>
        <s v="DANILO LIM JR" u="1"/>
        <s v="KING" u="1"/>
        <s v="sadoon jaber daher" u="1"/>
        <s v="Omar King" u="1"/>
        <s v="ABDUL2000" u="1"/>
        <s v="Luiz Sergio" u="1"/>
        <s v="Alkofia" u="1"/>
        <s v="BLACK HACK" u="1"/>
        <s v="JORGE" u="1"/>
        <s v="MELAN" u="1"/>
        <s v="MOHD SAMEER" u="1"/>
        <s v="Mohamed Hassan" u="1"/>
        <s v="MARDOM" u="1"/>
        <s v="PHILIPB" u="1"/>
        <s v="WILSON" u="1"/>
        <s v="Irfan 800 " u="1"/>
        <s v="JUNIOR" u="1"/>
        <s v="rajesh kumar" u="1"/>
        <s v="Mehdi" u="1"/>
        <s v="Jayaregonzales" u="1"/>
        <s v="Khader Abdel Rahim Zaqout" u="1"/>
        <s v="AJAY MALIK" u="1"/>
        <s v="NOOR2023" u="1"/>
        <s v="MONTASER" u="1"/>
        <s v="Ruyi " u="1"/>
        <s v="GI JAIN" u="1"/>
        <s v="ChohanHafeez" u="1"/>
        <s v="yousef000" u="1"/>
        <s v="Thankgod" u="1"/>
        <s v="ASD ASD" u="1"/>
        <s v="Amber" u="1"/>
        <s v="Elunicornio1" u="1"/>
        <s v="BURADO" u="1"/>
        <s v="NAZNU" u="1"/>
        <s v="NAJI AL SHAYYAH" u="1"/>
        <s v="Wesley" u="1"/>
        <s v="Cryptocom" u="1"/>
        <s v="JUBAIRUAE" u="1"/>
        <s v="Melanie " u="1"/>
        <s v="JOVEN" u="1"/>
        <s v="SPHINIX" u="1"/>
        <s v="ANA ALSHOQ" u="1"/>
        <s v="AboRazza" u="1"/>
        <s v="Mohamed omran" u="1"/>
        <s v="Michael" u="1"/>
        <s v="denguir ghassen" u="1"/>
        <s v="MOHMOUD SALEEM" u="1"/>
        <s v="Ghulam Fareed" u="1"/>
        <s v="Andrew Espiritu" u="1"/>
        <s v="WESAM1234" u="1"/>
        <s v="AJMAL" u="1"/>
        <s v="HAITHAM" u="1"/>
        <s v="QASIM MUNIR" u="1"/>
        <s v="MOSA SHAHEEN" u="1"/>
        <s v="alberto novas" u="1"/>
        <s v="NARUTO" u="1"/>
        <s v="Ashraf" u="1"/>
        <s v="THE MASK" u="1"/>
        <s v="Jamshed Ali" u="1"/>
        <s v="Haytham" u="1"/>
        <s v="Ana01" u="1"/>
        <s v="Steven García" u="1"/>
        <s v="SHADAB" u="1"/>
        <s v="wesley alves vilaca" u="1"/>
        <s v="Angelo Rodriguez" u="1"/>
        <s v="AFZAL" u="1"/>
        <s v="KAMAL JAISWAL" u="1"/>
        <s v="AMINE" u="1"/>
        <s v="ADEL12" u="1"/>
        <s v="JAODAVID" u="1"/>
        <s v="Karina Rodriguez" u="1"/>
        <s v="AHMED AMER" u="1"/>
        <s v="Mafijul" u="1"/>
        <s v="SHOAIB" u="1"/>
        <s v="ALAA1" u="1"/>
        <s v="COMMUNICATEL" u="1"/>
        <s v="JOJO" u="1"/>
        <s v="Viirosaaa" u="1"/>
        <s v="AZKIYA SHAIKH" u="1"/>
        <s v=" Miko " u="1"/>
        <s v="SHORT CALLER" u="1"/>
        <s v="Eyed123" u="1"/>
        <s v="ABDO SALIBY" u="1"/>
        <s v="Dubrus Bishop" u="1"/>
        <s v="wasim212" u="1"/>
        <s v="MOHA AWDA" u="1"/>
        <s v="JASON CHARLES" u="1"/>
        <s v="Darek Moran" u="1"/>
        <s v="ABDALLAH" u="1"/>
        <s v="ADED JAMAL" u="1"/>
        <s v="Wasem" u="1"/>
        <s v="AMIR" u="1"/>
        <s v="FONETEL" u="1"/>
        <s v="Ghulam (Ayyan) Fareed" u="1"/>
        <s v="Patricia " u="1"/>
        <s v="RELOAD" u="1"/>
        <s v="DOUGLAS FERNANDO CARDOSO" u="1"/>
        <s v="EMAAN IRFAAN" u="1"/>
        <s v="MOHAMED AL ALUOL" u="1"/>
        <s v="NILO PONS" u="1"/>
        <s v="AMJADFAROOQY" u="1"/>
        <s v="AZAM" u="1"/>
        <s v="MD HASSAN" u="1"/>
        <s v="Ghuman" u="1"/>
        <s v="Janderson davi" u="1"/>
        <s v="bruno gleison araujo" u="1"/>
        <s v="OLA WARD" u="1"/>
        <s v="YASSER NAJJAR" u="1"/>
        <s v="Zain123" u="1"/>
        <s v="HONAIF" u="1"/>
        <s v="OMAR599" u="1"/>
        <s v="ARQAM KHAN" u="1"/>
        <s v="MOHAMMED SAD" u="1"/>
        <s v="Sahil" u="1"/>
        <s v="Rizwan ahmed (Shadab)" u="1"/>
        <s v="Ajroudi" u="1"/>
        <s v="ABBOUDD" u="1"/>
        <s v="Enigma" u="1"/>
        <s v="HAFEEZ CHOHAN" u="1"/>
        <s v="DIAMOND" u="1"/>
        <s v="Gregory Vajs" u="1"/>
        <s v="IMRAN RANA" u="1"/>
        <s v="Mehedi Hasan" u="1"/>
        <s v="Xin" u="1"/>
        <s v="Evertom Peixoto" u="1"/>
        <s v="Qaisar Javeed" u="1"/>
        <s v="SAQER MOHA" u="1"/>
        <s v="Marlon Feliz Medrano" u="1"/>
        <s v="Rakista" u="1"/>
        <s v="JAMBO TLC" u="1"/>
        <s v="BELAL AHMED" u="1"/>
        <s v="UMAIR" u="1"/>
        <s v="Ceejay P Genoguin" u="1"/>
        <s v="HUMBLE" u="1"/>
        <s v="Shri " u="1"/>
        <s v="Manjoor" u="1"/>
        <s v="donerickfranciscool" u="1"/>
        <s v="SHAKIR" u="1"/>
        <s v="MADNI" u="1"/>
        <s v="Mohammad Tabish" u="1"/>
        <s v="Gats" u="1"/>
        <s v="Zouxiang" u="1"/>
        <s v="juan sosa" u="1"/>
        <s v="jialiang" u="1"/>
        <s v="Mushir Ahmed Shaikh" u="1"/>
        <s v="Abriyani" u="1"/>
        <s v="Israj" u="1"/>
        <s v="UMAR" u="1"/>
        <s v="lens " u="1"/>
        <s v="patrick santiago" u="1"/>
        <s v="AhmedSamir" u="1"/>
        <s v="Ibraheem el sheikh" u="1"/>
        <s v="Sam1991" u="1"/>
        <s v="Homem Aranha" u="1"/>
        <s v="Mamdoh Sliman" u="1"/>
        <s v="KHALED" u="1"/>
        <s v="JAYCEE" u="1"/>
        <s v="Akhan" u="1"/>
        <s v="Armantel" u="1"/>
        <s v="SAMEER" u="1"/>
        <s v="Emaan Irfan" u="1"/>
        <s v="Fernandomg" u="1"/>
        <s v="ANDRE CANDIDO DA SILVA" u="1"/>
        <s v="Shahalam Shaik" u="1"/>
        <s v="DADO DDI" u="1"/>
        <s v="LOKITEL DD" u="1"/>
        <s v="RIZWAN" u="1"/>
        <s v="HOSS HASSAN" u="1"/>
        <s v="Buraq" u="1"/>
        <s v="MARGER" u="1"/>
        <s v="Sunrise" u="1"/>
        <s v="Abdul Rahman Jarad" u="1"/>
        <s v="EYS VIALU" u="1"/>
        <s v="Shaima Abu Qasim" u="1"/>
        <s v="ATYA" u="1"/>
        <s v="Aparecida Aparecidamg" u="1"/>
        <s v="Arujo" u="1"/>
        <s v="Tamosan/Eleiwia Ahmed" u="1"/>
        <s v="Alilove" u="1"/>
        <s v="MARTA" u="1"/>
        <s v="SAM BAHUOR" u="1"/>
        <s v="MOHAHAIN" u="1"/>
        <s v="WESAM HASSAN" u="1"/>
        <s v="FAHED" u="1"/>
        <s v="DREAM UNIVERSEL" u="1"/>
        <s v="GOIANIA" u="1"/>
        <s v="HUSSEIN ALMUNTADA" u="1"/>
        <s v="Mikel Holis" u="1"/>
        <s v="GHUMAN01" u="1"/>
        <s v="Anderson Cabrera" u="1"/>
        <s v="NIDAL" u="1"/>
        <s v="ABO KHALED" u="1"/>
        <s v="RAFFI RODRIGO" u="1"/>
        <s v="HAMAM" u="1"/>
        <s v="OBEOBE" u="1"/>
        <s v="HAMODA ALSHAREEF" u="1"/>
        <s v="Wilson Bello" u="1"/>
        <s v="Zaidash" u="1"/>
        <s v="Adiab" u="1"/>
        <s v="Nikee" u="1"/>
        <s v="Ahmed VOIP" u="1"/>
        <s v="Marcos Anthonio" u="1"/>
        <s v="Hasan" u="1"/>
        <s v="FAHAD KHAN" u="1"/>
        <s v="Comendador" u="1"/>
        <s v="Ahmed Alhob" u="1"/>
        <s v="RIVAL" u="1"/>
        <s v="Vajs AURELIEN" u="1"/>
        <s v="AMAR ADEL" u="1"/>
        <s v="YOUSEF1" u="1"/>
        <s v="JOZEPH" u="1"/>
        <s v="TELECOM" u="1"/>
        <s v="AHSANZAHIR" u="1"/>
        <s v="Siddiqiu Rawaha" u="1"/>
        <s v="RAEED" u="1"/>
        <s v="HONEY BOSE" u="1"/>
        <s v="MERVIE" u="1"/>
        <s v="Irfan 800" u="1"/>
        <s v="Sahama7861" u="1"/>
        <s v="PHONE" u="1"/>
        <s v="Ruyi" u="1"/>
        <s v="Koreaking" u="1"/>
        <s v="Chris Robust" u="1"/>
        <s v="JONIVER TRINCHERA" u="1"/>
        <s v="ALEE" u="1"/>
        <s v="ESAM" u="1"/>
        <s v="RAZZAQ WALEED" u="1"/>
        <s v="MOMASAKER" u="1"/>
        <s v="KHANSKMD" u="1"/>
        <s v="Kemmuel" u="1"/>
        <s v="NOUR ALI" u="1"/>
        <s v="JAEM ROGER B JAMERO" u="1"/>
        <s v="Motaher Hossain Shehab" u="1"/>
        <s v="RONALDO" u="1"/>
        <s v="Hemaman" u="1"/>
        <s v="Joao paulo" u="1"/>
        <s v="Arshad" u="1"/>
        <s v="Mirza" u="1"/>
        <s v="junior vasquez" u="1"/>
        <s v="Mahmoud Abu Albeed" u="1"/>
        <s v="ABIDALI" u="1"/>
        <s v="SAJJAD" u="1"/>
        <s v="REG REYES" u="1"/>
      </sharedItems>
    </cacheField>
    <cacheField name="Particular" numFmtId="0">
      <sharedItems containsBlank="1"/>
    </cacheField>
    <cacheField name="Billing Period" numFmtId="0">
      <sharedItems containsBlank="1"/>
    </cacheField>
    <cacheField name="Beneficiary Name" numFmtId="0">
      <sharedItems containsBlank="1"/>
    </cacheField>
    <cacheField name="Mode of Payment" numFmtId="0">
      <sharedItems containsBlank="1"/>
    </cacheField>
    <cacheField name="Credit " numFmtId="0">
      <sharedItems containsString="0" containsBlank="1" containsNumber="1" minValue="104.8" maxValue="2200.5700000000002"/>
    </cacheField>
    <cacheField name="Debit" numFmtId="0">
      <sharedItems containsString="0" containsBlank="1" containsNumber="1" minValue="76.2" maxValue="2200.5700000000002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">
  <r>
    <s v="2019-20"/>
    <d v="2019-08-26T00:00:00"/>
    <x v="0"/>
    <s v="Invoice (REF/1920/01186)"/>
    <s v="03 JUNE 2019 TO 25 AUG 2019"/>
    <s v=" "/>
    <s v=" "/>
    <n v="379.44"/>
    <m/>
    <s v=" "/>
  </r>
  <r>
    <s v="2019-20"/>
    <d v="2019-08-28T00:00:00"/>
    <x v="0"/>
    <s v="Payment processed"/>
    <s v=" "/>
    <s v="Abigail Williams"/>
    <s v="Axis"/>
    <m/>
    <n v="379.44"/>
    <s v=" "/>
  </r>
  <r>
    <s v="2019-20"/>
    <d v="2020-03-01T00:00:00"/>
    <x v="0"/>
    <s v="Dispute"/>
    <s v=" "/>
    <s v=" "/>
    <s v=" "/>
    <m/>
    <n v="102.11"/>
    <s v=" "/>
  </r>
  <r>
    <s v="2020-21"/>
    <d v="2020-03-30T00:00:00"/>
    <x v="1"/>
    <s v="Invoice (REF/1920/015487)"/>
    <s v="01 FEB 2020 TO 29 MAR 2020"/>
    <s v=" "/>
    <s v=" "/>
    <n v="266.23"/>
    <m/>
    <s v=" "/>
  </r>
  <r>
    <s v="2020-21"/>
    <d v="2020-04-13T00:00:00"/>
    <x v="0"/>
    <s v="Invoice (REF/2021/041)"/>
    <s v="26 AUG 2019 To 12 APR 2020"/>
    <s v=" "/>
    <s v=" "/>
    <n v="552.12"/>
    <m/>
    <s v=" "/>
  </r>
  <r>
    <s v="2020-21"/>
    <d v="2020-04-14T00:00:00"/>
    <x v="0"/>
    <s v="Payment processed"/>
    <s v=" "/>
    <s v="Abigail Williams"/>
    <s v="Singapore"/>
    <m/>
    <n v="552.12"/>
    <s v=" "/>
  </r>
  <r>
    <s v="2020-21"/>
    <d v="2020-04-14T00:00:00"/>
    <x v="1"/>
    <s v="Payment processed"/>
    <s v=" "/>
    <s v="Burns Ltd LLC"/>
    <s v="Singapore"/>
    <m/>
    <n v="266.23"/>
    <s v=" "/>
  </r>
  <r>
    <s v="2020-21"/>
    <d v="2020-06-22T00:00:00"/>
    <x v="1"/>
    <s v="Invoice (REF/2021/0202)"/>
    <s v="30 MAR 2020 TO 21 JUNE 2020"/>
    <s v=" "/>
    <s v=" "/>
    <n v="149.59"/>
    <m/>
    <s v=" "/>
  </r>
  <r>
    <s v="2020-21"/>
    <d v="2020-06-25T00:00:00"/>
    <x v="1"/>
    <s v="Payment processed"/>
    <s v=" "/>
    <s v="elizabeth88@mills-cohen.net"/>
    <s v="Paypal"/>
    <m/>
    <n v="149.59"/>
    <s v=" "/>
  </r>
  <r>
    <s v="2020-21"/>
    <d v="2020-08-31T00:00:00"/>
    <x v="2"/>
    <s v="Invoice (REF/2021/0369)"/>
    <s v="17 AUG 2020 TO 30 AUG 2020"/>
    <s v=" "/>
    <s v=" "/>
    <n v="1391.47"/>
    <m/>
    <s v=" "/>
  </r>
  <r>
    <s v="2020-21"/>
    <d v="2020-09-02T00:00:00"/>
    <x v="2"/>
    <s v="Payment processed"/>
    <s v=" "/>
    <s v="Jack Morgan"/>
    <s v="HDFC"/>
    <m/>
    <n v="1391.47"/>
    <s v=" "/>
  </r>
  <r>
    <s v="2020-21"/>
    <d v="2020-10-19T00:00:00"/>
    <x v="0"/>
    <s v="Invoice (REF/2021/0461)"/>
    <s v="13 APR 2020 To 18 OCT 2020"/>
    <s v=" "/>
    <s v=" "/>
    <n v="271.14999999999998"/>
    <m/>
    <s v=" "/>
  </r>
  <r>
    <s v="2020-21"/>
    <d v="2020-10-20T00:00:00"/>
    <x v="0"/>
    <s v="Payment processed"/>
    <s v=" "/>
    <s v="Abigail Williams"/>
    <s v="Axis"/>
    <m/>
    <n v="271.14999999999998"/>
    <s v=" "/>
  </r>
  <r>
    <s v="2020-21"/>
    <d v="2021-01-18T00:00:00"/>
    <x v="2"/>
    <s v="Invoice (REF/2021/0620)"/>
    <s v="31 AUG 2020 TO 17 JAN 2021"/>
    <s v=" "/>
    <s v=" "/>
    <n v="328.85"/>
    <m/>
    <s v=" "/>
  </r>
  <r>
    <s v="2020-21"/>
    <d v="2021-01-19T00:00:00"/>
    <x v="2"/>
    <s v="Payment processed"/>
    <s v=" "/>
    <s v="Jack Morgan"/>
    <s v="HDFC"/>
    <m/>
    <n v="328.85"/>
    <s v=" "/>
  </r>
  <r>
    <s v="2020-21"/>
    <d v="2021-01-25T00:00:00"/>
    <x v="1"/>
    <s v="Invoice (REF/2021/0632)"/>
    <s v="22 JUNE 2020 TO 24 JAN 2021"/>
    <s v=" "/>
    <s v=" "/>
    <n v="378.45"/>
    <m/>
    <s v=" "/>
  </r>
  <r>
    <s v="2020-21"/>
    <d v="2021-01-27T00:00:00"/>
    <x v="1"/>
    <s v="Payment processed"/>
    <s v=" "/>
    <s v="elizabeth88@mills-cohen.net"/>
    <s v="Paypal"/>
    <m/>
    <n v="378.45"/>
    <s v=" "/>
  </r>
  <r>
    <s v="2020-21"/>
    <d v="2021-02-08T00:00:00"/>
    <x v="1"/>
    <s v="Invoice (REF/2021/0673)"/>
    <s v="25 JAN 2021 TO 07 FEB 2021"/>
    <s v=" "/>
    <s v=" "/>
    <n v="1129.5899999999999"/>
    <m/>
    <s v=" "/>
  </r>
  <r>
    <s v="2020-21"/>
    <d v="2021-02-09T00:00:00"/>
    <x v="1"/>
    <s v="Payment processed"/>
    <s v=" "/>
    <s v="elizabeth88@mills-cohen.net"/>
    <s v="Paypal"/>
    <m/>
    <n v="1129.5899999999999"/>
    <s v=" "/>
  </r>
  <r>
    <s v="2020-21"/>
    <d v="2021-03-01T00:00:00"/>
    <x v="3"/>
    <s v="Invoice (REF/2021/07220"/>
    <s v="22 FEB 2021 TO 28 FEB 2021"/>
    <s v=" "/>
    <s v=" "/>
    <n v="611.99"/>
    <m/>
    <s v=" "/>
  </r>
  <r>
    <s v="2020-21"/>
    <d v="2021-03-02T00:00:00"/>
    <x v="3"/>
    <s v="Payment processed"/>
    <s v=" "/>
    <s v="Williams, Williams and Allen Co."/>
    <s v="Axis"/>
    <m/>
    <n v="611.99"/>
    <s v=" "/>
  </r>
  <r>
    <s v="2020-21"/>
    <d v="2021-03-08T00:00:00"/>
    <x v="3"/>
    <s v="Invoice (REF/2021/0748)"/>
    <s v="01 MAR 2021 TO 07 MAR 2021"/>
    <s v=" "/>
    <s v=" "/>
    <n v="1607.29"/>
    <m/>
    <s v=" "/>
  </r>
  <r>
    <s v="2020-21"/>
    <d v="2021-03-11T00:00:00"/>
    <x v="3"/>
    <s v="Payment processed"/>
    <s v=" "/>
    <s v="Williams, Williams and Allen Co."/>
    <s v="Axis"/>
    <m/>
    <n v="1607.29"/>
    <s v=" "/>
  </r>
  <r>
    <s v="2021-22"/>
    <d v="2021-04-12T00:00:00"/>
    <x v="4"/>
    <s v="Invoice (ABR/21-22/01)"/>
    <s v="01 MAR 2021 to 11 APR 2021"/>
    <s v=" "/>
    <s v=" "/>
    <n v="2200.5700000000002"/>
    <m/>
    <s v=" "/>
  </r>
  <r>
    <s v="2021-22"/>
    <d v="2021-04-13T00:00:00"/>
    <x v="4"/>
    <s v="Payment processed"/>
    <s v=" "/>
    <s v="Williams, Williams and Allen Co."/>
    <s v="Axis"/>
    <m/>
    <n v="2200.5700000000002"/>
    <s v=" "/>
  </r>
  <r>
    <s v="2021-22"/>
    <d v="2021-04-19T00:00:00"/>
    <x v="4"/>
    <s v="Invoice (ABR/21-22/02)"/>
    <s v="12 APR 2021 TO 18 APR 2021"/>
    <s v=" "/>
    <s v=" "/>
    <n v="1553.07"/>
    <m/>
    <s v=" "/>
  </r>
  <r>
    <s v="2021-22"/>
    <d v="2021-04-21T00:00:00"/>
    <x v="4"/>
    <s v="Payment processed"/>
    <s v=" "/>
    <s v="Williams, Williams and Allen Co."/>
    <s v="Singapore"/>
    <m/>
    <n v="1553.07"/>
    <s v=" "/>
  </r>
  <r>
    <s v="2021-22"/>
    <d v="2021-04-26T00:00:00"/>
    <x v="4"/>
    <s v="Invoice (ABR/21-22/03)"/>
    <s v="19 APR 2021 TO 25 APR 2021"/>
    <s v=" "/>
    <s v=" "/>
    <n v="930.85"/>
    <m/>
    <s v=" "/>
  </r>
  <r>
    <s v="2021-22"/>
    <d v="2021-04-26T00:00:00"/>
    <x v="3"/>
    <s v="Invoice (DRT/21-22/01)"/>
    <s v="08 MAR 2021 TO 25 APR 2021"/>
    <s v=" "/>
    <s v=" "/>
    <n v="146.79"/>
    <m/>
    <s v=" "/>
  </r>
  <r>
    <s v="2021-22"/>
    <d v="2021-04-27T00:00:00"/>
    <x v="4"/>
    <s v="Payment processed"/>
    <s v=" "/>
    <s v="Williams, Williams and Allen Co."/>
    <s v="Singapore"/>
    <m/>
    <n v="930.85"/>
    <s v=" "/>
  </r>
  <r>
    <s v="2021-22"/>
    <d v="2021-04-27T00:00:00"/>
    <x v="3"/>
    <s v="Payment processed"/>
    <s v=" "/>
    <s v="Williams, Williams and Allen Co."/>
    <s v="Singapore"/>
    <m/>
    <n v="146.79"/>
    <s v=" "/>
  </r>
  <r>
    <s v="2021-22"/>
    <d v="2021-05-03T00:00:00"/>
    <x v="4"/>
    <s v="Invoice (ABR/21-22/04)"/>
    <s v="26 APR 2021 TO 02 MAY 2021"/>
    <s v=" "/>
    <s v=" "/>
    <n v="584.62"/>
    <m/>
    <s v=" "/>
  </r>
  <r>
    <s v="2021-22"/>
    <d v="2021-05-03T00:00:00"/>
    <x v="3"/>
    <s v="Invoice (DRT/21-22/02)"/>
    <s v="26 APR 2021 TO 02 MAY 2021"/>
    <s v=" "/>
    <s v=" "/>
    <n v="1834.19"/>
    <m/>
    <s v=" "/>
  </r>
  <r>
    <s v="2021-22"/>
    <d v="2021-05-04T00:00:00"/>
    <x v="4"/>
    <s v="Payment processed"/>
    <s v=" "/>
    <s v="Williams, Williams and Allen Co."/>
    <s v="Singapore"/>
    <m/>
    <n v="584.62"/>
    <s v=" "/>
  </r>
  <r>
    <s v="2021-22"/>
    <d v="2021-05-04T00:00:00"/>
    <x v="3"/>
    <s v="Payment processed"/>
    <s v=" "/>
    <s v="Williams, Williams and Allen Co."/>
    <s v="Singapore"/>
    <m/>
    <n v="1834.19"/>
    <s v=" "/>
  </r>
  <r>
    <s v="2021-22"/>
    <d v="2021-05-10T00:00:00"/>
    <x v="4"/>
    <s v="Invoice (ABR/21-22/05)"/>
    <s v="03 MAY 2021 TO 09 MAY 2021"/>
    <s v=" "/>
    <s v=" "/>
    <n v="683.17"/>
    <m/>
    <s v=" "/>
  </r>
  <r>
    <s v="2021-22"/>
    <d v="2021-05-10T00:00:00"/>
    <x v="3"/>
    <s v="Invoice (DRT/21-22/03)"/>
    <s v="03 MAY 2021 TO 09 MAY 2021"/>
    <s v=" "/>
    <s v=" "/>
    <n v="1012.85"/>
    <m/>
    <s v=" "/>
  </r>
  <r>
    <s v="2021-22"/>
    <d v="2021-05-17T00:00:00"/>
    <x v="4"/>
    <s v="Invoice (ABR/21-22/06)"/>
    <s v="10 MAY 2021 TO 16 MAY 2021"/>
    <s v=" "/>
    <s v=" "/>
    <n v="1671.98"/>
    <m/>
    <s v=" "/>
  </r>
  <r>
    <s v="2021-22"/>
    <d v="2021-05-17T00:00:00"/>
    <x v="3"/>
    <s v="Invoice (DRT/21-22/04)"/>
    <s v="10 MAY 2021 TO 16 MAY 2021"/>
    <s v=" "/>
    <s v=" "/>
    <n v="996.07"/>
    <m/>
    <s v=" "/>
  </r>
  <r>
    <s v="2021-22"/>
    <d v="2021-05-19T00:00:00"/>
    <x v="4"/>
    <s v="Payment processed"/>
    <s v=" "/>
    <s v="Williams, Williams and Allen Co."/>
    <s v="Singapore"/>
    <m/>
    <n v="683.17"/>
    <s v=" "/>
  </r>
  <r>
    <s v="2021-22"/>
    <d v="2021-05-19T00:00:00"/>
    <x v="3"/>
    <s v="Payment processed"/>
    <s v=" "/>
    <s v="Williams, Williams and Allen Co."/>
    <s v="Singapore"/>
    <m/>
    <n v="1012.85"/>
    <s v=" "/>
  </r>
  <r>
    <s v="2021-22"/>
    <d v="2021-05-25T00:00:00"/>
    <x v="4"/>
    <s v="Payment processed"/>
    <s v=" "/>
    <s v="Williams, Williams and Allen Co."/>
    <s v="Singapore"/>
    <m/>
    <n v="1600"/>
    <s v="71.98 Usd still remains, paid in next payment"/>
  </r>
  <r>
    <s v="2021-22"/>
    <d v="2021-05-25T00:00:00"/>
    <x v="4"/>
    <s v="Invoice (ABR/21-22/07)"/>
    <s v="17 MAY 2021 TO 23 MAY 2021"/>
    <s v=" "/>
    <s v=" "/>
    <n v="530.04"/>
    <m/>
    <s v=" "/>
  </r>
  <r>
    <s v="2021-22"/>
    <d v="2021-05-25T00:00:00"/>
    <x v="3"/>
    <s v="Payment processed"/>
    <s v=" "/>
    <s v="Williams, Williams and Allen Co."/>
    <s v="Singapore"/>
    <m/>
    <n v="996.07"/>
    <s v=" "/>
  </r>
  <r>
    <s v="2021-22"/>
    <d v="2021-05-31T00:00:00"/>
    <x v="3"/>
    <s v="Invoice (DRT/21-22/05)"/>
    <s v="17 MAY 2021 TO 30 MAY 2021"/>
    <s v=" "/>
    <s v=" "/>
    <n v="182.42"/>
    <m/>
    <s v=" "/>
  </r>
  <r>
    <s v="2021-22"/>
    <d v="2021-06-04T00:00:00"/>
    <x v="4"/>
    <s v="Payment processed"/>
    <s v=" "/>
    <s v="Williams, Williams and Allen Co."/>
    <s v="Singapore"/>
    <m/>
    <n v="602.02"/>
    <s v=" "/>
  </r>
  <r>
    <s v="2021-22"/>
    <d v="2021-06-04T00:00:00"/>
    <x v="3"/>
    <s v="Payment processed"/>
    <s v=" "/>
    <s v="Williams, Williams and Allen Co."/>
    <s v="Singapore"/>
    <m/>
    <n v="182.42"/>
    <s v=" "/>
  </r>
  <r>
    <s v="2021-22"/>
    <d v="2021-06-14T00:00:00"/>
    <x v="3"/>
    <s v="Invoice (DRT/21-22/06)"/>
    <s v="31 MAY 2021 TO 13 JUNE 2021"/>
    <s v=" "/>
    <s v=" "/>
    <n v="468.78"/>
    <m/>
    <s v=" "/>
  </r>
  <r>
    <s v="2021-22"/>
    <d v="2021-06-17T00:00:00"/>
    <x v="3"/>
    <s v="Payment processed"/>
    <s v=" "/>
    <s v="Williams, Williams and Allen Co."/>
    <s v="Axis"/>
    <m/>
    <n v="468.78"/>
    <s v=" "/>
  </r>
  <r>
    <s v="2021-22"/>
    <d v="2021-09-20T00:00:00"/>
    <x v="1"/>
    <s v="Invoice (ATN/21-22/01)"/>
    <s v="08 FEB 2021 TO 19 SEP 2021"/>
    <s v=" "/>
    <s v=" "/>
    <n v="112.26"/>
    <m/>
    <s v=" "/>
  </r>
  <r>
    <s v="2021-22"/>
    <d v="2021-09-22T00:00:00"/>
    <x v="1"/>
    <s v="Payment processed"/>
    <s v=" "/>
    <s v="elizabeth88@mills-cohen.net"/>
    <s v="Paypal"/>
    <m/>
    <n v="112.26"/>
    <s v=" "/>
  </r>
  <r>
    <s v="2022-23"/>
    <d v="2022-04-25T00:00:00"/>
    <x v="2"/>
    <s v="Invoice (MTB/22-23/01)"/>
    <s v="18 JAN 2021 TO 24 APR 2022"/>
    <s v=" "/>
    <s v=" "/>
    <n v="251.39"/>
    <m/>
    <s v=" "/>
  </r>
  <r>
    <s v="2022-23"/>
    <d v="2022-04-29T00:00:00"/>
    <x v="2"/>
    <s v="Payment processed"/>
    <s v=" "/>
    <s v="Jack Morgan"/>
    <s v="HDFC"/>
    <m/>
    <n v="251.39"/>
    <s v=" "/>
  </r>
  <r>
    <s v="2022-23"/>
    <d v="2022-06-20T00:00:00"/>
    <x v="5"/>
    <s v="Invoice (SHO/22-23/01)"/>
    <s v="13 JUN 2022 TO 19 JUN 2022"/>
    <s v=" "/>
    <s v=" "/>
    <n v="597.96"/>
    <m/>
    <s v=" "/>
  </r>
  <r>
    <s v="2022-23"/>
    <d v="2022-06-24T00:00:00"/>
    <x v="5"/>
    <s v="Payment processed"/>
    <s v=" "/>
    <s v="Williams, Williams and Allen Co."/>
    <s v="Axis"/>
    <m/>
    <n v="597.96"/>
    <s v=" "/>
  </r>
  <r>
    <s v="2022-23"/>
    <d v="2022-06-27T00:00:00"/>
    <x v="5"/>
    <s v="Invoice (SHO/22-23/02)"/>
    <s v="20 JUN 2022 TO 26 JUN 2022"/>
    <s v=" "/>
    <s v=" "/>
    <n v="1422.03"/>
    <m/>
    <s v=" "/>
  </r>
  <r>
    <s v="2022-23"/>
    <d v="2022-06-29T00:00:00"/>
    <x v="5"/>
    <s v="Payment processed"/>
    <s v=" "/>
    <s v="Williams, Williams and Allen Co."/>
    <s v="Axis"/>
    <m/>
    <n v="1422.03"/>
    <s v=" "/>
  </r>
  <r>
    <s v="2022-23"/>
    <d v="2022-07-03T00:00:00"/>
    <x v="5"/>
    <s v="Invoice (SHO/22-23/03)"/>
    <s v="27 JUN 2022 TO 3 JUL 2022"/>
    <s v=" "/>
    <s v=" "/>
    <n v="859.75"/>
    <m/>
    <s v=" "/>
  </r>
  <r>
    <s v="2022-23"/>
    <d v="2022-07-08T00:00:00"/>
    <x v="5"/>
    <s v="Payment processed"/>
    <s v=" "/>
    <s v="Williams, Williams and Allen Co."/>
    <s v="Axis"/>
    <m/>
    <n v="859.75"/>
    <s v=" "/>
  </r>
  <r>
    <s v="2022-23"/>
    <d v="2022-07-18T00:00:00"/>
    <x v="6"/>
    <s v="Invoice (ALK/22-23/01)"/>
    <s v="11 JUL 2022 TO 17 JUL 2022"/>
    <s v=" "/>
    <s v=" "/>
    <n v="479.74"/>
    <m/>
    <s v=" "/>
  </r>
  <r>
    <s v="2022-23"/>
    <d v="2022-07-23T00:00:00"/>
    <x v="6"/>
    <s v="Payment Processed"/>
    <s v=" "/>
    <s v="Williams, Williams and Allen Co."/>
    <s v="Axis"/>
    <m/>
    <n v="479.74"/>
    <s v=" "/>
  </r>
  <r>
    <s v="2022-23"/>
    <d v="2022-08-01T00:00:00"/>
    <x v="6"/>
    <s v="Invoice (ALK/22-23/02)"/>
    <s v="18 JUL 2022 TO 31 JUL 2022"/>
    <s v=" "/>
    <s v=" "/>
    <n v="351.08"/>
    <m/>
    <s v=" "/>
  </r>
  <r>
    <s v="2022-23"/>
    <d v="2022-08-03T00:00:00"/>
    <x v="6"/>
    <s v="Payment Processed"/>
    <s v=" "/>
    <s v="Williams, Williams and Allen Co."/>
    <s v="Axis"/>
    <m/>
    <n v="351.08"/>
    <s v=" "/>
  </r>
  <r>
    <s v="2022-23"/>
    <d v="2022-08-08T00:00:00"/>
    <x v="6"/>
    <s v="Invoice (ALK/22-23/03)"/>
    <s v="01 AUG 2022 TO 07 AUG 2022"/>
    <s v=" "/>
    <s v=" "/>
    <n v="600.35"/>
    <m/>
    <s v=" "/>
  </r>
  <r>
    <s v="2022-23"/>
    <d v="2022-08-10T00:00:00"/>
    <x v="6"/>
    <s v="Payment Processed"/>
    <s v=" "/>
    <s v="Williams, Williams and Allen Co."/>
    <s v="Axis"/>
    <m/>
    <n v="600.35"/>
    <s v=" "/>
  </r>
  <r>
    <s v="2022-23"/>
    <d v="2022-08-17T00:00:00"/>
    <x v="6"/>
    <s v="Invoice (ALK/22-23/04)"/>
    <s v="08 AUG 2022 to 14 AUG 2022"/>
    <s v=" "/>
    <s v=" "/>
    <n v="171.99"/>
    <m/>
    <s v=" "/>
  </r>
  <r>
    <s v="2022-23"/>
    <d v="2022-08-22T00:00:00"/>
    <x v="6"/>
    <s v="Payment Processed"/>
    <s v=" "/>
    <s v="Williams, Williams and Allen Co."/>
    <s v="Axis"/>
    <m/>
    <n v="171.99"/>
    <s v=" "/>
  </r>
  <r>
    <s v="2022-23"/>
    <d v="2022-09-05T00:00:00"/>
    <x v="6"/>
    <s v="Invoice (ALK/22-23/05)"/>
    <s v="15 AUG 2022 To 04 SEPT 2022"/>
    <s v=" "/>
    <s v=" "/>
    <n v="189.87"/>
    <m/>
    <s v=" "/>
  </r>
  <r>
    <s v="2022-23"/>
    <d v="2022-09-11T00:00:00"/>
    <x v="6"/>
    <s v="Payment Processed"/>
    <s v=" "/>
    <s v="Williams, Williams and Allen Co."/>
    <s v="Axis"/>
    <m/>
    <n v="189.87"/>
    <s v=" "/>
  </r>
  <r>
    <s v="2022-23"/>
    <d v="2022-10-17T00:00:00"/>
    <x v="6"/>
    <s v="Invoice (ALK/22-23/06)"/>
    <s v="5 SEP 2022 TO 16 OCT 2022"/>
    <s v=" "/>
    <s v=" "/>
    <n v="291.45"/>
    <m/>
    <s v=" "/>
  </r>
  <r>
    <s v="2022-23"/>
    <d v="2022-10-19T00:00:00"/>
    <x v="6"/>
    <s v="Payment processed"/>
    <s v=" "/>
    <s v="Williams, Williams and Allen Co."/>
    <s v="Axis"/>
    <m/>
    <n v="291.45"/>
    <s v=" "/>
  </r>
  <r>
    <s v="2022-23"/>
    <d v="2022-10-24T00:00:00"/>
    <x v="6"/>
    <s v="Invoice (ALK/22-23/07)"/>
    <s v="17 OCT 2022 TO 23 OCT 2022"/>
    <s v=" "/>
    <s v=" "/>
    <n v="219.83"/>
    <m/>
    <s v=" "/>
  </r>
  <r>
    <s v="2022-23"/>
    <d v="2022-10-27T00:00:00"/>
    <x v="6"/>
    <s v="Payment processed"/>
    <s v=" "/>
    <s v="Williams, Williams and Allen Co."/>
    <s v="Axis"/>
    <m/>
    <n v="219.83"/>
    <s v=" "/>
  </r>
  <r>
    <s v="2022-23"/>
    <d v="2023-02-27T00:00:00"/>
    <x v="7"/>
    <s v="Invoice (RKN/22-23/07)"/>
    <s v="20 FEB 2023 To 26 FEB 2023"/>
    <s v=" "/>
    <s v=" "/>
    <n v="259.66000000000003"/>
    <m/>
    <s v=" "/>
  </r>
  <r>
    <s v="2022-23"/>
    <d v="2023-03-01T00:00:00"/>
    <x v="7"/>
    <s v="Payment Processed"/>
    <s v=" "/>
    <s v="Brown, Mann and Jones LLC"/>
    <s v="Axis"/>
    <m/>
    <n v="259.66000000000003"/>
    <s v=" "/>
  </r>
  <r>
    <s v="2022-23"/>
    <d v="2023-03-13T00:00:00"/>
    <x v="7"/>
    <s v="Invoice (RKN/22-23/08)"/>
    <s v="27 FEB 2023 To 12 MAR 2023"/>
    <s v=" "/>
    <s v=" "/>
    <n v="355.57"/>
    <m/>
    <s v=" "/>
  </r>
  <r>
    <s v="2022-23"/>
    <d v="2023-03-14T00:00:00"/>
    <x v="7"/>
    <s v="Payment Processed"/>
    <s v=" "/>
    <s v="Brown, Mann and Jones LLC"/>
    <s v="Axis"/>
    <m/>
    <n v="355.57"/>
    <s v=" "/>
  </r>
  <r>
    <s v="2022-23"/>
    <d v="2023-03-27T00:00:00"/>
    <x v="2"/>
    <s v="Invoice (MTB/22-23/02)"/>
    <s v="25 APR 2022 TO 26 MAR 2023"/>
    <s v=" "/>
    <s v=" "/>
    <n v="207.4"/>
    <m/>
    <s v=" "/>
  </r>
  <r>
    <s v="2022-23"/>
    <d v="2023-03-28T00:00:00"/>
    <x v="2"/>
    <s v="Payment processed"/>
    <s v=" "/>
    <s v="Jack Morgan"/>
    <s v="HDFC"/>
    <m/>
    <n v="207.4"/>
    <s v=" "/>
  </r>
  <r>
    <s v="2023-24"/>
    <d v="2023-04-03T00:00:00"/>
    <x v="2"/>
    <s v="Invoice (MTB/23-24/01)"/>
    <s v="27 MAR 2023 To 02 APR 2023"/>
    <s v=" "/>
    <s v=" "/>
    <n v="1984"/>
    <m/>
    <s v=" "/>
  </r>
  <r>
    <s v="2023-24"/>
    <d v="2023-04-05T00:00:00"/>
    <x v="2"/>
    <s v="Dispute"/>
    <s v=" "/>
    <s v=" "/>
    <s v=" "/>
    <m/>
    <n v="374.45"/>
    <s v=" "/>
  </r>
  <r>
    <s v="2023-24"/>
    <d v="2023-04-06T00:00:00"/>
    <x v="2"/>
    <s v="Payment processed"/>
    <s v=" "/>
    <s v="Taylor Inc Ltd."/>
    <s v="Axis"/>
    <m/>
    <n v="1984"/>
    <s v=" "/>
  </r>
  <r>
    <s v="2023-24"/>
    <d v="2023-04-10T00:00:00"/>
    <x v="7"/>
    <s v="Invoice (RKN/23-24/01)"/>
    <s v="13 MAR 2023 To 9 APR 2023"/>
    <s v=" "/>
    <s v=" "/>
    <n v="264.2"/>
    <m/>
    <s v=" "/>
  </r>
  <r>
    <s v="2023-24"/>
    <d v="2023-04-11T00:00:00"/>
    <x v="7"/>
    <s v="Payment Processed"/>
    <s v=" "/>
    <s v="Brown, Mann and Jones LLC"/>
    <s v="Axis"/>
    <m/>
    <n v="264.2"/>
    <s v=" "/>
  </r>
  <r>
    <s v="2023-24"/>
    <d v="2023-04-18T00:00:00"/>
    <x v="2"/>
    <s v="Invoice (MTB/23-24/02)"/>
    <s v="03 APR 2023 To 16 APR 2023"/>
    <s v=" "/>
    <s v=" "/>
    <n v="180.95"/>
    <m/>
    <s v=" "/>
  </r>
  <r>
    <s v="2023-24"/>
    <d v="2023-04-18T00:00:00"/>
    <x v="2"/>
    <s v="Payment processed"/>
    <s v=" "/>
    <s v="Jack Morgan"/>
    <s v="HDFC"/>
    <m/>
    <n v="180.95"/>
    <s v=" "/>
  </r>
  <r>
    <s v="2023-24"/>
    <d v="2023-04-24T00:00:00"/>
    <x v="7"/>
    <s v="Invoice (RKN/23-24/02)"/>
    <s v="10 APR 2023 To 23 APR 2023"/>
    <s v=" "/>
    <s v=" "/>
    <n v="104.8"/>
    <m/>
    <s v=" "/>
  </r>
  <r>
    <s v="2023-24"/>
    <d v="2023-04-25T00:00:00"/>
    <x v="7"/>
    <s v="Payment Processed"/>
    <s v=" "/>
    <s v="Brown, Mann and Jones LLC"/>
    <s v="Axis"/>
    <m/>
    <n v="104.8"/>
    <s v=" "/>
  </r>
  <r>
    <s v="2023-24"/>
    <d v="2023-05-08T00:00:00"/>
    <x v="3"/>
    <s v="Invoice (DRT/23-24/01)"/>
    <s v="14 JUN 2021 To 7 MAY 2023"/>
    <s v=" "/>
    <s v=" "/>
    <n v="266.72000000000003"/>
    <m/>
    <s v=" "/>
  </r>
  <r>
    <s v="2023-24"/>
    <d v="2023-05-09T00:00:00"/>
    <x v="3"/>
    <s v="Payment Processed"/>
    <s v=" "/>
    <s v="Peck, Schwartz and Adams Co."/>
    <s v="Axis"/>
    <m/>
    <n v="266.72000000000003"/>
    <s v=" "/>
  </r>
  <r>
    <s v="2023-24"/>
    <d v="2023-05-22T00:00:00"/>
    <x v="8"/>
    <s v="Invoice (AJI/23-24/01)"/>
    <s v="15 MAY 2023 To 21 MAY 2023"/>
    <s v=" "/>
    <s v=" "/>
    <n v="221.26"/>
    <m/>
    <s v=" "/>
  </r>
  <r>
    <s v="2023-24"/>
    <d v="2023-05-22T00:00:00"/>
    <x v="7"/>
    <s v="Invoice (RKN/23-24/03)"/>
    <s v="24 APR 2023 To 21 MAY 2023"/>
    <s v=" "/>
    <s v=" "/>
    <n v="213.39"/>
    <m/>
    <s v=" "/>
  </r>
  <r>
    <s v="2023-24"/>
    <d v="2023-05-23T00:00:00"/>
    <x v="8"/>
    <s v="Payment Processed"/>
    <s v=" "/>
    <s v="Peck, Schwartz and Adams Co."/>
    <s v="Axis"/>
    <m/>
    <n v="221.26"/>
    <s v=" "/>
  </r>
  <r>
    <s v="2023-24"/>
    <d v="2023-05-23T00:00:00"/>
    <x v="7"/>
    <s v="Payment Processed"/>
    <s v=" "/>
    <s v="Peck, Schwartz and Adams Co."/>
    <s v="Axis"/>
    <m/>
    <n v="213.39"/>
    <s v=" "/>
  </r>
  <r>
    <s v="2023-24"/>
    <d v="2023-05-29T00:00:00"/>
    <x v="8"/>
    <s v="Invoice (AJI/23-24/02)"/>
    <s v="22 MAY 2023 To 28 MAY 2023"/>
    <s v=" "/>
    <s v=" "/>
    <n v="256.69"/>
    <m/>
    <s v=" "/>
  </r>
  <r>
    <s v="2023-24"/>
    <d v="2023-05-31T00:00:00"/>
    <x v="8"/>
    <s v="Payment Processed"/>
    <s v=" "/>
    <s v="robin30@clark-anderson.biz"/>
    <s v="Paypal"/>
    <m/>
    <n v="256.69"/>
    <s v=" "/>
  </r>
  <r>
    <s v="2023-24"/>
    <d v="2023-05-31T00:00:00"/>
    <x v="8"/>
    <s v="Dispute"/>
    <s v=" "/>
    <s v=" "/>
    <s v=" "/>
    <m/>
    <n v="120"/>
    <s v=" "/>
  </r>
  <r>
    <s v="2023-24"/>
    <d v="2023-06-05T00:00:00"/>
    <x v="8"/>
    <s v="Invoice (AJI/23-24/03)"/>
    <s v="29 MAY 2023 To 04 JUN 2023"/>
    <s v=" "/>
    <s v=" "/>
    <n v="1101.29"/>
    <m/>
    <s v=" "/>
  </r>
  <r>
    <s v="2023-24"/>
    <d v="2023-06-06T00:00:00"/>
    <x v="8"/>
    <s v="Payment Processed"/>
    <s v=" "/>
    <s v="Peck, Schwartz and Adams Co."/>
    <s v="Axis"/>
    <m/>
    <n v="1101.29"/>
    <s v=" "/>
  </r>
  <r>
    <s v="2023-24"/>
    <d v="2023-06-12T00:00:00"/>
    <x v="8"/>
    <s v="Invoice (AJI/23-24/04)"/>
    <s v="05 JUN 2023 To 11 JUN 2023"/>
    <s v=" "/>
    <s v=" "/>
    <n v="777.97"/>
    <m/>
    <s v=" "/>
  </r>
  <r>
    <s v="2023-24"/>
    <d v="2023-06-12T00:00:00"/>
    <x v="8"/>
    <s v="Payment Processed"/>
    <s v=" "/>
    <s v="Peck, Schwartz and Adams Co."/>
    <s v="Axis"/>
    <m/>
    <n v="777.97"/>
    <s v=" "/>
  </r>
  <r>
    <s v="2023-24"/>
    <d v="2023-07-03T00:00:00"/>
    <x v="9"/>
    <s v="Invoice (ANC/23-24/01)"/>
    <s v="26 JUN 2023 To 02 JUL 2023"/>
    <s v=" "/>
    <s v=" "/>
    <n v="1517.98"/>
    <m/>
    <s v=" "/>
  </r>
  <r>
    <s v="2023-24"/>
    <d v="2023-07-06T00:00:00"/>
    <x v="9"/>
    <s v="Payment Processed"/>
    <s v=" "/>
    <s v="Abigail Lynch"/>
    <s v="Axis"/>
    <m/>
    <n v="1517.98"/>
    <s v=" "/>
  </r>
  <r>
    <s v="2023-24"/>
    <d v="2023-07-10T00:00:00"/>
    <x v="9"/>
    <s v="Invoice (ANC/23-24/02)"/>
    <s v="03 JUL 2023 To 09 JUL 2023"/>
    <s v=" "/>
    <s v=" "/>
    <n v="296.8"/>
    <m/>
    <s v=" "/>
  </r>
  <r>
    <s v="2023-24"/>
    <d v="2023-07-11T00:00:00"/>
    <x v="9"/>
    <s v="Payment Processed"/>
    <s v=" "/>
    <s v="Abigail Lynch"/>
    <s v="Axis"/>
    <m/>
    <n v="296.8"/>
    <s v=" "/>
  </r>
  <r>
    <s v="2023-24"/>
    <d v="2023-07-17T00:00:00"/>
    <x v="9"/>
    <s v="Invoice (ANC/23-24/03)"/>
    <s v="10 JUL 2023 TO 16 JUL 2023"/>
    <s v=" "/>
    <s v=" "/>
    <n v="1691.45"/>
    <m/>
    <s v=" "/>
  </r>
  <r>
    <s v="2023-24"/>
    <d v="2023-07-20T00:00:00"/>
    <x v="9"/>
    <s v="Payment Processed"/>
    <s v=" "/>
    <s v="Abigail Lynch"/>
    <s v="Axis"/>
    <m/>
    <n v="1691.45"/>
    <s v=" "/>
  </r>
  <r>
    <s v="2023-24"/>
    <d v="2023-11-06T00:00:00"/>
    <x v="10"/>
    <s v="Invoice (JMD/23-24/01)"/>
    <s v="16 OCT 2023 To 05 NOV 2023"/>
    <s v=" "/>
    <s v=" "/>
    <n v="408.14"/>
    <m/>
    <s v=" "/>
  </r>
  <r>
    <s v="2023-24"/>
    <d v="2023-11-07T00:00:00"/>
    <x v="10"/>
    <s v="Payment Processed"/>
    <s v=" "/>
    <s v="Allen-Robinson Inc."/>
    <s v="Axis"/>
    <m/>
    <n v="408.14"/>
    <s v=" "/>
  </r>
  <r>
    <s v="2023-24"/>
    <d v="2023-11-13T00:00:00"/>
    <x v="10"/>
    <s v="Invoice (JMD/23-24/02)"/>
    <s v="06 NOV 2023 To 12 NOV 2023"/>
    <s v=" "/>
    <s v=" "/>
    <n v="213.73"/>
    <m/>
    <s v=" "/>
  </r>
  <r>
    <s v="2023-24"/>
    <d v="2023-11-13T00:00:00"/>
    <x v="10"/>
    <s v="Payment processed"/>
    <s v=" "/>
    <s v="Allen-Robinson Inc."/>
    <s v="Axis"/>
    <m/>
    <n v="213.73"/>
    <s v=" "/>
  </r>
  <r>
    <s v="2023-24"/>
    <d v="2024-02-05T00:00:00"/>
    <x v="8"/>
    <s v="Invoice (AJI/23-24/05)"/>
    <s v="12 JUN 2023 To 04 FEB 2024"/>
    <s v=" "/>
    <s v=" "/>
    <n v="533.76"/>
    <m/>
    <s v=" "/>
  </r>
  <r>
    <s v="2023-24"/>
    <d v="2024-02-07T00:00:00"/>
    <x v="8"/>
    <s v="Payment Processed"/>
    <s v=" "/>
    <s v="Allen-Robinson Inc."/>
    <s v="Axis"/>
    <m/>
    <n v="533.76"/>
    <s v=" "/>
  </r>
  <r>
    <s v="2023-24"/>
    <d v="2024-02-12T00:00:00"/>
    <x v="8"/>
    <s v="Invoice (AJI/23-24/06)"/>
    <s v="05 FEB 2024 To 11 FEB 2024"/>
    <s v=" "/>
    <s v=" "/>
    <n v="324.29000000000002"/>
    <m/>
    <s v=" "/>
  </r>
  <r>
    <s v="2023-24"/>
    <d v="2024-02-12T00:00:00"/>
    <x v="8"/>
    <s v="Payment processed"/>
    <s v=" "/>
    <s v="Allen-Robinson Inc."/>
    <s v="Axis"/>
    <m/>
    <n v="324.29000000000002"/>
    <s v=" "/>
  </r>
  <r>
    <s v="2023-24"/>
    <d v="2024-02-19T00:00:00"/>
    <x v="8"/>
    <s v="Invoice (AJI/23-24/07)"/>
    <s v="12 FEB 2024 To 18 FEB 2024"/>
    <s v=" "/>
    <s v=" "/>
    <n v="208.44"/>
    <m/>
    <s v=" "/>
  </r>
  <r>
    <s v="2023-24"/>
    <d v="2024-02-19T00:00:00"/>
    <x v="8"/>
    <s v="Payment processed"/>
    <s v=" "/>
    <s v="Allen-Robinson Inc."/>
    <s v="Axis"/>
    <m/>
    <n v="208.44"/>
    <s v=" "/>
  </r>
  <r>
    <s v="2024-25"/>
    <d v="2024-04-15T00:00:00"/>
    <x v="8"/>
    <s v="Invoice (AJI/24-25/01)"/>
    <s v="19 FEB 2024 To 14 APR 2024"/>
    <s v=" "/>
    <s v=" "/>
    <n v="245.26"/>
    <m/>
    <s v=" "/>
  </r>
  <r>
    <s v="2024-25"/>
    <d v="2024-04-16T00:00:00"/>
    <x v="8"/>
    <s v="Payment processed"/>
    <s v=" "/>
    <s v="Friedman and Sons LLC"/>
    <s v="Axis"/>
    <m/>
    <n v="245.26"/>
    <s v=" "/>
  </r>
  <r>
    <s v="2024-25"/>
    <d v="2024-09-30T00:00:00"/>
    <x v="11"/>
    <s v="Invoice (MTZ/24-25/01)"/>
    <s v="19 SEP 2024 To 29 SEP 2024"/>
    <s v=" "/>
    <s v=" "/>
    <n v="824.66"/>
    <m/>
    <s v=" "/>
  </r>
  <r>
    <s v="2024-25"/>
    <d v="2024-10-01T00:00:00"/>
    <x v="11"/>
    <s v="Payment Processed"/>
    <s v=" "/>
    <s v="Friedman and Sons LLC"/>
    <s v="Axis"/>
    <m/>
    <n v="824.66"/>
    <s v=" "/>
  </r>
  <r>
    <s v="2024-25"/>
    <d v="2024-10-07T00:00:00"/>
    <x v="10"/>
    <s v="Invoice (JMD/24-25/01)"/>
    <s v="13 NOV 2023 To 06 OCT 2024"/>
    <s v=" "/>
    <s v=" "/>
    <n v="458.15"/>
    <m/>
    <s v=" "/>
  </r>
  <r>
    <s v="2024-25"/>
    <d v="2024-10-07T00:00:00"/>
    <x v="11"/>
    <s v="Invoice (MTZ/24-25/02)"/>
    <s v="30 SEP 2024 To 06 OCT 2024"/>
    <s v=" "/>
    <s v=" "/>
    <n v="673.89"/>
    <m/>
    <s v=" "/>
  </r>
  <r>
    <s v="2024-25"/>
    <d v="2024-10-07T00:00:00"/>
    <x v="11"/>
    <s v="Dispute"/>
    <s v=" "/>
    <s v=" "/>
    <s v=" "/>
    <m/>
    <n v="464.28"/>
    <s v=" "/>
  </r>
  <r>
    <s v="2024-25"/>
    <d v="2024-10-08T00:00:00"/>
    <x v="10"/>
    <s v="Payment Processed"/>
    <s v=" "/>
    <s v="Friedman and Sons LLC"/>
    <s v="Axis"/>
    <m/>
    <n v="458.15"/>
    <s v=" "/>
  </r>
  <r>
    <s v="2024-25"/>
    <d v="2024-10-08T00:00:00"/>
    <x v="11"/>
    <s v="Payment Processed"/>
    <s v=" "/>
    <s v="Friedman and Sons LLC"/>
    <s v="Axis"/>
    <m/>
    <n v="673.89"/>
    <s v=" "/>
  </r>
  <r>
    <s v="2024-25"/>
    <d v="2024-10-10T00:00:00"/>
    <x v="10"/>
    <s v="Dispute"/>
    <s v=" "/>
    <s v=" "/>
    <s v=" "/>
    <m/>
    <n v="1146.26"/>
    <s v=" "/>
  </r>
  <r>
    <s v="2024-25"/>
    <d v="2024-10-23T00:00:00"/>
    <x v="8"/>
    <s v="Dispute"/>
    <s v=" "/>
    <s v=" "/>
    <s v=" "/>
    <m/>
    <n v="77.98"/>
    <s v=" "/>
  </r>
  <r>
    <s v="2024-25"/>
    <d v="2025-01-06T00:00:00"/>
    <x v="12"/>
    <s v="Invoice (AVO/24-25/01)"/>
    <s v="16 NOV 2024 To 05 JAN 2025"/>
    <s v=" "/>
    <s v=" "/>
    <n v="196.14"/>
    <m/>
    <s v=" "/>
  </r>
  <r>
    <s v="2024-25"/>
    <d v="2025-01-07T00:00:00"/>
    <x v="12"/>
    <s v="Payment Processed"/>
    <s v=" "/>
    <s v="Friedman and Sons LLC"/>
    <s v="Axis"/>
    <m/>
    <n v="196.14"/>
    <s v=" "/>
  </r>
  <r>
    <s v="2024-25"/>
    <d v="2025-01-13T00:00:00"/>
    <x v="12"/>
    <s v="Invoice (AVO/24-25/02)"/>
    <s v="06 JAN 2025 To 12 JAN 2025"/>
    <s v=" "/>
    <s v=" "/>
    <n v="311.27999999999997"/>
    <m/>
    <s v=" "/>
  </r>
  <r>
    <s v="2024-25"/>
    <d v="2025-01-13T00:00:00"/>
    <x v="11"/>
    <s v="Invoice (MTZ/24-25/03)"/>
    <s v="07 OCT 2024 To 12 JAN 2025"/>
    <s v=" "/>
    <s v=" "/>
    <n v="1245.1500000000001"/>
    <m/>
    <s v=" "/>
  </r>
  <r>
    <s v="2024-25"/>
    <d v="2025-01-13T00:00:00"/>
    <x v="11"/>
    <s v="Dispute recovered from client"/>
    <s v=" "/>
    <s v=" "/>
    <s v=" "/>
    <n v="232.14"/>
    <m/>
    <s v="50% disputed amount recovered from this invoice amount"/>
  </r>
  <r>
    <s v="2024-25"/>
    <d v="2025-01-14T00:00:00"/>
    <x v="12"/>
    <s v="Payment processed"/>
    <s v=" "/>
    <s v="Friedman and Sons LLC"/>
    <s v="Axis"/>
    <m/>
    <n v="311.27999999999997"/>
    <s v=" "/>
  </r>
  <r>
    <s v="2024-25"/>
    <d v="2025-01-14T00:00:00"/>
    <x v="11"/>
    <s v="Payment Processed"/>
    <s v=" "/>
    <s v="Friedman and Sons LLC"/>
    <s v="Axis"/>
    <m/>
    <n v="1245.1500000000001"/>
    <s v=" "/>
  </r>
  <r>
    <s v="2024-25"/>
    <d v="2025-01-14T00:00:00"/>
    <x v="12"/>
    <s v="Dispute"/>
    <s v=" "/>
    <s v=" "/>
    <s v=" "/>
    <m/>
    <n v="133.77000000000001"/>
    <s v=" "/>
  </r>
  <r>
    <s v="2024-25"/>
    <d v="2025-01-14T00:00:00"/>
    <x v="11"/>
    <s v="Dispute"/>
    <s v=" "/>
    <s v=" "/>
    <s v=" "/>
    <m/>
    <n v="76.2"/>
    <s v=" "/>
  </r>
  <r>
    <s v="2024-25"/>
    <d v="2025-01-20T00:00:00"/>
    <x v="12"/>
    <s v="Invoice (AVO/24-25/03)"/>
    <s v="13 JAN 2025 To 19 JAN 2025"/>
    <s v=" "/>
    <s v=" "/>
    <n v="146.78"/>
    <m/>
    <s v=" "/>
  </r>
  <r>
    <s v="2024-25"/>
    <d v="2025-01-20T00:00:00"/>
    <x v="11"/>
    <s v="Invoice (MTZ/24-25/04)"/>
    <s v="13 JAN 2025 To 19 JAN 2025"/>
    <s v=" "/>
    <s v=" "/>
    <n v="720.49"/>
    <m/>
    <s v=" "/>
  </r>
  <r>
    <s v="2024-25"/>
    <d v="2025-01-20T00:00:00"/>
    <x v="11"/>
    <s v="Dispute recovered from client"/>
    <s v=" "/>
    <s v=" "/>
    <s v=" "/>
    <n v="308.33999999999997"/>
    <m/>
    <s v="Complete dispute recovered"/>
  </r>
  <r>
    <s v="2024-25"/>
    <d v="2025-01-21T00:00:00"/>
    <x v="12"/>
    <s v="Payment Processed"/>
    <s v=" "/>
    <s v="Friedman and Sons LLC"/>
    <s v="Axis"/>
    <m/>
    <n v="146.78"/>
    <s v=" "/>
  </r>
  <r>
    <s v="2024-25"/>
    <d v="2025-01-21T00:00:00"/>
    <x v="11"/>
    <s v="Payment Processed"/>
    <s v=" "/>
    <s v="Friedman and Sons LLC"/>
    <s v="Axis"/>
    <m/>
    <n v="720.49"/>
    <s v=" "/>
  </r>
  <r>
    <s v="2024-25"/>
    <d v="2025-02-03T00:00:00"/>
    <x v="11"/>
    <s v="Invoice (MTZ/24-25/05)"/>
    <s v="20 JAN 2025 To 02 FEB 2025"/>
    <s v=" "/>
    <s v=" "/>
    <n v="105.5"/>
    <m/>
    <s v=" "/>
  </r>
  <r>
    <s v="2024-25"/>
    <d v="2025-02-04T00:00:00"/>
    <x v="11"/>
    <s v="Payment Processed"/>
    <s v=" "/>
    <s v="Friedman and Sons LLC"/>
    <s v="Axis"/>
    <m/>
    <n v="105.5"/>
    <s v=" "/>
  </r>
  <r>
    <s v="2024-25"/>
    <d v="2025-02-10T00:00:00"/>
    <x v="12"/>
    <s v="Invoice (AVO/24-25/04)"/>
    <s v="20 JAN 2025 To 09 FEB 2025"/>
    <s v=" "/>
    <s v=" "/>
    <n v="594.99"/>
    <m/>
    <s v=" "/>
  </r>
  <r>
    <s v="2024-25"/>
    <d v="2025-02-11T00:00:00"/>
    <x v="12"/>
    <s v="Payment Processed"/>
    <s v=" "/>
    <s v="Friedman and Sons LLC"/>
    <s v="Axis"/>
    <m/>
    <n v="594.99"/>
    <s v=" "/>
  </r>
  <r>
    <s v="2024-25"/>
    <d v="2025-02-17T00:00:00"/>
    <x v="12"/>
    <s v="Invoice (AVO/24-25/05)"/>
    <s v="10 FEB 2025 To 16 FEB 2025"/>
    <s v=" "/>
    <s v=" "/>
    <n v="437.71"/>
    <m/>
    <s v=" "/>
  </r>
  <r>
    <s v="2024-25"/>
    <d v="2025-02-20T00:00:00"/>
    <x v="12"/>
    <s v="Payment Processed"/>
    <s v=" "/>
    <s v="Friedman and Sons LLC"/>
    <s v="Axis"/>
    <m/>
    <n v="437.71"/>
    <s v=" "/>
  </r>
  <r>
    <s v="2024-25"/>
    <d v="2025-02-24T00:00:00"/>
    <x v="12"/>
    <s v="Invoice (AVO/24-25/06)"/>
    <s v="17 FEB 2025 To 23 FEB 2025"/>
    <s v=" "/>
    <s v=" "/>
    <n v="373.09"/>
    <m/>
    <s v=" "/>
  </r>
  <r>
    <s v="2024-25"/>
    <d v="2025-02-25T00:00:00"/>
    <x v="12"/>
    <s v="Payment processed"/>
    <s v=" "/>
    <s v="Friedman and Sons LLC"/>
    <s v="Axis"/>
    <m/>
    <n v="373.09"/>
    <s v=" "/>
  </r>
  <r>
    <s v="2024-25"/>
    <d v="2025-02-25T00:00:00"/>
    <x v="10"/>
    <s v="Dispute recovered by Carrier"/>
    <s v=" "/>
    <s v=" "/>
    <s v=" "/>
    <n v="1146.26"/>
    <m/>
    <s v=" "/>
  </r>
  <r>
    <s v="2024-25"/>
    <d v="2025-03-07T00:00:00"/>
    <x v="12"/>
    <s v="Dispute recovered by Carrier"/>
    <s v=" "/>
    <s v=" "/>
    <s v=" "/>
    <n v="133.77000000000001"/>
    <m/>
    <s v=" "/>
  </r>
  <r>
    <s v="2024-25"/>
    <d v="2025-03-10T00:00:00"/>
    <x v="10"/>
    <s v="Invoice (JMD/24-25/02)"/>
    <s v="07 OCT 2024 To 09 MAR 2025"/>
    <s v=" "/>
    <s v=" "/>
    <n v="900.37"/>
    <m/>
    <s v=" "/>
  </r>
  <r>
    <s v="2024-25"/>
    <d v="2025-03-12T00:00:00"/>
    <x v="10"/>
    <s v="Payment Processed"/>
    <s v=" "/>
    <s v="Friedman and Sons LLC"/>
    <s v="Axis"/>
    <m/>
    <n v="900.37"/>
    <s v=" "/>
  </r>
  <r>
    <s v="2024-25"/>
    <d v="2025-03-24T00:00:00"/>
    <x v="12"/>
    <s v="Invoice (AVO/24-25/07)"/>
    <s v="24 FEB 2025 To 23 MAR 2025"/>
    <s v=" "/>
    <s v=" "/>
    <n v="176.4"/>
    <m/>
    <s v=" "/>
  </r>
  <r>
    <s v="2024-25"/>
    <d v="2025-03-25T00:00:00"/>
    <x v="12"/>
    <s v="Payment Processed"/>
    <s v=" "/>
    <s v="Friedman and Sons LLC"/>
    <s v="Axis"/>
    <m/>
    <n v="176.4"/>
    <s v=" "/>
  </r>
  <r>
    <s v="2025-26"/>
    <d v="2025-06-09T00:00:00"/>
    <x v="2"/>
    <s v="Invoice (MTB/25-26/01)"/>
    <s v="17 APR 2023 To 08 JUN 2025"/>
    <s v=" "/>
    <s v=" "/>
    <n v="539.06155000000001"/>
    <m/>
    <s v=" "/>
  </r>
  <r>
    <s v="2025-26"/>
    <d v="2025-06-09T00:00:00"/>
    <x v="2"/>
    <s v="Dispute recovered from client"/>
    <s v=" "/>
    <s v=" "/>
    <s v=" "/>
    <n v="187"/>
    <m/>
    <s v="50% disputed amount recovered from this Invoice"/>
  </r>
  <r>
    <s v="2025-26"/>
    <d v="2025-06-11T00:00:00"/>
    <x v="2"/>
    <s v="Payment Processed"/>
    <s v=" "/>
    <s v="Friedman and Sons LLC"/>
    <s v="Axis"/>
    <m/>
    <n v="539.06155000000001"/>
    <s v=" "/>
  </r>
  <r>
    <m/>
    <m/>
    <x v="13"/>
    <m/>
    <m/>
    <m/>
    <m/>
    <m/>
    <m/>
    <m/>
  </r>
  <r>
    <m/>
    <m/>
    <x v="13"/>
    <m/>
    <m/>
    <m/>
    <m/>
    <m/>
    <m/>
    <m/>
  </r>
  <r>
    <m/>
    <m/>
    <x v="13"/>
    <m/>
    <m/>
    <m/>
    <m/>
    <m/>
    <m/>
    <m/>
  </r>
  <r>
    <m/>
    <m/>
    <x v="1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" firstHeaderRow="0" firstDataRow="0" firstDataCol="0" rowPageCount="1" colPageCount="1"/>
  <pivotFields count="10">
    <pivotField showAll="0"/>
    <pivotField showAll="0" defaultSubtotal="0"/>
    <pivotField name="Reseller Name" axis="axisPage" showAll="0">
      <items count="405">
        <item m="1" x="277"/>
        <item m="1" x="135"/>
        <item m="1" x="249"/>
        <item m="1" x="243"/>
        <item m="1" x="332"/>
        <item m="1" x="165"/>
        <item m="1" x="107"/>
        <item m="1" x="138"/>
        <item m="1" x="352"/>
        <item m="1" x="104"/>
        <item m="1" x="203"/>
        <item m="1" x="250"/>
        <item m="1" x="79"/>
        <item m="1" x="229"/>
        <item m="1" x="359"/>
        <item m="1" x="85"/>
        <item m="1" x="146"/>
        <item m="1" x="366"/>
        <item m="1" x="232"/>
        <item m="1" x="111"/>
        <item m="1" x="105"/>
        <item m="1" x="361"/>
        <item m="1" x="23"/>
        <item m="1" x="311"/>
        <item m="1" x="373"/>
        <item m="1" x="182"/>
        <item m="1" x="276"/>
        <item m="1" x="124"/>
        <item m="1" x="41"/>
        <item m="1" x="235"/>
        <item m="1" x="47"/>
        <item m="1" x="385"/>
        <item m="1" x="46"/>
        <item m="1" x="339"/>
        <item m="1" x="167"/>
        <item m="1" x="40"/>
        <item m="1" x="369"/>
        <item m="1" x="228"/>
        <item m="1" x="252"/>
        <item m="1" x="156"/>
        <item m="1" x="261"/>
        <item m="1" x="137"/>
        <item m="1" x="202"/>
        <item m="1" x="221"/>
        <item m="1" x="350"/>
        <item m="1" x="323"/>
        <item m="1" x="209"/>
        <item m="1" x="38"/>
        <item m="1" x="225"/>
        <item m="1" x="25"/>
        <item m="1" x="147"/>
        <item m="1" x="337"/>
        <item m="1" x="48"/>
        <item m="1" x="190"/>
        <item m="1" x="66"/>
        <item m="1" x="217"/>
        <item m="1" x="75"/>
        <item m="1" x="89"/>
        <item m="1" x="123"/>
        <item m="1" x="335"/>
        <item m="1" x="262"/>
        <item m="1" x="168"/>
        <item m="1" x="266"/>
        <item m="1" x="193"/>
        <item m="1" x="329"/>
        <item m="1" x="87"/>
        <item m="1" x="293"/>
        <item m="1" x="117"/>
        <item m="1" x="82"/>
        <item m="1" x="187"/>
        <item m="1" x="383"/>
        <item m="1" x="28"/>
        <item m="1" x="365"/>
        <item m="1" x="236"/>
        <item m="1" x="325"/>
        <item m="1" x="161"/>
        <item m="1" x="280"/>
        <item m="1" x="297"/>
        <item m="1" x="257"/>
        <item m="1" x="345"/>
        <item m="1" x="63"/>
        <item m="1" x="65"/>
        <item m="1" x="64"/>
        <item m="1" x="258"/>
        <item m="1" x="386"/>
        <item m="1" x="242"/>
        <item m="1" x="333"/>
        <item m="1" x="44"/>
        <item m="1" x="344"/>
        <item m="1" x="109"/>
        <item m="1" x="67"/>
        <item m="1" x="253"/>
        <item m="1" x="301"/>
        <item m="1" x="349"/>
        <item m="1" x="186"/>
        <item m="1" x="72"/>
        <item m="1" x="346"/>
        <item m="1" x="26"/>
        <item m="1" x="212"/>
        <item m="1" x="354"/>
        <item m="1" x="356"/>
        <item m="1" x="363"/>
        <item m="1" x="220"/>
        <item m="1" x="395"/>
        <item m="1" x="314"/>
        <item m="1" x="270"/>
        <item m="1" x="328"/>
        <item m="1" x="27"/>
        <item m="1" x="294"/>
        <item m="1" x="347"/>
        <item m="1" x="312"/>
        <item m="1" x="16"/>
        <item m="1" x="392"/>
        <item m="1" x="70"/>
        <item m="1" x="290"/>
        <item m="1" x="36"/>
        <item m="1" x="265"/>
        <item m="1" x="230"/>
        <item m="1" x="247"/>
        <item m="1" x="180"/>
        <item m="1" x="317"/>
        <item m="1" x="78"/>
        <item m="1" x="76"/>
        <item m="1" x="159"/>
        <item m="1" x="304"/>
        <item m="1" x="396"/>
        <item m="1" x="15"/>
        <item m="1" x="158"/>
        <item m="1" x="127"/>
        <item m="1" x="237"/>
        <item m="1" x="169"/>
        <item m="1" x="62"/>
        <item m="1" x="200"/>
        <item m="1" x="371"/>
        <item m="1" x="94"/>
        <item x="13"/>
        <item m="1" x="98"/>
        <item m="1" x="198"/>
        <item m="1" x="177"/>
        <item m="1" x="55"/>
        <item m="1" x="227"/>
        <item m="1" x="130"/>
        <item m="1" x="390"/>
        <item m="1" x="181"/>
        <item m="1" x="316"/>
        <item m="1" x="141"/>
        <item m="1" x="162"/>
        <item m="1" x="128"/>
        <item m="1" x="382"/>
        <item m="1" x="49"/>
        <item m="1" x="309"/>
        <item m="1" x="57"/>
        <item m="1" x="326"/>
        <item m="1" x="30"/>
        <item m="1" x="52"/>
        <item m="1" x="166"/>
        <item m="1" x="299"/>
        <item m="1" x="400"/>
        <item m="1" x="148"/>
        <item m="1" x="151"/>
        <item m="1" x="315"/>
        <item m="1" x="173"/>
        <item m="1" x="330"/>
        <item m="1" x="340"/>
        <item m="1" x="263"/>
        <item m="1" x="145"/>
        <item m="1" x="179"/>
        <item m="1" x="283"/>
        <item m="1" x="170"/>
        <item m="1" x="199"/>
        <item m="1" x="377"/>
        <item m="1" x="95"/>
        <item m="1" x="205"/>
        <item m="1" x="240"/>
        <item m="1" x="398"/>
        <item m="1" x="246"/>
        <item m="1" x="279"/>
        <item m="1" x="160"/>
        <item m="1" x="34"/>
        <item m="1" x="172"/>
        <item m="1" x="60"/>
        <item m="1" x="71"/>
        <item m="1" x="273"/>
        <item m="1" x="342"/>
        <item m="1" x="388"/>
        <item m="1" x="184"/>
        <item m="1" x="42"/>
        <item m="1" x="214"/>
        <item m="1" x="136"/>
        <item m="1" x="58"/>
        <item m="1" x="351"/>
        <item m="1" x="20"/>
        <item m="1" x="195"/>
        <item m="1" x="149"/>
        <item m="1" x="216"/>
        <item m="1" x="260"/>
        <item m="1" x="81"/>
        <item m="1" x="183"/>
        <item m="1" x="391"/>
        <item m="1" x="355"/>
        <item m="1" x="267"/>
        <item m="1" x="271"/>
        <item m="1" x="255"/>
        <item m="1" x="380"/>
        <item m="1" x="17"/>
        <item m="1" x="286"/>
        <item m="1" x="213"/>
        <item m="1" x="375"/>
        <item m="1" x="353"/>
        <item m="1" x="92"/>
        <item m="1" x="289"/>
        <item m="1" x="140"/>
        <item m="1" x="387"/>
        <item m="1" x="403"/>
        <item m="1" x="256"/>
        <item m="1" x="153"/>
        <item m="1" x="367"/>
        <item m="1" x="327"/>
        <item m="1" x="122"/>
        <item m="1" x="394"/>
        <item m="1" x="90"/>
        <item m="1" x="402"/>
        <item m="1" x="274"/>
        <item m="1" x="381"/>
        <item m="1" x="53"/>
        <item m="1" x="341"/>
        <item m="1" x="313"/>
        <item m="1" x="320"/>
        <item m="1" x="125"/>
        <item m="1" x="287"/>
        <item m="1" x="14"/>
        <item m="1" x="334"/>
        <item m="1" x="241"/>
        <item m="1" x="234"/>
        <item m="1" x="68"/>
        <item m="1" x="157"/>
        <item m="1" x="19"/>
        <item m="1" x="21"/>
        <item m="1" x="152"/>
        <item m="1" x="31"/>
        <item m="1" x="372"/>
        <item m="1" x="338"/>
        <item m="1" x="218"/>
        <item m="1" x="69"/>
        <item m="1" x="96"/>
        <item m="1" x="292"/>
        <item m="1" x="54"/>
        <item m="1" x="343"/>
        <item m="1" x="210"/>
        <item m="1" x="33"/>
        <item m="1" x="196"/>
        <item m="1" x="224"/>
        <item m="1" x="175"/>
        <item m="1" x="268"/>
        <item m="1" x="188"/>
        <item m="1" x="61"/>
        <item m="1" x="306"/>
        <item m="1" x="154"/>
        <item m="1" x="226"/>
        <item m="1" x="272"/>
        <item m="1" x="239"/>
        <item m="1" x="144"/>
        <item m="1" x="59"/>
        <item m="1" x="319"/>
        <item m="1" x="155"/>
        <item m="1" x="291"/>
        <item m="1" x="121"/>
        <item m="1" x="103"/>
        <item m="1" x="106"/>
        <item m="1" x="51"/>
        <item m="1" x="206"/>
        <item m="1" x="244"/>
        <item m="1" x="364"/>
        <item m="1" x="119"/>
        <item m="1" x="100"/>
        <item m="1" x="376"/>
        <item m="1" x="176"/>
        <item m="1" x="378"/>
        <item m="1" x="132"/>
        <item m="1" x="282"/>
        <item m="1" x="93"/>
        <item m="1" x="120"/>
        <item m="1" x="150"/>
        <item m="1" x="97"/>
        <item m="1" x="211"/>
        <item m="1" x="112"/>
        <item m="1" x="171"/>
        <item m="1" x="300"/>
        <item m="1" x="305"/>
        <item m="1" x="88"/>
        <item m="1" x="194"/>
        <item m="1" x="24"/>
        <item m="1" x="91"/>
        <item m="1" x="73"/>
        <item m="1" x="39"/>
        <item m="1" x="379"/>
        <item m="1" x="275"/>
        <item m="1" x="223"/>
        <item m="1" x="110"/>
        <item m="1" x="324"/>
        <item m="1" x="35"/>
        <item m="1" x="298"/>
        <item m="1" x="74"/>
        <item m="1" x="113"/>
        <item m="1" x="331"/>
        <item m="1" x="189"/>
        <item m="1" x="308"/>
        <item m="1" x="360"/>
        <item m="1" x="126"/>
        <item m="1" x="174"/>
        <item m="1" x="357"/>
        <item m="1" x="310"/>
        <item m="1" x="201"/>
        <item m="1" x="397"/>
        <item m="1" x="370"/>
        <item m="1" x="259"/>
        <item m="1" x="207"/>
        <item m="1" x="374"/>
        <item m="1" x="80"/>
        <item m="1" x="389"/>
        <item m="1" x="115"/>
        <item m="1" x="269"/>
        <item m="1" x="384"/>
        <item m="1" x="296"/>
        <item m="1" x="45"/>
        <item m="1" x="204"/>
        <item m="1" x="101"/>
        <item m="1" x="222"/>
        <item m="1" x="401"/>
        <item m="1" x="295"/>
        <item m="1" x="233"/>
        <item m="1" x="302"/>
        <item m="1" x="178"/>
        <item m="1" x="254"/>
        <item m="1" x="43"/>
        <item m="1" x="118"/>
        <item m="1" x="32"/>
        <item m="1" x="219"/>
        <item m="1" x="164"/>
        <item m="1" x="143"/>
        <item m="1" x="139"/>
        <item m="1" x="84"/>
        <item m="1" x="264"/>
        <item m="1" x="278"/>
        <item m="1" x="358"/>
        <item m="1" x="208"/>
        <item m="1" x="284"/>
        <item m="1" x="163"/>
        <item m="1" x="185"/>
        <item m="1" x="134"/>
        <item m="1" x="307"/>
        <item m="1" x="114"/>
        <item m="1" x="191"/>
        <item m="1" x="251"/>
        <item m="1" x="245"/>
        <item m="1" x="285"/>
        <item m="1" x="18"/>
        <item m="1" x="288"/>
        <item m="1" x="348"/>
        <item m="1" x="99"/>
        <item m="1" x="86"/>
        <item m="1" x="129"/>
        <item m="1" x="108"/>
        <item m="1" x="318"/>
        <item m="1" x="77"/>
        <item m="1" x="368"/>
        <item m="1" x="37"/>
        <item m="1" x="83"/>
        <item m="1" x="281"/>
        <item m="1" x="393"/>
        <item m="1" x="399"/>
        <item m="1" x="248"/>
        <item m="1" x="192"/>
        <item m="1" x="362"/>
        <item m="1" x="336"/>
        <item m="1" x="102"/>
        <item m="1" x="133"/>
        <item m="1" x="303"/>
        <item m="1" x="22"/>
        <item m="1" x="215"/>
        <item m="1" x="322"/>
        <item m="1" x="116"/>
        <item m="1" x="238"/>
        <item m="1" x="231"/>
        <item m="1" x="50"/>
        <item m="1" x="131"/>
        <item m="1" x="142"/>
        <item m="1" x="29"/>
        <item m="1" x="197"/>
        <item m="1" x="321"/>
        <item m="1"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</pivotFields>
  <pageFields count="1">
    <pageField fld="2" item="402" hier="-1"/>
  </pageFields>
  <formats count="2">
    <format dxfId="1">
      <pivotArea dataOnly="0" labelOnly="1" outline="0" fieldPosition="0">
        <references count="1">
          <reference field="2" count="1">
            <x v="393"/>
          </reference>
        </references>
      </pivotArea>
    </format>
    <format dxfId="0">
      <pivotArea dataOnly="0" labelOnly="1" outline="0" fieldPosition="0">
        <references count="1">
          <reference field="2" count="1">
            <x v="40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7:Q13"/>
  <sheetViews>
    <sheetView showGridLines="0" showRowColHeaders="0" topLeftCell="F1" zoomScale="86" zoomScaleNormal="60" workbookViewId="0"/>
  </sheetViews>
  <sheetFormatPr defaultRowHeight="14.5" x14ac:dyDescent="0.35"/>
  <cols>
    <col min="1" max="16384" width="8.7265625" style="34"/>
  </cols>
  <sheetData>
    <row r="7" spans="17:17" ht="30.5" x14ac:dyDescent="0.85">
      <c r="Q7" s="33"/>
    </row>
    <row r="12" spans="17:17" ht="38" customHeight="1" x14ac:dyDescent="0.35"/>
    <row r="13" spans="17:17" ht="41.5" customHeight="1" x14ac:dyDescent="0.35"/>
  </sheetData>
  <sheetProtection algorithmName="SHA-512" hashValue="EmdczB77iXKGxDmNFjz6Vnru0234wvQe7xYbVUKa90uhBtOx0Ri4lYFmUEZ7242BRHlFi/4pLCSlHBtLWLAU9g==" saltValue="/OgwaQbwYHFsyl4Q1pDztA==" spinCount="100000" sheet="1" objects="1" scenarios="1" insertHyperlinks="0" selectLockedCells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I10000"/>
  <sheetViews>
    <sheetView tabSelected="1" zoomScaleNormal="100" workbookViewId="0">
      <pane ySplit="1" topLeftCell="A2" activePane="bottomLeft" state="frozen"/>
      <selection activeCell="D9" sqref="D9"/>
      <selection pane="bottomLeft"/>
    </sheetView>
  </sheetViews>
  <sheetFormatPr defaultRowHeight="14.5" x14ac:dyDescent="0.35"/>
  <cols>
    <col min="1" max="1" width="14.54296875" style="1" bestFit="1" customWidth="1"/>
    <col min="2" max="2" width="24.7265625" style="14" bestFit="1" customWidth="1"/>
    <col min="3" max="3" width="30.1796875" style="1" customWidth="1"/>
    <col min="4" max="4" width="36.54296875" style="1" bestFit="1" customWidth="1"/>
    <col min="5" max="5" width="28.54296875" style="1" bestFit="1" customWidth="1"/>
    <col min="6" max="6" width="52.453125" style="1" bestFit="1" customWidth="1"/>
    <col min="7" max="7" width="21.54296875" style="1" bestFit="1" customWidth="1"/>
    <col min="8" max="9" width="11.54296875" style="9" bestFit="1" customWidth="1"/>
    <col min="10" max="10" width="115.7265625" style="1" bestFit="1" customWidth="1"/>
    <col min="11" max="13060" width="8.7265625" style="1"/>
    <col min="13061" max="13061" width="8.7265625" style="12"/>
    <col min="13062" max="16384" width="8.7265625" style="1"/>
  </cols>
  <sheetData>
    <row r="1" spans="1:10 13061:13061" customFormat="1" x14ac:dyDescent="0.35">
      <c r="A1" s="30" t="s">
        <v>0</v>
      </c>
      <c r="B1" s="31" t="s">
        <v>107</v>
      </c>
      <c r="C1" s="30" t="s">
        <v>1</v>
      </c>
      <c r="D1" s="30" t="s">
        <v>2</v>
      </c>
      <c r="E1" s="30" t="s">
        <v>3</v>
      </c>
      <c r="F1" s="30" t="s">
        <v>112</v>
      </c>
      <c r="G1" s="30" t="s">
        <v>4</v>
      </c>
      <c r="H1" s="32" t="s">
        <v>5</v>
      </c>
      <c r="I1" s="32" t="s">
        <v>6</v>
      </c>
      <c r="J1" s="30" t="s">
        <v>7</v>
      </c>
      <c r="SHI1" s="5"/>
    </row>
    <row r="2" spans="1:10 13061:13061" x14ac:dyDescent="0.35">
      <c r="A2" s="1" t="s">
        <v>56</v>
      </c>
      <c r="B2" s="6">
        <v>43703</v>
      </c>
      <c r="C2" s="3" t="s">
        <v>177</v>
      </c>
      <c r="D2" s="1" t="s">
        <v>79</v>
      </c>
      <c r="E2" s="1" t="s">
        <v>119</v>
      </c>
      <c r="F2" s="1" t="s">
        <v>111</v>
      </c>
      <c r="G2" s="18" t="s">
        <v>111</v>
      </c>
      <c r="H2" s="9">
        <v>379.44</v>
      </c>
      <c r="J2" s="1" t="s">
        <v>111</v>
      </c>
    </row>
    <row r="3" spans="1:10 13061:13061" x14ac:dyDescent="0.35">
      <c r="A3" s="1" t="s">
        <v>56</v>
      </c>
      <c r="B3" s="6">
        <v>43705</v>
      </c>
      <c r="C3" s="3" t="s">
        <v>177</v>
      </c>
      <c r="D3" s="1" t="s">
        <v>60</v>
      </c>
      <c r="E3" s="1" t="s">
        <v>111</v>
      </c>
      <c r="F3" s="1" t="s">
        <v>178</v>
      </c>
      <c r="G3" s="18" t="s">
        <v>11</v>
      </c>
      <c r="I3" s="9">
        <v>379.44</v>
      </c>
      <c r="J3" s="1" t="s">
        <v>111</v>
      </c>
    </row>
    <row r="4" spans="1:10 13061:13061" x14ac:dyDescent="0.35">
      <c r="A4" s="1" t="s">
        <v>56</v>
      </c>
      <c r="B4" s="6">
        <v>43891</v>
      </c>
      <c r="C4" s="3" t="s">
        <v>177</v>
      </c>
      <c r="D4" s="1" t="s">
        <v>92</v>
      </c>
      <c r="E4" s="1" t="s">
        <v>111</v>
      </c>
      <c r="F4" s="1" t="s">
        <v>111</v>
      </c>
      <c r="G4" s="18" t="s">
        <v>111</v>
      </c>
      <c r="H4" s="11"/>
      <c r="I4" s="9">
        <v>102.11</v>
      </c>
      <c r="J4" s="1" t="s">
        <v>111</v>
      </c>
    </row>
    <row r="5" spans="1:10 13061:13061" x14ac:dyDescent="0.35">
      <c r="A5" s="1" t="s">
        <v>45</v>
      </c>
      <c r="B5" s="6">
        <v>43920</v>
      </c>
      <c r="C5" s="3" t="s">
        <v>179</v>
      </c>
      <c r="D5" s="1" t="s">
        <v>87</v>
      </c>
      <c r="E5" s="1" t="s">
        <v>82</v>
      </c>
      <c r="F5" s="1" t="s">
        <v>111</v>
      </c>
      <c r="G5" s="18" t="s">
        <v>111</v>
      </c>
      <c r="H5" s="9">
        <v>266.23</v>
      </c>
      <c r="J5" s="1" t="s">
        <v>111</v>
      </c>
    </row>
    <row r="6" spans="1:10 13061:13061" x14ac:dyDescent="0.35">
      <c r="A6" s="1" t="s">
        <v>45</v>
      </c>
      <c r="B6" s="6">
        <v>43934</v>
      </c>
      <c r="C6" s="3" t="s">
        <v>177</v>
      </c>
      <c r="D6" s="1" t="s">
        <v>80</v>
      </c>
      <c r="E6" s="1" t="s">
        <v>77</v>
      </c>
      <c r="F6" s="1" t="s">
        <v>111</v>
      </c>
      <c r="G6" s="18" t="s">
        <v>111</v>
      </c>
      <c r="H6" s="9">
        <v>552.12</v>
      </c>
      <c r="J6" s="1" t="s">
        <v>111</v>
      </c>
    </row>
    <row r="7" spans="1:10 13061:13061" x14ac:dyDescent="0.35">
      <c r="A7" s="1" t="s">
        <v>45</v>
      </c>
      <c r="B7" s="6">
        <v>43935</v>
      </c>
      <c r="C7" s="3" t="s">
        <v>177</v>
      </c>
      <c r="D7" s="1" t="s">
        <v>60</v>
      </c>
      <c r="E7" s="1" t="s">
        <v>111</v>
      </c>
      <c r="F7" s="1" t="s">
        <v>178</v>
      </c>
      <c r="G7" s="18" t="s">
        <v>41</v>
      </c>
      <c r="I7" s="9">
        <v>552.12</v>
      </c>
      <c r="J7" s="1" t="s">
        <v>111</v>
      </c>
    </row>
    <row r="8" spans="1:10 13061:13061" x14ac:dyDescent="0.35">
      <c r="A8" s="1" t="s">
        <v>45</v>
      </c>
      <c r="B8" s="6">
        <v>43935</v>
      </c>
      <c r="C8" s="3" t="s">
        <v>179</v>
      </c>
      <c r="D8" s="1" t="s">
        <v>60</v>
      </c>
      <c r="E8" s="1" t="s">
        <v>111</v>
      </c>
      <c r="F8" s="1" t="s">
        <v>180</v>
      </c>
      <c r="G8" s="18" t="s">
        <v>41</v>
      </c>
      <c r="I8" s="9">
        <v>266.23</v>
      </c>
      <c r="J8" s="1" t="s">
        <v>111</v>
      </c>
    </row>
    <row r="9" spans="1:10 13061:13061" x14ac:dyDescent="0.35">
      <c r="A9" s="1" t="s">
        <v>45</v>
      </c>
      <c r="B9" s="6">
        <v>44004</v>
      </c>
      <c r="C9" s="3" t="s">
        <v>179</v>
      </c>
      <c r="D9" s="1" t="s">
        <v>88</v>
      </c>
      <c r="E9" s="1" t="s">
        <v>83</v>
      </c>
      <c r="F9" s="1" t="s">
        <v>111</v>
      </c>
      <c r="G9" s="18" t="s">
        <v>111</v>
      </c>
      <c r="H9" s="9">
        <v>149.59</v>
      </c>
      <c r="J9" s="1" t="s">
        <v>111</v>
      </c>
    </row>
    <row r="10" spans="1:10 13061:13061" x14ac:dyDescent="0.35">
      <c r="A10" s="1" t="s">
        <v>45</v>
      </c>
      <c r="B10" s="6">
        <v>44007</v>
      </c>
      <c r="C10" s="3" t="s">
        <v>179</v>
      </c>
      <c r="D10" s="1" t="s">
        <v>60</v>
      </c>
      <c r="E10" s="1" t="s">
        <v>111</v>
      </c>
      <c r="F10" s="1" t="s">
        <v>181</v>
      </c>
      <c r="G10" s="18" t="s">
        <v>25</v>
      </c>
      <c r="I10" s="9">
        <v>149.59</v>
      </c>
      <c r="J10" s="1" t="s">
        <v>111</v>
      </c>
    </row>
    <row r="11" spans="1:10 13061:13061" x14ac:dyDescent="0.35">
      <c r="A11" s="4" t="s">
        <v>45</v>
      </c>
      <c r="B11" s="6">
        <v>44074</v>
      </c>
      <c r="C11" s="3" t="s">
        <v>182</v>
      </c>
      <c r="D11" s="1" t="s">
        <v>121</v>
      </c>
      <c r="E11" s="1" t="s">
        <v>114</v>
      </c>
      <c r="F11" s="1" t="s">
        <v>111</v>
      </c>
      <c r="G11" s="18" t="s">
        <v>111</v>
      </c>
      <c r="H11" s="9">
        <v>1391.47</v>
      </c>
      <c r="J11" s="1" t="s">
        <v>111</v>
      </c>
    </row>
    <row r="12" spans="1:10 13061:13061" x14ac:dyDescent="0.35">
      <c r="A12" s="4" t="s">
        <v>45</v>
      </c>
      <c r="B12" s="6">
        <v>44076</v>
      </c>
      <c r="C12" s="3" t="s">
        <v>182</v>
      </c>
      <c r="D12" s="1" t="s">
        <v>60</v>
      </c>
      <c r="E12" s="1" t="s">
        <v>111</v>
      </c>
      <c r="F12" s="1" t="s">
        <v>182</v>
      </c>
      <c r="G12" s="18" t="s">
        <v>120</v>
      </c>
      <c r="I12" s="9">
        <v>1391.47</v>
      </c>
      <c r="J12" s="1" t="s">
        <v>111</v>
      </c>
    </row>
    <row r="13" spans="1:10 13061:13061" x14ac:dyDescent="0.35">
      <c r="A13" s="1" t="s">
        <v>45</v>
      </c>
      <c r="B13" s="6">
        <v>44123</v>
      </c>
      <c r="C13" s="3" t="s">
        <v>177</v>
      </c>
      <c r="D13" s="1" t="s">
        <v>81</v>
      </c>
      <c r="E13" s="1" t="s">
        <v>78</v>
      </c>
      <c r="F13" s="1" t="s">
        <v>111</v>
      </c>
      <c r="G13" s="18" t="s">
        <v>111</v>
      </c>
      <c r="H13" s="9">
        <v>271.14999999999998</v>
      </c>
      <c r="J13" s="1" t="s">
        <v>111</v>
      </c>
    </row>
    <row r="14" spans="1:10 13061:13061" x14ac:dyDescent="0.35">
      <c r="A14" s="1" t="s">
        <v>45</v>
      </c>
      <c r="B14" s="6">
        <v>44124</v>
      </c>
      <c r="C14" s="3" t="s">
        <v>177</v>
      </c>
      <c r="D14" s="1" t="s">
        <v>60</v>
      </c>
      <c r="E14" s="1" t="s">
        <v>111</v>
      </c>
      <c r="F14" s="1" t="s">
        <v>178</v>
      </c>
      <c r="G14" s="18" t="s">
        <v>11</v>
      </c>
      <c r="I14" s="9">
        <v>271.14999999999998</v>
      </c>
      <c r="J14" s="1" t="s">
        <v>111</v>
      </c>
    </row>
    <row r="15" spans="1:10 13061:13061" x14ac:dyDescent="0.35">
      <c r="A15" s="4" t="s">
        <v>45</v>
      </c>
      <c r="B15" s="6">
        <v>44214</v>
      </c>
      <c r="C15" s="3" t="s">
        <v>182</v>
      </c>
      <c r="D15" s="1" t="s">
        <v>122</v>
      </c>
      <c r="E15" s="1" t="s">
        <v>123</v>
      </c>
      <c r="F15" s="1" t="s">
        <v>111</v>
      </c>
      <c r="G15" s="18" t="s">
        <v>111</v>
      </c>
      <c r="H15" s="9">
        <v>328.85</v>
      </c>
      <c r="J15" s="1" t="s">
        <v>111</v>
      </c>
    </row>
    <row r="16" spans="1:10 13061:13061" x14ac:dyDescent="0.35">
      <c r="A16" s="4" t="s">
        <v>45</v>
      </c>
      <c r="B16" s="6">
        <v>44215</v>
      </c>
      <c r="C16" s="3" t="s">
        <v>182</v>
      </c>
      <c r="D16" s="1" t="s">
        <v>60</v>
      </c>
      <c r="E16" s="1" t="s">
        <v>111</v>
      </c>
      <c r="F16" s="1" t="s">
        <v>182</v>
      </c>
      <c r="G16" s="18" t="s">
        <v>120</v>
      </c>
      <c r="I16" s="9">
        <v>328.85</v>
      </c>
      <c r="J16" s="1" t="s">
        <v>111</v>
      </c>
    </row>
    <row r="17" spans="1:10" x14ac:dyDescent="0.35">
      <c r="A17" s="1" t="s">
        <v>45</v>
      </c>
      <c r="B17" s="6">
        <v>44221</v>
      </c>
      <c r="C17" s="3" t="s">
        <v>179</v>
      </c>
      <c r="D17" s="1" t="s">
        <v>89</v>
      </c>
      <c r="E17" s="1" t="s">
        <v>84</v>
      </c>
      <c r="F17" s="1" t="s">
        <v>111</v>
      </c>
      <c r="G17" s="18" t="s">
        <v>111</v>
      </c>
      <c r="H17" s="9">
        <v>378.45</v>
      </c>
      <c r="J17" s="1" t="s">
        <v>111</v>
      </c>
    </row>
    <row r="18" spans="1:10" x14ac:dyDescent="0.35">
      <c r="A18" s="1" t="s">
        <v>45</v>
      </c>
      <c r="B18" s="6">
        <v>44223</v>
      </c>
      <c r="C18" s="3" t="s">
        <v>179</v>
      </c>
      <c r="D18" s="1" t="s">
        <v>60</v>
      </c>
      <c r="E18" s="1" t="s">
        <v>111</v>
      </c>
      <c r="F18" s="1" t="s">
        <v>181</v>
      </c>
      <c r="G18" s="18" t="s">
        <v>25</v>
      </c>
      <c r="I18" s="9">
        <v>378.45</v>
      </c>
      <c r="J18" s="1" t="s">
        <v>111</v>
      </c>
    </row>
    <row r="19" spans="1:10" x14ac:dyDescent="0.35">
      <c r="A19" s="1" t="s">
        <v>45</v>
      </c>
      <c r="B19" s="6">
        <v>44235</v>
      </c>
      <c r="C19" s="3" t="s">
        <v>179</v>
      </c>
      <c r="D19" s="1" t="s">
        <v>90</v>
      </c>
      <c r="E19" s="1" t="s">
        <v>85</v>
      </c>
      <c r="F19" s="1" t="s">
        <v>111</v>
      </c>
      <c r="G19" s="18" t="s">
        <v>111</v>
      </c>
      <c r="H19" s="9">
        <v>1129.5899999999999</v>
      </c>
      <c r="J19" s="1" t="s">
        <v>111</v>
      </c>
    </row>
    <row r="20" spans="1:10" x14ac:dyDescent="0.35">
      <c r="A20" s="1" t="s">
        <v>45</v>
      </c>
      <c r="B20" s="6">
        <v>44236</v>
      </c>
      <c r="C20" s="3" t="s">
        <v>179</v>
      </c>
      <c r="D20" s="1" t="s">
        <v>60</v>
      </c>
      <c r="E20" s="1" t="s">
        <v>111</v>
      </c>
      <c r="F20" s="1" t="s">
        <v>181</v>
      </c>
      <c r="G20" s="18" t="s">
        <v>25</v>
      </c>
      <c r="I20" s="9">
        <v>1129.5899999999999</v>
      </c>
      <c r="J20" s="1" t="s">
        <v>111</v>
      </c>
    </row>
    <row r="21" spans="1:10" x14ac:dyDescent="0.35">
      <c r="A21" s="1" t="s">
        <v>45</v>
      </c>
      <c r="B21" s="6">
        <v>44256</v>
      </c>
      <c r="C21" s="3" t="s">
        <v>183</v>
      </c>
      <c r="D21" s="1" t="s">
        <v>93</v>
      </c>
      <c r="E21" s="1" t="s">
        <v>58</v>
      </c>
      <c r="F21" s="1" t="s">
        <v>111</v>
      </c>
      <c r="G21" s="18" t="s">
        <v>111</v>
      </c>
      <c r="H21" s="9">
        <v>611.99</v>
      </c>
      <c r="J21" s="1" t="s">
        <v>111</v>
      </c>
    </row>
    <row r="22" spans="1:10" x14ac:dyDescent="0.35">
      <c r="A22" s="1" t="s">
        <v>45</v>
      </c>
      <c r="B22" s="6">
        <v>44257</v>
      </c>
      <c r="C22" s="3" t="s">
        <v>183</v>
      </c>
      <c r="D22" s="1" t="s">
        <v>12</v>
      </c>
      <c r="E22" s="1" t="s">
        <v>111</v>
      </c>
      <c r="F22" s="1" t="s">
        <v>184</v>
      </c>
      <c r="G22" s="18" t="s">
        <v>11</v>
      </c>
      <c r="I22" s="9">
        <v>611.99</v>
      </c>
      <c r="J22" s="1" t="s">
        <v>111</v>
      </c>
    </row>
    <row r="23" spans="1:10" x14ac:dyDescent="0.35">
      <c r="A23" s="1" t="s">
        <v>45</v>
      </c>
      <c r="B23" s="6">
        <v>44263</v>
      </c>
      <c r="C23" s="3" t="s">
        <v>183</v>
      </c>
      <c r="D23" s="1" t="s">
        <v>94</v>
      </c>
      <c r="E23" s="1" t="s">
        <v>59</v>
      </c>
      <c r="F23" s="1" t="s">
        <v>111</v>
      </c>
      <c r="G23" s="18" t="s">
        <v>111</v>
      </c>
      <c r="H23" s="9">
        <v>1607.29</v>
      </c>
      <c r="J23" s="1" t="s">
        <v>111</v>
      </c>
    </row>
    <row r="24" spans="1:10" x14ac:dyDescent="0.35">
      <c r="A24" s="1" t="s">
        <v>45</v>
      </c>
      <c r="B24" s="6">
        <v>44266</v>
      </c>
      <c r="C24" s="3" t="s">
        <v>183</v>
      </c>
      <c r="D24" s="1" t="s">
        <v>12</v>
      </c>
      <c r="E24" s="1" t="s">
        <v>111</v>
      </c>
      <c r="F24" s="1" t="s">
        <v>184</v>
      </c>
      <c r="G24" s="18" t="s">
        <v>11</v>
      </c>
      <c r="I24" s="9">
        <v>1607.29</v>
      </c>
      <c r="J24" s="1" t="s">
        <v>111</v>
      </c>
    </row>
    <row r="25" spans="1:10" x14ac:dyDescent="0.35">
      <c r="A25" s="1" t="s">
        <v>26</v>
      </c>
      <c r="B25" s="6">
        <v>44298</v>
      </c>
      <c r="C25" s="3" t="s">
        <v>185</v>
      </c>
      <c r="D25" s="1" t="s">
        <v>27</v>
      </c>
      <c r="E25" s="1" t="s">
        <v>34</v>
      </c>
      <c r="F25" s="1" t="s">
        <v>111</v>
      </c>
      <c r="G25" s="18" t="s">
        <v>111</v>
      </c>
      <c r="H25" s="11">
        <v>2200.5700000000002</v>
      </c>
      <c r="I25" s="11"/>
      <c r="J25" s="1" t="s">
        <v>111</v>
      </c>
    </row>
    <row r="26" spans="1:10" x14ac:dyDescent="0.35">
      <c r="A26" s="1" t="s">
        <v>26</v>
      </c>
      <c r="B26" s="6">
        <v>44299</v>
      </c>
      <c r="C26" s="3" t="s">
        <v>185</v>
      </c>
      <c r="D26" s="1" t="s">
        <v>12</v>
      </c>
      <c r="E26" s="1" t="s">
        <v>111</v>
      </c>
      <c r="F26" s="1" t="s">
        <v>184</v>
      </c>
      <c r="G26" s="18" t="s">
        <v>11</v>
      </c>
      <c r="H26" s="11"/>
      <c r="I26" s="11">
        <v>2200.5700000000002</v>
      </c>
      <c r="J26" s="1" t="s">
        <v>111</v>
      </c>
    </row>
    <row r="27" spans="1:10" x14ac:dyDescent="0.35">
      <c r="A27" s="1" t="s">
        <v>26</v>
      </c>
      <c r="B27" s="6">
        <v>44305</v>
      </c>
      <c r="C27" s="3" t="s">
        <v>185</v>
      </c>
      <c r="D27" s="1" t="s">
        <v>28</v>
      </c>
      <c r="E27" s="1" t="s">
        <v>35</v>
      </c>
      <c r="F27" s="1" t="s">
        <v>111</v>
      </c>
      <c r="G27" s="18" t="s">
        <v>111</v>
      </c>
      <c r="H27" s="11">
        <v>1553.07</v>
      </c>
      <c r="I27" s="11"/>
      <c r="J27" s="1" t="s">
        <v>111</v>
      </c>
    </row>
    <row r="28" spans="1:10" x14ac:dyDescent="0.35">
      <c r="A28" s="1" t="s">
        <v>26</v>
      </c>
      <c r="B28" s="6">
        <v>44307</v>
      </c>
      <c r="C28" s="3" t="s">
        <v>185</v>
      </c>
      <c r="D28" s="1" t="s">
        <v>12</v>
      </c>
      <c r="E28" s="1" t="s">
        <v>111</v>
      </c>
      <c r="F28" s="1" t="s">
        <v>184</v>
      </c>
      <c r="G28" s="18" t="s">
        <v>41</v>
      </c>
      <c r="H28" s="11"/>
      <c r="I28" s="11">
        <v>1553.07</v>
      </c>
      <c r="J28" s="1" t="s">
        <v>111</v>
      </c>
    </row>
    <row r="29" spans="1:10" x14ac:dyDescent="0.35">
      <c r="A29" s="1" t="s">
        <v>26</v>
      </c>
      <c r="B29" s="6">
        <v>44312</v>
      </c>
      <c r="C29" s="3" t="s">
        <v>185</v>
      </c>
      <c r="D29" s="1" t="s">
        <v>29</v>
      </c>
      <c r="E29" s="1" t="s">
        <v>36</v>
      </c>
      <c r="F29" s="1" t="s">
        <v>111</v>
      </c>
      <c r="G29" s="18" t="s">
        <v>111</v>
      </c>
      <c r="H29" s="11">
        <v>930.85</v>
      </c>
      <c r="I29" s="11"/>
      <c r="J29" s="1" t="s">
        <v>111</v>
      </c>
    </row>
    <row r="30" spans="1:10" x14ac:dyDescent="0.35">
      <c r="A30" s="1" t="s">
        <v>26</v>
      </c>
      <c r="B30" s="6">
        <v>44312</v>
      </c>
      <c r="C30" s="3" t="s">
        <v>183</v>
      </c>
      <c r="D30" s="1" t="s">
        <v>95</v>
      </c>
      <c r="E30" s="1" t="s">
        <v>102</v>
      </c>
      <c r="F30" s="1" t="s">
        <v>111</v>
      </c>
      <c r="G30" s="18" t="s">
        <v>111</v>
      </c>
      <c r="H30" s="9">
        <v>146.79</v>
      </c>
      <c r="J30" s="1" t="s">
        <v>111</v>
      </c>
    </row>
    <row r="31" spans="1:10" x14ac:dyDescent="0.35">
      <c r="A31" s="1" t="s">
        <v>26</v>
      </c>
      <c r="B31" s="6">
        <v>44313</v>
      </c>
      <c r="C31" s="3" t="s">
        <v>185</v>
      </c>
      <c r="D31" s="1" t="s">
        <v>12</v>
      </c>
      <c r="E31" s="1" t="s">
        <v>111</v>
      </c>
      <c r="F31" s="1" t="s">
        <v>184</v>
      </c>
      <c r="G31" s="18" t="s">
        <v>41</v>
      </c>
      <c r="H31" s="11"/>
      <c r="I31" s="11">
        <v>930.85</v>
      </c>
      <c r="J31" s="1" t="s">
        <v>111</v>
      </c>
    </row>
    <row r="32" spans="1:10" x14ac:dyDescent="0.35">
      <c r="A32" s="1" t="s">
        <v>26</v>
      </c>
      <c r="B32" s="6">
        <v>44313</v>
      </c>
      <c r="C32" s="3" t="s">
        <v>183</v>
      </c>
      <c r="D32" s="1" t="s">
        <v>12</v>
      </c>
      <c r="E32" s="1" t="s">
        <v>111</v>
      </c>
      <c r="F32" s="1" t="s">
        <v>184</v>
      </c>
      <c r="G32" s="18" t="s">
        <v>41</v>
      </c>
      <c r="I32" s="9">
        <v>146.79</v>
      </c>
      <c r="J32" s="1" t="s">
        <v>111</v>
      </c>
    </row>
    <row r="33" spans="1:10" x14ac:dyDescent="0.35">
      <c r="A33" s="1" t="s">
        <v>26</v>
      </c>
      <c r="B33" s="6">
        <v>44319</v>
      </c>
      <c r="C33" s="3" t="s">
        <v>185</v>
      </c>
      <c r="D33" s="1" t="s">
        <v>30</v>
      </c>
      <c r="E33" s="1" t="s">
        <v>37</v>
      </c>
      <c r="F33" s="1" t="s">
        <v>111</v>
      </c>
      <c r="G33" s="18" t="s">
        <v>111</v>
      </c>
      <c r="H33" s="11">
        <v>584.62</v>
      </c>
      <c r="I33" s="11"/>
      <c r="J33" s="1" t="s">
        <v>111</v>
      </c>
    </row>
    <row r="34" spans="1:10" x14ac:dyDescent="0.35">
      <c r="A34" s="1" t="s">
        <v>26</v>
      </c>
      <c r="B34" s="6">
        <v>44319</v>
      </c>
      <c r="C34" s="3" t="s">
        <v>183</v>
      </c>
      <c r="D34" s="1" t="s">
        <v>96</v>
      </c>
      <c r="E34" s="1" t="s">
        <v>37</v>
      </c>
      <c r="F34" s="1" t="s">
        <v>111</v>
      </c>
      <c r="G34" s="18" t="s">
        <v>111</v>
      </c>
      <c r="H34" s="9">
        <v>1834.19</v>
      </c>
      <c r="J34" s="1" t="s">
        <v>111</v>
      </c>
    </row>
    <row r="35" spans="1:10" x14ac:dyDescent="0.35">
      <c r="A35" s="1" t="s">
        <v>26</v>
      </c>
      <c r="B35" s="6">
        <v>44320</v>
      </c>
      <c r="C35" s="3" t="s">
        <v>185</v>
      </c>
      <c r="D35" s="1" t="s">
        <v>12</v>
      </c>
      <c r="E35" s="1" t="s">
        <v>111</v>
      </c>
      <c r="F35" s="1" t="s">
        <v>184</v>
      </c>
      <c r="G35" s="18" t="s">
        <v>41</v>
      </c>
      <c r="H35" s="11"/>
      <c r="I35" s="11">
        <v>584.62</v>
      </c>
      <c r="J35" s="1" t="s">
        <v>111</v>
      </c>
    </row>
    <row r="36" spans="1:10" x14ac:dyDescent="0.35">
      <c r="A36" s="1" t="s">
        <v>26</v>
      </c>
      <c r="B36" s="6">
        <v>44320</v>
      </c>
      <c r="C36" s="3" t="s">
        <v>183</v>
      </c>
      <c r="D36" s="1" t="s">
        <v>12</v>
      </c>
      <c r="E36" s="1" t="s">
        <v>111</v>
      </c>
      <c r="F36" s="1" t="s">
        <v>184</v>
      </c>
      <c r="G36" s="18" t="s">
        <v>41</v>
      </c>
      <c r="I36" s="9">
        <v>1834.19</v>
      </c>
      <c r="J36" s="1" t="s">
        <v>111</v>
      </c>
    </row>
    <row r="37" spans="1:10" x14ac:dyDescent="0.35">
      <c r="A37" s="1" t="s">
        <v>26</v>
      </c>
      <c r="B37" s="6">
        <v>44326</v>
      </c>
      <c r="C37" s="3" t="s">
        <v>185</v>
      </c>
      <c r="D37" s="1" t="s">
        <v>31</v>
      </c>
      <c r="E37" s="1" t="s">
        <v>38</v>
      </c>
      <c r="F37" s="1" t="s">
        <v>111</v>
      </c>
      <c r="G37" s="18" t="s">
        <v>111</v>
      </c>
      <c r="H37" s="11">
        <v>683.17</v>
      </c>
      <c r="I37" s="11"/>
      <c r="J37" s="1" t="s">
        <v>111</v>
      </c>
    </row>
    <row r="38" spans="1:10" x14ac:dyDescent="0.35">
      <c r="A38" s="1" t="s">
        <v>26</v>
      </c>
      <c r="B38" s="6">
        <v>44326</v>
      </c>
      <c r="C38" s="3" t="s">
        <v>183</v>
      </c>
      <c r="D38" s="1" t="s">
        <v>97</v>
      </c>
      <c r="E38" s="1" t="s">
        <v>38</v>
      </c>
      <c r="F38" s="1" t="s">
        <v>111</v>
      </c>
      <c r="G38" s="18" t="s">
        <v>111</v>
      </c>
      <c r="H38" s="9">
        <v>1012.85</v>
      </c>
      <c r="J38" s="1" t="s">
        <v>111</v>
      </c>
    </row>
    <row r="39" spans="1:10" x14ac:dyDescent="0.35">
      <c r="A39" s="1" t="s">
        <v>26</v>
      </c>
      <c r="B39" s="6">
        <v>44333</v>
      </c>
      <c r="C39" s="3" t="s">
        <v>185</v>
      </c>
      <c r="D39" s="1" t="s">
        <v>32</v>
      </c>
      <c r="E39" s="1" t="s">
        <v>39</v>
      </c>
      <c r="F39" s="1" t="s">
        <v>111</v>
      </c>
      <c r="G39" s="18" t="s">
        <v>111</v>
      </c>
      <c r="H39" s="11">
        <v>1671.98</v>
      </c>
      <c r="I39" s="11"/>
      <c r="J39" s="1" t="s">
        <v>111</v>
      </c>
    </row>
    <row r="40" spans="1:10" x14ac:dyDescent="0.35">
      <c r="A40" s="1" t="s">
        <v>26</v>
      </c>
      <c r="B40" s="6">
        <v>44333</v>
      </c>
      <c r="C40" s="3" t="s">
        <v>183</v>
      </c>
      <c r="D40" s="1" t="s">
        <v>98</v>
      </c>
      <c r="E40" s="1" t="s">
        <v>39</v>
      </c>
      <c r="F40" s="1" t="s">
        <v>111</v>
      </c>
      <c r="G40" s="18" t="s">
        <v>111</v>
      </c>
      <c r="H40" s="9">
        <v>996.07</v>
      </c>
      <c r="J40" s="1" t="s">
        <v>111</v>
      </c>
    </row>
    <row r="41" spans="1:10" x14ac:dyDescent="0.35">
      <c r="A41" s="1" t="s">
        <v>26</v>
      </c>
      <c r="B41" s="6">
        <v>44335</v>
      </c>
      <c r="C41" s="3" t="s">
        <v>185</v>
      </c>
      <c r="D41" s="1" t="s">
        <v>12</v>
      </c>
      <c r="E41" s="1" t="s">
        <v>111</v>
      </c>
      <c r="F41" s="1" t="s">
        <v>184</v>
      </c>
      <c r="G41" s="18" t="s">
        <v>41</v>
      </c>
      <c r="H41" s="11"/>
      <c r="I41" s="11">
        <v>683.17</v>
      </c>
      <c r="J41" s="1" t="s">
        <v>111</v>
      </c>
    </row>
    <row r="42" spans="1:10" x14ac:dyDescent="0.35">
      <c r="A42" s="1" t="s">
        <v>26</v>
      </c>
      <c r="B42" s="6">
        <v>44335</v>
      </c>
      <c r="C42" s="3" t="s">
        <v>183</v>
      </c>
      <c r="D42" s="1" t="s">
        <v>12</v>
      </c>
      <c r="E42" s="1" t="s">
        <v>111</v>
      </c>
      <c r="F42" s="1" t="s">
        <v>184</v>
      </c>
      <c r="G42" s="18" t="s">
        <v>41</v>
      </c>
      <c r="I42" s="9">
        <v>1012.85</v>
      </c>
      <c r="J42" s="1" t="s">
        <v>111</v>
      </c>
    </row>
    <row r="43" spans="1:10" x14ac:dyDescent="0.35">
      <c r="A43" s="1" t="s">
        <v>26</v>
      </c>
      <c r="B43" s="6">
        <v>44341</v>
      </c>
      <c r="C43" s="3" t="s">
        <v>185</v>
      </c>
      <c r="D43" s="1" t="s">
        <v>12</v>
      </c>
      <c r="E43" s="1" t="s">
        <v>111</v>
      </c>
      <c r="F43" s="1" t="s">
        <v>184</v>
      </c>
      <c r="G43" s="18" t="s">
        <v>41</v>
      </c>
      <c r="H43" s="11"/>
      <c r="I43" s="11">
        <v>1600</v>
      </c>
      <c r="J43" s="1" t="s">
        <v>42</v>
      </c>
    </row>
    <row r="44" spans="1:10" x14ac:dyDescent="0.35">
      <c r="A44" s="1" t="s">
        <v>26</v>
      </c>
      <c r="B44" s="6">
        <v>44341</v>
      </c>
      <c r="C44" s="3" t="s">
        <v>185</v>
      </c>
      <c r="D44" s="1" t="s">
        <v>33</v>
      </c>
      <c r="E44" s="1" t="s">
        <v>40</v>
      </c>
      <c r="F44" s="1" t="s">
        <v>111</v>
      </c>
      <c r="G44" s="18" t="s">
        <v>111</v>
      </c>
      <c r="H44" s="11">
        <v>530.04</v>
      </c>
      <c r="I44" s="11"/>
      <c r="J44" s="1" t="s">
        <v>111</v>
      </c>
    </row>
    <row r="45" spans="1:10" x14ac:dyDescent="0.35">
      <c r="A45" s="1" t="s">
        <v>26</v>
      </c>
      <c r="B45" s="6">
        <v>44341</v>
      </c>
      <c r="C45" s="3" t="s">
        <v>183</v>
      </c>
      <c r="D45" s="1" t="s">
        <v>12</v>
      </c>
      <c r="E45" s="1" t="s">
        <v>111</v>
      </c>
      <c r="F45" s="1" t="s">
        <v>184</v>
      </c>
      <c r="G45" s="18" t="s">
        <v>41</v>
      </c>
      <c r="I45" s="9">
        <v>996.07</v>
      </c>
      <c r="J45" s="1" t="s">
        <v>111</v>
      </c>
    </row>
    <row r="46" spans="1:10" x14ac:dyDescent="0.35">
      <c r="A46" s="1" t="s">
        <v>26</v>
      </c>
      <c r="B46" s="6">
        <v>44347</v>
      </c>
      <c r="C46" s="3" t="s">
        <v>183</v>
      </c>
      <c r="D46" s="1" t="s">
        <v>99</v>
      </c>
      <c r="E46" s="1" t="s">
        <v>103</v>
      </c>
      <c r="F46" s="1" t="s">
        <v>111</v>
      </c>
      <c r="G46" s="18" t="s">
        <v>111</v>
      </c>
      <c r="H46" s="9">
        <v>182.42</v>
      </c>
      <c r="J46" s="1" t="s">
        <v>111</v>
      </c>
    </row>
    <row r="47" spans="1:10" x14ac:dyDescent="0.35">
      <c r="A47" s="1" t="s">
        <v>26</v>
      </c>
      <c r="B47" s="6">
        <v>44351</v>
      </c>
      <c r="C47" s="3" t="s">
        <v>185</v>
      </c>
      <c r="D47" s="1" t="s">
        <v>12</v>
      </c>
      <c r="E47" s="1" t="s">
        <v>111</v>
      </c>
      <c r="F47" s="1" t="s">
        <v>184</v>
      </c>
      <c r="G47" s="18" t="s">
        <v>41</v>
      </c>
      <c r="H47" s="11"/>
      <c r="I47" s="11">
        <v>602.02</v>
      </c>
      <c r="J47" s="1" t="s">
        <v>111</v>
      </c>
    </row>
    <row r="48" spans="1:10" x14ac:dyDescent="0.35">
      <c r="A48" s="1" t="s">
        <v>26</v>
      </c>
      <c r="B48" s="6">
        <v>44351</v>
      </c>
      <c r="C48" s="3" t="s">
        <v>183</v>
      </c>
      <c r="D48" s="1" t="s">
        <v>12</v>
      </c>
      <c r="E48" s="1" t="s">
        <v>111</v>
      </c>
      <c r="F48" s="1" t="s">
        <v>184</v>
      </c>
      <c r="G48" s="18" t="s">
        <v>41</v>
      </c>
      <c r="I48" s="9">
        <v>182.42</v>
      </c>
      <c r="J48" s="1" t="s">
        <v>111</v>
      </c>
    </row>
    <row r="49" spans="1:10" x14ac:dyDescent="0.35">
      <c r="A49" s="1" t="s">
        <v>26</v>
      </c>
      <c r="B49" s="6">
        <v>44361</v>
      </c>
      <c r="C49" s="3" t="s">
        <v>183</v>
      </c>
      <c r="D49" s="1" t="s">
        <v>100</v>
      </c>
      <c r="E49" s="1" t="s">
        <v>104</v>
      </c>
      <c r="F49" s="1" t="s">
        <v>111</v>
      </c>
      <c r="G49" s="18" t="s">
        <v>111</v>
      </c>
      <c r="H49" s="9">
        <v>468.78</v>
      </c>
      <c r="J49" s="1" t="s">
        <v>111</v>
      </c>
    </row>
    <row r="50" spans="1:10" x14ac:dyDescent="0.35">
      <c r="A50" s="1" t="s">
        <v>26</v>
      </c>
      <c r="B50" s="6">
        <v>44364</v>
      </c>
      <c r="C50" s="3" t="s">
        <v>183</v>
      </c>
      <c r="D50" s="1" t="s">
        <v>12</v>
      </c>
      <c r="E50" s="1" t="s">
        <v>111</v>
      </c>
      <c r="F50" s="1" t="s">
        <v>184</v>
      </c>
      <c r="G50" s="18" t="s">
        <v>11</v>
      </c>
      <c r="I50" s="9">
        <v>468.78</v>
      </c>
      <c r="J50" s="1" t="s">
        <v>111</v>
      </c>
    </row>
    <row r="51" spans="1:10" x14ac:dyDescent="0.35">
      <c r="A51" s="1" t="s">
        <v>26</v>
      </c>
      <c r="B51" s="6">
        <v>44459</v>
      </c>
      <c r="C51" s="3" t="s">
        <v>179</v>
      </c>
      <c r="D51" s="1" t="s">
        <v>91</v>
      </c>
      <c r="E51" s="1" t="s">
        <v>86</v>
      </c>
      <c r="F51" s="1" t="s">
        <v>111</v>
      </c>
      <c r="G51" s="18" t="s">
        <v>111</v>
      </c>
      <c r="H51" s="9">
        <v>112.26</v>
      </c>
      <c r="J51" s="1" t="s">
        <v>111</v>
      </c>
    </row>
    <row r="52" spans="1:10" x14ac:dyDescent="0.35">
      <c r="A52" s="1" t="s">
        <v>26</v>
      </c>
      <c r="B52" s="6">
        <v>44461</v>
      </c>
      <c r="C52" s="3" t="s">
        <v>179</v>
      </c>
      <c r="D52" s="1" t="s">
        <v>60</v>
      </c>
      <c r="E52" s="1" t="s">
        <v>111</v>
      </c>
      <c r="F52" s="1" t="s">
        <v>181</v>
      </c>
      <c r="G52" s="18" t="s">
        <v>25</v>
      </c>
      <c r="I52" s="9">
        <v>112.26</v>
      </c>
      <c r="J52" s="1" t="s">
        <v>111</v>
      </c>
    </row>
    <row r="53" spans="1:10" x14ac:dyDescent="0.35">
      <c r="A53" s="4" t="s">
        <v>43</v>
      </c>
      <c r="B53" s="6">
        <v>44676</v>
      </c>
      <c r="C53" s="3" t="s">
        <v>182</v>
      </c>
      <c r="D53" s="1" t="s">
        <v>124</v>
      </c>
      <c r="E53" s="1" t="s">
        <v>125</v>
      </c>
      <c r="F53" s="1" t="s">
        <v>111</v>
      </c>
      <c r="G53" s="18" t="s">
        <v>111</v>
      </c>
      <c r="H53" s="9">
        <v>251.39</v>
      </c>
      <c r="J53" s="1" t="s">
        <v>111</v>
      </c>
    </row>
    <row r="54" spans="1:10" x14ac:dyDescent="0.35">
      <c r="A54" s="4" t="s">
        <v>43</v>
      </c>
      <c r="B54" s="6">
        <v>44680</v>
      </c>
      <c r="C54" s="3" t="s">
        <v>182</v>
      </c>
      <c r="D54" s="1" t="s">
        <v>60</v>
      </c>
      <c r="E54" s="1" t="s">
        <v>111</v>
      </c>
      <c r="F54" s="1" t="s">
        <v>182</v>
      </c>
      <c r="G54" s="18" t="s">
        <v>120</v>
      </c>
      <c r="I54" s="9">
        <v>251.39</v>
      </c>
      <c r="J54" s="1" t="s">
        <v>111</v>
      </c>
    </row>
    <row r="55" spans="1:10" x14ac:dyDescent="0.35">
      <c r="A55" s="4" t="s">
        <v>43</v>
      </c>
      <c r="B55" s="6">
        <v>44732</v>
      </c>
      <c r="C55" s="3" t="s">
        <v>186</v>
      </c>
      <c r="D55" s="1" t="s">
        <v>115</v>
      </c>
      <c r="E55" s="1" t="s">
        <v>44</v>
      </c>
      <c r="F55" s="1" t="s">
        <v>111</v>
      </c>
      <c r="G55" s="18" t="s">
        <v>111</v>
      </c>
      <c r="H55" s="9">
        <v>597.96</v>
      </c>
      <c r="J55" s="1" t="s">
        <v>111</v>
      </c>
    </row>
    <row r="56" spans="1:10" x14ac:dyDescent="0.35">
      <c r="A56" s="4" t="s">
        <v>43</v>
      </c>
      <c r="B56" s="6">
        <v>44736</v>
      </c>
      <c r="C56" s="3" t="s">
        <v>186</v>
      </c>
      <c r="D56" s="1" t="s">
        <v>60</v>
      </c>
      <c r="E56" s="1" t="s">
        <v>111</v>
      </c>
      <c r="F56" s="1" t="s">
        <v>184</v>
      </c>
      <c r="G56" s="18" t="s">
        <v>11</v>
      </c>
      <c r="I56" s="9">
        <v>597.96</v>
      </c>
      <c r="J56" s="1" t="s">
        <v>111</v>
      </c>
    </row>
    <row r="57" spans="1:10" x14ac:dyDescent="0.35">
      <c r="A57" s="4" t="s">
        <v>43</v>
      </c>
      <c r="B57" s="6">
        <v>44739</v>
      </c>
      <c r="C57" s="3" t="s">
        <v>186</v>
      </c>
      <c r="D57" s="1" t="s">
        <v>116</v>
      </c>
      <c r="E57" s="1" t="s">
        <v>57</v>
      </c>
      <c r="F57" s="1" t="s">
        <v>111</v>
      </c>
      <c r="G57" s="18" t="s">
        <v>111</v>
      </c>
      <c r="H57" s="9">
        <v>1422.03</v>
      </c>
      <c r="J57" s="1" t="s">
        <v>111</v>
      </c>
    </row>
    <row r="58" spans="1:10" x14ac:dyDescent="0.35">
      <c r="A58" s="4" t="s">
        <v>43</v>
      </c>
      <c r="B58" s="6">
        <v>44741</v>
      </c>
      <c r="C58" s="3" t="s">
        <v>186</v>
      </c>
      <c r="D58" s="1" t="s">
        <v>60</v>
      </c>
      <c r="E58" s="1" t="s">
        <v>111</v>
      </c>
      <c r="F58" s="1" t="s">
        <v>184</v>
      </c>
      <c r="G58" s="18" t="s">
        <v>11</v>
      </c>
      <c r="I58" s="9">
        <v>1422.03</v>
      </c>
      <c r="J58" s="1" t="s">
        <v>111</v>
      </c>
    </row>
    <row r="59" spans="1:10" x14ac:dyDescent="0.35">
      <c r="A59" s="4" t="s">
        <v>43</v>
      </c>
      <c r="B59" s="6">
        <v>44745</v>
      </c>
      <c r="C59" s="3" t="s">
        <v>186</v>
      </c>
      <c r="D59" s="1" t="s">
        <v>117</v>
      </c>
      <c r="E59" s="1" t="s">
        <v>118</v>
      </c>
      <c r="F59" s="1" t="s">
        <v>111</v>
      </c>
      <c r="G59" s="18" t="s">
        <v>111</v>
      </c>
      <c r="H59" s="9">
        <v>859.75</v>
      </c>
      <c r="J59" s="1" t="s">
        <v>111</v>
      </c>
    </row>
    <row r="60" spans="1:10" x14ac:dyDescent="0.35">
      <c r="A60" s="4" t="s">
        <v>43</v>
      </c>
      <c r="B60" s="6">
        <v>44750</v>
      </c>
      <c r="C60" s="3" t="s">
        <v>186</v>
      </c>
      <c r="D60" s="1" t="s">
        <v>60</v>
      </c>
      <c r="E60" s="1" t="s">
        <v>111</v>
      </c>
      <c r="F60" s="1" t="s">
        <v>184</v>
      </c>
      <c r="G60" s="18" t="s">
        <v>11</v>
      </c>
      <c r="I60" s="9">
        <v>859.75</v>
      </c>
      <c r="J60" s="1" t="s">
        <v>111</v>
      </c>
    </row>
    <row r="61" spans="1:10" x14ac:dyDescent="0.35">
      <c r="A61" s="1" t="s">
        <v>43</v>
      </c>
      <c r="B61" s="6">
        <v>44760</v>
      </c>
      <c r="C61" s="3" t="s">
        <v>187</v>
      </c>
      <c r="D61" s="1" t="s">
        <v>68</v>
      </c>
      <c r="E61" s="1" t="s">
        <v>62</v>
      </c>
      <c r="F61" s="1" t="s">
        <v>111</v>
      </c>
      <c r="G61" s="18" t="s">
        <v>111</v>
      </c>
      <c r="H61" s="9">
        <v>479.74</v>
      </c>
      <c r="J61" s="1" t="s">
        <v>111</v>
      </c>
    </row>
    <row r="62" spans="1:10" x14ac:dyDescent="0.35">
      <c r="A62" s="1" t="s">
        <v>43</v>
      </c>
      <c r="B62" s="6">
        <v>44765</v>
      </c>
      <c r="C62" s="3" t="s">
        <v>187</v>
      </c>
      <c r="D62" s="1" t="s">
        <v>12</v>
      </c>
      <c r="E62" s="1" t="s">
        <v>111</v>
      </c>
      <c r="F62" s="1" t="s">
        <v>184</v>
      </c>
      <c r="G62" s="18" t="s">
        <v>11</v>
      </c>
      <c r="I62" s="9">
        <v>479.74</v>
      </c>
      <c r="J62" s="1" t="s">
        <v>111</v>
      </c>
    </row>
    <row r="63" spans="1:10" x14ac:dyDescent="0.35">
      <c r="A63" s="1" t="s">
        <v>43</v>
      </c>
      <c r="B63" s="6">
        <v>44774</v>
      </c>
      <c r="C63" s="3" t="s">
        <v>187</v>
      </c>
      <c r="D63" s="1" t="s">
        <v>69</v>
      </c>
      <c r="E63" s="1" t="s">
        <v>63</v>
      </c>
      <c r="F63" s="1" t="s">
        <v>111</v>
      </c>
      <c r="G63" s="18" t="s">
        <v>111</v>
      </c>
      <c r="H63" s="9">
        <v>351.08</v>
      </c>
      <c r="J63" s="1" t="s">
        <v>111</v>
      </c>
    </row>
    <row r="64" spans="1:10" x14ac:dyDescent="0.35">
      <c r="A64" s="1" t="s">
        <v>43</v>
      </c>
      <c r="B64" s="6">
        <v>44776</v>
      </c>
      <c r="C64" s="3" t="s">
        <v>187</v>
      </c>
      <c r="D64" s="1" t="s">
        <v>12</v>
      </c>
      <c r="E64" s="1" t="s">
        <v>111</v>
      </c>
      <c r="F64" s="1" t="s">
        <v>184</v>
      </c>
      <c r="G64" s="18" t="s">
        <v>11</v>
      </c>
      <c r="I64" s="9">
        <v>351.08</v>
      </c>
      <c r="J64" s="1" t="s">
        <v>111</v>
      </c>
    </row>
    <row r="65" spans="1:10" x14ac:dyDescent="0.35">
      <c r="A65" s="1" t="s">
        <v>43</v>
      </c>
      <c r="B65" s="6">
        <v>44781</v>
      </c>
      <c r="C65" s="3" t="s">
        <v>187</v>
      </c>
      <c r="D65" s="1" t="s">
        <v>70</v>
      </c>
      <c r="E65" s="1" t="s">
        <v>61</v>
      </c>
      <c r="F65" s="1" t="s">
        <v>111</v>
      </c>
      <c r="G65" s="18" t="s">
        <v>111</v>
      </c>
      <c r="H65" s="9">
        <v>600.35</v>
      </c>
      <c r="J65" s="1" t="s">
        <v>111</v>
      </c>
    </row>
    <row r="66" spans="1:10" x14ac:dyDescent="0.35">
      <c r="A66" s="1" t="s">
        <v>43</v>
      </c>
      <c r="B66" s="6">
        <v>44783</v>
      </c>
      <c r="C66" s="3" t="s">
        <v>187</v>
      </c>
      <c r="D66" s="1" t="s">
        <v>12</v>
      </c>
      <c r="E66" s="1" t="s">
        <v>111</v>
      </c>
      <c r="F66" s="1" t="s">
        <v>184</v>
      </c>
      <c r="G66" s="18" t="s">
        <v>11</v>
      </c>
      <c r="I66" s="9">
        <v>600.35</v>
      </c>
      <c r="J66" s="1" t="s">
        <v>111</v>
      </c>
    </row>
    <row r="67" spans="1:10" x14ac:dyDescent="0.35">
      <c r="A67" s="1" t="s">
        <v>43</v>
      </c>
      <c r="B67" s="6">
        <v>44790</v>
      </c>
      <c r="C67" s="3" t="s">
        <v>187</v>
      </c>
      <c r="D67" s="1" t="s">
        <v>71</v>
      </c>
      <c r="E67" s="1" t="s">
        <v>64</v>
      </c>
      <c r="F67" s="1" t="s">
        <v>111</v>
      </c>
      <c r="G67" s="18" t="s">
        <v>111</v>
      </c>
      <c r="H67" s="9">
        <v>171.99</v>
      </c>
      <c r="J67" s="1" t="s">
        <v>111</v>
      </c>
    </row>
    <row r="68" spans="1:10" x14ac:dyDescent="0.35">
      <c r="A68" s="1" t="s">
        <v>43</v>
      </c>
      <c r="B68" s="6">
        <v>44795</v>
      </c>
      <c r="C68" s="3" t="s">
        <v>187</v>
      </c>
      <c r="D68" s="1" t="s">
        <v>12</v>
      </c>
      <c r="E68" s="1" t="s">
        <v>111</v>
      </c>
      <c r="F68" s="1" t="s">
        <v>184</v>
      </c>
      <c r="G68" s="18" t="s">
        <v>11</v>
      </c>
      <c r="I68" s="9">
        <v>171.99</v>
      </c>
      <c r="J68" s="1" t="s">
        <v>111</v>
      </c>
    </row>
    <row r="69" spans="1:10" x14ac:dyDescent="0.35">
      <c r="A69" s="1" t="s">
        <v>43</v>
      </c>
      <c r="B69" s="6">
        <v>44809</v>
      </c>
      <c r="C69" s="3" t="s">
        <v>187</v>
      </c>
      <c r="D69" s="1" t="s">
        <v>72</v>
      </c>
      <c r="E69" s="1" t="s">
        <v>65</v>
      </c>
      <c r="F69" s="1" t="s">
        <v>111</v>
      </c>
      <c r="G69" s="18" t="s">
        <v>111</v>
      </c>
      <c r="H69" s="9">
        <v>189.87</v>
      </c>
      <c r="J69" s="1" t="s">
        <v>111</v>
      </c>
    </row>
    <row r="70" spans="1:10" x14ac:dyDescent="0.35">
      <c r="A70" s="1" t="s">
        <v>43</v>
      </c>
      <c r="B70" s="6">
        <v>44815</v>
      </c>
      <c r="C70" s="3" t="s">
        <v>187</v>
      </c>
      <c r="D70" s="1" t="s">
        <v>12</v>
      </c>
      <c r="E70" s="1" t="s">
        <v>111</v>
      </c>
      <c r="F70" s="1" t="s">
        <v>184</v>
      </c>
      <c r="G70" s="18" t="s">
        <v>11</v>
      </c>
      <c r="I70" s="9">
        <v>189.87</v>
      </c>
      <c r="J70" s="1" t="s">
        <v>111</v>
      </c>
    </row>
    <row r="71" spans="1:10" x14ac:dyDescent="0.35">
      <c r="A71" s="1" t="s">
        <v>43</v>
      </c>
      <c r="B71" s="6">
        <v>44851</v>
      </c>
      <c r="C71" s="3" t="s">
        <v>187</v>
      </c>
      <c r="D71" s="1" t="s">
        <v>73</v>
      </c>
      <c r="E71" s="1" t="s">
        <v>66</v>
      </c>
      <c r="F71" s="1" t="s">
        <v>111</v>
      </c>
      <c r="G71" s="18" t="s">
        <v>111</v>
      </c>
      <c r="H71" s="9">
        <v>291.45</v>
      </c>
      <c r="J71" s="1" t="s">
        <v>111</v>
      </c>
    </row>
    <row r="72" spans="1:10" x14ac:dyDescent="0.35">
      <c r="A72" s="1" t="s">
        <v>43</v>
      </c>
      <c r="B72" s="6">
        <v>44853</v>
      </c>
      <c r="C72" s="3" t="s">
        <v>187</v>
      </c>
      <c r="D72" s="1" t="s">
        <v>60</v>
      </c>
      <c r="E72" s="1" t="s">
        <v>111</v>
      </c>
      <c r="F72" s="1" t="s">
        <v>184</v>
      </c>
      <c r="G72" s="18" t="s">
        <v>11</v>
      </c>
      <c r="I72" s="9">
        <v>291.45</v>
      </c>
      <c r="J72" s="1" t="s">
        <v>111</v>
      </c>
    </row>
    <row r="73" spans="1:10" x14ac:dyDescent="0.35">
      <c r="A73" s="1" t="s">
        <v>43</v>
      </c>
      <c r="B73" s="6">
        <v>44858</v>
      </c>
      <c r="C73" s="3" t="s">
        <v>187</v>
      </c>
      <c r="D73" s="1" t="s">
        <v>74</v>
      </c>
      <c r="E73" s="1" t="s">
        <v>67</v>
      </c>
      <c r="F73" s="1" t="s">
        <v>111</v>
      </c>
      <c r="G73" s="18" t="s">
        <v>111</v>
      </c>
      <c r="H73" s="9">
        <v>219.83</v>
      </c>
      <c r="J73" s="1" t="s">
        <v>111</v>
      </c>
    </row>
    <row r="74" spans="1:10" x14ac:dyDescent="0.35">
      <c r="A74" s="1" t="s">
        <v>43</v>
      </c>
      <c r="B74" s="6">
        <v>44861</v>
      </c>
      <c r="C74" s="3" t="s">
        <v>187</v>
      </c>
      <c r="D74" s="1" t="s">
        <v>60</v>
      </c>
      <c r="E74" s="1" t="s">
        <v>111</v>
      </c>
      <c r="F74" s="1" t="s">
        <v>184</v>
      </c>
      <c r="G74" s="18" t="s">
        <v>11</v>
      </c>
      <c r="I74" s="9">
        <v>219.83</v>
      </c>
      <c r="J74" s="1" t="s">
        <v>111</v>
      </c>
    </row>
    <row r="75" spans="1:10" x14ac:dyDescent="0.35">
      <c r="A75" s="1" t="s">
        <v>43</v>
      </c>
      <c r="B75" s="6">
        <v>44984</v>
      </c>
      <c r="C75" s="3" t="s">
        <v>188</v>
      </c>
      <c r="D75" s="1" t="s">
        <v>51</v>
      </c>
      <c r="E75" s="1" t="s">
        <v>46</v>
      </c>
      <c r="F75" s="1" t="s">
        <v>111</v>
      </c>
      <c r="G75" s="18" t="s">
        <v>111</v>
      </c>
      <c r="H75" s="9">
        <v>259.66000000000003</v>
      </c>
      <c r="I75" s="11"/>
      <c r="J75" s="1" t="s">
        <v>111</v>
      </c>
    </row>
    <row r="76" spans="1:10" x14ac:dyDescent="0.35">
      <c r="A76" s="1" t="s">
        <v>43</v>
      </c>
      <c r="B76" s="6">
        <v>44986</v>
      </c>
      <c r="C76" s="3" t="s">
        <v>188</v>
      </c>
      <c r="D76" s="1" t="s">
        <v>12</v>
      </c>
      <c r="E76" s="1" t="s">
        <v>111</v>
      </c>
      <c r="F76" s="1" t="s">
        <v>189</v>
      </c>
      <c r="G76" s="18" t="s">
        <v>11</v>
      </c>
      <c r="I76" s="9">
        <v>259.66000000000003</v>
      </c>
      <c r="J76" s="1" t="s">
        <v>111</v>
      </c>
    </row>
    <row r="77" spans="1:10" x14ac:dyDescent="0.35">
      <c r="A77" s="1" t="s">
        <v>43</v>
      </c>
      <c r="B77" s="6">
        <v>44998</v>
      </c>
      <c r="C77" s="3" t="s">
        <v>188</v>
      </c>
      <c r="D77" s="1" t="s">
        <v>52</v>
      </c>
      <c r="E77" s="1" t="s">
        <v>47</v>
      </c>
      <c r="F77" s="1" t="s">
        <v>111</v>
      </c>
      <c r="G77" s="18" t="s">
        <v>111</v>
      </c>
      <c r="H77" s="9">
        <v>355.57</v>
      </c>
      <c r="I77" s="11"/>
      <c r="J77" s="1" t="s">
        <v>111</v>
      </c>
    </row>
    <row r="78" spans="1:10" x14ac:dyDescent="0.35">
      <c r="A78" s="1" t="s">
        <v>43</v>
      </c>
      <c r="B78" s="6">
        <v>44999</v>
      </c>
      <c r="C78" s="3" t="s">
        <v>188</v>
      </c>
      <c r="D78" s="1" t="s">
        <v>12</v>
      </c>
      <c r="E78" s="1" t="s">
        <v>111</v>
      </c>
      <c r="F78" s="1" t="s">
        <v>189</v>
      </c>
      <c r="G78" s="18" t="s">
        <v>11</v>
      </c>
      <c r="I78" s="9">
        <v>355.57</v>
      </c>
      <c r="J78" s="1" t="s">
        <v>111</v>
      </c>
    </row>
    <row r="79" spans="1:10" x14ac:dyDescent="0.35">
      <c r="A79" s="4" t="s">
        <v>43</v>
      </c>
      <c r="B79" s="6">
        <v>45012</v>
      </c>
      <c r="C79" s="3" t="s">
        <v>182</v>
      </c>
      <c r="D79" s="1" t="s">
        <v>126</v>
      </c>
      <c r="E79" s="1" t="s">
        <v>127</v>
      </c>
      <c r="F79" s="1" t="s">
        <v>111</v>
      </c>
      <c r="G79" s="18" t="s">
        <v>111</v>
      </c>
      <c r="H79" s="9">
        <v>207.4</v>
      </c>
      <c r="J79" s="1" t="s">
        <v>111</v>
      </c>
    </row>
    <row r="80" spans="1:10" x14ac:dyDescent="0.35">
      <c r="A80" s="4" t="s">
        <v>43</v>
      </c>
      <c r="B80" s="6">
        <v>45013</v>
      </c>
      <c r="C80" s="3" t="s">
        <v>182</v>
      </c>
      <c r="D80" s="1" t="s">
        <v>60</v>
      </c>
      <c r="E80" s="1" t="s">
        <v>111</v>
      </c>
      <c r="F80" s="1" t="s">
        <v>182</v>
      </c>
      <c r="G80" s="18" t="s">
        <v>120</v>
      </c>
      <c r="I80" s="9">
        <v>207.4</v>
      </c>
      <c r="J80" s="1" t="s">
        <v>111</v>
      </c>
    </row>
    <row r="81" spans="1:10" x14ac:dyDescent="0.35">
      <c r="A81" s="4" t="s">
        <v>8</v>
      </c>
      <c r="B81" s="6">
        <v>45019</v>
      </c>
      <c r="C81" s="3" t="s">
        <v>182</v>
      </c>
      <c r="D81" s="1" t="s">
        <v>128</v>
      </c>
      <c r="E81" s="1" t="s">
        <v>75</v>
      </c>
      <c r="F81" s="1" t="s">
        <v>111</v>
      </c>
      <c r="G81" s="18" t="s">
        <v>111</v>
      </c>
      <c r="H81" s="9">
        <v>1984</v>
      </c>
      <c r="J81" s="1" t="s">
        <v>111</v>
      </c>
    </row>
    <row r="82" spans="1:10" x14ac:dyDescent="0.35">
      <c r="A82" s="4" t="s">
        <v>8</v>
      </c>
      <c r="B82" s="6">
        <v>45021</v>
      </c>
      <c r="C82" s="3" t="s">
        <v>182</v>
      </c>
      <c r="D82" s="1" t="s">
        <v>92</v>
      </c>
      <c r="E82" s="1" t="s">
        <v>111</v>
      </c>
      <c r="F82" s="1" t="s">
        <v>111</v>
      </c>
      <c r="G82" s="18" t="s">
        <v>111</v>
      </c>
      <c r="I82" s="9">
        <v>374.45</v>
      </c>
      <c r="J82" s="1" t="s">
        <v>111</v>
      </c>
    </row>
    <row r="83" spans="1:10" x14ac:dyDescent="0.35">
      <c r="A83" s="4" t="s">
        <v>8</v>
      </c>
      <c r="B83" s="6">
        <v>45022</v>
      </c>
      <c r="C83" s="3" t="s">
        <v>182</v>
      </c>
      <c r="D83" s="1" t="s">
        <v>60</v>
      </c>
      <c r="E83" s="1" t="s">
        <v>111</v>
      </c>
      <c r="F83" s="1" t="s">
        <v>190</v>
      </c>
      <c r="G83" s="18" t="s">
        <v>11</v>
      </c>
      <c r="I83" s="9">
        <v>1984</v>
      </c>
      <c r="J83" s="1" t="s">
        <v>111</v>
      </c>
    </row>
    <row r="84" spans="1:10" x14ac:dyDescent="0.35">
      <c r="A84" s="1" t="s">
        <v>8</v>
      </c>
      <c r="B84" s="6">
        <v>45026</v>
      </c>
      <c r="C84" s="3" t="s">
        <v>188</v>
      </c>
      <c r="D84" s="1" t="s">
        <v>53</v>
      </c>
      <c r="E84" s="1" t="s">
        <v>48</v>
      </c>
      <c r="F84" s="1" t="s">
        <v>111</v>
      </c>
      <c r="G84" s="18" t="s">
        <v>111</v>
      </c>
      <c r="H84" s="9">
        <v>264.2</v>
      </c>
      <c r="I84" s="11"/>
      <c r="J84" s="1" t="s">
        <v>111</v>
      </c>
    </row>
    <row r="85" spans="1:10" x14ac:dyDescent="0.35">
      <c r="A85" s="1" t="s">
        <v>8</v>
      </c>
      <c r="B85" s="6">
        <v>45027</v>
      </c>
      <c r="C85" s="3" t="s">
        <v>188</v>
      </c>
      <c r="D85" s="1" t="s">
        <v>12</v>
      </c>
      <c r="E85" s="1" t="s">
        <v>111</v>
      </c>
      <c r="F85" s="1" t="s">
        <v>189</v>
      </c>
      <c r="G85" s="18" t="s">
        <v>11</v>
      </c>
      <c r="I85" s="9">
        <v>264.2</v>
      </c>
      <c r="J85" s="1" t="s">
        <v>111</v>
      </c>
    </row>
    <row r="86" spans="1:10" x14ac:dyDescent="0.35">
      <c r="A86" s="4" t="s">
        <v>8</v>
      </c>
      <c r="B86" s="6">
        <v>45034</v>
      </c>
      <c r="C86" s="3" t="s">
        <v>182</v>
      </c>
      <c r="D86" s="1" t="s">
        <v>129</v>
      </c>
      <c r="E86" s="1" t="s">
        <v>76</v>
      </c>
      <c r="F86" s="1" t="s">
        <v>111</v>
      </c>
      <c r="G86" s="18" t="s">
        <v>111</v>
      </c>
      <c r="H86" s="9">
        <v>180.95</v>
      </c>
      <c r="J86" s="1" t="s">
        <v>111</v>
      </c>
    </row>
    <row r="87" spans="1:10" x14ac:dyDescent="0.35">
      <c r="A87" s="4" t="s">
        <v>8</v>
      </c>
      <c r="B87" s="6">
        <v>45034</v>
      </c>
      <c r="C87" s="3" t="s">
        <v>182</v>
      </c>
      <c r="D87" s="1" t="s">
        <v>60</v>
      </c>
      <c r="E87" s="1" t="s">
        <v>111</v>
      </c>
      <c r="F87" s="1" t="s">
        <v>182</v>
      </c>
      <c r="G87" s="18" t="s">
        <v>120</v>
      </c>
      <c r="I87" s="9">
        <v>180.95</v>
      </c>
      <c r="J87" s="1" t="s">
        <v>111</v>
      </c>
    </row>
    <row r="88" spans="1:10" x14ac:dyDescent="0.35">
      <c r="A88" s="1" t="s">
        <v>8</v>
      </c>
      <c r="B88" s="6">
        <v>45040</v>
      </c>
      <c r="C88" s="3" t="s">
        <v>188</v>
      </c>
      <c r="D88" s="1" t="s">
        <v>54</v>
      </c>
      <c r="E88" s="1" t="s">
        <v>49</v>
      </c>
      <c r="F88" s="1" t="s">
        <v>111</v>
      </c>
      <c r="G88" s="18" t="s">
        <v>111</v>
      </c>
      <c r="H88" s="9">
        <v>104.8</v>
      </c>
      <c r="I88" s="11"/>
      <c r="J88" s="1" t="s">
        <v>111</v>
      </c>
    </row>
    <row r="89" spans="1:10" x14ac:dyDescent="0.35">
      <c r="A89" s="1" t="s">
        <v>8</v>
      </c>
      <c r="B89" s="6">
        <v>45041</v>
      </c>
      <c r="C89" s="3" t="s">
        <v>188</v>
      </c>
      <c r="D89" s="1" t="s">
        <v>12</v>
      </c>
      <c r="E89" s="1" t="s">
        <v>111</v>
      </c>
      <c r="F89" s="1" t="s">
        <v>189</v>
      </c>
      <c r="G89" s="18" t="s">
        <v>11</v>
      </c>
      <c r="I89" s="9">
        <v>104.8</v>
      </c>
      <c r="J89" s="1" t="s">
        <v>111</v>
      </c>
    </row>
    <row r="90" spans="1:10" x14ac:dyDescent="0.35">
      <c r="A90" s="1" t="s">
        <v>8</v>
      </c>
      <c r="B90" s="6">
        <v>45054</v>
      </c>
      <c r="C90" s="3" t="s">
        <v>183</v>
      </c>
      <c r="D90" s="1" t="s">
        <v>101</v>
      </c>
      <c r="E90" s="1" t="s">
        <v>105</v>
      </c>
      <c r="F90" s="1" t="s">
        <v>111</v>
      </c>
      <c r="G90" s="18" t="s">
        <v>111</v>
      </c>
      <c r="H90" s="9">
        <v>266.72000000000003</v>
      </c>
      <c r="J90" s="1" t="s">
        <v>111</v>
      </c>
    </row>
    <row r="91" spans="1:10" x14ac:dyDescent="0.35">
      <c r="A91" s="1" t="s">
        <v>8</v>
      </c>
      <c r="B91" s="6">
        <v>45055</v>
      </c>
      <c r="C91" s="3" t="s">
        <v>183</v>
      </c>
      <c r="D91" s="1" t="s">
        <v>12</v>
      </c>
      <c r="E91" s="1" t="s">
        <v>111</v>
      </c>
      <c r="F91" s="1" t="s">
        <v>191</v>
      </c>
      <c r="G91" s="18" t="s">
        <v>11</v>
      </c>
      <c r="I91" s="9">
        <v>266.72000000000003</v>
      </c>
      <c r="J91" s="1" t="s">
        <v>111</v>
      </c>
    </row>
    <row r="92" spans="1:10" x14ac:dyDescent="0.35">
      <c r="A92" s="1" t="s">
        <v>8</v>
      </c>
      <c r="B92" s="6">
        <v>45068</v>
      </c>
      <c r="C92" s="3" t="s">
        <v>192</v>
      </c>
      <c r="D92" s="1" t="s">
        <v>18</v>
      </c>
      <c r="E92" s="1" t="s">
        <v>17</v>
      </c>
      <c r="F92" s="1" t="s">
        <v>111</v>
      </c>
      <c r="G92" s="18" t="s">
        <v>111</v>
      </c>
      <c r="H92" s="9">
        <v>221.26</v>
      </c>
      <c r="I92" s="11"/>
      <c r="J92" s="1" t="s">
        <v>111</v>
      </c>
    </row>
    <row r="93" spans="1:10" x14ac:dyDescent="0.35">
      <c r="A93" s="1" t="s">
        <v>8</v>
      </c>
      <c r="B93" s="6">
        <v>45068</v>
      </c>
      <c r="C93" s="3" t="s">
        <v>188</v>
      </c>
      <c r="D93" s="1" t="s">
        <v>55</v>
      </c>
      <c r="E93" s="1" t="s">
        <v>50</v>
      </c>
      <c r="F93" s="1" t="s">
        <v>111</v>
      </c>
      <c r="G93" s="18" t="s">
        <v>111</v>
      </c>
      <c r="H93" s="9">
        <v>213.39</v>
      </c>
      <c r="I93" s="11"/>
      <c r="J93" s="1" t="s">
        <v>111</v>
      </c>
    </row>
    <row r="94" spans="1:10" x14ac:dyDescent="0.35">
      <c r="A94" s="1" t="s">
        <v>8</v>
      </c>
      <c r="B94" s="6">
        <v>45069</v>
      </c>
      <c r="C94" s="3" t="s">
        <v>192</v>
      </c>
      <c r="D94" s="1" t="s">
        <v>12</v>
      </c>
      <c r="E94" s="1" t="s">
        <v>111</v>
      </c>
      <c r="F94" s="1" t="s">
        <v>191</v>
      </c>
      <c r="G94" s="18" t="s">
        <v>11</v>
      </c>
      <c r="I94" s="9">
        <v>221.26</v>
      </c>
      <c r="J94" s="1" t="s">
        <v>111</v>
      </c>
    </row>
    <row r="95" spans="1:10" x14ac:dyDescent="0.35">
      <c r="A95" s="1" t="s">
        <v>8</v>
      </c>
      <c r="B95" s="6">
        <v>45069</v>
      </c>
      <c r="C95" s="3" t="s">
        <v>188</v>
      </c>
      <c r="D95" s="1" t="s">
        <v>12</v>
      </c>
      <c r="E95" s="1" t="s">
        <v>111</v>
      </c>
      <c r="F95" s="1" t="s">
        <v>191</v>
      </c>
      <c r="G95" s="18" t="s">
        <v>11</v>
      </c>
      <c r="I95" s="9">
        <v>213.39</v>
      </c>
      <c r="J95" s="1" t="s">
        <v>111</v>
      </c>
    </row>
    <row r="96" spans="1:10" x14ac:dyDescent="0.35">
      <c r="A96" s="1" t="s">
        <v>8</v>
      </c>
      <c r="B96" s="6">
        <v>45075</v>
      </c>
      <c r="C96" s="3" t="s">
        <v>192</v>
      </c>
      <c r="D96" s="1" t="s">
        <v>22</v>
      </c>
      <c r="E96" s="1" t="s">
        <v>19</v>
      </c>
      <c r="F96" s="1" t="s">
        <v>111</v>
      </c>
      <c r="G96" s="18" t="s">
        <v>111</v>
      </c>
      <c r="H96" s="9">
        <v>256.69</v>
      </c>
      <c r="I96" s="11"/>
      <c r="J96" s="1" t="s">
        <v>111</v>
      </c>
    </row>
    <row r="97" spans="1:10" x14ac:dyDescent="0.35">
      <c r="A97" s="1" t="s">
        <v>8</v>
      </c>
      <c r="B97" s="6">
        <v>45077</v>
      </c>
      <c r="C97" s="3" t="s">
        <v>192</v>
      </c>
      <c r="D97" s="1" t="s">
        <v>12</v>
      </c>
      <c r="E97" s="1" t="s">
        <v>111</v>
      </c>
      <c r="F97" s="1" t="s">
        <v>193</v>
      </c>
      <c r="G97" s="18" t="s">
        <v>25</v>
      </c>
      <c r="I97" s="9">
        <v>256.69</v>
      </c>
      <c r="J97" s="1" t="s">
        <v>111</v>
      </c>
    </row>
    <row r="98" spans="1:10" x14ac:dyDescent="0.35">
      <c r="A98" s="1" t="s">
        <v>8</v>
      </c>
      <c r="B98" s="6">
        <v>45077</v>
      </c>
      <c r="C98" s="3" t="s">
        <v>192</v>
      </c>
      <c r="D98" s="1" t="s">
        <v>92</v>
      </c>
      <c r="E98" s="1" t="s">
        <v>111</v>
      </c>
      <c r="F98" s="1" t="s">
        <v>111</v>
      </c>
      <c r="G98" s="18" t="s">
        <v>111</v>
      </c>
      <c r="I98" s="9">
        <v>120</v>
      </c>
      <c r="J98" s="1" t="s">
        <v>111</v>
      </c>
    </row>
    <row r="99" spans="1:10" x14ac:dyDescent="0.35">
      <c r="A99" s="1" t="s">
        <v>8</v>
      </c>
      <c r="B99" s="6">
        <v>45082</v>
      </c>
      <c r="C99" s="3" t="s">
        <v>192</v>
      </c>
      <c r="D99" s="1" t="s">
        <v>23</v>
      </c>
      <c r="E99" s="1" t="s">
        <v>20</v>
      </c>
      <c r="F99" s="1" t="s">
        <v>111</v>
      </c>
      <c r="G99" s="18" t="s">
        <v>111</v>
      </c>
      <c r="H99" s="9">
        <v>1101.29</v>
      </c>
      <c r="I99" s="11"/>
      <c r="J99" s="1" t="s">
        <v>111</v>
      </c>
    </row>
    <row r="100" spans="1:10" x14ac:dyDescent="0.35">
      <c r="A100" s="1" t="s">
        <v>8</v>
      </c>
      <c r="B100" s="6">
        <v>45083</v>
      </c>
      <c r="C100" s="3" t="s">
        <v>192</v>
      </c>
      <c r="D100" s="1" t="s">
        <v>12</v>
      </c>
      <c r="E100" s="1" t="s">
        <v>111</v>
      </c>
      <c r="F100" s="1" t="s">
        <v>191</v>
      </c>
      <c r="G100" s="18" t="s">
        <v>11</v>
      </c>
      <c r="I100" s="9">
        <v>1101.29</v>
      </c>
      <c r="J100" s="1" t="s">
        <v>111</v>
      </c>
    </row>
    <row r="101" spans="1:10" x14ac:dyDescent="0.35">
      <c r="A101" s="1" t="s">
        <v>8</v>
      </c>
      <c r="B101" s="6">
        <v>45089</v>
      </c>
      <c r="C101" s="3" t="s">
        <v>192</v>
      </c>
      <c r="D101" s="1" t="s">
        <v>24</v>
      </c>
      <c r="E101" s="1" t="s">
        <v>21</v>
      </c>
      <c r="F101" s="1" t="s">
        <v>111</v>
      </c>
      <c r="G101" s="18" t="s">
        <v>111</v>
      </c>
      <c r="H101" s="9">
        <v>777.97</v>
      </c>
      <c r="I101" s="11"/>
      <c r="J101" s="1" t="s">
        <v>111</v>
      </c>
    </row>
    <row r="102" spans="1:10" x14ac:dyDescent="0.35">
      <c r="A102" s="1" t="s">
        <v>8</v>
      </c>
      <c r="B102" s="6">
        <v>45089</v>
      </c>
      <c r="C102" s="3" t="s">
        <v>192</v>
      </c>
      <c r="D102" s="1" t="s">
        <v>12</v>
      </c>
      <c r="E102" s="1" t="s">
        <v>111</v>
      </c>
      <c r="F102" s="1" t="s">
        <v>191</v>
      </c>
      <c r="G102" s="18" t="s">
        <v>11</v>
      </c>
      <c r="I102" s="9">
        <v>777.97</v>
      </c>
      <c r="J102" s="1" t="s">
        <v>111</v>
      </c>
    </row>
    <row r="103" spans="1:10" x14ac:dyDescent="0.35">
      <c r="A103" s="1" t="s">
        <v>8</v>
      </c>
      <c r="B103" s="13">
        <v>45110</v>
      </c>
      <c r="C103" s="3" t="s">
        <v>194</v>
      </c>
      <c r="D103" s="1" t="s">
        <v>9</v>
      </c>
      <c r="E103" s="1" t="s">
        <v>10</v>
      </c>
      <c r="F103" s="1" t="s">
        <v>111</v>
      </c>
      <c r="G103" s="18" t="s">
        <v>111</v>
      </c>
      <c r="H103" s="9">
        <v>1517.98</v>
      </c>
      <c r="I103" s="11"/>
      <c r="J103" s="1" t="s">
        <v>111</v>
      </c>
    </row>
    <row r="104" spans="1:10" x14ac:dyDescent="0.35">
      <c r="A104" s="1" t="s">
        <v>8</v>
      </c>
      <c r="B104" s="6">
        <v>45113</v>
      </c>
      <c r="C104" s="3" t="s">
        <v>194</v>
      </c>
      <c r="D104" s="1" t="s">
        <v>12</v>
      </c>
      <c r="E104" s="1" t="s">
        <v>111</v>
      </c>
      <c r="F104" s="1" t="s">
        <v>195</v>
      </c>
      <c r="G104" s="18" t="s">
        <v>11</v>
      </c>
      <c r="I104" s="9">
        <v>1517.98</v>
      </c>
      <c r="J104" s="1" t="s">
        <v>111</v>
      </c>
    </row>
    <row r="105" spans="1:10" x14ac:dyDescent="0.35">
      <c r="A105" s="1" t="s">
        <v>8</v>
      </c>
      <c r="B105" s="6">
        <v>45117</v>
      </c>
      <c r="C105" s="3" t="s">
        <v>194</v>
      </c>
      <c r="D105" s="1" t="s">
        <v>13</v>
      </c>
      <c r="E105" s="1" t="s">
        <v>14</v>
      </c>
      <c r="F105" s="1" t="s">
        <v>111</v>
      </c>
      <c r="G105" s="18" t="s">
        <v>111</v>
      </c>
      <c r="H105" s="9">
        <v>296.8</v>
      </c>
      <c r="I105" s="11"/>
      <c r="J105" s="1" t="s">
        <v>111</v>
      </c>
    </row>
    <row r="106" spans="1:10" x14ac:dyDescent="0.35">
      <c r="A106" s="1" t="s">
        <v>8</v>
      </c>
      <c r="B106" s="6">
        <v>45118</v>
      </c>
      <c r="C106" s="3" t="s">
        <v>194</v>
      </c>
      <c r="D106" s="1" t="s">
        <v>12</v>
      </c>
      <c r="E106" s="1" t="s">
        <v>111</v>
      </c>
      <c r="F106" s="1" t="s">
        <v>195</v>
      </c>
      <c r="G106" s="18" t="s">
        <v>11</v>
      </c>
      <c r="I106" s="9">
        <v>296.8</v>
      </c>
      <c r="J106" s="1" t="s">
        <v>111</v>
      </c>
    </row>
    <row r="107" spans="1:10" x14ac:dyDescent="0.35">
      <c r="A107" s="1" t="s">
        <v>8</v>
      </c>
      <c r="B107" s="6">
        <v>45124</v>
      </c>
      <c r="C107" s="3" t="s">
        <v>194</v>
      </c>
      <c r="D107" s="1" t="s">
        <v>15</v>
      </c>
      <c r="E107" s="1" t="s">
        <v>16</v>
      </c>
      <c r="F107" s="1" t="s">
        <v>111</v>
      </c>
      <c r="G107" s="18" t="s">
        <v>111</v>
      </c>
      <c r="H107" s="9">
        <v>1691.45</v>
      </c>
      <c r="I107" s="11"/>
      <c r="J107" s="1" t="s">
        <v>111</v>
      </c>
    </row>
    <row r="108" spans="1:10" x14ac:dyDescent="0.35">
      <c r="A108" s="1" t="s">
        <v>8</v>
      </c>
      <c r="B108" s="6">
        <v>45127</v>
      </c>
      <c r="C108" s="3" t="s">
        <v>194</v>
      </c>
      <c r="D108" s="1" t="s">
        <v>12</v>
      </c>
      <c r="E108" s="1" t="s">
        <v>111</v>
      </c>
      <c r="F108" s="1" t="s">
        <v>195</v>
      </c>
      <c r="G108" s="18" t="s">
        <v>11</v>
      </c>
      <c r="I108" s="9">
        <v>1691.45</v>
      </c>
      <c r="J108" s="1" t="s">
        <v>111</v>
      </c>
    </row>
    <row r="109" spans="1:10" x14ac:dyDescent="0.35">
      <c r="A109" s="1" t="s">
        <v>8</v>
      </c>
      <c r="B109" s="6">
        <v>45236</v>
      </c>
      <c r="C109" s="3" t="s">
        <v>196</v>
      </c>
      <c r="D109" s="7" t="s">
        <v>130</v>
      </c>
      <c r="E109" s="8" t="s">
        <v>131</v>
      </c>
      <c r="F109" s="1" t="s">
        <v>111</v>
      </c>
      <c r="G109" s="18" t="s">
        <v>111</v>
      </c>
      <c r="H109" s="11">
        <v>408.14</v>
      </c>
      <c r="J109" s="1" t="s">
        <v>111</v>
      </c>
    </row>
    <row r="110" spans="1:10" x14ac:dyDescent="0.35">
      <c r="A110" s="1" t="s">
        <v>8</v>
      </c>
      <c r="B110" s="6">
        <v>45237</v>
      </c>
      <c r="C110" s="3" t="s">
        <v>196</v>
      </c>
      <c r="D110" s="7" t="s">
        <v>12</v>
      </c>
      <c r="E110" s="1" t="s">
        <v>111</v>
      </c>
      <c r="F110" s="1" t="s">
        <v>197</v>
      </c>
      <c r="G110" s="18" t="s">
        <v>11</v>
      </c>
      <c r="I110" s="11">
        <v>408.14</v>
      </c>
      <c r="J110" s="1" t="s">
        <v>111</v>
      </c>
    </row>
    <row r="111" spans="1:10" x14ac:dyDescent="0.35">
      <c r="A111" s="1" t="s">
        <v>8</v>
      </c>
      <c r="B111" s="6">
        <v>45243</v>
      </c>
      <c r="C111" s="3" t="s">
        <v>196</v>
      </c>
      <c r="D111" s="7" t="s">
        <v>132</v>
      </c>
      <c r="E111" s="8" t="s">
        <v>133</v>
      </c>
      <c r="F111" s="1" t="s">
        <v>111</v>
      </c>
      <c r="G111" s="18" t="s">
        <v>111</v>
      </c>
      <c r="H111" s="11">
        <v>213.73</v>
      </c>
      <c r="J111" s="1" t="s">
        <v>111</v>
      </c>
    </row>
    <row r="112" spans="1:10" x14ac:dyDescent="0.35">
      <c r="A112" s="1" t="s">
        <v>8</v>
      </c>
      <c r="B112" s="6">
        <v>45243</v>
      </c>
      <c r="C112" s="3" t="s">
        <v>196</v>
      </c>
      <c r="D112" s="7" t="s">
        <v>60</v>
      </c>
      <c r="E112" s="1" t="s">
        <v>111</v>
      </c>
      <c r="F112" s="1" t="s">
        <v>197</v>
      </c>
      <c r="G112" s="18" t="s">
        <v>11</v>
      </c>
      <c r="I112" s="11">
        <v>213.73</v>
      </c>
      <c r="J112" s="1" t="s">
        <v>111</v>
      </c>
    </row>
    <row r="113" spans="1:10" x14ac:dyDescent="0.35">
      <c r="A113" s="1" t="s">
        <v>8</v>
      </c>
      <c r="B113" s="15">
        <v>45327</v>
      </c>
      <c r="C113" s="3" t="s">
        <v>192</v>
      </c>
      <c r="D113" s="1" t="s">
        <v>134</v>
      </c>
      <c r="E113" s="1" t="s">
        <v>135</v>
      </c>
      <c r="F113" s="1" t="s">
        <v>111</v>
      </c>
      <c r="G113" s="18" t="s">
        <v>111</v>
      </c>
      <c r="H113" s="11">
        <v>533.76</v>
      </c>
      <c r="I113" s="11"/>
      <c r="J113" s="1" t="s">
        <v>111</v>
      </c>
    </row>
    <row r="114" spans="1:10" x14ac:dyDescent="0.35">
      <c r="A114" s="1" t="s">
        <v>8</v>
      </c>
      <c r="B114" s="15">
        <v>45329</v>
      </c>
      <c r="C114" s="3" t="s">
        <v>192</v>
      </c>
      <c r="D114" s="1" t="s">
        <v>12</v>
      </c>
      <c r="E114" s="1" t="s">
        <v>111</v>
      </c>
      <c r="F114" s="1" t="s">
        <v>197</v>
      </c>
      <c r="G114" s="18" t="s">
        <v>11</v>
      </c>
      <c r="I114" s="11">
        <v>533.76</v>
      </c>
      <c r="J114" s="1" t="s">
        <v>111</v>
      </c>
    </row>
    <row r="115" spans="1:10" x14ac:dyDescent="0.35">
      <c r="A115" s="1" t="s">
        <v>8</v>
      </c>
      <c r="B115" s="15">
        <v>45334</v>
      </c>
      <c r="C115" s="3" t="s">
        <v>192</v>
      </c>
      <c r="D115" s="7" t="s">
        <v>138</v>
      </c>
      <c r="E115" s="8" t="s">
        <v>137</v>
      </c>
      <c r="F115" s="1" t="s">
        <v>111</v>
      </c>
      <c r="G115" s="18" t="s">
        <v>111</v>
      </c>
      <c r="H115" s="11">
        <v>324.29000000000002</v>
      </c>
      <c r="J115" s="1" t="s">
        <v>111</v>
      </c>
    </row>
    <row r="116" spans="1:10" x14ac:dyDescent="0.35">
      <c r="A116" s="1" t="s">
        <v>8</v>
      </c>
      <c r="B116" s="15">
        <v>45334</v>
      </c>
      <c r="C116" s="3" t="s">
        <v>192</v>
      </c>
      <c r="D116" s="7" t="s">
        <v>60</v>
      </c>
      <c r="E116" s="1" t="s">
        <v>111</v>
      </c>
      <c r="F116" s="1" t="s">
        <v>197</v>
      </c>
      <c r="G116" s="18" t="s">
        <v>11</v>
      </c>
      <c r="I116" s="11">
        <v>324.29000000000002</v>
      </c>
      <c r="J116" s="1" t="s">
        <v>111</v>
      </c>
    </row>
    <row r="117" spans="1:10" x14ac:dyDescent="0.35">
      <c r="A117" s="1" t="s">
        <v>8</v>
      </c>
      <c r="B117" s="15">
        <v>45341</v>
      </c>
      <c r="C117" s="3" t="s">
        <v>192</v>
      </c>
      <c r="D117" s="7" t="s">
        <v>140</v>
      </c>
      <c r="E117" s="1" t="s">
        <v>139</v>
      </c>
      <c r="F117" s="1" t="s">
        <v>111</v>
      </c>
      <c r="G117" s="18" t="s">
        <v>111</v>
      </c>
      <c r="H117" s="11">
        <v>208.44</v>
      </c>
      <c r="J117" s="1" t="s">
        <v>111</v>
      </c>
    </row>
    <row r="118" spans="1:10" x14ac:dyDescent="0.35">
      <c r="A118" s="1" t="s">
        <v>8</v>
      </c>
      <c r="B118" s="15">
        <v>45341</v>
      </c>
      <c r="C118" s="3" t="s">
        <v>192</v>
      </c>
      <c r="D118" s="7" t="s">
        <v>60</v>
      </c>
      <c r="E118" s="1" t="s">
        <v>111</v>
      </c>
      <c r="F118" s="1" t="s">
        <v>197</v>
      </c>
      <c r="G118" s="18" t="s">
        <v>11</v>
      </c>
      <c r="I118" s="11">
        <v>208.44</v>
      </c>
      <c r="J118" s="1" t="s">
        <v>111</v>
      </c>
    </row>
    <row r="119" spans="1:10" x14ac:dyDescent="0.35">
      <c r="A119" s="1" t="s">
        <v>141</v>
      </c>
      <c r="B119" s="15">
        <v>45397</v>
      </c>
      <c r="C119" s="3" t="s">
        <v>192</v>
      </c>
      <c r="D119" s="7" t="s">
        <v>142</v>
      </c>
      <c r="E119" s="1" t="s">
        <v>143</v>
      </c>
      <c r="F119" s="1" t="s">
        <v>111</v>
      </c>
      <c r="G119" s="18" t="s">
        <v>111</v>
      </c>
      <c r="H119" s="11">
        <v>245.26</v>
      </c>
      <c r="J119" s="1" t="s">
        <v>111</v>
      </c>
    </row>
    <row r="120" spans="1:10" x14ac:dyDescent="0.35">
      <c r="A120" s="1" t="s">
        <v>141</v>
      </c>
      <c r="B120" s="15">
        <v>45398</v>
      </c>
      <c r="C120" s="3" t="s">
        <v>192</v>
      </c>
      <c r="D120" s="1" t="s">
        <v>60</v>
      </c>
      <c r="E120" s="1" t="s">
        <v>111</v>
      </c>
      <c r="F120" s="1" t="s">
        <v>198</v>
      </c>
      <c r="G120" s="18" t="s">
        <v>11</v>
      </c>
      <c r="I120" s="11">
        <v>245.26</v>
      </c>
      <c r="J120" s="1" t="s">
        <v>111</v>
      </c>
    </row>
    <row r="121" spans="1:10" x14ac:dyDescent="0.35">
      <c r="A121" s="1" t="s">
        <v>141</v>
      </c>
      <c r="B121" s="15">
        <v>45565</v>
      </c>
      <c r="C121" s="3" t="s">
        <v>199</v>
      </c>
      <c r="D121" s="7" t="s">
        <v>145</v>
      </c>
      <c r="E121" s="1" t="s">
        <v>146</v>
      </c>
      <c r="F121" s="1" t="s">
        <v>111</v>
      </c>
      <c r="G121" s="18" t="s">
        <v>111</v>
      </c>
      <c r="H121" s="11">
        <v>824.66</v>
      </c>
      <c r="J121" s="1" t="s">
        <v>111</v>
      </c>
    </row>
    <row r="122" spans="1:10" x14ac:dyDescent="0.35">
      <c r="A122" s="1" t="s">
        <v>141</v>
      </c>
      <c r="B122" s="15">
        <v>45566</v>
      </c>
      <c r="C122" s="3" t="s">
        <v>199</v>
      </c>
      <c r="D122" s="7" t="s">
        <v>12</v>
      </c>
      <c r="E122" s="1" t="s">
        <v>111</v>
      </c>
      <c r="F122" s="1" t="s">
        <v>198</v>
      </c>
      <c r="G122" s="18" t="s">
        <v>11</v>
      </c>
      <c r="I122" s="11">
        <v>824.66</v>
      </c>
      <c r="J122" s="1" t="s">
        <v>111</v>
      </c>
    </row>
    <row r="123" spans="1:10" x14ac:dyDescent="0.35">
      <c r="A123" s="1" t="s">
        <v>141</v>
      </c>
      <c r="B123" s="15">
        <v>45572</v>
      </c>
      <c r="C123" s="3" t="s">
        <v>196</v>
      </c>
      <c r="D123" s="7" t="s">
        <v>147</v>
      </c>
      <c r="E123" s="1" t="s">
        <v>148</v>
      </c>
      <c r="F123" s="1" t="s">
        <v>111</v>
      </c>
      <c r="G123" s="18" t="s">
        <v>111</v>
      </c>
      <c r="H123" s="11">
        <v>458.15</v>
      </c>
      <c r="J123" s="1" t="s">
        <v>111</v>
      </c>
    </row>
    <row r="124" spans="1:10" x14ac:dyDescent="0.35">
      <c r="A124" s="1" t="s">
        <v>141</v>
      </c>
      <c r="B124" s="15">
        <v>45572</v>
      </c>
      <c r="C124" s="3" t="s">
        <v>199</v>
      </c>
      <c r="D124" s="7" t="s">
        <v>149</v>
      </c>
      <c r="E124" s="1" t="s">
        <v>150</v>
      </c>
      <c r="F124" s="1" t="s">
        <v>111</v>
      </c>
      <c r="G124" s="18" t="s">
        <v>111</v>
      </c>
      <c r="H124" s="11">
        <v>673.89</v>
      </c>
      <c r="J124" s="1" t="s">
        <v>111</v>
      </c>
    </row>
    <row r="125" spans="1:10" x14ac:dyDescent="0.35">
      <c r="A125" s="1" t="s">
        <v>141</v>
      </c>
      <c r="B125" s="15">
        <v>45572</v>
      </c>
      <c r="C125" s="3" t="s">
        <v>199</v>
      </c>
      <c r="D125" s="7" t="s">
        <v>92</v>
      </c>
      <c r="E125" s="1" t="s">
        <v>111</v>
      </c>
      <c r="F125" s="1" t="s">
        <v>111</v>
      </c>
      <c r="G125" s="18" t="s">
        <v>111</v>
      </c>
      <c r="I125" s="9">
        <v>464.28</v>
      </c>
      <c r="J125" s="1" t="s">
        <v>111</v>
      </c>
    </row>
    <row r="126" spans="1:10" x14ac:dyDescent="0.35">
      <c r="A126" s="1" t="s">
        <v>141</v>
      </c>
      <c r="B126" s="15">
        <v>45573</v>
      </c>
      <c r="C126" s="3" t="s">
        <v>196</v>
      </c>
      <c r="D126" s="7" t="s">
        <v>12</v>
      </c>
      <c r="E126" s="1" t="s">
        <v>111</v>
      </c>
      <c r="F126" s="1" t="s">
        <v>198</v>
      </c>
      <c r="G126" s="18" t="s">
        <v>11</v>
      </c>
      <c r="I126" s="11">
        <v>458.15</v>
      </c>
      <c r="J126" s="1" t="s">
        <v>111</v>
      </c>
    </row>
    <row r="127" spans="1:10" x14ac:dyDescent="0.35">
      <c r="A127" s="1" t="s">
        <v>141</v>
      </c>
      <c r="B127" s="15">
        <v>45573</v>
      </c>
      <c r="C127" s="3" t="s">
        <v>199</v>
      </c>
      <c r="D127" s="7" t="s">
        <v>12</v>
      </c>
      <c r="E127" s="1" t="s">
        <v>111</v>
      </c>
      <c r="F127" s="1" t="s">
        <v>198</v>
      </c>
      <c r="G127" s="18" t="s">
        <v>11</v>
      </c>
      <c r="I127" s="11">
        <v>673.89</v>
      </c>
      <c r="J127" s="1" t="s">
        <v>111</v>
      </c>
    </row>
    <row r="128" spans="1:10" x14ac:dyDescent="0.35">
      <c r="A128" s="1" t="s">
        <v>141</v>
      </c>
      <c r="B128" s="15">
        <v>45575</v>
      </c>
      <c r="C128" s="3" t="s">
        <v>196</v>
      </c>
      <c r="D128" s="7" t="s">
        <v>92</v>
      </c>
      <c r="E128" s="1" t="s">
        <v>111</v>
      </c>
      <c r="F128" s="1" t="s">
        <v>111</v>
      </c>
      <c r="G128" s="18" t="s">
        <v>111</v>
      </c>
      <c r="I128" s="9">
        <v>1146.26</v>
      </c>
      <c r="J128" s="1" t="s">
        <v>111</v>
      </c>
    </row>
    <row r="129" spans="1:10" x14ac:dyDescent="0.35">
      <c r="A129" s="1" t="s">
        <v>141</v>
      </c>
      <c r="B129" s="15">
        <v>45588</v>
      </c>
      <c r="C129" s="3" t="s">
        <v>192</v>
      </c>
      <c r="D129" s="7" t="s">
        <v>92</v>
      </c>
      <c r="E129" s="1" t="s">
        <v>111</v>
      </c>
      <c r="F129" s="1" t="s">
        <v>111</v>
      </c>
      <c r="G129" s="18" t="s">
        <v>111</v>
      </c>
      <c r="I129" s="9">
        <v>77.98</v>
      </c>
      <c r="J129" s="1" t="s">
        <v>111</v>
      </c>
    </row>
    <row r="130" spans="1:10" x14ac:dyDescent="0.35">
      <c r="A130" s="1" t="s">
        <v>141</v>
      </c>
      <c r="B130" s="15">
        <v>45663</v>
      </c>
      <c r="C130" s="3" t="s">
        <v>200</v>
      </c>
      <c r="D130" s="7" t="s">
        <v>151</v>
      </c>
      <c r="E130" s="8" t="s">
        <v>152</v>
      </c>
      <c r="F130" s="1" t="s">
        <v>111</v>
      </c>
      <c r="G130" s="18" t="s">
        <v>111</v>
      </c>
      <c r="H130" s="11">
        <v>196.14</v>
      </c>
      <c r="J130" s="1" t="s">
        <v>111</v>
      </c>
    </row>
    <row r="131" spans="1:10" x14ac:dyDescent="0.35">
      <c r="A131" s="1" t="s">
        <v>141</v>
      </c>
      <c r="B131" s="15">
        <v>45664</v>
      </c>
      <c r="C131" s="3" t="s">
        <v>200</v>
      </c>
      <c r="D131" s="7" t="s">
        <v>12</v>
      </c>
      <c r="E131" s="1" t="s">
        <v>111</v>
      </c>
      <c r="F131" s="1" t="s">
        <v>198</v>
      </c>
      <c r="G131" s="18" t="s">
        <v>11</v>
      </c>
      <c r="I131" s="11">
        <v>196.14</v>
      </c>
      <c r="J131" s="1" t="s">
        <v>111</v>
      </c>
    </row>
    <row r="132" spans="1:10" x14ac:dyDescent="0.35">
      <c r="A132" s="1" t="s">
        <v>141</v>
      </c>
      <c r="B132" s="15">
        <v>45670</v>
      </c>
      <c r="C132" s="3" t="s">
        <v>200</v>
      </c>
      <c r="D132" s="7" t="s">
        <v>154</v>
      </c>
      <c r="E132" s="8" t="s">
        <v>153</v>
      </c>
      <c r="F132" s="1" t="s">
        <v>111</v>
      </c>
      <c r="G132" s="18" t="s">
        <v>111</v>
      </c>
      <c r="H132" s="11">
        <v>311.27999999999997</v>
      </c>
      <c r="J132" s="1" t="s">
        <v>111</v>
      </c>
    </row>
    <row r="133" spans="1:10" x14ac:dyDescent="0.35">
      <c r="A133" s="1" t="s">
        <v>141</v>
      </c>
      <c r="B133" s="15">
        <v>45670</v>
      </c>
      <c r="C133" s="3" t="s">
        <v>199</v>
      </c>
      <c r="D133" s="7" t="s">
        <v>155</v>
      </c>
      <c r="E133" s="8" t="s">
        <v>156</v>
      </c>
      <c r="F133" s="1" t="s">
        <v>111</v>
      </c>
      <c r="G133" s="18" t="s">
        <v>111</v>
      </c>
      <c r="H133" s="11">
        <v>1245.1500000000001</v>
      </c>
      <c r="J133" s="1" t="s">
        <v>111</v>
      </c>
    </row>
    <row r="134" spans="1:10" x14ac:dyDescent="0.35">
      <c r="A134" s="1" t="s">
        <v>141</v>
      </c>
      <c r="B134" s="15">
        <v>45670</v>
      </c>
      <c r="C134" s="3" t="s">
        <v>199</v>
      </c>
      <c r="D134" s="7" t="s">
        <v>144</v>
      </c>
      <c r="E134" s="1" t="s">
        <v>111</v>
      </c>
      <c r="F134" s="1" t="s">
        <v>111</v>
      </c>
      <c r="G134" s="18" t="s">
        <v>111</v>
      </c>
      <c r="H134" s="9">
        <v>232.14</v>
      </c>
      <c r="J134" s="1" t="s">
        <v>157</v>
      </c>
    </row>
    <row r="135" spans="1:10" x14ac:dyDescent="0.35">
      <c r="A135" s="1" t="s">
        <v>141</v>
      </c>
      <c r="B135" s="15">
        <v>45671</v>
      </c>
      <c r="C135" s="3" t="s">
        <v>200</v>
      </c>
      <c r="D135" s="7" t="s">
        <v>60</v>
      </c>
      <c r="E135" s="1" t="s">
        <v>111</v>
      </c>
      <c r="F135" s="1" t="s">
        <v>198</v>
      </c>
      <c r="G135" s="18" t="s">
        <v>11</v>
      </c>
      <c r="I135" s="11">
        <v>311.27999999999997</v>
      </c>
      <c r="J135" s="1" t="s">
        <v>111</v>
      </c>
    </row>
    <row r="136" spans="1:10" x14ac:dyDescent="0.35">
      <c r="A136" s="1" t="s">
        <v>141</v>
      </c>
      <c r="B136" s="15">
        <v>45671</v>
      </c>
      <c r="C136" s="3" t="s">
        <v>199</v>
      </c>
      <c r="D136" s="7" t="s">
        <v>12</v>
      </c>
      <c r="E136" s="1" t="s">
        <v>111</v>
      </c>
      <c r="F136" s="1" t="s">
        <v>198</v>
      </c>
      <c r="G136" s="18" t="s">
        <v>11</v>
      </c>
      <c r="I136" s="11">
        <v>1245.1500000000001</v>
      </c>
      <c r="J136" s="1" t="s">
        <v>111</v>
      </c>
    </row>
    <row r="137" spans="1:10" x14ac:dyDescent="0.35">
      <c r="A137" s="1" t="s">
        <v>141</v>
      </c>
      <c r="B137" s="15">
        <v>45671</v>
      </c>
      <c r="C137" s="3" t="s">
        <v>200</v>
      </c>
      <c r="D137" s="7" t="s">
        <v>92</v>
      </c>
      <c r="E137" s="1" t="s">
        <v>111</v>
      </c>
      <c r="F137" s="1" t="s">
        <v>111</v>
      </c>
      <c r="G137" s="18" t="s">
        <v>111</v>
      </c>
      <c r="I137" s="11">
        <v>133.77000000000001</v>
      </c>
      <c r="J137" s="1" t="s">
        <v>111</v>
      </c>
    </row>
    <row r="138" spans="1:10" x14ac:dyDescent="0.35">
      <c r="A138" s="1" t="s">
        <v>141</v>
      </c>
      <c r="B138" s="15">
        <v>45671</v>
      </c>
      <c r="C138" s="3" t="s">
        <v>199</v>
      </c>
      <c r="D138" s="1" t="s">
        <v>92</v>
      </c>
      <c r="E138" s="1" t="s">
        <v>111</v>
      </c>
      <c r="F138" s="1" t="s">
        <v>111</v>
      </c>
      <c r="G138" s="18" t="s">
        <v>111</v>
      </c>
      <c r="I138" s="9">
        <v>76.2</v>
      </c>
      <c r="J138" s="1" t="s">
        <v>111</v>
      </c>
    </row>
    <row r="139" spans="1:10" x14ac:dyDescent="0.35">
      <c r="A139" s="1" t="s">
        <v>141</v>
      </c>
      <c r="B139" s="15">
        <v>45677</v>
      </c>
      <c r="C139" s="3" t="s">
        <v>200</v>
      </c>
      <c r="D139" s="7" t="s">
        <v>159</v>
      </c>
      <c r="E139" s="8" t="s">
        <v>158</v>
      </c>
      <c r="F139" s="1" t="s">
        <v>111</v>
      </c>
      <c r="G139" s="18" t="s">
        <v>111</v>
      </c>
      <c r="H139" s="11">
        <v>146.78</v>
      </c>
      <c r="J139" s="1" t="s">
        <v>111</v>
      </c>
    </row>
    <row r="140" spans="1:10" x14ac:dyDescent="0.35">
      <c r="A140" s="1" t="s">
        <v>141</v>
      </c>
      <c r="B140" s="15">
        <v>45677</v>
      </c>
      <c r="C140" s="3" t="s">
        <v>199</v>
      </c>
      <c r="D140" s="7" t="s">
        <v>160</v>
      </c>
      <c r="E140" s="8" t="s">
        <v>158</v>
      </c>
      <c r="F140" s="1" t="s">
        <v>111</v>
      </c>
      <c r="G140" s="18" t="s">
        <v>111</v>
      </c>
      <c r="H140" s="11">
        <v>720.49</v>
      </c>
      <c r="J140" s="1" t="s">
        <v>111</v>
      </c>
    </row>
    <row r="141" spans="1:10" x14ac:dyDescent="0.35">
      <c r="A141" s="1" t="s">
        <v>141</v>
      </c>
      <c r="B141" s="15">
        <v>45677</v>
      </c>
      <c r="C141" s="3" t="s">
        <v>199</v>
      </c>
      <c r="D141" s="7" t="s">
        <v>144</v>
      </c>
      <c r="E141" s="8" t="s">
        <v>111</v>
      </c>
      <c r="F141" s="1" t="s">
        <v>111</v>
      </c>
      <c r="G141" s="18" t="s">
        <v>111</v>
      </c>
      <c r="H141" s="11">
        <v>308.33999999999997</v>
      </c>
      <c r="J141" s="1" t="s">
        <v>201</v>
      </c>
    </row>
    <row r="142" spans="1:10" x14ac:dyDescent="0.35">
      <c r="A142" s="1" t="s">
        <v>141</v>
      </c>
      <c r="B142" s="15">
        <v>45678</v>
      </c>
      <c r="C142" s="3" t="s">
        <v>200</v>
      </c>
      <c r="D142" s="7" t="s">
        <v>12</v>
      </c>
      <c r="E142" s="1" t="s">
        <v>111</v>
      </c>
      <c r="F142" s="1" t="s">
        <v>198</v>
      </c>
      <c r="G142" s="18" t="s">
        <v>11</v>
      </c>
      <c r="I142" s="11">
        <v>146.78</v>
      </c>
      <c r="J142" s="1" t="s">
        <v>111</v>
      </c>
    </row>
    <row r="143" spans="1:10" x14ac:dyDescent="0.35">
      <c r="A143" s="1" t="s">
        <v>141</v>
      </c>
      <c r="B143" s="15">
        <v>45678</v>
      </c>
      <c r="C143" s="3" t="s">
        <v>199</v>
      </c>
      <c r="D143" s="7" t="s">
        <v>12</v>
      </c>
      <c r="E143" s="1" t="s">
        <v>111</v>
      </c>
      <c r="F143" s="1" t="s">
        <v>198</v>
      </c>
      <c r="G143" s="18" t="s">
        <v>11</v>
      </c>
      <c r="I143" s="11">
        <v>720.49</v>
      </c>
      <c r="J143" s="1" t="s">
        <v>111</v>
      </c>
    </row>
    <row r="144" spans="1:10" x14ac:dyDescent="0.35">
      <c r="A144" s="1" t="s">
        <v>141</v>
      </c>
      <c r="B144" s="15">
        <v>45691</v>
      </c>
      <c r="C144" s="3" t="s">
        <v>199</v>
      </c>
      <c r="D144" s="7" t="s">
        <v>161</v>
      </c>
      <c r="E144" s="8" t="s">
        <v>162</v>
      </c>
      <c r="F144" s="1" t="s">
        <v>111</v>
      </c>
      <c r="G144" s="18" t="s">
        <v>111</v>
      </c>
      <c r="H144" s="11">
        <v>105.5</v>
      </c>
      <c r="J144" s="1" t="s">
        <v>111</v>
      </c>
    </row>
    <row r="145" spans="1:10" x14ac:dyDescent="0.35">
      <c r="A145" s="1" t="s">
        <v>141</v>
      </c>
      <c r="B145" s="15">
        <v>45692</v>
      </c>
      <c r="C145" s="3" t="s">
        <v>199</v>
      </c>
      <c r="D145" s="1" t="s">
        <v>12</v>
      </c>
      <c r="E145" s="1" t="s">
        <v>111</v>
      </c>
      <c r="F145" s="1" t="s">
        <v>198</v>
      </c>
      <c r="G145" s="18" t="s">
        <v>11</v>
      </c>
      <c r="I145" s="11">
        <v>105.5</v>
      </c>
      <c r="J145" s="1" t="s">
        <v>111</v>
      </c>
    </row>
    <row r="146" spans="1:10" x14ac:dyDescent="0.35">
      <c r="A146" s="1" t="s">
        <v>141</v>
      </c>
      <c r="B146" s="15">
        <v>45698</v>
      </c>
      <c r="C146" s="3" t="s">
        <v>200</v>
      </c>
      <c r="D146" s="7" t="s">
        <v>163</v>
      </c>
      <c r="E146" s="8" t="s">
        <v>164</v>
      </c>
      <c r="F146" s="1" t="s">
        <v>111</v>
      </c>
      <c r="G146" s="18" t="s">
        <v>111</v>
      </c>
      <c r="H146" s="11">
        <v>594.99</v>
      </c>
      <c r="J146" s="1" t="s">
        <v>111</v>
      </c>
    </row>
    <row r="147" spans="1:10" x14ac:dyDescent="0.35">
      <c r="A147" s="1" t="s">
        <v>141</v>
      </c>
      <c r="B147" s="15">
        <v>45699</v>
      </c>
      <c r="C147" s="3" t="s">
        <v>200</v>
      </c>
      <c r="D147" s="1" t="s">
        <v>12</v>
      </c>
      <c r="E147" s="1" t="s">
        <v>111</v>
      </c>
      <c r="F147" s="1" t="s">
        <v>198</v>
      </c>
      <c r="G147" s="18" t="s">
        <v>11</v>
      </c>
      <c r="I147" s="11">
        <v>594.99</v>
      </c>
      <c r="J147" s="1" t="s">
        <v>111</v>
      </c>
    </row>
    <row r="148" spans="1:10" x14ac:dyDescent="0.35">
      <c r="A148" s="1" t="s">
        <v>141</v>
      </c>
      <c r="B148" s="15">
        <v>45705</v>
      </c>
      <c r="C148" s="3" t="s">
        <v>200</v>
      </c>
      <c r="D148" s="7" t="s">
        <v>166</v>
      </c>
      <c r="E148" s="8" t="s">
        <v>165</v>
      </c>
      <c r="F148" s="1" t="s">
        <v>111</v>
      </c>
      <c r="G148" s="18" t="s">
        <v>111</v>
      </c>
      <c r="H148" s="11">
        <v>437.71</v>
      </c>
      <c r="J148" s="1" t="s">
        <v>111</v>
      </c>
    </row>
    <row r="149" spans="1:10" x14ac:dyDescent="0.35">
      <c r="A149" s="1" t="s">
        <v>141</v>
      </c>
      <c r="B149" s="15">
        <v>45708</v>
      </c>
      <c r="C149" s="3" t="s">
        <v>200</v>
      </c>
      <c r="D149" s="7" t="s">
        <v>12</v>
      </c>
      <c r="E149" s="1" t="s">
        <v>111</v>
      </c>
      <c r="F149" s="1" t="s">
        <v>198</v>
      </c>
      <c r="G149" s="18" t="s">
        <v>11</v>
      </c>
      <c r="I149" s="11">
        <v>437.71</v>
      </c>
      <c r="J149" s="1" t="s">
        <v>111</v>
      </c>
    </row>
    <row r="150" spans="1:10" x14ac:dyDescent="0.35">
      <c r="A150" s="1" t="s">
        <v>141</v>
      </c>
      <c r="B150" s="15">
        <v>45712</v>
      </c>
      <c r="C150" s="3" t="s">
        <v>200</v>
      </c>
      <c r="D150" s="1" t="s">
        <v>168</v>
      </c>
      <c r="E150" s="8" t="s">
        <v>167</v>
      </c>
      <c r="F150" s="1" t="s">
        <v>111</v>
      </c>
      <c r="G150" s="18" t="s">
        <v>111</v>
      </c>
      <c r="H150" s="11">
        <v>373.09</v>
      </c>
      <c r="J150" s="1" t="s">
        <v>111</v>
      </c>
    </row>
    <row r="151" spans="1:10" x14ac:dyDescent="0.35">
      <c r="A151" s="1" t="s">
        <v>141</v>
      </c>
      <c r="B151" s="15">
        <v>45713</v>
      </c>
      <c r="C151" s="3" t="s">
        <v>200</v>
      </c>
      <c r="D151" s="7" t="s">
        <v>60</v>
      </c>
      <c r="E151" s="1" t="s">
        <v>111</v>
      </c>
      <c r="F151" s="1" t="s">
        <v>198</v>
      </c>
      <c r="G151" s="18" t="s">
        <v>11</v>
      </c>
      <c r="I151" s="11">
        <v>373.09</v>
      </c>
      <c r="J151" s="1" t="s">
        <v>111</v>
      </c>
    </row>
    <row r="152" spans="1:10" x14ac:dyDescent="0.35">
      <c r="A152" s="1" t="s">
        <v>141</v>
      </c>
      <c r="B152" s="15">
        <v>45713</v>
      </c>
      <c r="C152" s="3" t="s">
        <v>196</v>
      </c>
      <c r="D152" s="1" t="s">
        <v>136</v>
      </c>
      <c r="E152" s="1" t="s">
        <v>111</v>
      </c>
      <c r="F152" s="1" t="s">
        <v>111</v>
      </c>
      <c r="G152" s="18" t="s">
        <v>111</v>
      </c>
      <c r="H152" s="9">
        <v>1146.26</v>
      </c>
      <c r="I152" s="11"/>
      <c r="J152" s="1" t="s">
        <v>111</v>
      </c>
    </row>
    <row r="153" spans="1:10" x14ac:dyDescent="0.35">
      <c r="A153" s="1" t="s">
        <v>141</v>
      </c>
      <c r="B153" s="15">
        <v>45723</v>
      </c>
      <c r="C153" s="3" t="s">
        <v>200</v>
      </c>
      <c r="D153" s="1" t="s">
        <v>136</v>
      </c>
      <c r="E153" s="1" t="s">
        <v>111</v>
      </c>
      <c r="F153" s="1" t="s">
        <v>111</v>
      </c>
      <c r="G153" s="18" t="s">
        <v>111</v>
      </c>
      <c r="H153" s="9">
        <v>133.77000000000001</v>
      </c>
      <c r="J153" s="1" t="s">
        <v>111</v>
      </c>
    </row>
    <row r="154" spans="1:10" x14ac:dyDescent="0.35">
      <c r="A154" s="1" t="s">
        <v>141</v>
      </c>
      <c r="B154" s="15">
        <v>45726</v>
      </c>
      <c r="C154" s="3" t="s">
        <v>196</v>
      </c>
      <c r="D154" s="1" t="s">
        <v>169</v>
      </c>
      <c r="E154" s="8" t="s">
        <v>170</v>
      </c>
      <c r="F154" s="1" t="s">
        <v>111</v>
      </c>
      <c r="G154" s="18" t="s">
        <v>111</v>
      </c>
      <c r="H154" s="11">
        <v>900.37</v>
      </c>
      <c r="J154" s="1" t="s">
        <v>111</v>
      </c>
    </row>
    <row r="155" spans="1:10" x14ac:dyDescent="0.35">
      <c r="A155" s="1" t="s">
        <v>141</v>
      </c>
      <c r="B155" s="15">
        <v>45728</v>
      </c>
      <c r="C155" s="3" t="s">
        <v>196</v>
      </c>
      <c r="D155" s="1" t="s">
        <v>12</v>
      </c>
      <c r="E155" s="1" t="s">
        <v>111</v>
      </c>
      <c r="F155" s="1" t="s">
        <v>198</v>
      </c>
      <c r="G155" s="18" t="s">
        <v>11</v>
      </c>
      <c r="I155" s="11">
        <v>900.37</v>
      </c>
      <c r="J155" s="1" t="s">
        <v>111</v>
      </c>
    </row>
    <row r="156" spans="1:10" x14ac:dyDescent="0.35">
      <c r="A156" s="1" t="s">
        <v>141</v>
      </c>
      <c r="B156" s="15">
        <v>45740</v>
      </c>
      <c r="C156" s="3" t="s">
        <v>200</v>
      </c>
      <c r="D156" s="1" t="s">
        <v>171</v>
      </c>
      <c r="E156" s="8" t="s">
        <v>172</v>
      </c>
      <c r="F156" s="1" t="s">
        <v>111</v>
      </c>
      <c r="G156" s="18" t="s">
        <v>111</v>
      </c>
      <c r="H156" s="11">
        <v>176.4</v>
      </c>
      <c r="J156" s="1" t="s">
        <v>111</v>
      </c>
    </row>
    <row r="157" spans="1:10" x14ac:dyDescent="0.35">
      <c r="A157" s="1" t="s">
        <v>141</v>
      </c>
      <c r="B157" s="15">
        <v>45741</v>
      </c>
      <c r="C157" s="3" t="s">
        <v>200</v>
      </c>
      <c r="D157" s="1" t="s">
        <v>12</v>
      </c>
      <c r="E157" s="1" t="s">
        <v>111</v>
      </c>
      <c r="F157" s="1" t="s">
        <v>198</v>
      </c>
      <c r="G157" s="18" t="s">
        <v>11</v>
      </c>
      <c r="I157" s="11">
        <v>176.4</v>
      </c>
      <c r="J157" s="1" t="s">
        <v>111</v>
      </c>
    </row>
    <row r="158" spans="1:10" x14ac:dyDescent="0.35">
      <c r="A158" s="1" t="s">
        <v>173</v>
      </c>
      <c r="B158" s="15">
        <v>45817</v>
      </c>
      <c r="C158" s="3" t="s">
        <v>182</v>
      </c>
      <c r="D158" s="7" t="s">
        <v>174</v>
      </c>
      <c r="E158" s="1" t="s">
        <v>175</v>
      </c>
      <c r="F158" s="1" t="s">
        <v>111</v>
      </c>
      <c r="G158" s="18" t="s">
        <v>111</v>
      </c>
      <c r="H158" s="11">
        <v>539.06155000000001</v>
      </c>
      <c r="J158" s="1" t="s">
        <v>111</v>
      </c>
    </row>
    <row r="159" spans="1:10" x14ac:dyDescent="0.35">
      <c r="A159" s="1" t="s">
        <v>173</v>
      </c>
      <c r="B159" s="15">
        <v>45817</v>
      </c>
      <c r="C159" s="3" t="s">
        <v>182</v>
      </c>
      <c r="D159" s="7" t="s">
        <v>144</v>
      </c>
      <c r="E159" s="1" t="s">
        <v>111</v>
      </c>
      <c r="F159" s="1" t="s">
        <v>111</v>
      </c>
      <c r="G159" s="18" t="s">
        <v>111</v>
      </c>
      <c r="H159" s="11">
        <v>187</v>
      </c>
      <c r="J159" s="1" t="s">
        <v>176</v>
      </c>
    </row>
    <row r="160" spans="1:10" x14ac:dyDescent="0.35">
      <c r="A160" s="1" t="s">
        <v>173</v>
      </c>
      <c r="B160" s="15">
        <v>45819</v>
      </c>
      <c r="C160" s="3" t="s">
        <v>182</v>
      </c>
      <c r="D160" s="1" t="s">
        <v>12</v>
      </c>
      <c r="E160" s="1" t="s">
        <v>111</v>
      </c>
      <c r="F160" s="1" t="s">
        <v>198</v>
      </c>
      <c r="G160" s="18" t="s">
        <v>11</v>
      </c>
      <c r="I160" s="11">
        <v>539.06155000000001</v>
      </c>
      <c r="J160" s="1" t="s">
        <v>111</v>
      </c>
    </row>
    <row r="161" spans="2:9" x14ac:dyDescent="0.35">
      <c r="B161" s="16"/>
      <c r="D161" s="7"/>
      <c r="H161" s="10"/>
      <c r="I161" s="10"/>
    </row>
    <row r="162" spans="2:9" x14ac:dyDescent="0.35">
      <c r="B162" s="16"/>
      <c r="D162" s="7"/>
      <c r="H162" s="10"/>
      <c r="I162" s="10"/>
    </row>
    <row r="163" spans="2:9" x14ac:dyDescent="0.35">
      <c r="B163" s="6"/>
      <c r="C163" s="3"/>
    </row>
    <row r="10000" spans="1178:1178" x14ac:dyDescent="0.35">
      <c r="ASH10000" s="17" t="str">
        <f>Ledger!B1</f>
        <v>Bella James</v>
      </c>
    </row>
  </sheetData>
  <autoFilter ref="A1:J7">
    <sortState ref="A2:J163">
      <sortCondition ref="B1:B7"/>
    </sortState>
  </autoFilter>
  <conditionalFormatting sqref="G83:G86 G80:G81 E55 E46 B44 G43 G66">
    <cfRule type="expression" dxfId="108" priority="71">
      <formula>$G43="Not Confirmed"</formula>
    </cfRule>
  </conditionalFormatting>
  <conditionalFormatting sqref="E37">
    <cfRule type="expression" dxfId="107" priority="70">
      <formula>$G37="Not Confirmed"</formula>
    </cfRule>
  </conditionalFormatting>
  <conditionalFormatting sqref="H37">
    <cfRule type="expression" dxfId="106" priority="69">
      <formula>$G37="Not Confirmed"</formula>
    </cfRule>
  </conditionalFormatting>
  <conditionalFormatting sqref="I38">
    <cfRule type="expression" dxfId="105" priority="68">
      <formula>$G38="Not Confirmed"</formula>
    </cfRule>
  </conditionalFormatting>
  <conditionalFormatting sqref="E39">
    <cfRule type="expression" dxfId="104" priority="67">
      <formula>$G39="Not Confirmed"</formula>
    </cfRule>
  </conditionalFormatting>
  <conditionalFormatting sqref="H39">
    <cfRule type="expression" dxfId="103" priority="66">
      <formula>$G39="Not Confirmed"</formula>
    </cfRule>
  </conditionalFormatting>
  <conditionalFormatting sqref="I40">
    <cfRule type="expression" dxfId="102" priority="65">
      <formula>$G40="Not Confirmed"</formula>
    </cfRule>
  </conditionalFormatting>
  <conditionalFormatting sqref="E41">
    <cfRule type="expression" dxfId="101" priority="64">
      <formula>$G41="Not Confirmed"</formula>
    </cfRule>
  </conditionalFormatting>
  <conditionalFormatting sqref="H41">
    <cfRule type="expression" dxfId="100" priority="63">
      <formula>$G41="Not Confirmed"</formula>
    </cfRule>
  </conditionalFormatting>
  <conditionalFormatting sqref="I42">
    <cfRule type="expression" dxfId="99" priority="62">
      <formula>$G42="Not Confirmed"</formula>
    </cfRule>
  </conditionalFormatting>
  <conditionalFormatting sqref="B42">
    <cfRule type="expression" dxfId="98" priority="61">
      <formula>$G42="Not Confirmed"</formula>
    </cfRule>
  </conditionalFormatting>
  <conditionalFormatting sqref="E43">
    <cfRule type="expression" dxfId="97" priority="60">
      <formula>$G43="Not Confirmed"</formula>
    </cfRule>
  </conditionalFormatting>
  <conditionalFormatting sqref="H43">
    <cfRule type="expression" dxfId="96" priority="59">
      <formula>$G43="Not Confirmed"</formula>
    </cfRule>
  </conditionalFormatting>
  <conditionalFormatting sqref="I44">
    <cfRule type="expression" dxfId="95" priority="58">
      <formula>$G44="Not Confirmed"</formula>
    </cfRule>
  </conditionalFormatting>
  <conditionalFormatting sqref="E45">
    <cfRule type="expression" dxfId="94" priority="57">
      <formula>$G45="Not Confirmed"</formula>
    </cfRule>
  </conditionalFormatting>
  <conditionalFormatting sqref="H45">
    <cfRule type="expression" dxfId="93" priority="56">
      <formula>$G45="Not Confirmed"</formula>
    </cfRule>
  </conditionalFormatting>
  <conditionalFormatting sqref="I46">
    <cfRule type="expression" dxfId="92" priority="55">
      <formula>$G46="Not Confirmed"</formula>
    </cfRule>
  </conditionalFormatting>
  <conditionalFormatting sqref="G47:G48">
    <cfRule type="expression" dxfId="91" priority="54">
      <formula>$G47="Not Confirmed"</formula>
    </cfRule>
  </conditionalFormatting>
  <conditionalFormatting sqref="E47:E48">
    <cfRule type="expression" dxfId="90" priority="53">
      <formula>$G47="Not Confirmed"</formula>
    </cfRule>
  </conditionalFormatting>
  <conditionalFormatting sqref="H47">
    <cfRule type="expression" dxfId="89" priority="52">
      <formula>$G47="Not Confirmed"</formula>
    </cfRule>
  </conditionalFormatting>
  <conditionalFormatting sqref="I48">
    <cfRule type="expression" dxfId="88" priority="51">
      <formula>$G48="Not Confirmed"</formula>
    </cfRule>
  </conditionalFormatting>
  <conditionalFormatting sqref="B48">
    <cfRule type="expression" dxfId="87" priority="50">
      <formula>$G48="Not Confirmed"</formula>
    </cfRule>
  </conditionalFormatting>
  <conditionalFormatting sqref="E49:E50">
    <cfRule type="expression" dxfId="86" priority="49">
      <formula>$G49="Not Confirmed"</formula>
    </cfRule>
  </conditionalFormatting>
  <conditionalFormatting sqref="H49">
    <cfRule type="expression" dxfId="85" priority="48">
      <formula>$G49="Not Confirmed"</formula>
    </cfRule>
  </conditionalFormatting>
  <conditionalFormatting sqref="I50">
    <cfRule type="expression" dxfId="84" priority="47">
      <formula>$G50="Not Confirmed"</formula>
    </cfRule>
  </conditionalFormatting>
  <conditionalFormatting sqref="E51">
    <cfRule type="expression" dxfId="83" priority="46">
      <formula>$G51="Not Confirmed"</formula>
    </cfRule>
  </conditionalFormatting>
  <conditionalFormatting sqref="H51">
    <cfRule type="expression" dxfId="82" priority="45">
      <formula>$G51="Not Confirmed"</formula>
    </cfRule>
  </conditionalFormatting>
  <conditionalFormatting sqref="I52">
    <cfRule type="expression" dxfId="81" priority="44">
      <formula>$G52="Not Confirmed"</formula>
    </cfRule>
  </conditionalFormatting>
  <conditionalFormatting sqref="E53:E54">
    <cfRule type="expression" dxfId="80" priority="43">
      <formula>$G53="Not Confirmed"</formula>
    </cfRule>
  </conditionalFormatting>
  <conditionalFormatting sqref="H53">
    <cfRule type="expression" dxfId="79" priority="42">
      <formula>$G53="Not Confirmed"</formula>
    </cfRule>
  </conditionalFormatting>
  <conditionalFormatting sqref="I54">
    <cfRule type="expression" dxfId="78" priority="41">
      <formula>$G54="Not Confirmed"</formula>
    </cfRule>
  </conditionalFormatting>
  <conditionalFormatting sqref="E56">
    <cfRule type="expression" dxfId="77" priority="40">
      <formula>$G56="Not Confirmed"</formula>
    </cfRule>
  </conditionalFormatting>
  <conditionalFormatting sqref="G58">
    <cfRule type="expression" dxfId="76" priority="39">
      <formula>$G58="Not Confirmed"</formula>
    </cfRule>
  </conditionalFormatting>
  <conditionalFormatting sqref="E58">
    <cfRule type="expression" dxfId="75" priority="38">
      <formula>$G58="Not Confirmed"</formula>
    </cfRule>
  </conditionalFormatting>
  <conditionalFormatting sqref="H58">
    <cfRule type="expression" dxfId="74" priority="37">
      <formula>$G58="Not Confirmed"</formula>
    </cfRule>
  </conditionalFormatting>
  <conditionalFormatting sqref="I59">
    <cfRule type="expression" dxfId="73" priority="36">
      <formula>$G59="Not Confirmed"</formula>
    </cfRule>
  </conditionalFormatting>
  <conditionalFormatting sqref="E60">
    <cfRule type="expression" dxfId="72" priority="35">
      <formula>$G60="Not Confirmed"</formula>
    </cfRule>
  </conditionalFormatting>
  <conditionalFormatting sqref="H60">
    <cfRule type="expression" dxfId="71" priority="34">
      <formula>$G60="Not Confirmed"</formula>
    </cfRule>
  </conditionalFormatting>
  <conditionalFormatting sqref="I61">
    <cfRule type="expression" dxfId="70" priority="33">
      <formula>$G61="Not Confirmed"</formula>
    </cfRule>
  </conditionalFormatting>
  <conditionalFormatting sqref="E62">
    <cfRule type="expression" dxfId="69" priority="32">
      <formula>$G62="Not Confirmed"</formula>
    </cfRule>
  </conditionalFormatting>
  <conditionalFormatting sqref="H62">
    <cfRule type="expression" dxfId="68" priority="31">
      <formula>$G62="Not Confirmed"</formula>
    </cfRule>
  </conditionalFormatting>
  <conditionalFormatting sqref="I64">
    <cfRule type="expression" dxfId="67" priority="30">
      <formula>$G64="Not Confirmed"</formula>
    </cfRule>
  </conditionalFormatting>
  <conditionalFormatting sqref="E65">
    <cfRule type="expression" dxfId="66" priority="29">
      <formula>$G65="Not Confirmed"</formula>
    </cfRule>
  </conditionalFormatting>
  <conditionalFormatting sqref="H65">
    <cfRule type="expression" dxfId="65" priority="28">
      <formula>$G65="Not Confirmed"</formula>
    </cfRule>
  </conditionalFormatting>
  <conditionalFormatting sqref="I66">
    <cfRule type="expression" dxfId="64" priority="27">
      <formula>$G66="Not Confirmed"</formula>
    </cfRule>
  </conditionalFormatting>
  <conditionalFormatting sqref="E67:E68">
    <cfRule type="expression" dxfId="63" priority="26">
      <formula>$G67="Not Confirmed"</formula>
    </cfRule>
  </conditionalFormatting>
  <conditionalFormatting sqref="H67:H68">
    <cfRule type="expression" dxfId="62" priority="25">
      <formula>$G67="Not Confirmed"</formula>
    </cfRule>
  </conditionalFormatting>
  <conditionalFormatting sqref="I69">
    <cfRule type="expression" dxfId="61" priority="24">
      <formula>$G69="Not Confirmed"</formula>
    </cfRule>
  </conditionalFormatting>
  <conditionalFormatting sqref="E70">
    <cfRule type="expression" dxfId="60" priority="23">
      <formula>$G70="Not Confirmed"</formula>
    </cfRule>
  </conditionalFormatting>
  <conditionalFormatting sqref="H70">
    <cfRule type="expression" dxfId="59" priority="22">
      <formula>$G70="Not Confirmed"</formula>
    </cfRule>
  </conditionalFormatting>
  <conditionalFormatting sqref="I71">
    <cfRule type="expression" dxfId="58" priority="21">
      <formula>$G71="Not Confirmed"</formula>
    </cfRule>
  </conditionalFormatting>
  <conditionalFormatting sqref="E73">
    <cfRule type="expression" dxfId="57" priority="20">
      <formula>$G73="Not Confirmed"</formula>
    </cfRule>
  </conditionalFormatting>
  <conditionalFormatting sqref="H73">
    <cfRule type="expression" dxfId="56" priority="19">
      <formula>$G73="Not Confirmed"</formula>
    </cfRule>
  </conditionalFormatting>
  <conditionalFormatting sqref="I75">
    <cfRule type="expression" dxfId="55" priority="18">
      <formula>$G75="Not Confirmed"</formula>
    </cfRule>
  </conditionalFormatting>
  <conditionalFormatting sqref="G75">
    <cfRule type="expression" dxfId="54" priority="17">
      <formula>$G75="Not Confirmed"</formula>
    </cfRule>
  </conditionalFormatting>
  <conditionalFormatting sqref="I72">
    <cfRule type="expression" dxfId="53" priority="16">
      <formula>$G72="Not Confirmed"</formula>
    </cfRule>
  </conditionalFormatting>
  <conditionalFormatting sqref="H76">
    <cfRule type="expression" dxfId="52" priority="15">
      <formula>$G76="Not Confirmed"</formula>
    </cfRule>
  </conditionalFormatting>
  <conditionalFormatting sqref="I77">
    <cfRule type="expression" dxfId="51" priority="14">
      <formula>$G77="Not Confirmed"</formula>
    </cfRule>
  </conditionalFormatting>
  <conditionalFormatting sqref="E78">
    <cfRule type="expression" dxfId="50" priority="13">
      <formula>$G78="Not Confirmed"</formula>
    </cfRule>
  </conditionalFormatting>
  <conditionalFormatting sqref="H78">
    <cfRule type="expression" dxfId="49" priority="12">
      <formula>$G78="Not Confirmed"</formula>
    </cfRule>
  </conditionalFormatting>
  <conditionalFormatting sqref="I79">
    <cfRule type="expression" dxfId="48" priority="11">
      <formula>$G79="Not Confirmed"</formula>
    </cfRule>
  </conditionalFormatting>
  <conditionalFormatting sqref="I80">
    <cfRule type="expression" dxfId="47" priority="10">
      <formula>$G80="Not Confirmed"</formula>
    </cfRule>
  </conditionalFormatting>
  <conditionalFormatting sqref="E81">
    <cfRule type="expression" dxfId="46" priority="9">
      <formula>$G81="Not Confirmed"</formula>
    </cfRule>
  </conditionalFormatting>
  <conditionalFormatting sqref="H81">
    <cfRule type="expression" dxfId="45" priority="8">
      <formula>$G81="Not Confirmed"</formula>
    </cfRule>
  </conditionalFormatting>
  <conditionalFormatting sqref="I82">
    <cfRule type="expression" dxfId="44" priority="7">
      <formula>$G82="Not Confirmed"</formula>
    </cfRule>
  </conditionalFormatting>
  <conditionalFormatting sqref="E86">
    <cfRule type="expression" dxfId="43" priority="6">
      <formula>$G86="Not Confirmed"</formula>
    </cfRule>
  </conditionalFormatting>
  <conditionalFormatting sqref="H86">
    <cfRule type="expression" dxfId="42" priority="5">
      <formula>$G86="Not Confirmed"</formula>
    </cfRule>
  </conditionalFormatting>
  <conditionalFormatting sqref="I87">
    <cfRule type="expression" dxfId="41" priority="4">
      <formula>$G87="Not Confirmed"</formula>
    </cfRule>
  </conditionalFormatting>
  <conditionalFormatting sqref="E88:E90">
    <cfRule type="expression" dxfId="40" priority="1">
      <formula>$G88="Not Confirmed"</formula>
    </cfRule>
  </conditionalFormatting>
  <conditionalFormatting sqref="H88:H89">
    <cfRule type="expression" dxfId="39" priority="3">
      <formula>$G88="Not Confirmed"</formula>
    </cfRule>
  </conditionalFormatting>
  <conditionalFormatting sqref="I90">
    <cfRule type="expression" dxfId="38" priority="2">
      <formula>$G90="Not Confirmed"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zoomScale="95" zoomScaleNormal="95" workbookViewId="0">
      <selection activeCell="B1" sqref="B1"/>
    </sheetView>
  </sheetViews>
  <sheetFormatPr defaultRowHeight="14.5" x14ac:dyDescent="0.35"/>
  <cols>
    <col min="1" max="1" width="12.7265625" style="19" customWidth="1"/>
    <col min="2" max="2" width="12.6328125" style="25" customWidth="1"/>
    <col min="3" max="3" width="22.1796875" style="19" bestFit="1" customWidth="1"/>
    <col min="4" max="4" width="40.7265625" style="19" bestFit="1" customWidth="1"/>
    <col min="5" max="5" width="28.7265625" style="19" bestFit="1" customWidth="1"/>
    <col min="6" max="6" width="35.7265625" style="19" bestFit="1" customWidth="1"/>
    <col min="7" max="7" width="17.7265625" style="19" bestFit="1" customWidth="1"/>
    <col min="8" max="9" width="11.26953125" style="21" bestFit="1" customWidth="1"/>
    <col min="10" max="10" width="12.1796875" style="22" customWidth="1"/>
    <col min="11" max="11" width="100.26953125" style="19" bestFit="1" customWidth="1"/>
    <col min="12" max="16384" width="8.7265625" style="19"/>
  </cols>
  <sheetData>
    <row r="1" spans="1:11" x14ac:dyDescent="0.35">
      <c r="A1" s="2" t="s">
        <v>202</v>
      </c>
      <c r="B1" s="19" t="s">
        <v>199</v>
      </c>
      <c r="C1" s="20" t="s">
        <v>110</v>
      </c>
      <c r="D1" s="26">
        <f>COUNTIF(Data!$C$2:$C$1048576,Ledger!$B$1)</f>
        <v>14</v>
      </c>
    </row>
    <row r="2" spans="1:11" x14ac:dyDescent="0.35">
      <c r="B2" s="19"/>
      <c r="E2" s="27"/>
    </row>
    <row r="3" spans="1:11" x14ac:dyDescent="0.35">
      <c r="A3" s="20" t="s">
        <v>0</v>
      </c>
      <c r="B3" s="20" t="s">
        <v>107</v>
      </c>
      <c r="C3" s="20" t="s">
        <v>1</v>
      </c>
      <c r="D3" s="20" t="s">
        <v>2</v>
      </c>
      <c r="E3" s="20" t="s">
        <v>3</v>
      </c>
      <c r="F3" s="20" t="s">
        <v>113</v>
      </c>
      <c r="G3" s="20" t="s">
        <v>108</v>
      </c>
      <c r="H3" s="23" t="s">
        <v>109</v>
      </c>
      <c r="I3" s="23" t="s">
        <v>6</v>
      </c>
      <c r="J3" s="24" t="s">
        <v>106</v>
      </c>
      <c r="K3" s="20" t="s">
        <v>7</v>
      </c>
    </row>
    <row r="4" spans="1:11" x14ac:dyDescent="0.35">
      <c r="A4" s="27" t="str">
        <f>IF(ROWS($D$1:D1)&lt;=$D$1,INDEX(Match_FinancialYear,_xlfn.AGGREGATE(15,3,(Data=Reseller)/(Data=Reseller)*(ROW(Data)-ROW(Data!$C$1)),ROWS($D$1:D1))),"")</f>
        <v>2024-25</v>
      </c>
      <c r="B4" s="28">
        <f>IF(ROWS($D$1:D1)&lt;=$D$1,INDEX(Match_Date,_xlfn.AGGREGATE(15,3,(Data=Reseller)/(Data=Reseller)*(ROW(Data)-ROW(Data!$C$1)),ROWS($D$1:D1))),"")</f>
        <v>45565</v>
      </c>
      <c r="C4" s="27" t="str">
        <f>IF(ROWS($D$1:D1)&lt;=$D$1,INDEX(Match_Reseller,_xlfn.AGGREGATE(15,3,(Data=Reseller)/(Data=Reseller)*(ROW(Data)-ROW(Data!$C$1)),ROWS($D$1:D1))),"")</f>
        <v>Bella James</v>
      </c>
      <c r="D4" s="27" t="str">
        <f>IF(ROWS($D$1:D1)&lt;=$D$1,INDEX(Match_Particular,_xlfn.AGGREGATE(15,3,(Data=Reseller)/(Data=Reseller)*(ROW(Data)-ROW(Data!$C$1)),ROWS($D$1:D1))),"")</f>
        <v>Invoice (MTZ/24-25/01)</v>
      </c>
      <c r="E4" s="27" t="str">
        <f>IF(ROWS($D$1:D1)&lt;=$D$1,INDEX(Match_BillingPeriod,_xlfn.AGGREGATE(15,3,(Data=Reseller)/(Data=Reseller)*(ROW(Data)-ROW(Data!$C$1)),ROWS($D$1:D1))),"")</f>
        <v>19 SEP 2024 To 29 SEP 2024</v>
      </c>
      <c r="F4" s="27" t="str">
        <f>IF(ROWS($D$1:D1)&lt;=$D$1,INDEX(Match_BeneficiaryName,_xlfn.AGGREGATE(15,3,(Data=Reseller)/(Data=Reseller)*(ROW(Data)-ROW(Data!$C$1)),ROWS($D$1:D1))),"")</f>
        <v xml:space="preserve"> </v>
      </c>
      <c r="G4" s="27" t="str">
        <f>IF(ROWS($D$1:D1)&lt;=$D$1,INDEX(Match_ModeofPayment,_xlfn.AGGREGATE(15,3,(Data=Reseller)/(Data=Reseller)*(ROW(Data)-ROW(Data!$C$1)),ROWS($D$1:D1))),"")</f>
        <v xml:space="preserve"> </v>
      </c>
      <c r="H4" s="29">
        <f>IF(ROWS($D$1:D1)&lt;=$D$1,INDEX(Match_Credit,_xlfn.AGGREGATE(15,3,(Data=Reseller)/(Data=Reseller)*(ROW(Data)-ROW(Data!$C$1)),ROWS($D$1:D1))),"")</f>
        <v>824.66</v>
      </c>
      <c r="I4" s="29">
        <f>IF(ROWS($D$1:D1)&lt;=$D$1,INDEX(Match_Debit,_xlfn.AGGREGATE(15,3,(Data=Reseller)/(Data=Reseller)*(ROW(Data)-ROW(Data!$C$1)),ROWS($D$1:D1))),"")</f>
        <v>0</v>
      </c>
      <c r="J4" s="29">
        <f>IFERROR(H4,"")</f>
        <v>824.66</v>
      </c>
      <c r="K4" s="27" t="str">
        <f>IF(ROWS($D$1:D1)&lt;=$D$1,INDEX(Match_Remarks,_xlfn.AGGREGATE(15,3,(Data=Reseller)/(Data=Reseller)*(ROW(Data)-ROW(Data!$C$1)),ROWS($D$1:D1))),"")</f>
        <v xml:space="preserve"> </v>
      </c>
    </row>
    <row r="5" spans="1:11" x14ac:dyDescent="0.35">
      <c r="A5" s="27" t="str">
        <f>IF(ROWS($D$1:D2)&lt;=$D$1,INDEX(Match_FinancialYear,_xlfn.AGGREGATE(15,3,(Data=Reseller)/(Data=Reseller)*(ROW(Data)-ROW(Data!$C$1)),ROWS($D$1:D2))),"")</f>
        <v>2024-25</v>
      </c>
      <c r="B5" s="28">
        <f>IF(ROWS($D$1:D2)&lt;=$D$1,INDEX(Match_Date,_xlfn.AGGREGATE(15,3,(Data=Reseller)/(Data=Reseller)*(ROW(Data)-ROW(Data!$C$1)),ROWS($D$1:D2))),"")</f>
        <v>45566</v>
      </c>
      <c r="C5" s="27" t="str">
        <f>IF(ROWS($D$1:D2)&lt;=$D$1,INDEX(Match_Reseller,_xlfn.AGGREGATE(15,3,(Data=Reseller)/(Data=Reseller)*(ROW(Data)-ROW(Data!$C$1)),ROWS($D$1:D2))),"")</f>
        <v>Bella James</v>
      </c>
      <c r="D5" s="27" t="str">
        <f>IF(ROWS($D$1:D2)&lt;=$D$1,INDEX(Match_Particular,_xlfn.AGGREGATE(15,3,(Data=Reseller)/(Data=Reseller)*(ROW(Data)-ROW(Data!$C$1)),ROWS($D$1:D2))),"")</f>
        <v>Payment Processed</v>
      </c>
      <c r="E5" s="27" t="str">
        <f>IF(ROWS($D$1:D2)&lt;=$D$1,INDEX(Match_BillingPeriod,_xlfn.AGGREGATE(15,3,(Data=Reseller)/(Data=Reseller)*(ROW(Data)-ROW(Data!$C$1)),ROWS($D$1:D2))),"")</f>
        <v xml:space="preserve"> </v>
      </c>
      <c r="F5" s="27" t="str">
        <f>IF(ROWS($D$1:D2)&lt;=$D$1,INDEX(Match_BeneficiaryName,_xlfn.AGGREGATE(15,3,(Data=Reseller)/(Data=Reseller)*(ROW(Data)-ROW(Data!$C$1)),ROWS($D$1:D2))),"")</f>
        <v>Friedman and Sons LLC</v>
      </c>
      <c r="G5" s="27" t="str">
        <f>IF(ROWS($D$1:D2)&lt;=$D$1,INDEX(Match_ModeofPayment,_xlfn.AGGREGATE(15,3,(Data=Reseller)/(Data=Reseller)*(ROW(Data)-ROW(Data!$C$1)),ROWS($D$1:D2))),"")</f>
        <v>Axis</v>
      </c>
      <c r="H5" s="29">
        <f>IF(ROWS($D$1:D2)&lt;=$D$1,INDEX(Match_Credit,_xlfn.AGGREGATE(15,3,(Data=Reseller)/(Data=Reseller)*(ROW(Data)-ROW(Data!$C$1)),ROWS($D$1:D2))),"")</f>
        <v>0</v>
      </c>
      <c r="I5" s="29">
        <f>IF(ROWS($D$1:D2)&lt;=$D$1,INDEX(Match_Debit,_xlfn.AGGREGATE(15,3,(Data=Reseller)/(Data=Reseller)*(ROW(Data)-ROW(Data!$C$1)),ROWS($D$1:D2))),"")</f>
        <v>824.66</v>
      </c>
      <c r="J5" s="29">
        <f>IFERROR(J4+H5-I5,"")</f>
        <v>0</v>
      </c>
      <c r="K5" s="27" t="str">
        <f>IF(ROWS($D$1:D2)&lt;=$D$1,INDEX(Match_Remarks,_xlfn.AGGREGATE(15,3,(Data=Reseller)/(Data=Reseller)*(ROW(Data)-ROW(Data!$C$1)),ROWS($D$1:D2))),"")</f>
        <v xml:space="preserve"> </v>
      </c>
    </row>
    <row r="6" spans="1:11" x14ac:dyDescent="0.35">
      <c r="A6" s="27" t="str">
        <f>IF(ROWS($D$1:D3)&lt;=$D$1,INDEX(Match_FinancialYear,_xlfn.AGGREGATE(15,3,(Data=Reseller)/(Data=Reseller)*(ROW(Data)-ROW(Data!$C$1)),ROWS($D$1:D3))),"")</f>
        <v>2024-25</v>
      </c>
      <c r="B6" s="28">
        <f>IF(ROWS($D$1:D3)&lt;=$D$1,INDEX(Match_Date,_xlfn.AGGREGATE(15,3,(Data=Reseller)/(Data=Reseller)*(ROW(Data)-ROW(Data!$C$1)),ROWS($D$1:D3))),"")</f>
        <v>45572</v>
      </c>
      <c r="C6" s="27" t="str">
        <f>IF(ROWS($D$1:D3)&lt;=$D$1,INDEX(Match_Reseller,_xlfn.AGGREGATE(15,3,(Data=Reseller)/(Data=Reseller)*(ROW(Data)-ROW(Data!$C$1)),ROWS($D$1:D3))),"")</f>
        <v>Bella James</v>
      </c>
      <c r="D6" s="27" t="str">
        <f>IF(ROWS($D$1:D3)&lt;=$D$1,INDEX(Match_Particular,_xlfn.AGGREGATE(15,3,(Data=Reseller)/(Data=Reseller)*(ROW(Data)-ROW(Data!$C$1)),ROWS($D$1:D3))),"")</f>
        <v>Invoice (MTZ/24-25/02)</v>
      </c>
      <c r="E6" s="27" t="str">
        <f>IF(ROWS($D$1:D3)&lt;=$D$1,INDEX(Match_BillingPeriod,_xlfn.AGGREGATE(15,3,(Data=Reseller)/(Data=Reseller)*(ROW(Data)-ROW(Data!$C$1)),ROWS($D$1:D3))),"")</f>
        <v>30 SEP 2024 To 06 OCT 2024</v>
      </c>
      <c r="F6" s="27" t="str">
        <f>IF(ROWS($D$1:D3)&lt;=$D$1,INDEX(Match_BeneficiaryName,_xlfn.AGGREGATE(15,3,(Data=Reseller)/(Data=Reseller)*(ROW(Data)-ROW(Data!$C$1)),ROWS($D$1:D3))),"")</f>
        <v xml:space="preserve"> </v>
      </c>
      <c r="G6" s="27" t="str">
        <f>IF(ROWS($D$1:D3)&lt;=$D$1,INDEX(Match_ModeofPayment,_xlfn.AGGREGATE(15,3,(Data=Reseller)/(Data=Reseller)*(ROW(Data)-ROW(Data!$C$1)),ROWS($D$1:D3))),"")</f>
        <v xml:space="preserve"> </v>
      </c>
      <c r="H6" s="29">
        <f>IF(ROWS($D$1:D3)&lt;=$D$1,INDEX(Match_Credit,_xlfn.AGGREGATE(15,3,(Data=Reseller)/(Data=Reseller)*(ROW(Data)-ROW(Data!$C$1)),ROWS($D$1:D3))),"")</f>
        <v>673.89</v>
      </c>
      <c r="I6" s="29">
        <f>IF(ROWS($D$1:D3)&lt;=$D$1,INDEX(Match_Debit,_xlfn.AGGREGATE(15,3,(Data=Reseller)/(Data=Reseller)*(ROW(Data)-ROW(Data!$C$1)),ROWS($D$1:D3))),"")</f>
        <v>0</v>
      </c>
      <c r="J6" s="29">
        <f t="shared" ref="J6:J19" si="0">IFERROR(J5+H6-I6,"")</f>
        <v>673.89</v>
      </c>
      <c r="K6" s="27" t="str">
        <f>IF(ROWS($D$1:D3)&lt;=$D$1,INDEX(Match_Remarks,_xlfn.AGGREGATE(15,3,(Data=Reseller)/(Data=Reseller)*(ROW(Data)-ROW(Data!$C$1)),ROWS($D$1:D3))),"")</f>
        <v xml:space="preserve"> </v>
      </c>
    </row>
    <row r="7" spans="1:11" x14ac:dyDescent="0.35">
      <c r="A7" s="27" t="str">
        <f>IF(ROWS($D$1:D4)&lt;=$D$1,INDEX(Match_FinancialYear,_xlfn.AGGREGATE(15,3,(Data=Reseller)/(Data=Reseller)*(ROW(Data)-ROW(Data!$C$1)),ROWS($D$1:D4))),"")</f>
        <v>2024-25</v>
      </c>
      <c r="B7" s="28">
        <f>IF(ROWS($D$1:D4)&lt;=$D$1,INDEX(Match_Date,_xlfn.AGGREGATE(15,3,(Data=Reseller)/(Data=Reseller)*(ROW(Data)-ROW(Data!$C$1)),ROWS($D$1:D4))),"")</f>
        <v>45572</v>
      </c>
      <c r="C7" s="27" t="str">
        <f>IF(ROWS($D$1:D4)&lt;=$D$1,INDEX(Match_Reseller,_xlfn.AGGREGATE(15,3,(Data=Reseller)/(Data=Reseller)*(ROW(Data)-ROW(Data!$C$1)),ROWS($D$1:D4))),"")</f>
        <v>Bella James</v>
      </c>
      <c r="D7" s="27" t="str">
        <f>IF(ROWS($D$1:D4)&lt;=$D$1,INDEX(Match_Particular,_xlfn.AGGREGATE(15,3,(Data=Reseller)/(Data=Reseller)*(ROW(Data)-ROW(Data!$C$1)),ROWS($D$1:D4))),"")</f>
        <v>Dispute</v>
      </c>
      <c r="E7" s="27" t="str">
        <f>IF(ROWS($D$1:D4)&lt;=$D$1,INDEX(Match_BillingPeriod,_xlfn.AGGREGATE(15,3,(Data=Reseller)/(Data=Reseller)*(ROW(Data)-ROW(Data!$C$1)),ROWS($D$1:D4))),"")</f>
        <v xml:space="preserve"> </v>
      </c>
      <c r="F7" s="27" t="str">
        <f>IF(ROWS($D$1:D4)&lt;=$D$1,INDEX(Match_BeneficiaryName,_xlfn.AGGREGATE(15,3,(Data=Reseller)/(Data=Reseller)*(ROW(Data)-ROW(Data!$C$1)),ROWS($D$1:D4))),"")</f>
        <v xml:space="preserve"> </v>
      </c>
      <c r="G7" s="27" t="str">
        <f>IF(ROWS($D$1:D4)&lt;=$D$1,INDEX(Match_ModeofPayment,_xlfn.AGGREGATE(15,3,(Data=Reseller)/(Data=Reseller)*(ROW(Data)-ROW(Data!$C$1)),ROWS($D$1:D4))),"")</f>
        <v xml:space="preserve"> </v>
      </c>
      <c r="H7" s="29">
        <f>IF(ROWS($D$1:D4)&lt;=$D$1,INDEX(Match_Credit,_xlfn.AGGREGATE(15,3,(Data=Reseller)/(Data=Reseller)*(ROW(Data)-ROW(Data!$C$1)),ROWS($D$1:D4))),"")</f>
        <v>0</v>
      </c>
      <c r="I7" s="29">
        <f>IF(ROWS($D$1:D4)&lt;=$D$1,INDEX(Match_Debit,_xlfn.AGGREGATE(15,3,(Data=Reseller)/(Data=Reseller)*(ROW(Data)-ROW(Data!$C$1)),ROWS($D$1:D4))),"")</f>
        <v>464.28</v>
      </c>
      <c r="J7" s="29">
        <f t="shared" si="0"/>
        <v>209.61</v>
      </c>
      <c r="K7" s="27" t="str">
        <f>IF(ROWS($D$1:D4)&lt;=$D$1,INDEX(Match_Remarks,_xlfn.AGGREGATE(15,3,(Data=Reseller)/(Data=Reseller)*(ROW(Data)-ROW(Data!$C$1)),ROWS($D$1:D4))),"")</f>
        <v xml:space="preserve"> </v>
      </c>
    </row>
    <row r="8" spans="1:11" x14ac:dyDescent="0.35">
      <c r="A8" s="27" t="str">
        <f>IF(ROWS($D$1:D5)&lt;=$D$1,INDEX(Match_FinancialYear,_xlfn.AGGREGATE(15,3,(Data=Reseller)/(Data=Reseller)*(ROW(Data)-ROW(Data!$C$1)),ROWS($D$1:D5))),"")</f>
        <v>2024-25</v>
      </c>
      <c r="B8" s="28">
        <f>IF(ROWS($D$1:D5)&lt;=$D$1,INDEX(Match_Date,_xlfn.AGGREGATE(15,3,(Data=Reseller)/(Data=Reseller)*(ROW(Data)-ROW(Data!$C$1)),ROWS($D$1:D5))),"")</f>
        <v>45573</v>
      </c>
      <c r="C8" s="27" t="str">
        <f>IF(ROWS($D$1:D5)&lt;=$D$1,INDEX(Match_Reseller,_xlfn.AGGREGATE(15,3,(Data=Reseller)/(Data=Reseller)*(ROW(Data)-ROW(Data!$C$1)),ROWS($D$1:D5))),"")</f>
        <v>Bella James</v>
      </c>
      <c r="D8" s="27" t="str">
        <f>IF(ROWS($D$1:D5)&lt;=$D$1,INDEX(Match_Particular,_xlfn.AGGREGATE(15,3,(Data=Reseller)/(Data=Reseller)*(ROW(Data)-ROW(Data!$C$1)),ROWS($D$1:D5))),"")</f>
        <v>Payment Processed</v>
      </c>
      <c r="E8" s="27" t="str">
        <f>IF(ROWS($D$1:D5)&lt;=$D$1,INDEX(Match_BillingPeriod,_xlfn.AGGREGATE(15,3,(Data=Reseller)/(Data=Reseller)*(ROW(Data)-ROW(Data!$C$1)),ROWS($D$1:D5))),"")</f>
        <v xml:space="preserve"> </v>
      </c>
      <c r="F8" s="27" t="str">
        <f>IF(ROWS($D$1:D5)&lt;=$D$1,INDEX(Match_BeneficiaryName,_xlfn.AGGREGATE(15,3,(Data=Reseller)/(Data=Reseller)*(ROW(Data)-ROW(Data!$C$1)),ROWS($D$1:D5))),"")</f>
        <v>Friedman and Sons LLC</v>
      </c>
      <c r="G8" s="27" t="str">
        <f>IF(ROWS($D$1:D5)&lt;=$D$1,INDEX(Match_ModeofPayment,_xlfn.AGGREGATE(15,3,(Data=Reseller)/(Data=Reseller)*(ROW(Data)-ROW(Data!$C$1)),ROWS($D$1:D5))),"")</f>
        <v>Axis</v>
      </c>
      <c r="H8" s="29">
        <f>IF(ROWS($D$1:D5)&lt;=$D$1,INDEX(Match_Credit,_xlfn.AGGREGATE(15,3,(Data=Reseller)/(Data=Reseller)*(ROW(Data)-ROW(Data!$C$1)),ROWS($D$1:D5))),"")</f>
        <v>0</v>
      </c>
      <c r="I8" s="29">
        <f>IF(ROWS($D$1:D5)&lt;=$D$1,INDEX(Match_Debit,_xlfn.AGGREGATE(15,3,(Data=Reseller)/(Data=Reseller)*(ROW(Data)-ROW(Data!$C$1)),ROWS($D$1:D5))),"")</f>
        <v>673.89</v>
      </c>
      <c r="J8" s="29">
        <f t="shared" si="0"/>
        <v>-464.28</v>
      </c>
      <c r="K8" s="27" t="str">
        <f>IF(ROWS($D$1:D5)&lt;=$D$1,INDEX(Match_Remarks,_xlfn.AGGREGATE(15,3,(Data=Reseller)/(Data=Reseller)*(ROW(Data)-ROW(Data!$C$1)),ROWS($D$1:D5))),"")</f>
        <v xml:space="preserve"> </v>
      </c>
    </row>
    <row r="9" spans="1:11" x14ac:dyDescent="0.35">
      <c r="A9" s="27" t="str">
        <f>IF(ROWS($D$1:D6)&lt;=$D$1,INDEX(Match_FinancialYear,_xlfn.AGGREGATE(15,3,(Data=Reseller)/(Data=Reseller)*(ROW(Data)-ROW(Data!$C$1)),ROWS($D$1:D6))),"")</f>
        <v>2024-25</v>
      </c>
      <c r="B9" s="28">
        <f>IF(ROWS($D$1:D6)&lt;=$D$1,INDEX(Match_Date,_xlfn.AGGREGATE(15,3,(Data=Reseller)/(Data=Reseller)*(ROW(Data)-ROW(Data!$C$1)),ROWS($D$1:D6))),"")</f>
        <v>45670</v>
      </c>
      <c r="C9" s="27" t="str">
        <f>IF(ROWS($D$1:D6)&lt;=$D$1,INDEX(Match_Reseller,_xlfn.AGGREGATE(15,3,(Data=Reseller)/(Data=Reseller)*(ROW(Data)-ROW(Data!$C$1)),ROWS($D$1:D6))),"")</f>
        <v>Bella James</v>
      </c>
      <c r="D9" s="27" t="str">
        <f>IF(ROWS($D$1:D6)&lt;=$D$1,INDEX(Match_Particular,_xlfn.AGGREGATE(15,3,(Data=Reseller)/(Data=Reseller)*(ROW(Data)-ROW(Data!$C$1)),ROWS($D$1:D6))),"")</f>
        <v>Invoice (MTZ/24-25/03)</v>
      </c>
      <c r="E9" s="27" t="str">
        <f>IF(ROWS($D$1:D6)&lt;=$D$1,INDEX(Match_BillingPeriod,_xlfn.AGGREGATE(15,3,(Data=Reseller)/(Data=Reseller)*(ROW(Data)-ROW(Data!$C$1)),ROWS($D$1:D6))),"")</f>
        <v>07 OCT 2024 To 12 JAN 2025</v>
      </c>
      <c r="F9" s="27" t="str">
        <f>IF(ROWS($D$1:D6)&lt;=$D$1,INDEX(Match_BeneficiaryName,_xlfn.AGGREGATE(15,3,(Data=Reseller)/(Data=Reseller)*(ROW(Data)-ROW(Data!$C$1)),ROWS($D$1:D6))),"")</f>
        <v xml:space="preserve"> </v>
      </c>
      <c r="G9" s="27" t="str">
        <f>IF(ROWS($D$1:D6)&lt;=$D$1,INDEX(Match_ModeofPayment,_xlfn.AGGREGATE(15,3,(Data=Reseller)/(Data=Reseller)*(ROW(Data)-ROW(Data!$C$1)),ROWS($D$1:D6))),"")</f>
        <v xml:space="preserve"> </v>
      </c>
      <c r="H9" s="29">
        <f>IF(ROWS($D$1:D6)&lt;=$D$1,INDEX(Match_Credit,_xlfn.AGGREGATE(15,3,(Data=Reseller)/(Data=Reseller)*(ROW(Data)-ROW(Data!$C$1)),ROWS($D$1:D6))),"")</f>
        <v>1245.1500000000001</v>
      </c>
      <c r="I9" s="29">
        <f>IF(ROWS($D$1:D6)&lt;=$D$1,INDEX(Match_Debit,_xlfn.AGGREGATE(15,3,(Data=Reseller)/(Data=Reseller)*(ROW(Data)-ROW(Data!$C$1)),ROWS($D$1:D6))),"")</f>
        <v>0</v>
      </c>
      <c r="J9" s="29">
        <f t="shared" si="0"/>
        <v>780.87000000000012</v>
      </c>
      <c r="K9" s="27" t="str">
        <f>IF(ROWS($D$1:D6)&lt;=$D$1,INDEX(Match_Remarks,_xlfn.AGGREGATE(15,3,(Data=Reseller)/(Data=Reseller)*(ROW(Data)-ROW(Data!$C$1)),ROWS($D$1:D6))),"")</f>
        <v xml:space="preserve"> </v>
      </c>
    </row>
    <row r="10" spans="1:11" x14ac:dyDescent="0.35">
      <c r="A10" s="27" t="str">
        <f>IF(ROWS($D$1:D7)&lt;=$D$1,INDEX(Match_FinancialYear,_xlfn.AGGREGATE(15,3,(Data=Reseller)/(Data=Reseller)*(ROW(Data)-ROW(Data!$C$1)),ROWS($D$1:D7))),"")</f>
        <v>2024-25</v>
      </c>
      <c r="B10" s="28">
        <f>IF(ROWS($D$1:D7)&lt;=$D$1,INDEX(Match_Date,_xlfn.AGGREGATE(15,3,(Data=Reseller)/(Data=Reseller)*(ROW(Data)-ROW(Data!$C$1)),ROWS($D$1:D7))),"")</f>
        <v>45670</v>
      </c>
      <c r="C10" s="27" t="str">
        <f>IF(ROWS($D$1:D7)&lt;=$D$1,INDEX(Match_Reseller,_xlfn.AGGREGATE(15,3,(Data=Reseller)/(Data=Reseller)*(ROW(Data)-ROW(Data!$C$1)),ROWS($D$1:D7))),"")</f>
        <v>Bella James</v>
      </c>
      <c r="D10" s="27" t="str">
        <f>IF(ROWS($D$1:D7)&lt;=$D$1,INDEX(Match_Particular,_xlfn.AGGREGATE(15,3,(Data=Reseller)/(Data=Reseller)*(ROW(Data)-ROW(Data!$C$1)),ROWS($D$1:D7))),"")</f>
        <v>Dispute recovered from client</v>
      </c>
      <c r="E10" s="27" t="str">
        <f>IF(ROWS($D$1:D7)&lt;=$D$1,INDEX(Match_BillingPeriod,_xlfn.AGGREGATE(15,3,(Data=Reseller)/(Data=Reseller)*(ROW(Data)-ROW(Data!$C$1)),ROWS($D$1:D7))),"")</f>
        <v xml:space="preserve"> </v>
      </c>
      <c r="F10" s="27" t="str">
        <f>IF(ROWS($D$1:D7)&lt;=$D$1,INDEX(Match_BeneficiaryName,_xlfn.AGGREGATE(15,3,(Data=Reseller)/(Data=Reseller)*(ROW(Data)-ROW(Data!$C$1)),ROWS($D$1:D7))),"")</f>
        <v xml:space="preserve"> </v>
      </c>
      <c r="G10" s="27" t="str">
        <f>IF(ROWS($D$1:D7)&lt;=$D$1,INDEX(Match_ModeofPayment,_xlfn.AGGREGATE(15,3,(Data=Reseller)/(Data=Reseller)*(ROW(Data)-ROW(Data!$C$1)),ROWS($D$1:D7))),"")</f>
        <v xml:space="preserve"> </v>
      </c>
      <c r="H10" s="29">
        <f>IF(ROWS($D$1:D7)&lt;=$D$1,INDEX(Match_Credit,_xlfn.AGGREGATE(15,3,(Data=Reseller)/(Data=Reseller)*(ROW(Data)-ROW(Data!$C$1)),ROWS($D$1:D7))),"")</f>
        <v>232.14</v>
      </c>
      <c r="I10" s="29">
        <f>IF(ROWS($D$1:D7)&lt;=$D$1,INDEX(Match_Debit,_xlfn.AGGREGATE(15,3,(Data=Reseller)/(Data=Reseller)*(ROW(Data)-ROW(Data!$C$1)),ROWS($D$1:D7))),"")</f>
        <v>0</v>
      </c>
      <c r="J10" s="29">
        <f t="shared" si="0"/>
        <v>1013.0100000000001</v>
      </c>
      <c r="K10" s="27" t="str">
        <f>IF(ROWS($D$1:D7)&lt;=$D$1,INDEX(Match_Remarks,_xlfn.AGGREGATE(15,3,(Data=Reseller)/(Data=Reseller)*(ROW(Data)-ROW(Data!$C$1)),ROWS($D$1:D7))),"")</f>
        <v>50% disputed amount recovered from this invoice amount</v>
      </c>
    </row>
    <row r="11" spans="1:11" x14ac:dyDescent="0.35">
      <c r="A11" s="27" t="str">
        <f>IF(ROWS($D$1:D8)&lt;=$D$1,INDEX(Match_FinancialYear,_xlfn.AGGREGATE(15,3,(Data=Reseller)/(Data=Reseller)*(ROW(Data)-ROW(Data!$C$1)),ROWS($D$1:D8))),"")</f>
        <v>2024-25</v>
      </c>
      <c r="B11" s="28">
        <f>IF(ROWS($D$1:D8)&lt;=$D$1,INDEX(Match_Date,_xlfn.AGGREGATE(15,3,(Data=Reseller)/(Data=Reseller)*(ROW(Data)-ROW(Data!$C$1)),ROWS($D$1:D8))),"")</f>
        <v>45671</v>
      </c>
      <c r="C11" s="27" t="str">
        <f>IF(ROWS($D$1:D8)&lt;=$D$1,INDEX(Match_Reseller,_xlfn.AGGREGATE(15,3,(Data=Reseller)/(Data=Reseller)*(ROW(Data)-ROW(Data!$C$1)),ROWS($D$1:D8))),"")</f>
        <v>Bella James</v>
      </c>
      <c r="D11" s="27" t="str">
        <f>IF(ROWS($D$1:D8)&lt;=$D$1,INDEX(Match_Particular,_xlfn.AGGREGATE(15,3,(Data=Reseller)/(Data=Reseller)*(ROW(Data)-ROW(Data!$C$1)),ROWS($D$1:D8))),"")</f>
        <v>Payment Processed</v>
      </c>
      <c r="E11" s="27" t="str">
        <f>IF(ROWS($D$1:D8)&lt;=$D$1,INDEX(Match_BillingPeriod,_xlfn.AGGREGATE(15,3,(Data=Reseller)/(Data=Reseller)*(ROW(Data)-ROW(Data!$C$1)),ROWS($D$1:D8))),"")</f>
        <v xml:space="preserve"> </v>
      </c>
      <c r="F11" s="27" t="str">
        <f>IF(ROWS($D$1:D8)&lt;=$D$1,INDEX(Match_BeneficiaryName,_xlfn.AGGREGATE(15,3,(Data=Reseller)/(Data=Reseller)*(ROW(Data)-ROW(Data!$C$1)),ROWS($D$1:D8))),"")</f>
        <v>Friedman and Sons LLC</v>
      </c>
      <c r="G11" s="27" t="str">
        <f>IF(ROWS($D$1:D8)&lt;=$D$1,INDEX(Match_ModeofPayment,_xlfn.AGGREGATE(15,3,(Data=Reseller)/(Data=Reseller)*(ROW(Data)-ROW(Data!$C$1)),ROWS($D$1:D8))),"")</f>
        <v>Axis</v>
      </c>
      <c r="H11" s="29">
        <f>IF(ROWS($D$1:D8)&lt;=$D$1,INDEX(Match_Credit,_xlfn.AGGREGATE(15,3,(Data=Reseller)/(Data=Reseller)*(ROW(Data)-ROW(Data!$C$1)),ROWS($D$1:D8))),"")</f>
        <v>0</v>
      </c>
      <c r="I11" s="29">
        <f>IF(ROWS($D$1:D8)&lt;=$D$1,INDEX(Match_Debit,_xlfn.AGGREGATE(15,3,(Data=Reseller)/(Data=Reseller)*(ROW(Data)-ROW(Data!$C$1)),ROWS($D$1:D8))),"")</f>
        <v>1245.1500000000001</v>
      </c>
      <c r="J11" s="29">
        <f t="shared" si="0"/>
        <v>-232.14</v>
      </c>
      <c r="K11" s="27" t="str">
        <f>IF(ROWS($D$1:D8)&lt;=$D$1,INDEX(Match_Remarks,_xlfn.AGGREGATE(15,3,(Data=Reseller)/(Data=Reseller)*(ROW(Data)-ROW(Data!$C$1)),ROWS($D$1:D8))),"")</f>
        <v xml:space="preserve"> </v>
      </c>
    </row>
    <row r="12" spans="1:11" x14ac:dyDescent="0.35">
      <c r="A12" s="27" t="str">
        <f>IF(ROWS($D$1:D9)&lt;=$D$1,INDEX(Match_FinancialYear,_xlfn.AGGREGATE(15,3,(Data=Reseller)/(Data=Reseller)*(ROW(Data)-ROW(Data!$C$1)),ROWS($D$1:D9))),"")</f>
        <v>2024-25</v>
      </c>
      <c r="B12" s="28">
        <f>IF(ROWS($D$1:D9)&lt;=$D$1,INDEX(Match_Date,_xlfn.AGGREGATE(15,3,(Data=Reseller)/(Data=Reseller)*(ROW(Data)-ROW(Data!$C$1)),ROWS($D$1:D9))),"")</f>
        <v>45671</v>
      </c>
      <c r="C12" s="27" t="str">
        <f>IF(ROWS($D$1:D9)&lt;=$D$1,INDEX(Match_Reseller,_xlfn.AGGREGATE(15,3,(Data=Reseller)/(Data=Reseller)*(ROW(Data)-ROW(Data!$C$1)),ROWS($D$1:D9))),"")</f>
        <v>Bella James</v>
      </c>
      <c r="D12" s="27" t="str">
        <f>IF(ROWS($D$1:D9)&lt;=$D$1,INDEX(Match_Particular,_xlfn.AGGREGATE(15,3,(Data=Reseller)/(Data=Reseller)*(ROW(Data)-ROW(Data!$C$1)),ROWS($D$1:D9))),"")</f>
        <v>Dispute</v>
      </c>
      <c r="E12" s="27" t="str">
        <f>IF(ROWS($D$1:D9)&lt;=$D$1,INDEX(Match_BillingPeriod,_xlfn.AGGREGATE(15,3,(Data=Reseller)/(Data=Reseller)*(ROW(Data)-ROW(Data!$C$1)),ROWS($D$1:D9))),"")</f>
        <v xml:space="preserve"> </v>
      </c>
      <c r="F12" s="27" t="str">
        <f>IF(ROWS($D$1:D9)&lt;=$D$1,INDEX(Match_BeneficiaryName,_xlfn.AGGREGATE(15,3,(Data=Reseller)/(Data=Reseller)*(ROW(Data)-ROW(Data!$C$1)),ROWS($D$1:D9))),"")</f>
        <v xml:space="preserve"> </v>
      </c>
      <c r="G12" s="27" t="str">
        <f>IF(ROWS($D$1:D9)&lt;=$D$1,INDEX(Match_ModeofPayment,_xlfn.AGGREGATE(15,3,(Data=Reseller)/(Data=Reseller)*(ROW(Data)-ROW(Data!$C$1)),ROWS($D$1:D9))),"")</f>
        <v xml:space="preserve"> </v>
      </c>
      <c r="H12" s="29">
        <f>IF(ROWS($D$1:D9)&lt;=$D$1,INDEX(Match_Credit,_xlfn.AGGREGATE(15,3,(Data=Reseller)/(Data=Reseller)*(ROW(Data)-ROW(Data!$C$1)),ROWS($D$1:D9))),"")</f>
        <v>0</v>
      </c>
      <c r="I12" s="29">
        <f>IF(ROWS($D$1:D9)&lt;=$D$1,INDEX(Match_Debit,_xlfn.AGGREGATE(15,3,(Data=Reseller)/(Data=Reseller)*(ROW(Data)-ROW(Data!$C$1)),ROWS($D$1:D9))),"")</f>
        <v>76.2</v>
      </c>
      <c r="J12" s="29">
        <f t="shared" si="0"/>
        <v>-308.33999999999997</v>
      </c>
      <c r="K12" s="27" t="str">
        <f>IF(ROWS($D$1:D9)&lt;=$D$1,INDEX(Match_Remarks,_xlfn.AGGREGATE(15,3,(Data=Reseller)/(Data=Reseller)*(ROW(Data)-ROW(Data!$C$1)),ROWS($D$1:D9))),"")</f>
        <v xml:space="preserve"> </v>
      </c>
    </row>
    <row r="13" spans="1:11" x14ac:dyDescent="0.35">
      <c r="A13" s="27" t="str">
        <f>IF(ROWS($D$1:D10)&lt;=$D$1,INDEX(Match_FinancialYear,_xlfn.AGGREGATE(15,3,(Data=Reseller)/(Data=Reseller)*(ROW(Data)-ROW(Data!$C$1)),ROWS($D$1:D10))),"")</f>
        <v>2024-25</v>
      </c>
      <c r="B13" s="28">
        <f>IF(ROWS($D$1:D10)&lt;=$D$1,INDEX(Match_Date,_xlfn.AGGREGATE(15,3,(Data=Reseller)/(Data=Reseller)*(ROW(Data)-ROW(Data!$C$1)),ROWS($D$1:D10))),"")</f>
        <v>45677</v>
      </c>
      <c r="C13" s="27" t="str">
        <f>IF(ROWS($D$1:D10)&lt;=$D$1,INDEX(Match_Reseller,_xlfn.AGGREGATE(15,3,(Data=Reseller)/(Data=Reseller)*(ROW(Data)-ROW(Data!$C$1)),ROWS($D$1:D10))),"")</f>
        <v>Bella James</v>
      </c>
      <c r="D13" s="27" t="str">
        <f>IF(ROWS($D$1:D10)&lt;=$D$1,INDEX(Match_Particular,_xlfn.AGGREGATE(15,3,(Data=Reseller)/(Data=Reseller)*(ROW(Data)-ROW(Data!$C$1)),ROWS($D$1:D10))),"")</f>
        <v>Invoice (MTZ/24-25/04)</v>
      </c>
      <c r="E13" s="27" t="str">
        <f>IF(ROWS($D$1:D10)&lt;=$D$1,INDEX(Match_BillingPeriod,_xlfn.AGGREGATE(15,3,(Data=Reseller)/(Data=Reseller)*(ROW(Data)-ROW(Data!$C$1)),ROWS($D$1:D10))),"")</f>
        <v>13 JAN 2025 To 19 JAN 2025</v>
      </c>
      <c r="F13" s="27" t="str">
        <f>IF(ROWS($D$1:D10)&lt;=$D$1,INDEX(Match_BeneficiaryName,_xlfn.AGGREGATE(15,3,(Data=Reseller)/(Data=Reseller)*(ROW(Data)-ROW(Data!$C$1)),ROWS($D$1:D10))),"")</f>
        <v xml:space="preserve"> </v>
      </c>
      <c r="G13" s="27" t="str">
        <f>IF(ROWS($D$1:D10)&lt;=$D$1,INDEX(Match_ModeofPayment,_xlfn.AGGREGATE(15,3,(Data=Reseller)/(Data=Reseller)*(ROW(Data)-ROW(Data!$C$1)),ROWS($D$1:D10))),"")</f>
        <v xml:space="preserve"> </v>
      </c>
      <c r="H13" s="29">
        <f>IF(ROWS($D$1:D10)&lt;=$D$1,INDEX(Match_Credit,_xlfn.AGGREGATE(15,3,(Data=Reseller)/(Data=Reseller)*(ROW(Data)-ROW(Data!$C$1)),ROWS($D$1:D10))),"")</f>
        <v>720.49</v>
      </c>
      <c r="I13" s="29">
        <f>IF(ROWS($D$1:D10)&lt;=$D$1,INDEX(Match_Debit,_xlfn.AGGREGATE(15,3,(Data=Reseller)/(Data=Reseller)*(ROW(Data)-ROW(Data!$C$1)),ROWS($D$1:D10))),"")</f>
        <v>0</v>
      </c>
      <c r="J13" s="29">
        <f t="shared" si="0"/>
        <v>412.15000000000003</v>
      </c>
      <c r="K13" s="27" t="str">
        <f>IF(ROWS($D$1:D10)&lt;=$D$1,INDEX(Match_Remarks,_xlfn.AGGREGATE(15,3,(Data=Reseller)/(Data=Reseller)*(ROW(Data)-ROW(Data!$C$1)),ROWS($D$1:D10))),"")</f>
        <v xml:space="preserve"> </v>
      </c>
    </row>
    <row r="14" spans="1:11" x14ac:dyDescent="0.35">
      <c r="A14" s="27" t="str">
        <f>IF(ROWS($D$1:D11)&lt;=$D$1,INDEX(Match_FinancialYear,_xlfn.AGGREGATE(15,3,(Data=Reseller)/(Data=Reseller)*(ROW(Data)-ROW(Data!$C$1)),ROWS($D$1:D11))),"")</f>
        <v>2024-25</v>
      </c>
      <c r="B14" s="28">
        <f>IF(ROWS($D$1:D11)&lt;=$D$1,INDEX(Match_Date,_xlfn.AGGREGATE(15,3,(Data=Reseller)/(Data=Reseller)*(ROW(Data)-ROW(Data!$C$1)),ROWS($D$1:D11))),"")</f>
        <v>45677</v>
      </c>
      <c r="C14" s="27" t="str">
        <f>IF(ROWS($D$1:D11)&lt;=$D$1,INDEX(Match_Reseller,_xlfn.AGGREGATE(15,3,(Data=Reseller)/(Data=Reseller)*(ROW(Data)-ROW(Data!$C$1)),ROWS($D$1:D11))),"")</f>
        <v>Bella James</v>
      </c>
      <c r="D14" s="27" t="str">
        <f>IF(ROWS($D$1:D11)&lt;=$D$1,INDEX(Match_Particular,_xlfn.AGGREGATE(15,3,(Data=Reseller)/(Data=Reseller)*(ROW(Data)-ROW(Data!$C$1)),ROWS($D$1:D11))),"")</f>
        <v>Dispute recovered from client</v>
      </c>
      <c r="E14" s="27" t="str">
        <f>IF(ROWS($D$1:D11)&lt;=$D$1,INDEX(Match_BillingPeriod,_xlfn.AGGREGATE(15,3,(Data=Reseller)/(Data=Reseller)*(ROW(Data)-ROW(Data!$C$1)),ROWS($D$1:D11))),"")</f>
        <v xml:space="preserve"> </v>
      </c>
      <c r="F14" s="27" t="str">
        <f>IF(ROWS($D$1:D11)&lt;=$D$1,INDEX(Match_BeneficiaryName,_xlfn.AGGREGATE(15,3,(Data=Reseller)/(Data=Reseller)*(ROW(Data)-ROW(Data!$C$1)),ROWS($D$1:D11))),"")</f>
        <v xml:space="preserve"> </v>
      </c>
      <c r="G14" s="27" t="str">
        <f>IF(ROWS($D$1:D11)&lt;=$D$1,INDEX(Match_ModeofPayment,_xlfn.AGGREGATE(15,3,(Data=Reseller)/(Data=Reseller)*(ROW(Data)-ROW(Data!$C$1)),ROWS($D$1:D11))),"")</f>
        <v xml:space="preserve"> </v>
      </c>
      <c r="H14" s="29">
        <f>IF(ROWS($D$1:D11)&lt;=$D$1,INDEX(Match_Credit,_xlfn.AGGREGATE(15,3,(Data=Reseller)/(Data=Reseller)*(ROW(Data)-ROW(Data!$C$1)),ROWS($D$1:D11))),"")</f>
        <v>308.33999999999997</v>
      </c>
      <c r="I14" s="29">
        <f>IF(ROWS($D$1:D11)&lt;=$D$1,INDEX(Match_Debit,_xlfn.AGGREGATE(15,3,(Data=Reseller)/(Data=Reseller)*(ROW(Data)-ROW(Data!$C$1)),ROWS($D$1:D11))),"")</f>
        <v>0</v>
      </c>
      <c r="J14" s="29">
        <f t="shared" si="0"/>
        <v>720.49</v>
      </c>
      <c r="K14" s="27" t="str">
        <f>IF(ROWS($D$1:D11)&lt;=$D$1,INDEX(Match_Remarks,_xlfn.AGGREGATE(15,3,(Data=Reseller)/(Data=Reseller)*(ROW(Data)-ROW(Data!$C$1)),ROWS($D$1:D11))),"")</f>
        <v>Complete dispute recovered</v>
      </c>
    </row>
    <row r="15" spans="1:11" x14ac:dyDescent="0.35">
      <c r="A15" s="27" t="str">
        <f>IF(ROWS($D$1:D12)&lt;=$D$1,INDEX(Match_FinancialYear,_xlfn.AGGREGATE(15,3,(Data=Reseller)/(Data=Reseller)*(ROW(Data)-ROW(Data!$C$1)),ROWS($D$1:D12))),"")</f>
        <v>2024-25</v>
      </c>
      <c r="B15" s="28">
        <f>IF(ROWS($D$1:D12)&lt;=$D$1,INDEX(Match_Date,_xlfn.AGGREGATE(15,3,(Data=Reseller)/(Data=Reseller)*(ROW(Data)-ROW(Data!$C$1)),ROWS($D$1:D12))),"")</f>
        <v>45678</v>
      </c>
      <c r="C15" s="27" t="str">
        <f>IF(ROWS($D$1:D12)&lt;=$D$1,INDEX(Match_Reseller,_xlfn.AGGREGATE(15,3,(Data=Reseller)/(Data=Reseller)*(ROW(Data)-ROW(Data!$C$1)),ROWS($D$1:D12))),"")</f>
        <v>Bella James</v>
      </c>
      <c r="D15" s="27" t="str">
        <f>IF(ROWS($D$1:D12)&lt;=$D$1,INDEX(Match_Particular,_xlfn.AGGREGATE(15,3,(Data=Reseller)/(Data=Reseller)*(ROW(Data)-ROW(Data!$C$1)),ROWS($D$1:D12))),"")</f>
        <v>Payment Processed</v>
      </c>
      <c r="E15" s="27" t="str">
        <f>IF(ROWS($D$1:D12)&lt;=$D$1,INDEX(Match_BillingPeriod,_xlfn.AGGREGATE(15,3,(Data=Reseller)/(Data=Reseller)*(ROW(Data)-ROW(Data!$C$1)),ROWS($D$1:D12))),"")</f>
        <v xml:space="preserve"> </v>
      </c>
      <c r="F15" s="27" t="str">
        <f>IF(ROWS($D$1:D12)&lt;=$D$1,INDEX(Match_BeneficiaryName,_xlfn.AGGREGATE(15,3,(Data=Reseller)/(Data=Reseller)*(ROW(Data)-ROW(Data!$C$1)),ROWS($D$1:D12))),"")</f>
        <v>Friedman and Sons LLC</v>
      </c>
      <c r="G15" s="27" t="str">
        <f>IF(ROWS($D$1:D12)&lt;=$D$1,INDEX(Match_ModeofPayment,_xlfn.AGGREGATE(15,3,(Data=Reseller)/(Data=Reseller)*(ROW(Data)-ROW(Data!$C$1)),ROWS($D$1:D12))),"")</f>
        <v>Axis</v>
      </c>
      <c r="H15" s="29">
        <f>IF(ROWS($D$1:D12)&lt;=$D$1,INDEX(Match_Credit,_xlfn.AGGREGATE(15,3,(Data=Reseller)/(Data=Reseller)*(ROW(Data)-ROW(Data!$C$1)),ROWS($D$1:D12))),"")</f>
        <v>0</v>
      </c>
      <c r="I15" s="29">
        <f>IF(ROWS($D$1:D12)&lt;=$D$1,INDEX(Match_Debit,_xlfn.AGGREGATE(15,3,(Data=Reseller)/(Data=Reseller)*(ROW(Data)-ROW(Data!$C$1)),ROWS($D$1:D12))),"")</f>
        <v>720.49</v>
      </c>
      <c r="J15" s="29">
        <f t="shared" si="0"/>
        <v>0</v>
      </c>
      <c r="K15" s="27" t="str">
        <f>IF(ROWS($D$1:D12)&lt;=$D$1,INDEX(Match_Remarks,_xlfn.AGGREGATE(15,3,(Data=Reseller)/(Data=Reseller)*(ROW(Data)-ROW(Data!$C$1)),ROWS($D$1:D12))),"")</f>
        <v xml:space="preserve"> </v>
      </c>
    </row>
    <row r="16" spans="1:11" x14ac:dyDescent="0.35">
      <c r="A16" s="27" t="str">
        <f>IF(ROWS($D$1:D13)&lt;=$D$1,INDEX(Match_FinancialYear,_xlfn.AGGREGATE(15,3,(Data=Reseller)/(Data=Reseller)*(ROW(Data)-ROW(Data!$C$1)),ROWS($D$1:D13))),"")</f>
        <v>2024-25</v>
      </c>
      <c r="B16" s="28">
        <f>IF(ROWS($D$1:D13)&lt;=$D$1,INDEX(Match_Date,_xlfn.AGGREGATE(15,3,(Data=Reseller)/(Data=Reseller)*(ROW(Data)-ROW(Data!$C$1)),ROWS($D$1:D13))),"")</f>
        <v>45691</v>
      </c>
      <c r="C16" s="27" t="str">
        <f>IF(ROWS($D$1:D13)&lt;=$D$1,INDEX(Match_Reseller,_xlfn.AGGREGATE(15,3,(Data=Reseller)/(Data=Reseller)*(ROW(Data)-ROW(Data!$C$1)),ROWS($D$1:D13))),"")</f>
        <v>Bella James</v>
      </c>
      <c r="D16" s="27" t="str">
        <f>IF(ROWS($D$1:D13)&lt;=$D$1,INDEX(Match_Particular,_xlfn.AGGREGATE(15,3,(Data=Reseller)/(Data=Reseller)*(ROW(Data)-ROW(Data!$C$1)),ROWS($D$1:D13))),"")</f>
        <v>Invoice (MTZ/24-25/05)</v>
      </c>
      <c r="E16" s="27" t="str">
        <f>IF(ROWS($D$1:D13)&lt;=$D$1,INDEX(Match_BillingPeriod,_xlfn.AGGREGATE(15,3,(Data=Reseller)/(Data=Reseller)*(ROW(Data)-ROW(Data!$C$1)),ROWS($D$1:D13))),"")</f>
        <v>20 JAN 2025 To 02 FEB 2025</v>
      </c>
      <c r="F16" s="27" t="str">
        <f>IF(ROWS($D$1:D13)&lt;=$D$1,INDEX(Match_BeneficiaryName,_xlfn.AGGREGATE(15,3,(Data=Reseller)/(Data=Reseller)*(ROW(Data)-ROW(Data!$C$1)),ROWS($D$1:D13))),"")</f>
        <v xml:space="preserve"> </v>
      </c>
      <c r="G16" s="27" t="str">
        <f>IF(ROWS($D$1:D13)&lt;=$D$1,INDEX(Match_ModeofPayment,_xlfn.AGGREGATE(15,3,(Data=Reseller)/(Data=Reseller)*(ROW(Data)-ROW(Data!$C$1)),ROWS($D$1:D13))),"")</f>
        <v xml:space="preserve"> </v>
      </c>
      <c r="H16" s="29">
        <f>IF(ROWS($D$1:D13)&lt;=$D$1,INDEX(Match_Credit,_xlfn.AGGREGATE(15,3,(Data=Reseller)/(Data=Reseller)*(ROW(Data)-ROW(Data!$C$1)),ROWS($D$1:D13))),"")</f>
        <v>105.5</v>
      </c>
      <c r="I16" s="29">
        <f>IF(ROWS($D$1:D13)&lt;=$D$1,INDEX(Match_Debit,_xlfn.AGGREGATE(15,3,(Data=Reseller)/(Data=Reseller)*(ROW(Data)-ROW(Data!$C$1)),ROWS($D$1:D13))),"")</f>
        <v>0</v>
      </c>
      <c r="J16" s="29">
        <f t="shared" si="0"/>
        <v>105.5</v>
      </c>
      <c r="K16" s="27" t="str">
        <f>IF(ROWS($D$1:D13)&lt;=$D$1,INDEX(Match_Remarks,_xlfn.AGGREGATE(15,3,(Data=Reseller)/(Data=Reseller)*(ROW(Data)-ROW(Data!$C$1)),ROWS($D$1:D13))),"")</f>
        <v xml:space="preserve"> </v>
      </c>
    </row>
    <row r="17" spans="1:11" x14ac:dyDescent="0.35">
      <c r="A17" s="27" t="str">
        <f>IF(ROWS($D$1:D14)&lt;=$D$1,INDEX(Match_FinancialYear,_xlfn.AGGREGATE(15,3,(Data=Reseller)/(Data=Reseller)*(ROW(Data)-ROW(Data!$C$1)),ROWS($D$1:D14))),"")</f>
        <v>2024-25</v>
      </c>
      <c r="B17" s="28">
        <f>IF(ROWS($D$1:D14)&lt;=$D$1,INDEX(Match_Date,_xlfn.AGGREGATE(15,3,(Data=Reseller)/(Data=Reseller)*(ROW(Data)-ROW(Data!$C$1)),ROWS($D$1:D14))),"")</f>
        <v>45692</v>
      </c>
      <c r="C17" s="27" t="str">
        <f>IF(ROWS($D$1:D14)&lt;=$D$1,INDEX(Match_Reseller,_xlfn.AGGREGATE(15,3,(Data=Reseller)/(Data=Reseller)*(ROW(Data)-ROW(Data!$C$1)),ROWS($D$1:D14))),"")</f>
        <v>Bella James</v>
      </c>
      <c r="D17" s="27" t="str">
        <f>IF(ROWS($D$1:D14)&lt;=$D$1,INDEX(Match_Particular,_xlfn.AGGREGATE(15,3,(Data=Reseller)/(Data=Reseller)*(ROW(Data)-ROW(Data!$C$1)),ROWS($D$1:D14))),"")</f>
        <v>Payment Processed</v>
      </c>
      <c r="E17" s="27" t="str">
        <f>IF(ROWS($D$1:D14)&lt;=$D$1,INDEX(Match_BillingPeriod,_xlfn.AGGREGATE(15,3,(Data=Reseller)/(Data=Reseller)*(ROW(Data)-ROW(Data!$C$1)),ROWS($D$1:D14))),"")</f>
        <v xml:space="preserve"> </v>
      </c>
      <c r="F17" s="27" t="str">
        <f>IF(ROWS($D$1:D14)&lt;=$D$1,INDEX(Match_BeneficiaryName,_xlfn.AGGREGATE(15,3,(Data=Reseller)/(Data=Reseller)*(ROW(Data)-ROW(Data!$C$1)),ROWS($D$1:D14))),"")</f>
        <v>Friedman and Sons LLC</v>
      </c>
      <c r="G17" s="27" t="str">
        <f>IF(ROWS($D$1:D14)&lt;=$D$1,INDEX(Match_ModeofPayment,_xlfn.AGGREGATE(15,3,(Data=Reseller)/(Data=Reseller)*(ROW(Data)-ROW(Data!$C$1)),ROWS($D$1:D14))),"")</f>
        <v>Axis</v>
      </c>
      <c r="H17" s="29">
        <f>IF(ROWS($D$1:D14)&lt;=$D$1,INDEX(Match_Credit,_xlfn.AGGREGATE(15,3,(Data=Reseller)/(Data=Reseller)*(ROW(Data)-ROW(Data!$C$1)),ROWS($D$1:D14))),"")</f>
        <v>0</v>
      </c>
      <c r="I17" s="29">
        <f>IF(ROWS($D$1:D14)&lt;=$D$1,INDEX(Match_Debit,_xlfn.AGGREGATE(15,3,(Data=Reseller)/(Data=Reseller)*(ROW(Data)-ROW(Data!$C$1)),ROWS($D$1:D14))),"")</f>
        <v>105.5</v>
      </c>
      <c r="J17" s="29">
        <f t="shared" si="0"/>
        <v>0</v>
      </c>
      <c r="K17" s="27" t="str">
        <f>IF(ROWS($D$1:D14)&lt;=$D$1,INDEX(Match_Remarks,_xlfn.AGGREGATE(15,3,(Data=Reseller)/(Data=Reseller)*(ROW(Data)-ROW(Data!$C$1)),ROWS($D$1:D14))),"")</f>
        <v xml:space="preserve"> </v>
      </c>
    </row>
    <row r="18" spans="1:11" x14ac:dyDescent="0.35">
      <c r="A18" s="27" t="str">
        <f>IF(ROWS($D$1:D15)&lt;=$D$1,INDEX(Match_FinancialYear,_xlfn.AGGREGATE(15,3,(Data=Reseller)/(Data=Reseller)*(ROW(Data)-ROW(Data!$C$1)),ROWS($D$1:D15))),"")</f>
        <v/>
      </c>
      <c r="B18" s="28" t="str">
        <f>IF(ROWS($D$1:D15)&lt;=$D$1,INDEX(Match_Date,_xlfn.AGGREGATE(15,3,(Data=Reseller)/(Data=Reseller)*(ROW(Data)-ROW(Data!$C$1)),ROWS($D$1:D15))),"")</f>
        <v/>
      </c>
      <c r="C18" s="27" t="str">
        <f>IF(ROWS($D$1:D15)&lt;=$D$1,INDEX(Match_Reseller,_xlfn.AGGREGATE(15,3,(Data=Reseller)/(Data=Reseller)*(ROW(Data)-ROW(Data!$C$1)),ROWS($D$1:D15))),"")</f>
        <v/>
      </c>
      <c r="D18" s="27" t="str">
        <f>IF(ROWS($D$1:D15)&lt;=$D$1,INDEX(Match_Particular,_xlfn.AGGREGATE(15,3,(Data=Reseller)/(Data=Reseller)*(ROW(Data)-ROW(Data!$C$1)),ROWS($D$1:D15))),"")</f>
        <v/>
      </c>
      <c r="E18" s="27" t="str">
        <f>IF(ROWS($D$1:D15)&lt;=$D$1,INDEX(Match_BillingPeriod,_xlfn.AGGREGATE(15,3,(Data=Reseller)/(Data=Reseller)*(ROW(Data)-ROW(Data!$C$1)),ROWS($D$1:D15))),"")</f>
        <v/>
      </c>
      <c r="F18" s="27" t="str">
        <f>IF(ROWS($D$1:D15)&lt;=$D$1,INDEX(Match_BeneficiaryName,_xlfn.AGGREGATE(15,3,(Data=Reseller)/(Data=Reseller)*(ROW(Data)-ROW(Data!$C$1)),ROWS($D$1:D15))),"")</f>
        <v/>
      </c>
      <c r="G18" s="27" t="str">
        <f>IF(ROWS($D$1:D15)&lt;=$D$1,INDEX(Match_ModeofPayment,_xlfn.AGGREGATE(15,3,(Data=Reseller)/(Data=Reseller)*(ROW(Data)-ROW(Data!$C$1)),ROWS($D$1:D15))),"")</f>
        <v/>
      </c>
      <c r="H18" s="29" t="str">
        <f>IF(ROWS($D$1:D15)&lt;=$D$1,INDEX(Match_Credit,_xlfn.AGGREGATE(15,3,(Data=Reseller)/(Data=Reseller)*(ROW(Data)-ROW(Data!$C$1)),ROWS($D$1:D15))),"")</f>
        <v/>
      </c>
      <c r="I18" s="29" t="str">
        <f>IF(ROWS($D$1:D15)&lt;=$D$1,INDEX(Match_Debit,_xlfn.AGGREGATE(15,3,(Data=Reseller)/(Data=Reseller)*(ROW(Data)-ROW(Data!$C$1)),ROWS($D$1:D15))),"")</f>
        <v/>
      </c>
      <c r="J18" s="29" t="str">
        <f t="shared" si="0"/>
        <v/>
      </c>
      <c r="K18" s="27" t="str">
        <f>IF(ROWS($D$1:D15)&lt;=$D$1,INDEX(Match_Remarks,_xlfn.AGGREGATE(15,3,(Data=Reseller)/(Data=Reseller)*(ROW(Data)-ROW(Data!$C$1)),ROWS($D$1:D15))),"")</f>
        <v/>
      </c>
    </row>
    <row r="19" spans="1:11" x14ac:dyDescent="0.35">
      <c r="A19" s="27" t="str">
        <f>IF(ROWS($D$1:D16)&lt;=$D$1,INDEX(Match_FinancialYear,_xlfn.AGGREGATE(15,3,(Data=Reseller)/(Data=Reseller)*(ROW(Data)-ROW(Data!$C$1)),ROWS($D$1:D16))),"")</f>
        <v/>
      </c>
      <c r="B19" s="28" t="str">
        <f>IF(ROWS($D$1:D16)&lt;=$D$1,INDEX(Match_Date,_xlfn.AGGREGATE(15,3,(Data=Reseller)/(Data=Reseller)*(ROW(Data)-ROW(Data!$C$1)),ROWS($D$1:D16))),"")</f>
        <v/>
      </c>
      <c r="C19" s="27" t="str">
        <f>IF(ROWS($D$1:D16)&lt;=$D$1,INDEX(Match_Reseller,_xlfn.AGGREGATE(15,3,(Data=Reseller)/(Data=Reseller)*(ROW(Data)-ROW(Data!$C$1)),ROWS($D$1:D16))),"")</f>
        <v/>
      </c>
      <c r="D19" s="27" t="str">
        <f>IF(ROWS($D$1:D16)&lt;=$D$1,INDEX(Match_Particular,_xlfn.AGGREGATE(15,3,(Data=Reseller)/(Data=Reseller)*(ROW(Data)-ROW(Data!$C$1)),ROWS($D$1:D16))),"")</f>
        <v/>
      </c>
      <c r="E19" s="27" t="str">
        <f>IF(ROWS($D$1:D16)&lt;=$D$1,INDEX(Match_BillingPeriod,_xlfn.AGGREGATE(15,3,(Data=Reseller)/(Data=Reseller)*(ROW(Data)-ROW(Data!$C$1)),ROWS($D$1:D16))),"")</f>
        <v/>
      </c>
      <c r="F19" s="27" t="str">
        <f>IF(ROWS($D$1:D16)&lt;=$D$1,INDEX(Match_BeneficiaryName,_xlfn.AGGREGATE(15,3,(Data=Reseller)/(Data=Reseller)*(ROW(Data)-ROW(Data!$C$1)),ROWS($D$1:D16))),"")</f>
        <v/>
      </c>
      <c r="G19" s="27" t="str">
        <f>IF(ROWS($D$1:D16)&lt;=$D$1,INDEX(Match_ModeofPayment,_xlfn.AGGREGATE(15,3,(Data=Reseller)/(Data=Reseller)*(ROW(Data)-ROW(Data!$C$1)),ROWS($D$1:D16))),"")</f>
        <v/>
      </c>
      <c r="H19" s="29" t="str">
        <f>IF(ROWS($D$1:D16)&lt;=$D$1,INDEX(Match_Credit,_xlfn.AGGREGATE(15,3,(Data=Reseller)/(Data=Reseller)*(ROW(Data)-ROW(Data!$C$1)),ROWS($D$1:D16))),"")</f>
        <v/>
      </c>
      <c r="I19" s="29" t="str">
        <f>IF(ROWS($D$1:D16)&lt;=$D$1,INDEX(Match_Debit,_xlfn.AGGREGATE(15,3,(Data=Reseller)/(Data=Reseller)*(ROW(Data)-ROW(Data!$C$1)),ROWS($D$1:D16))),"")</f>
        <v/>
      </c>
      <c r="J19" s="29" t="str">
        <f t="shared" si="0"/>
        <v/>
      </c>
      <c r="K19" s="27" t="str">
        <f>IF(ROWS($D$1:D16)&lt;=$D$1,INDEX(Match_Remarks,_xlfn.AGGREGATE(15,3,(Data=Reseller)/(Data=Reseller)*(ROW(Data)-ROW(Data!$C$1)),ROWS($D$1:D16))),"")</f>
        <v/>
      </c>
    </row>
    <row r="20" spans="1:11" x14ac:dyDescent="0.35">
      <c r="B20" s="19"/>
      <c r="H20" s="19"/>
    </row>
  </sheetData>
  <sheetProtection algorithmName="SHA-512" hashValue="I6LUsVwCENHzn4s1Kxr8ZjTH6lh2403WYIhR0lOaYT8Lr6C8KO0PIeVwKKjLjWkwHbIC9WbhwZsAqi3kfysEfw==" saltValue="E9PVlon/CEMi0EM64D/cQw==" spinCount="100000" sheet="1" objects="1" scenarios="1" selectLockedCells="1" pivotTables="0"/>
  <conditionalFormatting sqref="A4:A19">
    <cfRule type="expression" dxfId="37" priority="14">
      <formula>IF(LEFT(D4,17)="Dispute recovered","True","False")</formula>
    </cfRule>
    <cfRule type="expression" dxfId="36" priority="15">
      <formula>IF(LEFT(D4,18)="Dispute Adjustment","True","False")</formula>
    </cfRule>
    <cfRule type="expression" dxfId="35" priority="36">
      <formula>IF(D4="Dispute","True","False")</formula>
    </cfRule>
  </conditionalFormatting>
  <conditionalFormatting sqref="B4:B19">
    <cfRule type="expression" dxfId="34" priority="25">
      <formula>IF(LEFT(D4,18)="Dispute Adjustment","True","False")</formula>
    </cfRule>
    <cfRule type="expression" dxfId="33" priority="35">
      <formula>IF(D4="Dispute","True","False")</formula>
    </cfRule>
  </conditionalFormatting>
  <conditionalFormatting sqref="C4:C19">
    <cfRule type="expression" dxfId="32" priority="12">
      <formula>IF(LEFT(D4,17)="Dispute recovered","True","False")</formula>
    </cfRule>
    <cfRule type="expression" dxfId="31" priority="24">
      <formula>IF(LEFT(D4,18)="Dispute Adjustment","True","False")</formula>
    </cfRule>
    <cfRule type="expression" dxfId="30" priority="34">
      <formula>IF(D4="Dispute","True","False")</formula>
    </cfRule>
  </conditionalFormatting>
  <conditionalFormatting sqref="D4:D19">
    <cfRule type="expression" dxfId="29" priority="11">
      <formula>IF(LEFT(D4,17)="Dispute recovered","True","False")</formula>
    </cfRule>
    <cfRule type="expression" dxfId="28" priority="23">
      <formula>IF(LEFT(D4,18)="Dispute Adjustment","True","False")</formula>
    </cfRule>
    <cfRule type="expression" dxfId="27" priority="33">
      <formula>IF(D4="Dispute","True","False")</formula>
    </cfRule>
  </conditionalFormatting>
  <conditionalFormatting sqref="E4:E19">
    <cfRule type="expression" dxfId="26" priority="10">
      <formula>IF(LEFT(D4,17)="Dispute recovered","True","False")</formula>
    </cfRule>
    <cfRule type="expression" dxfId="25" priority="22">
      <formula>IF(LEFT(D4,18)="Dispute Adjustment","True","False")</formula>
    </cfRule>
    <cfRule type="expression" dxfId="24" priority="32">
      <formula>IF(D4="Dispute","True","False")</formula>
    </cfRule>
  </conditionalFormatting>
  <conditionalFormatting sqref="F4:F19">
    <cfRule type="expression" dxfId="23" priority="9">
      <formula>IF(LEFT(D4,17)="Dispute recovered","True","False")</formula>
    </cfRule>
    <cfRule type="expression" dxfId="22" priority="21">
      <formula>IF(LEFT(D4,18)="Dispute Adjustment","True","False")</formula>
    </cfRule>
    <cfRule type="expression" dxfId="21" priority="31">
      <formula>IF(D4="Dispute","True","False")</formula>
    </cfRule>
  </conditionalFormatting>
  <conditionalFormatting sqref="G4:G19">
    <cfRule type="expression" dxfId="20" priority="8">
      <formula>IF(LEFT(D4,17)="Dispute recovered","True","False")</formula>
    </cfRule>
    <cfRule type="expression" dxfId="19" priority="20">
      <formula>IF(LEFT(D4,18)="Dispute Adjustment","True","False")</formula>
    </cfRule>
    <cfRule type="expression" dxfId="18" priority="30">
      <formula>IF(D4="Dispute","True","False")</formula>
    </cfRule>
  </conditionalFormatting>
  <conditionalFormatting sqref="H4:H19">
    <cfRule type="expression" dxfId="17" priority="7">
      <formula>IF(LEFT(D4,17)="Dispute recovered","True","False")</formula>
    </cfRule>
    <cfRule type="expression" dxfId="16" priority="19">
      <formula>IF(LEFT(D4,18)="Dispute Adjustment","True","False")</formula>
    </cfRule>
    <cfRule type="expression" dxfId="15" priority="29">
      <formula>IF(D4="Dispute","True","False")</formula>
    </cfRule>
  </conditionalFormatting>
  <conditionalFormatting sqref="I4:I19">
    <cfRule type="expression" dxfId="14" priority="6">
      <formula>IF(LEFT(D4,17)="Dispute recovered","True","False")</formula>
    </cfRule>
    <cfRule type="expression" dxfId="13" priority="18">
      <formula>IF(LEFT(D4,18)="Dispute Adjustment","True","False")</formula>
    </cfRule>
    <cfRule type="expression" dxfId="12" priority="28">
      <formula>IF(D4="Dispute","True","False")</formula>
    </cfRule>
  </conditionalFormatting>
  <conditionalFormatting sqref="J4:J19">
    <cfRule type="expression" dxfId="11" priority="5">
      <formula>IF(LEFT(D4,17)="Dispute recovered","True","False")</formula>
    </cfRule>
    <cfRule type="expression" dxfId="10" priority="17">
      <formula>IF(LEFT(D4,18)="Dispute Adjustment","True","False")</formula>
    </cfRule>
    <cfRule type="expression" dxfId="9" priority="27">
      <formula>IF(D4="Dispute","True","False")</formula>
    </cfRule>
  </conditionalFormatting>
  <conditionalFormatting sqref="K4:K19">
    <cfRule type="expression" dxfId="8" priority="4">
      <formula>IF(LEFT(D4,17)="Dispute recovered","True","False")</formula>
    </cfRule>
    <cfRule type="expression" dxfId="7" priority="16">
      <formula>IF(LEFT(D4,18)="Dispute Adjustment","True","False")</formula>
    </cfRule>
    <cfRule type="expression" dxfId="6" priority="26">
      <formula>IF(D4="Dispute","True","False")</formula>
    </cfRule>
  </conditionalFormatting>
  <conditionalFormatting sqref="B4:B19">
    <cfRule type="expression" dxfId="5" priority="13">
      <formula>IF(LEFT(D4,17)="Dispute recovered","True","False")</formula>
    </cfRule>
  </conditionalFormatting>
  <conditionalFormatting sqref="E2">
    <cfRule type="expression" dxfId="4" priority="1">
      <formula>IF(LEFT(E2,17)="Dispute recovered","True","False")</formula>
    </cfRule>
    <cfRule type="expression" dxfId="3" priority="2">
      <formula>IF(LEFT(E2,18)="Dispute Adjustment","True","False")</formula>
    </cfRule>
    <cfRule type="expression" dxfId="2" priority="3">
      <formula>IF(E2="Dispute","True","False")</formula>
    </cfRule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12</vt:i4>
      </vt:variant>
    </vt:vector>
  </HeadingPairs>
  <TitlesOfParts>
    <vt:vector size="15" baseType="lpstr">
      <vt:lpstr>Read Me First</vt:lpstr>
      <vt:lpstr>Data</vt:lpstr>
      <vt:lpstr>Ledger</vt:lpstr>
      <vt:lpstr>Data</vt:lpstr>
      <vt:lpstr>Match_BeneficiaryName</vt:lpstr>
      <vt:lpstr>Match_BillingPeriod</vt:lpstr>
      <vt:lpstr>Match_Credit</vt:lpstr>
      <vt:lpstr>Match_Date</vt:lpstr>
      <vt:lpstr>Match_Debit</vt:lpstr>
      <vt:lpstr>Match_FinancialYear</vt:lpstr>
      <vt:lpstr>Match_ModeofPayment</vt:lpstr>
      <vt:lpstr>Match_Particular</vt:lpstr>
      <vt:lpstr>Match_Remarks</vt:lpstr>
      <vt:lpstr>Match_Reseller</vt:lpstr>
      <vt:lpstr>Reseller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Pandey</dc:creator>
  <cp:lastModifiedBy>Ashish</cp:lastModifiedBy>
  <dcterms:created xsi:type="dcterms:W3CDTF">2023-07-19T06:35:59Z</dcterms:created>
  <dcterms:modified xsi:type="dcterms:W3CDTF">2025-07-14T08:20:51Z</dcterms:modified>
</cp:coreProperties>
</file>