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- Downloads\IMS\Class Files\Class Work\Ad Hoc\"/>
    </mc:Choice>
  </mc:AlternateContent>
  <xr:revisionPtr revIDLastSave="0" documentId="13_ncr:1_{738960F7-C64C-4BB1-AA96-430CCB4147BB}" xr6:coauthVersionLast="45" xr6:coauthVersionMax="45" xr10:uidLastSave="{00000000-0000-0000-0000-000000000000}"/>
  <bookViews>
    <workbookView xWindow="-120" yWindow="-120" windowWidth="20730" windowHeight="10845" tabRatio="804" firstSheet="2" activeTab="6" xr2:uid="{F96D2CFB-FCFA-4B35-87E4-B6E88BBF224E}"/>
  </bookViews>
  <sheets>
    <sheet name="Average" sheetId="1" r:id="rId1"/>
    <sheet name="Moving Average" sheetId="2" r:id="rId2"/>
    <sheet name="Weighted Moving Average" sheetId="3" r:id="rId3"/>
    <sheet name="SES" sheetId="4" r:id="rId4"/>
    <sheet name="Holt Trend Correction Method" sheetId="6" r:id="rId5"/>
    <sheet name="Seasonaity Estimate" sheetId="7" r:id="rId6"/>
    <sheet name="Holt Winters Sessionality Meth" sheetId="8" r:id="rId7"/>
  </sheets>
  <externalReferences>
    <externalReference r:id="rId8"/>
    <externalReference r:id="rId9"/>
  </externalReferences>
  <definedNames>
    <definedName name="solver_adj" localSheetId="3" hidden="1">SES!$C$2</definedName>
    <definedName name="solver_cvg" localSheetId="3" hidden="1">0.0001</definedName>
    <definedName name="solver_drv" localSheetId="3" hidden="1">1</definedName>
    <definedName name="solver_eng" localSheetId="4" hidden="1">3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SES!$C$2</definedName>
    <definedName name="solver_lhs2" localSheetId="3" hidden="1">SES!$C$2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4" hidden="1">1</definedName>
    <definedName name="solver_neg" localSheetId="3" hidden="1">1</definedName>
    <definedName name="solver_nod" localSheetId="3" hidden="1">2147483647</definedName>
    <definedName name="solver_num" localSheetId="4" hidden="1">0</definedName>
    <definedName name="solver_num" localSheetId="3" hidden="1">2</definedName>
    <definedName name="solver_nwt" localSheetId="3" hidden="1">1</definedName>
    <definedName name="solver_opt" localSheetId="4" hidden="1">'Holt Trend Correction Method'!$D$1</definedName>
    <definedName name="solver_opt" localSheetId="3" hidden="1">SES!$F$1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4" hidden="1">1</definedName>
    <definedName name="solver_typ" localSheetId="3" hidden="1">2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8" l="1"/>
  <c r="E6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2" i="7"/>
  <c r="E13" i="7"/>
  <c r="E9" i="7"/>
  <c r="E10" i="7"/>
  <c r="E11" i="7"/>
  <c r="E12" i="7"/>
  <c r="E8" i="7"/>
  <c r="E4" i="7"/>
  <c r="E5" i="7"/>
  <c r="E6" i="7"/>
  <c r="E7" i="7"/>
  <c r="E3" i="7"/>
  <c r="E2" i="7"/>
  <c r="C9" i="7"/>
  <c r="C10" i="7"/>
  <c r="C11" i="7"/>
  <c r="C12" i="7"/>
  <c r="D12" i="7" s="1"/>
  <c r="C13" i="7"/>
  <c r="C14" i="7"/>
  <c r="C15" i="7"/>
  <c r="C16" i="7"/>
  <c r="D16" i="7" s="1"/>
  <c r="C17" i="7"/>
  <c r="C18" i="7"/>
  <c r="C19" i="7"/>
  <c r="C20" i="7"/>
  <c r="D20" i="7" s="1"/>
  <c r="C21" i="7"/>
  <c r="C22" i="7"/>
  <c r="C23" i="7"/>
  <c r="C24" i="7"/>
  <c r="D24" i="7" s="1"/>
  <c r="C25" i="7"/>
  <c r="C26" i="7"/>
  <c r="C27" i="7"/>
  <c r="C28" i="7"/>
  <c r="D28" i="7" s="1"/>
  <c r="C29" i="7"/>
  <c r="C30" i="7"/>
  <c r="C31" i="7"/>
  <c r="C8" i="7"/>
  <c r="D9" i="7"/>
  <c r="D10" i="7"/>
  <c r="D11" i="7"/>
  <c r="D13" i="7"/>
  <c r="D14" i="7"/>
  <c r="D15" i="7"/>
  <c r="D17" i="7"/>
  <c r="D18" i="7"/>
  <c r="D19" i="7"/>
  <c r="D21" i="7"/>
  <c r="D22" i="7"/>
  <c r="D23" i="7"/>
  <c r="D25" i="7"/>
  <c r="D26" i="7"/>
  <c r="D27" i="7"/>
  <c r="D29" i="7"/>
  <c r="D30" i="7"/>
  <c r="D31" i="7"/>
  <c r="D8" i="7"/>
  <c r="B53" i="6"/>
  <c r="B43" i="6"/>
  <c r="B44" i="6"/>
  <c r="B45" i="6"/>
  <c r="B46" i="6"/>
  <c r="B47" i="6"/>
  <c r="B48" i="6"/>
  <c r="B49" i="6"/>
  <c r="B50" i="6"/>
  <c r="B51" i="6"/>
  <c r="B52" i="6"/>
  <c r="B42" i="6"/>
  <c r="E7" i="6"/>
  <c r="F7" i="6"/>
  <c r="C7" i="6" s="1"/>
  <c r="G6" i="6"/>
  <c r="D5" i="6"/>
  <c r="F6" i="6" s="1"/>
  <c r="D6" i="6" s="1"/>
  <c r="C43" i="4"/>
  <c r="B43" i="4" s="1"/>
  <c r="C44" i="4"/>
  <c r="C45" i="4" s="1"/>
  <c r="B42" i="4"/>
  <c r="C42" i="4"/>
  <c r="C6" i="4"/>
  <c r="F6" i="4"/>
  <c r="E6" i="4"/>
  <c r="D6" i="4"/>
  <c r="C5" i="4"/>
  <c r="B38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6" i="3"/>
  <c r="C61" i="2"/>
  <c r="C50" i="2"/>
  <c r="C51" i="2"/>
  <c r="C52" i="2"/>
  <c r="C53" i="2"/>
  <c r="C54" i="2"/>
  <c r="C55" i="2"/>
  <c r="C56" i="2"/>
  <c r="C57" i="2"/>
  <c r="C58" i="2"/>
  <c r="C59" i="2"/>
  <c r="C60" i="2"/>
  <c r="B39" i="2"/>
  <c r="B38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9" i="1"/>
  <c r="B40" i="1"/>
  <c r="B41" i="1"/>
  <c r="B42" i="1"/>
  <c r="B43" i="1"/>
  <c r="B44" i="1"/>
  <c r="B45" i="1"/>
  <c r="B46" i="1"/>
  <c r="B47" i="1"/>
  <c r="B48" i="1"/>
  <c r="B49" i="1"/>
  <c r="B38" i="1"/>
  <c r="D7" i="6" l="1"/>
  <c r="G7" i="6"/>
  <c r="C6" i="6"/>
  <c r="B45" i="4"/>
  <c r="C46" i="4"/>
  <c r="B44" i="4"/>
  <c r="D7" i="4"/>
  <c r="E7" i="4" s="1"/>
  <c r="F7" i="4" s="1"/>
  <c r="C40" i="2"/>
  <c r="B40" i="2" s="1"/>
  <c r="C39" i="2"/>
  <c r="D8" i="6" l="1"/>
  <c r="E8" i="6"/>
  <c r="F8" i="6" s="1"/>
  <c r="G8" i="6" s="1"/>
  <c r="C47" i="4"/>
  <c r="B46" i="4"/>
  <c r="C7" i="4"/>
  <c r="D8" i="4" s="1"/>
  <c r="E8" i="4" s="1"/>
  <c r="F8" i="4" s="1"/>
  <c r="C41" i="2"/>
  <c r="B41" i="2" s="1"/>
  <c r="C8" i="6" l="1"/>
  <c r="B47" i="4"/>
  <c r="C48" i="4"/>
  <c r="C8" i="4"/>
  <c r="D9" i="4" s="1"/>
  <c r="E9" i="4" s="1"/>
  <c r="F9" i="4" s="1"/>
  <c r="C42" i="2"/>
  <c r="B42" i="2" s="1"/>
  <c r="E9" i="6" l="1"/>
  <c r="F9" i="6" s="1"/>
  <c r="C9" i="6" s="1"/>
  <c r="C49" i="4"/>
  <c r="B48" i="4"/>
  <c r="C9" i="4"/>
  <c r="C43" i="2"/>
  <c r="B43" i="2" s="1"/>
  <c r="G9" i="6" l="1"/>
  <c r="D9" i="6"/>
  <c r="B49" i="4"/>
  <c r="C50" i="4"/>
  <c r="D10" i="4"/>
  <c r="E10" i="4" s="1"/>
  <c r="F10" i="4" s="1"/>
  <c r="C44" i="2"/>
  <c r="B44" i="2" s="1"/>
  <c r="E10" i="6" l="1"/>
  <c r="F10" i="6" s="1"/>
  <c r="G10" i="6" s="1"/>
  <c r="C51" i="4"/>
  <c r="B50" i="4"/>
  <c r="C10" i="4"/>
  <c r="C45" i="2"/>
  <c r="B45" i="2" s="1"/>
  <c r="C10" i="6" l="1"/>
  <c r="D10" i="6"/>
  <c r="B51" i="4"/>
  <c r="C52" i="4"/>
  <c r="D11" i="4"/>
  <c r="E11" i="4" s="1"/>
  <c r="F11" i="4" s="1"/>
  <c r="C47" i="2"/>
  <c r="B47" i="2" s="1"/>
  <c r="C46" i="2"/>
  <c r="B46" i="2" s="1"/>
  <c r="E11" i="6" l="1"/>
  <c r="F11" i="6" s="1"/>
  <c r="G11" i="6" s="1"/>
  <c r="C53" i="4"/>
  <c r="B53" i="4" s="1"/>
  <c r="B52" i="4"/>
  <c r="C11" i="4"/>
  <c r="C48" i="2"/>
  <c r="B48" i="2" s="1"/>
  <c r="C49" i="2" s="1"/>
  <c r="B49" i="2" s="1"/>
  <c r="C11" i="6" l="1"/>
  <c r="D11" i="6"/>
  <c r="D12" i="4"/>
  <c r="E12" i="4" s="1"/>
  <c r="F12" i="4" s="1"/>
  <c r="E12" i="6" l="1"/>
  <c r="F12" i="6" s="1"/>
  <c r="G12" i="6" s="1"/>
  <c r="C12" i="4"/>
  <c r="C12" i="6" l="1"/>
  <c r="D12" i="6"/>
  <c r="D13" i="4"/>
  <c r="E13" i="4" s="1"/>
  <c r="F13" i="4" s="1"/>
  <c r="E13" i="6" l="1"/>
  <c r="F13" i="6" s="1"/>
  <c r="G13" i="6" s="1"/>
  <c r="C13" i="6"/>
  <c r="C13" i="4"/>
  <c r="D13" i="6" l="1"/>
  <c r="D14" i="4"/>
  <c r="E14" i="4" s="1"/>
  <c r="F14" i="4" s="1"/>
  <c r="E14" i="6" l="1"/>
  <c r="F14" i="6" s="1"/>
  <c r="G14" i="6" s="1"/>
  <c r="C14" i="4"/>
  <c r="C14" i="6" l="1"/>
  <c r="D14" i="6"/>
  <c r="D15" i="4"/>
  <c r="E15" i="4" s="1"/>
  <c r="F15" i="4" s="1"/>
  <c r="E15" i="6" l="1"/>
  <c r="F15" i="6" s="1"/>
  <c r="G15" i="6" s="1"/>
  <c r="C15" i="4"/>
  <c r="C15" i="6" l="1"/>
  <c r="D15" i="6"/>
  <c r="D16" i="4"/>
  <c r="E16" i="4" s="1"/>
  <c r="F16" i="4" s="1"/>
  <c r="D16" i="6" l="1"/>
  <c r="E16" i="6"/>
  <c r="F16" i="6" s="1"/>
  <c r="G16" i="6" s="1"/>
  <c r="C16" i="4"/>
  <c r="C16" i="6" l="1"/>
  <c r="D17" i="4"/>
  <c r="E17" i="4" s="1"/>
  <c r="F17" i="4" s="1"/>
  <c r="E17" i="6" l="1"/>
  <c r="F17" i="6" s="1"/>
  <c r="C17" i="6" s="1"/>
  <c r="C17" i="4"/>
  <c r="G17" i="6" l="1"/>
  <c r="D17" i="6"/>
  <c r="D18" i="4"/>
  <c r="E18" i="4" s="1"/>
  <c r="F18" i="4" s="1"/>
  <c r="E18" i="6" l="1"/>
  <c r="F18" i="6" s="1"/>
  <c r="G18" i="6" s="1"/>
  <c r="C18" i="4"/>
  <c r="D18" i="6" l="1"/>
  <c r="C18" i="6"/>
  <c r="D19" i="4"/>
  <c r="E19" i="4" s="1"/>
  <c r="F19" i="4" s="1"/>
  <c r="C19" i="6" l="1"/>
  <c r="E19" i="6"/>
  <c r="F19" i="6" s="1"/>
  <c r="G19" i="6" s="1"/>
  <c r="D19" i="6"/>
  <c r="C19" i="4"/>
  <c r="E20" i="6" l="1"/>
  <c r="F20" i="6" s="1"/>
  <c r="G20" i="6" s="1"/>
  <c r="D20" i="4"/>
  <c r="E20" i="4" s="1"/>
  <c r="F20" i="4" s="1"/>
  <c r="C20" i="6" l="1"/>
  <c r="D20" i="6"/>
  <c r="C20" i="4"/>
  <c r="E21" i="6" l="1"/>
  <c r="F21" i="6" s="1"/>
  <c r="G21" i="6" s="1"/>
  <c r="D21" i="4"/>
  <c r="E21" i="4" s="1"/>
  <c r="F21" i="4" s="1"/>
  <c r="D21" i="6" l="1"/>
  <c r="C21" i="6"/>
  <c r="C21" i="4"/>
  <c r="E22" i="6" l="1"/>
  <c r="F22" i="6" s="1"/>
  <c r="G22" i="6" s="1"/>
  <c r="C22" i="6"/>
  <c r="D22" i="6"/>
  <c r="D22" i="4"/>
  <c r="E22" i="4" s="1"/>
  <c r="F22" i="4" s="1"/>
  <c r="E23" i="6" l="1"/>
  <c r="F23" i="6" s="1"/>
  <c r="G23" i="6" s="1"/>
  <c r="C22" i="4"/>
  <c r="C23" i="6" l="1"/>
  <c r="D23" i="6"/>
  <c r="D23" i="4"/>
  <c r="E23" i="4" s="1"/>
  <c r="F23" i="4" s="1"/>
  <c r="C24" i="6" l="1"/>
  <c r="E24" i="6"/>
  <c r="F24" i="6" s="1"/>
  <c r="G24" i="6" s="1"/>
  <c r="C23" i="4"/>
  <c r="D24" i="6" l="1"/>
  <c r="D24" i="4"/>
  <c r="E24" i="4" s="1"/>
  <c r="F24" i="4" s="1"/>
  <c r="E25" i="6" l="1"/>
  <c r="F25" i="6" s="1"/>
  <c r="G25" i="6" s="1"/>
  <c r="C24" i="4"/>
  <c r="C25" i="6" l="1"/>
  <c r="D25" i="6"/>
  <c r="D25" i="4"/>
  <c r="E25" i="4" s="1"/>
  <c r="F25" i="4" s="1"/>
  <c r="D26" i="6" l="1"/>
  <c r="E26" i="6"/>
  <c r="F26" i="6" s="1"/>
  <c r="G26" i="6" s="1"/>
  <c r="C26" i="6"/>
  <c r="C25" i="4"/>
  <c r="C27" i="6" l="1"/>
  <c r="E27" i="6"/>
  <c r="F27" i="6" s="1"/>
  <c r="G27" i="6" s="1"/>
  <c r="D27" i="6"/>
  <c r="D26" i="4"/>
  <c r="E26" i="4" s="1"/>
  <c r="F26" i="4" s="1"/>
  <c r="E28" i="6" l="1"/>
  <c r="F28" i="6" s="1"/>
  <c r="G28" i="6" s="1"/>
  <c r="C26" i="4"/>
  <c r="C28" i="6" l="1"/>
  <c r="D28" i="6"/>
  <c r="D27" i="4"/>
  <c r="E27" i="4" s="1"/>
  <c r="F27" i="4" s="1"/>
  <c r="E29" i="6" l="1"/>
  <c r="F29" i="6" s="1"/>
  <c r="G29" i="6" s="1"/>
  <c r="D29" i="6"/>
  <c r="C27" i="4"/>
  <c r="C29" i="6" l="1"/>
  <c r="D28" i="4"/>
  <c r="E28" i="4" s="1"/>
  <c r="F28" i="4" s="1"/>
  <c r="E30" i="6" l="1"/>
  <c r="F30" i="6" s="1"/>
  <c r="C30" i="6" s="1"/>
  <c r="C28" i="4"/>
  <c r="G30" i="6" l="1"/>
  <c r="D30" i="6"/>
  <c r="E31" i="6" s="1"/>
  <c r="F31" i="6" s="1"/>
  <c r="G31" i="6" s="1"/>
  <c r="D29" i="4"/>
  <c r="E29" i="4" s="1"/>
  <c r="F29" i="4" s="1"/>
  <c r="D31" i="6" l="1"/>
  <c r="C31" i="6"/>
  <c r="C29" i="4"/>
  <c r="E32" i="6" l="1"/>
  <c r="F32" i="6" s="1"/>
  <c r="G32" i="6" s="1"/>
  <c r="C32" i="6"/>
  <c r="D32" i="6"/>
  <c r="D30" i="4"/>
  <c r="E30" i="4" s="1"/>
  <c r="F30" i="4" s="1"/>
  <c r="E33" i="6" l="1"/>
  <c r="F33" i="6" s="1"/>
  <c r="G33" i="6" s="1"/>
  <c r="C33" i="6"/>
  <c r="C30" i="4"/>
  <c r="D33" i="6" l="1"/>
  <c r="D31" i="4"/>
  <c r="E31" i="4" s="1"/>
  <c r="F31" i="4" s="1"/>
  <c r="E34" i="6" l="1"/>
  <c r="F34" i="6" s="1"/>
  <c r="G34" i="6" s="1"/>
  <c r="C31" i="4"/>
  <c r="C34" i="6" l="1"/>
  <c r="D34" i="6"/>
  <c r="D32" i="4"/>
  <c r="E32" i="4" s="1"/>
  <c r="F32" i="4" s="1"/>
  <c r="E35" i="6" l="1"/>
  <c r="F35" i="6" s="1"/>
  <c r="G35" i="6" s="1"/>
  <c r="C32" i="4"/>
  <c r="D35" i="6" l="1"/>
  <c r="C35" i="6"/>
  <c r="D33" i="4"/>
  <c r="E33" i="4" s="1"/>
  <c r="F33" i="4" s="1"/>
  <c r="E36" i="6" l="1"/>
  <c r="F36" i="6" s="1"/>
  <c r="G36" i="6" s="1"/>
  <c r="C33" i="4"/>
  <c r="D36" i="6" l="1"/>
  <c r="C36" i="6"/>
  <c r="D34" i="4"/>
  <c r="E34" i="4" s="1"/>
  <c r="F34" i="4" s="1"/>
  <c r="E37" i="6" l="1"/>
  <c r="F37" i="6" s="1"/>
  <c r="G37" i="6" s="1"/>
  <c r="C34" i="4"/>
  <c r="D37" i="6" l="1"/>
  <c r="C37" i="6"/>
  <c r="D35" i="4"/>
  <c r="E35" i="4" s="1"/>
  <c r="F35" i="4" s="1"/>
  <c r="E38" i="6" l="1"/>
  <c r="F38" i="6" s="1"/>
  <c r="G38" i="6" s="1"/>
  <c r="C35" i="4"/>
  <c r="D38" i="6" l="1"/>
  <c r="C38" i="6"/>
  <c r="D36" i="4"/>
  <c r="E36" i="4" s="1"/>
  <c r="F36" i="4" s="1"/>
  <c r="C39" i="6" l="1"/>
  <c r="E39" i="6"/>
  <c r="F39" i="6" s="1"/>
  <c r="G39" i="6" s="1"/>
  <c r="D39" i="6"/>
  <c r="C36" i="4"/>
  <c r="D40" i="6" l="1"/>
  <c r="E40" i="6"/>
  <c r="F40" i="6" s="1"/>
  <c r="G40" i="6" s="1"/>
  <c r="D37" i="4"/>
  <c r="E37" i="4" s="1"/>
  <c r="F37" i="4" s="1"/>
  <c r="C40" i="6" l="1"/>
  <c r="C37" i="4"/>
  <c r="E41" i="6" l="1"/>
  <c r="F41" i="6" s="1"/>
  <c r="D38" i="4"/>
  <c r="E38" i="4" s="1"/>
  <c r="F38" i="4" s="1"/>
  <c r="G41" i="6" l="1"/>
  <c r="D41" i="6"/>
  <c r="C41" i="6"/>
  <c r="C38" i="4"/>
  <c r="D39" i="4" l="1"/>
  <c r="E39" i="4" s="1"/>
  <c r="F39" i="4" s="1"/>
  <c r="C39" i="4" l="1"/>
  <c r="D40" i="4" l="1"/>
  <c r="E40" i="4" s="1"/>
  <c r="F40" i="4" s="1"/>
  <c r="C40" i="4" l="1"/>
  <c r="D41" i="4" l="1"/>
  <c r="E41" i="4" s="1"/>
  <c r="F41" i="4" s="1"/>
  <c r="F1" i="4" s="1"/>
  <c r="D42" i="6" l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F2" i="6"/>
  <c r="G2" i="6" s="1"/>
  <c r="C41" i="4"/>
  <c r="C42" i="6" l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38" i="3" l="1"/>
  <c r="B39" i="3" s="1"/>
  <c r="C39" i="3" s="1"/>
  <c r="B40" i="3" s="1"/>
  <c r="C40" i="3" l="1"/>
  <c r="B41" i="3" s="1"/>
  <c r="C41" i="3" l="1"/>
  <c r="B42" i="3" s="1"/>
  <c r="C42" i="3" l="1"/>
  <c r="B43" i="3" s="1"/>
  <c r="C43" i="3" l="1"/>
  <c r="B44" i="3" s="1"/>
  <c r="C44" i="3" l="1"/>
  <c r="B45" i="3" l="1"/>
  <c r="C45" i="3" s="1"/>
  <c r="B46" i="3" s="1"/>
  <c r="C46" i="3" s="1"/>
  <c r="B47" i="3" l="1"/>
  <c r="C47" i="3" s="1"/>
  <c r="B48" i="3" s="1"/>
  <c r="C48" i="3" s="1"/>
  <c r="B49" i="3" l="1"/>
  <c r="C49" i="3" s="1"/>
  <c r="G17" i="8"/>
  <c r="C17" i="8" l="1"/>
  <c r="D17" i="8"/>
  <c r="E17" i="8"/>
  <c r="H17" i="8"/>
  <c r="F18" i="8" l="1"/>
  <c r="G18" i="8" s="1"/>
  <c r="D18" i="8" s="1"/>
  <c r="C18" i="8" l="1"/>
  <c r="F19" i="8"/>
  <c r="G19" i="8" s="1"/>
  <c r="D19" i="8" s="1"/>
  <c r="H18" i="8"/>
  <c r="E18" i="8"/>
  <c r="H19" i="8" l="1"/>
  <c r="E19" i="8"/>
  <c r="C19" i="8"/>
  <c r="F20" i="8" l="1"/>
  <c r="G20" i="8" s="1"/>
  <c r="H20" i="8" l="1"/>
  <c r="E20" i="8"/>
  <c r="D20" i="8"/>
  <c r="C20" i="8"/>
  <c r="F21" i="8" l="1"/>
  <c r="G21" i="8" s="1"/>
  <c r="C21" i="8" s="1"/>
  <c r="D21" i="8" l="1"/>
  <c r="H21" i="8"/>
  <c r="E21" i="8"/>
  <c r="F22" i="8"/>
  <c r="G22" i="8" s="1"/>
  <c r="H22" i="8" l="1"/>
  <c r="E22" i="8"/>
  <c r="D22" i="8"/>
  <c r="C22" i="8"/>
  <c r="F23" i="8" l="1"/>
  <c r="G23" i="8" s="1"/>
  <c r="D23" i="8" s="1"/>
  <c r="H23" i="8" l="1"/>
  <c r="E23" i="8"/>
  <c r="C23" i="8"/>
  <c r="F24" i="8" l="1"/>
  <c r="G24" i="8" s="1"/>
  <c r="H24" i="8" l="1"/>
  <c r="E24" i="8"/>
  <c r="D24" i="8"/>
  <c r="C24" i="8"/>
  <c r="F25" i="8" l="1"/>
  <c r="G25" i="8" s="1"/>
  <c r="H25" i="8" l="1"/>
  <c r="E25" i="8"/>
  <c r="C25" i="8"/>
  <c r="D25" i="8"/>
  <c r="F26" i="8" l="1"/>
  <c r="G26" i="8" s="1"/>
  <c r="D26" i="8"/>
  <c r="H26" i="8" l="1"/>
  <c r="E26" i="8"/>
  <c r="C26" i="8"/>
  <c r="F27" i="8" l="1"/>
  <c r="G27" i="8" s="1"/>
  <c r="C27" i="8" s="1"/>
  <c r="H27" i="8" l="1"/>
  <c r="E27" i="8"/>
  <c r="D27" i="8"/>
  <c r="F28" i="8" s="1"/>
  <c r="G28" i="8" s="1"/>
  <c r="E28" i="8" l="1"/>
  <c r="H28" i="8"/>
  <c r="D28" i="8"/>
  <c r="C28" i="8"/>
  <c r="F29" i="8" l="1"/>
  <c r="G29" i="8" s="1"/>
  <c r="C29" i="8" s="1"/>
  <c r="H29" i="8" l="1"/>
  <c r="E29" i="8"/>
  <c r="D29" i="8"/>
  <c r="F30" i="8" s="1"/>
  <c r="G30" i="8" s="1"/>
  <c r="H30" i="8" l="1"/>
  <c r="E30" i="8"/>
  <c r="D30" i="8"/>
  <c r="C30" i="8"/>
  <c r="F31" i="8" l="1"/>
  <c r="G31" i="8" s="1"/>
  <c r="D31" i="8" s="1"/>
  <c r="C31" i="8" l="1"/>
  <c r="H31" i="8"/>
  <c r="E31" i="8"/>
  <c r="F32" i="8" l="1"/>
  <c r="G32" i="8" s="1"/>
  <c r="C32" i="8" s="1"/>
  <c r="H32" i="8" l="1"/>
  <c r="E32" i="8"/>
  <c r="D32" i="8"/>
  <c r="F33" i="8" s="1"/>
  <c r="G33" i="8" s="1"/>
  <c r="H33" i="8" l="1"/>
  <c r="E33" i="8"/>
  <c r="D33" i="8"/>
  <c r="C33" i="8"/>
  <c r="F34" i="8" l="1"/>
  <c r="G34" i="8" s="1"/>
  <c r="H34" i="8" l="1"/>
  <c r="E34" i="8"/>
  <c r="D34" i="8"/>
  <c r="C34" i="8"/>
  <c r="F35" i="8" l="1"/>
  <c r="G35" i="8" s="1"/>
  <c r="H35" i="8" l="1"/>
  <c r="E35" i="8"/>
  <c r="C35" i="8"/>
  <c r="D35" i="8"/>
  <c r="F36" i="8" l="1"/>
  <c r="G36" i="8" s="1"/>
  <c r="H36" i="8" l="1"/>
  <c r="E36" i="8"/>
  <c r="D36" i="8"/>
  <c r="C36" i="8"/>
  <c r="F37" i="8" l="1"/>
  <c r="G37" i="8" s="1"/>
  <c r="H37" i="8" l="1"/>
  <c r="E37" i="8"/>
  <c r="C37" i="8"/>
  <c r="D37" i="8"/>
  <c r="F38" i="8" l="1"/>
  <c r="G38" i="8" s="1"/>
  <c r="H38" i="8" l="1"/>
  <c r="E38" i="8"/>
  <c r="D38" i="8"/>
  <c r="C38" i="8"/>
  <c r="F39" i="8" l="1"/>
  <c r="G39" i="8" s="1"/>
  <c r="C39" i="8" s="1"/>
  <c r="H39" i="8" l="1"/>
  <c r="E39" i="8"/>
  <c r="D39" i="8"/>
  <c r="F40" i="8" s="1"/>
  <c r="G40" i="8" s="1"/>
  <c r="H40" i="8" l="1"/>
  <c r="E40" i="8"/>
  <c r="D40" i="8"/>
  <c r="C40" i="8"/>
  <c r="F41" i="8" l="1"/>
  <c r="G41" i="8" s="1"/>
  <c r="C41" i="8"/>
  <c r="H41" i="8" l="1"/>
  <c r="E41" i="8"/>
  <c r="D41" i="8"/>
  <c r="F42" i="8" l="1"/>
  <c r="G42" i="8" s="1"/>
  <c r="H42" i="8" l="1"/>
  <c r="E42" i="8"/>
  <c r="D42" i="8"/>
  <c r="C42" i="8"/>
  <c r="F43" i="8" l="1"/>
  <c r="G43" i="8" s="1"/>
  <c r="D43" i="8" s="1"/>
  <c r="C43" i="8" l="1"/>
  <c r="F44" i="8"/>
  <c r="G44" i="8" s="1"/>
  <c r="H43" i="8"/>
  <c r="E43" i="8"/>
  <c r="H44" i="8" l="1"/>
  <c r="E44" i="8"/>
  <c r="C44" i="8"/>
  <c r="D44" i="8"/>
  <c r="F45" i="8" l="1"/>
  <c r="G45" i="8" s="1"/>
  <c r="C45" i="8" s="1"/>
  <c r="D45" i="8" l="1"/>
  <c r="F46" i="8"/>
  <c r="G46" i="8" s="1"/>
  <c r="D46" i="8" s="1"/>
  <c r="C46" i="8"/>
  <c r="H45" i="8"/>
  <c r="E45" i="8"/>
  <c r="F47" i="8" l="1"/>
  <c r="G47" i="8" s="1"/>
  <c r="C47" i="8" s="1"/>
  <c r="H46" i="8"/>
  <c r="E46" i="8"/>
  <c r="H47" i="8" l="1"/>
  <c r="E47" i="8"/>
  <c r="D47" i="8"/>
  <c r="F48" i="8" l="1"/>
  <c r="G48" i="8" s="1"/>
  <c r="H48" i="8" l="1"/>
  <c r="E48" i="8"/>
  <c r="C48" i="8"/>
  <c r="D48" i="8"/>
  <c r="F49" i="8" l="1"/>
  <c r="G49" i="8" s="1"/>
  <c r="C49" i="8" s="1"/>
  <c r="D49" i="8" l="1"/>
  <c r="F50" i="8"/>
  <c r="G50" i="8" s="1"/>
  <c r="C50" i="8" s="1"/>
  <c r="H49" i="8"/>
  <c r="E49" i="8"/>
  <c r="D50" i="8" l="1"/>
  <c r="F51" i="8"/>
  <c r="G51" i="8" s="1"/>
  <c r="C51" i="8"/>
  <c r="H50" i="8"/>
  <c r="E50" i="8"/>
  <c r="H51" i="8" l="1"/>
  <c r="E51" i="8"/>
  <c r="D51" i="8"/>
  <c r="F52" i="8" s="1"/>
  <c r="G52" i="8" s="1"/>
  <c r="H52" i="8" l="1"/>
  <c r="G2" i="8" s="1"/>
  <c r="H2" i="8" s="1"/>
  <c r="E52" i="8"/>
  <c r="D52" i="8"/>
  <c r="C52" i="8"/>
  <c r="B53" i="8" l="1"/>
  <c r="B63" i="8"/>
  <c r="B56" i="8"/>
  <c r="B54" i="8"/>
  <c r="B55" i="8"/>
  <c r="B62" i="8"/>
  <c r="B64" i="8"/>
  <c r="B59" i="8"/>
  <c r="B58" i="8"/>
  <c r="B60" i="8"/>
  <c r="B61" i="8"/>
  <c r="B57" i="8"/>
</calcChain>
</file>

<file path=xl/sharedStrings.xml><?xml version="1.0" encoding="utf-8"?>
<sst xmlns="http://schemas.openxmlformats.org/spreadsheetml/2006/main" count="60" uniqueCount="35">
  <si>
    <t>time</t>
  </si>
  <si>
    <t>Demand</t>
  </si>
  <si>
    <t>Weighted Avg</t>
  </si>
  <si>
    <t>Thu</t>
  </si>
  <si>
    <t>Fri</t>
  </si>
  <si>
    <t>Sat</t>
  </si>
  <si>
    <t>Sun</t>
  </si>
  <si>
    <t>Mon</t>
  </si>
  <si>
    <t>Tue</t>
  </si>
  <si>
    <t>Wed</t>
  </si>
  <si>
    <t>Forecast</t>
  </si>
  <si>
    <t>SSE</t>
  </si>
  <si>
    <t>Standard Error</t>
  </si>
  <si>
    <t>t</t>
  </si>
  <si>
    <t>Level Estimate</t>
  </si>
  <si>
    <t>One Step Forecast</t>
  </si>
  <si>
    <t>Error</t>
  </si>
  <si>
    <t>Sq of Error</t>
  </si>
  <si>
    <t>Level Smoothing Coef (alpha)</t>
  </si>
  <si>
    <t>Simple Exponential Smooting</t>
  </si>
  <si>
    <t>No of obs</t>
  </si>
  <si>
    <t>Level Smoothing Factor (alpha)</t>
  </si>
  <si>
    <t>Trend Smoothing Factor (beta)</t>
  </si>
  <si>
    <t>Double Exponential Smoothing</t>
  </si>
  <si>
    <t>Trend</t>
  </si>
  <si>
    <t>Square of Error</t>
  </si>
  <si>
    <t>Smoothed</t>
  </si>
  <si>
    <t>Seasonal Factor Estimate</t>
  </si>
  <si>
    <t>Initial Seasonal Factor</t>
  </si>
  <si>
    <t>Deseasonalized Data</t>
  </si>
  <si>
    <t>Seasonal Smoothing Factor (delta)</t>
  </si>
  <si>
    <t>St Error</t>
  </si>
  <si>
    <t>Triple Exponential Smoothing</t>
  </si>
  <si>
    <t>Level</t>
  </si>
  <si>
    <t>Seasonality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</si>
</sst>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1"/>
    <xf numFmtId="164" fontId="4" fillId="0" borderId="0" xfId="1" applyNumberFormat="1"/>
    <xf numFmtId="165" fontId="4" fillId="0" borderId="0" xfId="1" applyNumberFormat="1"/>
    <xf numFmtId="0" fontId="4" fillId="0" borderId="1" xfId="1" applyBorder="1" applyAlignment="1">
      <alignment vertical="center"/>
    </xf>
    <xf numFmtId="0" fontId="4" fillId="0" borderId="2" xfId="1" applyBorder="1" applyAlignment="1">
      <alignment vertical="center"/>
    </xf>
    <xf numFmtId="0" fontId="4" fillId="0" borderId="4" xfId="1" applyBorder="1" applyAlignment="1">
      <alignment vertical="center"/>
    </xf>
    <xf numFmtId="0" fontId="2" fillId="0" borderId="5" xfId="1" applyFont="1" applyBorder="1"/>
    <xf numFmtId="0" fontId="2" fillId="0" borderId="6" xfId="1" applyFont="1" applyBorder="1"/>
    <xf numFmtId="0" fontId="2" fillId="0" borderId="0" xfId="1" applyFont="1"/>
    <xf numFmtId="0" fontId="4" fillId="0" borderId="3" xfId="1" applyBorder="1" applyAlignment="1">
      <alignment vertical="center"/>
    </xf>
    <xf numFmtId="0" fontId="2" fillId="0" borderId="2" xfId="1" applyFont="1" applyBorder="1"/>
    <xf numFmtId="0" fontId="4" fillId="2" borderId="0" xfId="1" applyFill="1"/>
  </cellXfs>
  <cellStyles count="2">
    <cellStyle name="Normal" xfId="0" builtinId="0"/>
    <cellStyle name="Normal 2" xfId="1" xr:uid="{A843CCA3-2F1B-42BD-A689-B9A3E8D637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040311853743314E-2"/>
                  <c:y val="-7.2132744717869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Average!$B$2:$B$37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F-4420-BDCF-E43242B97C11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Average!$C$2:$C$49</c:f>
              <c:numCache>
                <c:formatCode>General</c:formatCode>
                <c:ptCount val="48"/>
                <c:pt idx="0">
                  <c:v>186.02777777777777</c:v>
                </c:pt>
                <c:pt idx="1">
                  <c:v>186.02777777777777</c:v>
                </c:pt>
                <c:pt idx="2">
                  <c:v>186.02777777777777</c:v>
                </c:pt>
                <c:pt idx="3">
                  <c:v>186.02777777777777</c:v>
                </c:pt>
                <c:pt idx="4">
                  <c:v>186.02777777777777</c:v>
                </c:pt>
                <c:pt idx="5">
                  <c:v>186.02777777777777</c:v>
                </c:pt>
                <c:pt idx="6">
                  <c:v>186.02777777777777</c:v>
                </c:pt>
                <c:pt idx="7">
                  <c:v>186.02777777777777</c:v>
                </c:pt>
                <c:pt idx="8">
                  <c:v>186.02777777777777</c:v>
                </c:pt>
                <c:pt idx="9">
                  <c:v>186.02777777777777</c:v>
                </c:pt>
                <c:pt idx="10">
                  <c:v>186.02777777777777</c:v>
                </c:pt>
                <c:pt idx="11">
                  <c:v>186.02777777777777</c:v>
                </c:pt>
                <c:pt idx="12">
                  <c:v>186.02777777777777</c:v>
                </c:pt>
                <c:pt idx="13">
                  <c:v>186.02777777777777</c:v>
                </c:pt>
                <c:pt idx="14">
                  <c:v>186.02777777777777</c:v>
                </c:pt>
                <c:pt idx="15">
                  <c:v>186.02777777777777</c:v>
                </c:pt>
                <c:pt idx="16">
                  <c:v>186.02777777777777</c:v>
                </c:pt>
                <c:pt idx="17">
                  <c:v>186.02777777777777</c:v>
                </c:pt>
                <c:pt idx="18">
                  <c:v>186.02777777777777</c:v>
                </c:pt>
                <c:pt idx="19">
                  <c:v>186.02777777777777</c:v>
                </c:pt>
                <c:pt idx="20">
                  <c:v>186.02777777777777</c:v>
                </c:pt>
                <c:pt idx="21">
                  <c:v>186.02777777777777</c:v>
                </c:pt>
                <c:pt idx="22">
                  <c:v>186.02777777777777</c:v>
                </c:pt>
                <c:pt idx="23">
                  <c:v>186.02777777777777</c:v>
                </c:pt>
                <c:pt idx="24">
                  <c:v>186.02777777777777</c:v>
                </c:pt>
                <c:pt idx="25">
                  <c:v>186.02777777777777</c:v>
                </c:pt>
                <c:pt idx="26">
                  <c:v>186.02777777777777</c:v>
                </c:pt>
                <c:pt idx="27">
                  <c:v>186.02777777777777</c:v>
                </c:pt>
                <c:pt idx="28">
                  <c:v>186.02777777777777</c:v>
                </c:pt>
                <c:pt idx="29">
                  <c:v>186.02777777777777</c:v>
                </c:pt>
                <c:pt idx="30">
                  <c:v>186.02777777777777</c:v>
                </c:pt>
                <c:pt idx="31">
                  <c:v>186.02777777777777</c:v>
                </c:pt>
                <c:pt idx="32">
                  <c:v>186.02777777777777</c:v>
                </c:pt>
                <c:pt idx="33">
                  <c:v>186.02777777777777</c:v>
                </c:pt>
                <c:pt idx="34">
                  <c:v>186.02777777777777</c:v>
                </c:pt>
                <c:pt idx="35">
                  <c:v>186.02777777777777</c:v>
                </c:pt>
                <c:pt idx="36">
                  <c:v>186.02777777777777</c:v>
                </c:pt>
                <c:pt idx="37">
                  <c:v>186.02777777777777</c:v>
                </c:pt>
                <c:pt idx="38">
                  <c:v>186.02777777777777</c:v>
                </c:pt>
                <c:pt idx="39">
                  <c:v>186.02777777777777</c:v>
                </c:pt>
                <c:pt idx="40">
                  <c:v>186.02777777777777</c:v>
                </c:pt>
                <c:pt idx="41">
                  <c:v>186.02777777777777</c:v>
                </c:pt>
                <c:pt idx="42">
                  <c:v>186.02777777777777</c:v>
                </c:pt>
                <c:pt idx="43">
                  <c:v>186.02777777777777</c:v>
                </c:pt>
                <c:pt idx="44">
                  <c:v>186.02777777777777</c:v>
                </c:pt>
                <c:pt idx="45">
                  <c:v>186.02777777777777</c:v>
                </c:pt>
                <c:pt idx="46">
                  <c:v>186.02777777777777</c:v>
                </c:pt>
                <c:pt idx="47">
                  <c:v>186.02777777777777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2F-4420-BDCF-E43242B9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7560"/>
        <c:axId val="537050184"/>
      </c:scatterChart>
      <c:valAx>
        <c:axId val="53704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50184"/>
        <c:crosses val="autoZero"/>
        <c:crossBetween val="midCat"/>
      </c:valAx>
      <c:valAx>
        <c:axId val="5370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Average'!$A$2:$A$37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'Moving Average'!$B$2:$B$37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F-438D-9347-1387E4385799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Average'!$A$14:$A$61</c:f>
              <c:numCache>
                <c:formatCode>General</c:formatCode>
                <c:ptCount val="4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</c:numCache>
            </c:numRef>
          </c:xVal>
          <c:yVal>
            <c:numRef>
              <c:f>'Moving Average'!$C$14:$C$61</c:f>
              <c:numCache>
                <c:formatCode>General</c:formatCode>
                <c:ptCount val="48"/>
                <c:pt idx="0">
                  <c:v>163</c:v>
                </c:pt>
                <c:pt idx="1">
                  <c:v>163.33333333333334</c:v>
                </c:pt>
                <c:pt idx="2">
                  <c:v>162.91666666666666</c:v>
                </c:pt>
                <c:pt idx="3">
                  <c:v>164.16666666666666</c:v>
                </c:pt>
                <c:pt idx="4">
                  <c:v>164.5</c:v>
                </c:pt>
                <c:pt idx="5">
                  <c:v>166.5</c:v>
                </c:pt>
                <c:pt idx="6">
                  <c:v>166.58333333333334</c:v>
                </c:pt>
                <c:pt idx="7">
                  <c:v>167.41666666666666</c:v>
                </c:pt>
                <c:pt idx="8">
                  <c:v>169</c:v>
                </c:pt>
                <c:pt idx="9">
                  <c:v>171.16666666666666</c:v>
                </c:pt>
                <c:pt idx="10">
                  <c:v>172.75</c:v>
                </c:pt>
                <c:pt idx="11">
                  <c:v>175</c:v>
                </c:pt>
                <c:pt idx="12">
                  <c:v>177.16666666666666</c:v>
                </c:pt>
                <c:pt idx="13">
                  <c:v>178.83333333333334</c:v>
                </c:pt>
                <c:pt idx="14">
                  <c:v>183.16666666666666</c:v>
                </c:pt>
                <c:pt idx="15">
                  <c:v>185.08333333333334</c:v>
                </c:pt>
                <c:pt idx="16">
                  <c:v>189.41666666666666</c:v>
                </c:pt>
                <c:pt idx="17">
                  <c:v>191.25</c:v>
                </c:pt>
                <c:pt idx="18">
                  <c:v>193.91666666666666</c:v>
                </c:pt>
                <c:pt idx="19">
                  <c:v>198</c:v>
                </c:pt>
                <c:pt idx="20">
                  <c:v>201.25</c:v>
                </c:pt>
                <c:pt idx="21">
                  <c:v>203.83333333333334</c:v>
                </c:pt>
                <c:pt idx="22">
                  <c:v>206.33333333333334</c:v>
                </c:pt>
                <c:pt idx="23">
                  <c:v>211.66666666666666</c:v>
                </c:pt>
                <c:pt idx="24">
                  <c:v>217.91666666666666</c:v>
                </c:pt>
                <c:pt idx="25">
                  <c:v>220.32638888888889</c:v>
                </c:pt>
                <c:pt idx="26">
                  <c:v>220.52025462962959</c:v>
                </c:pt>
                <c:pt idx="27">
                  <c:v>223.48027584876539</c:v>
                </c:pt>
                <c:pt idx="28">
                  <c:v>225.52029883616254</c:v>
                </c:pt>
                <c:pt idx="29">
                  <c:v>226.81365707250941</c:v>
                </c:pt>
                <c:pt idx="30">
                  <c:v>229.63146182855189</c:v>
                </c:pt>
                <c:pt idx="31">
                  <c:v>231.18408364759787</c:v>
                </c:pt>
                <c:pt idx="32">
                  <c:v>233.11609061823106</c:v>
                </c:pt>
                <c:pt idx="33">
                  <c:v>234.54243150308358</c:v>
                </c:pt>
                <c:pt idx="34">
                  <c:v>235.92096746167388</c:v>
                </c:pt>
                <c:pt idx="35">
                  <c:v>233.58104808348006</c:v>
                </c:pt>
                <c:pt idx="36">
                  <c:v>227.71280209043675</c:v>
                </c:pt>
                <c:pt idx="37">
                  <c:v>228.60335985623405</c:v>
                </c:pt>
                <c:pt idx="38">
                  <c:v>229.43105695296859</c:v>
                </c:pt>
                <c:pt idx="39">
                  <c:v>230.42114610000621</c:v>
                </c:pt>
                <c:pt idx="40">
                  <c:v>231.28875488141128</c:v>
                </c:pt>
                <c:pt idx="41">
                  <c:v>232.11282003073254</c:v>
                </c:pt>
                <c:pt idx="42">
                  <c:v>232.99601385710307</c:v>
                </c:pt>
                <c:pt idx="43">
                  <c:v>233.66892426281328</c:v>
                </c:pt>
                <c:pt idx="44">
                  <c:v>234.29013441661712</c:v>
                </c:pt>
                <c:pt idx="45">
                  <c:v>234.68148234941251</c:v>
                </c:pt>
                <c:pt idx="46">
                  <c:v>234.75100777257697</c:v>
                </c:pt>
                <c:pt idx="47">
                  <c:v>233.58104808348006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DF-438D-9347-1387E438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99048"/>
        <c:axId val="565795768"/>
      </c:scatterChart>
      <c:valAx>
        <c:axId val="56579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95768"/>
        <c:crosses val="autoZero"/>
        <c:crossBetween val="midCat"/>
      </c:valAx>
      <c:valAx>
        <c:axId val="5657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9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'Weighted Moving Average'!$B$1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'Weighted Moving Average'!$A$2:$A$37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'Weighted Moving Average'!$B$2:$B$37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5-4464-A014-F5F1A040640B}"/>
            </c:ext>
          </c:extLst>
        </c:ser>
        <c:ser>
          <c:idx val="1"/>
          <c:order val="1"/>
          <c:tx>
            <c:strRef>
              <c:f>'Weighted Moving Average'!$C$1</c:f>
              <c:strCache>
                <c:ptCount val="1"/>
                <c:pt idx="0">
                  <c:v>Weighted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'Weighted Moving Average'!$A$2:$A$49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'Weighted Moving Average'!$C$2:$C$49</c:f>
              <c:numCache>
                <c:formatCode>General</c:formatCode>
                <c:ptCount val="48"/>
                <c:pt idx="4">
                  <c:v>161.85</c:v>
                </c:pt>
                <c:pt idx="5">
                  <c:v>158.35</c:v>
                </c:pt>
                <c:pt idx="6">
                  <c:v>149.9</c:v>
                </c:pt>
                <c:pt idx="7">
                  <c:v>153.1</c:v>
                </c:pt>
                <c:pt idx="8">
                  <c:v>159.35</c:v>
                </c:pt>
                <c:pt idx="9">
                  <c:v>156.44999999999999</c:v>
                </c:pt>
                <c:pt idx="10">
                  <c:v>155.20000000000002</c:v>
                </c:pt>
                <c:pt idx="11">
                  <c:v>160.5</c:v>
                </c:pt>
                <c:pt idx="12">
                  <c:v>169</c:v>
                </c:pt>
                <c:pt idx="13">
                  <c:v>175.15</c:v>
                </c:pt>
                <c:pt idx="14">
                  <c:v>180.14999999999998</c:v>
                </c:pt>
                <c:pt idx="15">
                  <c:v>180.35</c:v>
                </c:pt>
                <c:pt idx="16">
                  <c:v>165.8</c:v>
                </c:pt>
                <c:pt idx="17">
                  <c:v>163.90000000000003</c:v>
                </c:pt>
                <c:pt idx="18">
                  <c:v>161.29999999999998</c:v>
                </c:pt>
                <c:pt idx="19">
                  <c:v>163.99999999999997</c:v>
                </c:pt>
                <c:pt idx="20">
                  <c:v>173.95000000000002</c:v>
                </c:pt>
                <c:pt idx="21">
                  <c:v>166.25</c:v>
                </c:pt>
                <c:pt idx="22">
                  <c:v>172.05</c:v>
                </c:pt>
                <c:pt idx="23">
                  <c:v>182.75</c:v>
                </c:pt>
                <c:pt idx="24">
                  <c:v>192.75</c:v>
                </c:pt>
                <c:pt idx="25">
                  <c:v>199.35</c:v>
                </c:pt>
                <c:pt idx="26">
                  <c:v>208.1</c:v>
                </c:pt>
                <c:pt idx="27">
                  <c:v>209.45</c:v>
                </c:pt>
                <c:pt idx="28">
                  <c:v>199.15</c:v>
                </c:pt>
                <c:pt idx="29">
                  <c:v>203.2</c:v>
                </c:pt>
                <c:pt idx="30">
                  <c:v>195.05</c:v>
                </c:pt>
                <c:pt idx="31">
                  <c:v>203.05</c:v>
                </c:pt>
                <c:pt idx="32">
                  <c:v>205.15000000000003</c:v>
                </c:pt>
                <c:pt idx="33">
                  <c:v>204.2</c:v>
                </c:pt>
                <c:pt idx="34">
                  <c:v>214.20000000000002</c:v>
                </c:pt>
                <c:pt idx="35">
                  <c:v>222.29999999999998</c:v>
                </c:pt>
                <c:pt idx="36">
                  <c:v>232.91500000000002</c:v>
                </c:pt>
                <c:pt idx="37">
                  <c:v>245.87574999999998</c:v>
                </c:pt>
                <c:pt idx="38">
                  <c:v>265.73028750000003</c:v>
                </c:pt>
                <c:pt idx="39">
                  <c:v>261.10133937500007</c:v>
                </c:pt>
                <c:pt idx="40">
                  <c:v>235.30395821874998</c:v>
                </c:pt>
                <c:pt idx="41">
                  <c:v>244.6635999734375</c:v>
                </c:pt>
                <c:pt idx="42">
                  <c:v>252.99816297679692</c:v>
                </c:pt>
                <c:pt idx="43">
                  <c:v>257.03437869149616</c:v>
                </c:pt>
                <c:pt idx="44">
                  <c:v>249.88279844389518</c:v>
                </c:pt>
                <c:pt idx="45">
                  <c:v>243.66796551739515</c:v>
                </c:pt>
                <c:pt idx="46">
                  <c:v>249.4917238063978</c:v>
                </c:pt>
                <c:pt idx="47">
                  <c:v>252.63338130681132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5-4464-A014-F5F1A040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59120"/>
        <c:axId val="534661088"/>
      </c:scatterChart>
      <c:valAx>
        <c:axId val="5346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1088"/>
        <c:crosses val="autoZero"/>
        <c:crossBetween val="midCat"/>
      </c:valAx>
      <c:valAx>
        <c:axId val="5346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SES!$B$4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SES!$A$5:$A$41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SES!$B$5:$B$41</c:f>
              <c:numCache>
                <c:formatCode>General</c:formatCode>
                <c:ptCount val="37"/>
                <c:pt idx="1">
                  <c:v>165</c:v>
                </c:pt>
                <c:pt idx="2">
                  <c:v>171</c:v>
                </c:pt>
                <c:pt idx="3">
                  <c:v>147</c:v>
                </c:pt>
                <c:pt idx="4">
                  <c:v>143</c:v>
                </c:pt>
                <c:pt idx="5">
                  <c:v>164</c:v>
                </c:pt>
                <c:pt idx="6">
                  <c:v>160</c:v>
                </c:pt>
                <c:pt idx="7">
                  <c:v>152</c:v>
                </c:pt>
                <c:pt idx="8">
                  <c:v>150</c:v>
                </c:pt>
                <c:pt idx="9">
                  <c:v>159</c:v>
                </c:pt>
                <c:pt idx="10">
                  <c:v>169</c:v>
                </c:pt>
                <c:pt idx="11">
                  <c:v>173</c:v>
                </c:pt>
                <c:pt idx="12">
                  <c:v>203</c:v>
                </c:pt>
                <c:pt idx="13">
                  <c:v>169</c:v>
                </c:pt>
                <c:pt idx="14">
                  <c:v>166</c:v>
                </c:pt>
                <c:pt idx="15">
                  <c:v>162</c:v>
                </c:pt>
                <c:pt idx="16">
                  <c:v>147</c:v>
                </c:pt>
                <c:pt idx="17">
                  <c:v>188</c:v>
                </c:pt>
                <c:pt idx="18">
                  <c:v>161</c:v>
                </c:pt>
                <c:pt idx="19">
                  <c:v>162</c:v>
                </c:pt>
                <c:pt idx="20">
                  <c:v>169</c:v>
                </c:pt>
                <c:pt idx="21">
                  <c:v>185</c:v>
                </c:pt>
                <c:pt idx="22">
                  <c:v>188</c:v>
                </c:pt>
                <c:pt idx="23">
                  <c:v>200</c:v>
                </c:pt>
                <c:pt idx="24">
                  <c:v>229</c:v>
                </c:pt>
                <c:pt idx="25">
                  <c:v>189</c:v>
                </c:pt>
                <c:pt idx="26">
                  <c:v>218</c:v>
                </c:pt>
                <c:pt idx="27">
                  <c:v>185</c:v>
                </c:pt>
                <c:pt idx="28">
                  <c:v>199</c:v>
                </c:pt>
                <c:pt idx="29">
                  <c:v>210</c:v>
                </c:pt>
                <c:pt idx="30">
                  <c:v>193</c:v>
                </c:pt>
                <c:pt idx="31">
                  <c:v>211</c:v>
                </c:pt>
                <c:pt idx="32">
                  <c:v>208</c:v>
                </c:pt>
                <c:pt idx="33">
                  <c:v>216</c:v>
                </c:pt>
                <c:pt idx="34">
                  <c:v>218</c:v>
                </c:pt>
                <c:pt idx="35">
                  <c:v>264</c:v>
                </c:pt>
                <c:pt idx="36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F-4351-8133-0C294B99D693}"/>
            </c:ext>
          </c:extLst>
        </c:ser>
        <c:ser>
          <c:idx val="1"/>
          <c:order val="1"/>
          <c:tx>
            <c:strRef>
              <c:f>SES!$B$4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SES!$A$42:$A$53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SES!$B$42:$B$53</c:f>
              <c:numCache>
                <c:formatCode>General</c:formatCode>
                <c:ptCount val="12"/>
                <c:pt idx="0">
                  <c:v>289.90103712414066</c:v>
                </c:pt>
                <c:pt idx="1">
                  <c:v>289.90103712414066</c:v>
                </c:pt>
                <c:pt idx="2">
                  <c:v>289.90103712414066</c:v>
                </c:pt>
                <c:pt idx="3">
                  <c:v>289.90103712414066</c:v>
                </c:pt>
                <c:pt idx="4">
                  <c:v>289.90103712414066</c:v>
                </c:pt>
                <c:pt idx="5">
                  <c:v>289.90103712414066</c:v>
                </c:pt>
                <c:pt idx="6">
                  <c:v>289.90103712414066</c:v>
                </c:pt>
                <c:pt idx="7">
                  <c:v>289.90103712414066</c:v>
                </c:pt>
                <c:pt idx="8">
                  <c:v>289.90103712414066</c:v>
                </c:pt>
                <c:pt idx="9">
                  <c:v>289.90103712414066</c:v>
                </c:pt>
                <c:pt idx="10">
                  <c:v>289.90103712414066</c:v>
                </c:pt>
                <c:pt idx="11">
                  <c:v>289.90103712414066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2F-4351-8133-0C294B99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7720"/>
        <c:axId val="91561656"/>
      </c:scatterChart>
      <c:valAx>
        <c:axId val="9155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1656"/>
        <c:crosses val="autoZero"/>
        <c:crossBetween val="midCat"/>
      </c:valAx>
      <c:valAx>
        <c:axId val="9156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31649168853893E-2"/>
                  <c:y val="-0.16130905511811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'Holt Trend Correction Method'!$A$6:$A$23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'Holt Trend Correction Method'!$B$6:$B$23</c:f>
              <c:numCache>
                <c:formatCode>General</c:formatCode>
                <c:ptCount val="18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6-4052-8699-19119BD9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67232"/>
        <c:axId val="91565592"/>
      </c:scatterChart>
      <c:valAx>
        <c:axId val="915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5592"/>
        <c:crosses val="autoZero"/>
        <c:crossBetween val="midCat"/>
      </c:valAx>
      <c:valAx>
        <c:axId val="915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'Holt Trend Correction Method'!$B$4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'Holt Trend Correction Method'!$A$5:$A$41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'Holt Trend Correction Method'!$B$5:$B$41</c:f>
              <c:numCache>
                <c:formatCode>General</c:formatCode>
                <c:ptCount val="37"/>
                <c:pt idx="1">
                  <c:v>165</c:v>
                </c:pt>
                <c:pt idx="2">
                  <c:v>171</c:v>
                </c:pt>
                <c:pt idx="3">
                  <c:v>147</c:v>
                </c:pt>
                <c:pt idx="4">
                  <c:v>143</c:v>
                </c:pt>
                <c:pt idx="5">
                  <c:v>164</c:v>
                </c:pt>
                <c:pt idx="6">
                  <c:v>160</c:v>
                </c:pt>
                <c:pt idx="7">
                  <c:v>152</c:v>
                </c:pt>
                <c:pt idx="8">
                  <c:v>150</c:v>
                </c:pt>
                <c:pt idx="9">
                  <c:v>159</c:v>
                </c:pt>
                <c:pt idx="10">
                  <c:v>169</c:v>
                </c:pt>
                <c:pt idx="11">
                  <c:v>173</c:v>
                </c:pt>
                <c:pt idx="12">
                  <c:v>203</c:v>
                </c:pt>
                <c:pt idx="13">
                  <c:v>169</c:v>
                </c:pt>
                <c:pt idx="14">
                  <c:v>166</c:v>
                </c:pt>
                <c:pt idx="15">
                  <c:v>162</c:v>
                </c:pt>
                <c:pt idx="16">
                  <c:v>147</c:v>
                </c:pt>
                <c:pt idx="17">
                  <c:v>188</c:v>
                </c:pt>
                <c:pt idx="18">
                  <c:v>161</c:v>
                </c:pt>
                <c:pt idx="19">
                  <c:v>162</c:v>
                </c:pt>
                <c:pt idx="20">
                  <c:v>169</c:v>
                </c:pt>
                <c:pt idx="21">
                  <c:v>185</c:v>
                </c:pt>
                <c:pt idx="22">
                  <c:v>188</c:v>
                </c:pt>
                <c:pt idx="23">
                  <c:v>200</c:v>
                </c:pt>
                <c:pt idx="24">
                  <c:v>229</c:v>
                </c:pt>
                <c:pt idx="25">
                  <c:v>189</c:v>
                </c:pt>
                <c:pt idx="26">
                  <c:v>218</c:v>
                </c:pt>
                <c:pt idx="27">
                  <c:v>185</c:v>
                </c:pt>
                <c:pt idx="28">
                  <c:v>199</c:v>
                </c:pt>
                <c:pt idx="29">
                  <c:v>210</c:v>
                </c:pt>
                <c:pt idx="30">
                  <c:v>193</c:v>
                </c:pt>
                <c:pt idx="31">
                  <c:v>211</c:v>
                </c:pt>
                <c:pt idx="32">
                  <c:v>208</c:v>
                </c:pt>
                <c:pt idx="33">
                  <c:v>216</c:v>
                </c:pt>
                <c:pt idx="34">
                  <c:v>218</c:v>
                </c:pt>
                <c:pt idx="35">
                  <c:v>264</c:v>
                </c:pt>
                <c:pt idx="36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F-4584-9747-CCF5E2CEDFA1}"/>
            </c:ext>
          </c:extLst>
        </c:ser>
        <c:ser>
          <c:idx val="1"/>
          <c:order val="1"/>
          <c:tx>
            <c:strRef>
              <c:f>'Holt Trend Correction Method'!$B$4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'Holt Trend Correction Method'!$A$42:$A$53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'Holt Trend Correction Method'!$B$42:$B$53</c:f>
              <c:numCache>
                <c:formatCode>0.0000</c:formatCode>
                <c:ptCount val="12"/>
                <c:pt idx="0">
                  <c:v>291.70937683844068</c:v>
                </c:pt>
                <c:pt idx="1">
                  <c:v>297.05368198320178</c:v>
                </c:pt>
                <c:pt idx="2">
                  <c:v>302.39798712796289</c:v>
                </c:pt>
                <c:pt idx="3">
                  <c:v>307.742292272724</c:v>
                </c:pt>
                <c:pt idx="4">
                  <c:v>313.08659741748511</c:v>
                </c:pt>
                <c:pt idx="5">
                  <c:v>318.43090256224622</c:v>
                </c:pt>
                <c:pt idx="6">
                  <c:v>323.77520770700733</c:v>
                </c:pt>
                <c:pt idx="7">
                  <c:v>329.11951285176843</c:v>
                </c:pt>
                <c:pt idx="8">
                  <c:v>334.46381799652954</c:v>
                </c:pt>
                <c:pt idx="9">
                  <c:v>339.80812314129065</c:v>
                </c:pt>
                <c:pt idx="10">
                  <c:v>345.15242828605176</c:v>
                </c:pt>
                <c:pt idx="11">
                  <c:v>350.49673343081287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F-4584-9747-CCF5E2CE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8352"/>
        <c:axId val="304439336"/>
      </c:scatterChart>
      <c:valAx>
        <c:axId val="3044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336"/>
        <c:crosses val="autoZero"/>
        <c:crossBetween val="midCat"/>
      </c:valAx>
      <c:valAx>
        <c:axId val="3044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6498250218723"/>
                  <c:y val="-2.303878681831437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'Seasonaity Estimate'!$F$2:$F$37</c:f>
              <c:numCache>
                <c:formatCode>General</c:formatCode>
                <c:ptCount val="36"/>
                <c:pt idx="0">
                  <c:v>166.96460585743006</c:v>
                </c:pt>
                <c:pt idx="1">
                  <c:v>164.50857167840934</c:v>
                </c:pt>
                <c:pt idx="2">
                  <c:v>157.56753597052349</c:v>
                </c:pt>
                <c:pt idx="3">
                  <c:v>156.69554201053379</c:v>
                </c:pt>
                <c:pt idx="4">
                  <c:v>157.23713570540491</c:v>
                </c:pt>
                <c:pt idx="5">
                  <c:v>176.5142395181901</c:v>
                </c:pt>
                <c:pt idx="6">
                  <c:v>165.06711037160289</c:v>
                </c:pt>
                <c:pt idx="7">
                  <c:v>161.87849090223762</c:v>
                </c:pt>
                <c:pt idx="8">
                  <c:v>160.85127709893854</c:v>
                </c:pt>
                <c:pt idx="9">
                  <c:v>166.30560748535268</c:v>
                </c:pt>
                <c:pt idx="10">
                  <c:v>165.06804218433683</c:v>
                </c:pt>
                <c:pt idx="11">
                  <c:v>168.60396391701315</c:v>
                </c:pt>
                <c:pt idx="12">
                  <c:v>171.01223266609503</c:v>
                </c:pt>
                <c:pt idx="13">
                  <c:v>159.69837952406988</c:v>
                </c:pt>
                <c:pt idx="14">
                  <c:v>173.64585596751567</c:v>
                </c:pt>
                <c:pt idx="15">
                  <c:v>161.07863409474453</c:v>
                </c:pt>
                <c:pt idx="16">
                  <c:v>180.24744824765929</c:v>
                </c:pt>
                <c:pt idx="17">
                  <c:v>177.61745351517879</c:v>
                </c:pt>
                <c:pt idx="18">
                  <c:v>175.92678868552414</c:v>
                </c:pt>
                <c:pt idx="19">
                  <c:v>182.38309974985438</c:v>
                </c:pt>
                <c:pt idx="20">
                  <c:v>187.15400165599766</c:v>
                </c:pt>
                <c:pt idx="21">
                  <c:v>185.00268761684202</c:v>
                </c:pt>
                <c:pt idx="22">
                  <c:v>190.83010657148768</c:v>
                </c:pt>
                <c:pt idx="23">
                  <c:v>190.19856028076853</c:v>
                </c:pt>
                <c:pt idx="24">
                  <c:v>191.25036670941989</c:v>
                </c:pt>
                <c:pt idx="25">
                  <c:v>209.72437792920022</c:v>
                </c:pt>
                <c:pt idx="26">
                  <c:v>198.29927996290371</c:v>
                </c:pt>
                <c:pt idx="27">
                  <c:v>218.0588311894841</c:v>
                </c:pt>
                <c:pt idx="28">
                  <c:v>201.34023474472582</c:v>
                </c:pt>
                <c:pt idx="29">
                  <c:v>212.92030141881682</c:v>
                </c:pt>
                <c:pt idx="30">
                  <c:v>229.13921242373823</c:v>
                </c:pt>
                <c:pt idx="31">
                  <c:v>224.47150738443617</c:v>
                </c:pt>
                <c:pt idx="32">
                  <c:v>218.51494247402968</c:v>
                </c:pt>
                <c:pt idx="33">
                  <c:v>214.5243930876147</c:v>
                </c:pt>
                <c:pt idx="34">
                  <c:v>251.89574067436374</c:v>
                </c:pt>
                <c:pt idx="35">
                  <c:v>252.49066517621674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3-42C2-B25F-C6AE6DD2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95808"/>
        <c:axId val="571392856"/>
      </c:scatterChart>
      <c:valAx>
        <c:axId val="5713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2856"/>
        <c:crosses val="autoZero"/>
        <c:crossBetween val="midCat"/>
      </c:valAx>
      <c:valAx>
        <c:axId val="5713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'Holt Winters Sessionality Meth'!$A$17:$A$52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'Holt Winters Sessionality Meth'!$B$17:$B$52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2-4CC5-8CF7-7FA4B5CEFC4E}"/>
            </c:ext>
          </c:extLst>
        </c:ser>
        <c:ser>
          <c:idx val="1"/>
          <c:order val="1"/>
          <c:tx>
            <c:strRef>
              <c:f>'Holt Winters Sessionality Meth'!$B$4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'Holt Winters Sessionality Meth'!$A$53:$A$64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'Holt Winters Sessionality Meth'!$B$53:$B$64</c:f>
              <c:numCache>
                <c:formatCode>General</c:formatCode>
                <c:ptCount val="12"/>
                <c:pt idx="0">
                  <c:v>245.440651347764</c:v>
                </c:pt>
                <c:pt idx="1">
                  <c:v>263.60128040682952</c:v>
                </c:pt>
                <c:pt idx="2">
                  <c:v>241.46747078078587</c:v>
                </c:pt>
                <c:pt idx="3">
                  <c:v>240.9783790010494</c:v>
                </c:pt>
                <c:pt idx="4">
                  <c:v>280.87141672641872</c:v>
                </c:pt>
                <c:pt idx="5">
                  <c:v>248.83717148684681</c:v>
                </c:pt>
                <c:pt idx="6">
                  <c:v>257.60631628585776</c:v>
                </c:pt>
                <c:pt idx="7">
                  <c:v>264.07186015510666</c:v>
                </c:pt>
                <c:pt idx="8">
                  <c:v>286.87505818805312</c:v>
                </c:pt>
                <c:pt idx="9">
                  <c:v>300.23340544387798</c:v>
                </c:pt>
                <c:pt idx="10">
                  <c:v>315.12665001341281</c:v>
                </c:pt>
                <c:pt idx="11">
                  <c:v>368.31688016782698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62-4CC5-8CF7-7FA4B5CE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29200"/>
        <c:axId val="457926904"/>
      </c:scatterChart>
      <c:valAx>
        <c:axId val="4579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6904"/>
        <c:crosses val="autoZero"/>
        <c:crossBetween val="midCat"/>
      </c:valAx>
      <c:valAx>
        <c:axId val="4579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1</xdr:row>
      <xdr:rowOff>38099</xdr:rowOff>
    </xdr:from>
    <xdr:to>
      <xdr:col>16</xdr:col>
      <xdr:colOff>95249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6C877-4F36-4FEE-B589-4F52021DC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28575</xdr:rowOff>
    </xdr:from>
    <xdr:to>
      <xdr:col>12</xdr:col>
      <xdr:colOff>295274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E57CD-CA88-43C0-AAB5-7CC707BB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4</xdr:row>
      <xdr:rowOff>152400</xdr:rowOff>
    </xdr:from>
    <xdr:to>
      <xdr:col>15</xdr:col>
      <xdr:colOff>9525</xdr:colOff>
      <xdr:row>22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23447-E15F-4294-845C-BFF0E1811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1276350</xdr:colOff>
      <xdr:row>1</xdr:row>
      <xdr:rowOff>190499</xdr:rowOff>
    </xdr:from>
    <xdr:to>
      <xdr:col>12</xdr:col>
      <xdr:colOff>514350</xdr:colOff>
      <xdr:row>19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1ECD8-9EB6-485F-8CD3-70C20E194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4</xdr:row>
      <xdr:rowOff>9525</xdr:rowOff>
    </xdr:from>
    <xdr:to>
      <xdr:col>24</xdr:col>
      <xdr:colOff>28575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9D37B2-1624-49BF-8E60-7C489566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</xdr:row>
      <xdr:rowOff>152400</xdr:rowOff>
    </xdr:from>
    <xdr:to>
      <xdr:col>16</xdr:col>
      <xdr:colOff>152400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53D051-2CF3-4AA9-9FD2-9B5E0B726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85725</xdr:rowOff>
    </xdr:from>
    <xdr:to>
      <xdr:col>14</xdr:col>
      <xdr:colOff>85725</xdr:colOff>
      <xdr:row>15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47FEE2-9151-4EA7-A5CC-661A551CF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47626</xdr:rowOff>
    </xdr:from>
    <xdr:to>
      <xdr:col>19</xdr:col>
      <xdr:colOff>381000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6DB4-5247-4D44-A14B-E98CE34C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%20Data_Raw%20updated%20-%20Orig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-%20Documents/Documents/Study/XLRI%20Data%20Science/Class%2024,%2030%20Apr/Demand%20Data_Raw%20updated%20-%20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eries"/>
      <sheetName val="Moving Average"/>
      <sheetName val="Weighted Average"/>
      <sheetName val="SES"/>
      <sheetName val="Holt Trend Correction Method"/>
      <sheetName val="Seasonaity Estimate"/>
      <sheetName val="Holt Winters Sessionality Meth"/>
      <sheetName val="ACF-PACF"/>
      <sheetName val="Making Stationary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Demand</v>
          </cell>
        </row>
        <row r="5">
          <cell r="A5">
            <v>0</v>
          </cell>
        </row>
        <row r="6">
          <cell r="A6">
            <v>1</v>
          </cell>
          <cell r="B6">
            <v>165</v>
          </cell>
        </row>
        <row r="7">
          <cell r="A7">
            <v>2</v>
          </cell>
          <cell r="B7">
            <v>171</v>
          </cell>
        </row>
        <row r="8">
          <cell r="A8">
            <v>3</v>
          </cell>
          <cell r="B8">
            <v>147</v>
          </cell>
        </row>
        <row r="9">
          <cell r="A9">
            <v>4</v>
          </cell>
          <cell r="B9">
            <v>143</v>
          </cell>
        </row>
        <row r="10">
          <cell r="A10">
            <v>5</v>
          </cell>
          <cell r="B10">
            <v>164</v>
          </cell>
        </row>
        <row r="11">
          <cell r="A11">
            <v>6</v>
          </cell>
          <cell r="B11">
            <v>160</v>
          </cell>
        </row>
        <row r="12">
          <cell r="A12">
            <v>7</v>
          </cell>
          <cell r="B12">
            <v>152</v>
          </cell>
        </row>
        <row r="13">
          <cell r="A13">
            <v>8</v>
          </cell>
          <cell r="B13">
            <v>150</v>
          </cell>
        </row>
        <row r="14">
          <cell r="A14">
            <v>9</v>
          </cell>
          <cell r="B14">
            <v>159</v>
          </cell>
        </row>
        <row r="15">
          <cell r="A15">
            <v>10</v>
          </cell>
          <cell r="B15">
            <v>169</v>
          </cell>
        </row>
        <row r="16">
          <cell r="A16">
            <v>11</v>
          </cell>
          <cell r="B16">
            <v>173</v>
          </cell>
        </row>
        <row r="17">
          <cell r="A17">
            <v>12</v>
          </cell>
          <cell r="B17">
            <v>203</v>
          </cell>
        </row>
        <row r="18">
          <cell r="A18">
            <v>13</v>
          </cell>
          <cell r="B18">
            <v>169</v>
          </cell>
        </row>
        <row r="19">
          <cell r="A19">
            <v>14</v>
          </cell>
          <cell r="B19">
            <v>166</v>
          </cell>
        </row>
        <row r="20">
          <cell r="A20">
            <v>15</v>
          </cell>
          <cell r="B20">
            <v>162</v>
          </cell>
        </row>
        <row r="21">
          <cell r="A21">
            <v>16</v>
          </cell>
          <cell r="B21">
            <v>147</v>
          </cell>
        </row>
        <row r="22">
          <cell r="A22">
            <v>17</v>
          </cell>
          <cell r="B22">
            <v>188</v>
          </cell>
        </row>
        <row r="23">
          <cell r="A23">
            <v>18</v>
          </cell>
          <cell r="B23">
            <v>161</v>
          </cell>
        </row>
        <row r="24">
          <cell r="A24">
            <v>19</v>
          </cell>
          <cell r="B24">
            <v>162</v>
          </cell>
        </row>
        <row r="25">
          <cell r="A25">
            <v>20</v>
          </cell>
          <cell r="B25">
            <v>169</v>
          </cell>
        </row>
        <row r="26">
          <cell r="A26">
            <v>21</v>
          </cell>
          <cell r="B26">
            <v>185</v>
          </cell>
        </row>
        <row r="27">
          <cell r="A27">
            <v>22</v>
          </cell>
          <cell r="B27">
            <v>188</v>
          </cell>
        </row>
        <row r="28">
          <cell r="A28">
            <v>23</v>
          </cell>
          <cell r="B28">
            <v>200</v>
          </cell>
        </row>
        <row r="29">
          <cell r="A29">
            <v>24</v>
          </cell>
          <cell r="B29">
            <v>229</v>
          </cell>
        </row>
        <row r="30">
          <cell r="A30">
            <v>25</v>
          </cell>
          <cell r="B30">
            <v>189</v>
          </cell>
        </row>
        <row r="31">
          <cell r="A31">
            <v>26</v>
          </cell>
          <cell r="B31">
            <v>218</v>
          </cell>
        </row>
        <row r="32">
          <cell r="A32">
            <v>27</v>
          </cell>
          <cell r="B32">
            <v>185</v>
          </cell>
        </row>
        <row r="33">
          <cell r="A33">
            <v>28</v>
          </cell>
          <cell r="B33">
            <v>199</v>
          </cell>
        </row>
        <row r="34">
          <cell r="A34">
            <v>29</v>
          </cell>
          <cell r="B34">
            <v>210</v>
          </cell>
        </row>
        <row r="35">
          <cell r="A35">
            <v>30</v>
          </cell>
          <cell r="B35">
            <v>193</v>
          </cell>
        </row>
        <row r="36">
          <cell r="A36">
            <v>31</v>
          </cell>
          <cell r="B36">
            <v>211</v>
          </cell>
        </row>
        <row r="37">
          <cell r="A37">
            <v>32</v>
          </cell>
          <cell r="B37">
            <v>208</v>
          </cell>
        </row>
        <row r="38">
          <cell r="A38">
            <v>33</v>
          </cell>
          <cell r="B38">
            <v>216</v>
          </cell>
        </row>
        <row r="39">
          <cell r="A39">
            <v>34</v>
          </cell>
          <cell r="B39">
            <v>218</v>
          </cell>
        </row>
        <row r="40">
          <cell r="A40">
            <v>35</v>
          </cell>
          <cell r="B40">
            <v>264</v>
          </cell>
        </row>
        <row r="41">
          <cell r="A41">
            <v>36</v>
          </cell>
          <cell r="B41">
            <v>304</v>
          </cell>
        </row>
        <row r="42">
          <cell r="A42">
            <v>37</v>
          </cell>
          <cell r="B42">
            <v>289.90104849088749</v>
          </cell>
        </row>
        <row r="43">
          <cell r="A43">
            <v>38</v>
          </cell>
          <cell r="B43">
            <v>289.90104849088749</v>
          </cell>
        </row>
        <row r="44">
          <cell r="A44">
            <v>39</v>
          </cell>
          <cell r="B44">
            <v>289.90104849088749</v>
          </cell>
        </row>
        <row r="45">
          <cell r="A45">
            <v>40</v>
          </cell>
          <cell r="B45">
            <v>289.90104849088749</v>
          </cell>
        </row>
        <row r="46">
          <cell r="A46">
            <v>41</v>
          </cell>
          <cell r="B46">
            <v>289.90104849088749</v>
          </cell>
        </row>
        <row r="47">
          <cell r="A47">
            <v>42</v>
          </cell>
          <cell r="B47">
            <v>289.90104849088749</v>
          </cell>
        </row>
        <row r="48">
          <cell r="A48">
            <v>43</v>
          </cell>
          <cell r="B48">
            <v>289.90104849088749</v>
          </cell>
        </row>
        <row r="49">
          <cell r="A49">
            <v>44</v>
          </cell>
          <cell r="B49">
            <v>289.90104849088749</v>
          </cell>
        </row>
        <row r="50">
          <cell r="A50">
            <v>45</v>
          </cell>
          <cell r="B50">
            <v>289.90104849088749</v>
          </cell>
        </row>
        <row r="51">
          <cell r="A51">
            <v>46</v>
          </cell>
          <cell r="B51">
            <v>289.90104849088749</v>
          </cell>
        </row>
        <row r="52">
          <cell r="A52">
            <v>47</v>
          </cell>
          <cell r="B52">
            <v>289.90104849088749</v>
          </cell>
        </row>
        <row r="53">
          <cell r="A53">
            <v>48</v>
          </cell>
          <cell r="B53">
            <v>289.90104849088749</v>
          </cell>
        </row>
      </sheetData>
      <sheetData sheetId="4" refreshError="1"/>
      <sheetData sheetId="5" refreshError="1"/>
      <sheetData sheetId="6">
        <row r="4">
          <cell r="B4" t="str">
            <v>Demand</v>
          </cell>
        </row>
        <row r="17">
          <cell r="A17">
            <v>1</v>
          </cell>
          <cell r="B17">
            <v>165</v>
          </cell>
        </row>
        <row r="18">
          <cell r="A18">
            <v>2</v>
          </cell>
          <cell r="B18">
            <v>171</v>
          </cell>
        </row>
        <row r="19">
          <cell r="A19">
            <v>3</v>
          </cell>
          <cell r="B19">
            <v>147</v>
          </cell>
        </row>
        <row r="20">
          <cell r="A20">
            <v>4</v>
          </cell>
          <cell r="B20">
            <v>143</v>
          </cell>
        </row>
        <row r="21">
          <cell r="A21">
            <v>5</v>
          </cell>
          <cell r="B21">
            <v>164</v>
          </cell>
        </row>
        <row r="22">
          <cell r="A22">
            <v>6</v>
          </cell>
          <cell r="B22">
            <v>160</v>
          </cell>
        </row>
        <row r="23">
          <cell r="A23">
            <v>7</v>
          </cell>
          <cell r="B23">
            <v>152</v>
          </cell>
        </row>
        <row r="24">
          <cell r="A24">
            <v>8</v>
          </cell>
          <cell r="B24">
            <v>150</v>
          </cell>
        </row>
        <row r="25">
          <cell r="A25">
            <v>9</v>
          </cell>
          <cell r="B25">
            <v>159</v>
          </cell>
        </row>
        <row r="26">
          <cell r="A26">
            <v>10</v>
          </cell>
          <cell r="B26">
            <v>169</v>
          </cell>
        </row>
        <row r="27">
          <cell r="A27">
            <v>11</v>
          </cell>
          <cell r="B27">
            <v>173</v>
          </cell>
        </row>
        <row r="28">
          <cell r="A28">
            <v>12</v>
          </cell>
          <cell r="B28">
            <v>203</v>
          </cell>
        </row>
        <row r="29">
          <cell r="A29">
            <v>13</v>
          </cell>
          <cell r="B29">
            <v>169</v>
          </cell>
        </row>
        <row r="30">
          <cell r="A30">
            <v>14</v>
          </cell>
          <cell r="B30">
            <v>166</v>
          </cell>
        </row>
        <row r="31">
          <cell r="A31">
            <v>15</v>
          </cell>
          <cell r="B31">
            <v>162</v>
          </cell>
        </row>
        <row r="32">
          <cell r="A32">
            <v>16</v>
          </cell>
          <cell r="B32">
            <v>147</v>
          </cell>
        </row>
        <row r="33">
          <cell r="A33">
            <v>17</v>
          </cell>
          <cell r="B33">
            <v>188</v>
          </cell>
        </row>
        <row r="34">
          <cell r="A34">
            <v>18</v>
          </cell>
          <cell r="B34">
            <v>161</v>
          </cell>
        </row>
        <row r="35">
          <cell r="A35">
            <v>19</v>
          </cell>
          <cell r="B35">
            <v>162</v>
          </cell>
        </row>
        <row r="36">
          <cell r="A36">
            <v>20</v>
          </cell>
          <cell r="B36">
            <v>169</v>
          </cell>
        </row>
        <row r="37">
          <cell r="A37">
            <v>21</v>
          </cell>
          <cell r="B37">
            <v>185</v>
          </cell>
        </row>
        <row r="38">
          <cell r="A38">
            <v>22</v>
          </cell>
          <cell r="B38">
            <v>188</v>
          </cell>
        </row>
        <row r="39">
          <cell r="A39">
            <v>23</v>
          </cell>
          <cell r="B39">
            <v>200</v>
          </cell>
        </row>
        <row r="40">
          <cell r="A40">
            <v>24</v>
          </cell>
          <cell r="B40">
            <v>229</v>
          </cell>
        </row>
        <row r="41">
          <cell r="A41">
            <v>25</v>
          </cell>
          <cell r="B41">
            <v>189</v>
          </cell>
        </row>
        <row r="42">
          <cell r="A42">
            <v>26</v>
          </cell>
          <cell r="B42">
            <v>218</v>
          </cell>
        </row>
        <row r="43">
          <cell r="A43">
            <v>27</v>
          </cell>
          <cell r="B43">
            <v>185</v>
          </cell>
        </row>
        <row r="44">
          <cell r="A44">
            <v>28</v>
          </cell>
          <cell r="B44">
            <v>199</v>
          </cell>
        </row>
        <row r="45">
          <cell r="A45">
            <v>29</v>
          </cell>
          <cell r="B45">
            <v>210</v>
          </cell>
        </row>
        <row r="46">
          <cell r="A46">
            <v>30</v>
          </cell>
          <cell r="B46">
            <v>193</v>
          </cell>
        </row>
        <row r="47">
          <cell r="A47">
            <v>31</v>
          </cell>
          <cell r="B47">
            <v>211</v>
          </cell>
        </row>
        <row r="48">
          <cell r="A48">
            <v>32</v>
          </cell>
          <cell r="B48">
            <v>208</v>
          </cell>
        </row>
        <row r="49">
          <cell r="A49">
            <v>33</v>
          </cell>
          <cell r="B49">
            <v>216</v>
          </cell>
        </row>
        <row r="50">
          <cell r="A50">
            <v>34</v>
          </cell>
          <cell r="B50">
            <v>218</v>
          </cell>
        </row>
        <row r="51">
          <cell r="A51">
            <v>35</v>
          </cell>
          <cell r="B51">
            <v>264</v>
          </cell>
        </row>
        <row r="52">
          <cell r="A52">
            <v>36</v>
          </cell>
          <cell r="B52">
            <v>304</v>
          </cell>
        </row>
        <row r="53">
          <cell r="A53">
            <v>37</v>
          </cell>
          <cell r="B53">
            <v>245.440651347764</v>
          </cell>
        </row>
        <row r="54">
          <cell r="A54">
            <v>38</v>
          </cell>
          <cell r="B54">
            <v>263.60128040682952</v>
          </cell>
        </row>
        <row r="55">
          <cell r="A55">
            <v>39</v>
          </cell>
          <cell r="B55">
            <v>241.46747078078587</v>
          </cell>
        </row>
        <row r="56">
          <cell r="A56">
            <v>40</v>
          </cell>
          <cell r="B56">
            <v>240.9783790010494</v>
          </cell>
        </row>
        <row r="57">
          <cell r="A57">
            <v>41</v>
          </cell>
          <cell r="B57">
            <v>280.87141672641872</v>
          </cell>
        </row>
        <row r="58">
          <cell r="A58">
            <v>42</v>
          </cell>
          <cell r="B58">
            <v>248.83717148684681</v>
          </cell>
        </row>
        <row r="59">
          <cell r="A59">
            <v>43</v>
          </cell>
          <cell r="B59">
            <v>257.60631628585776</v>
          </cell>
        </row>
        <row r="60">
          <cell r="A60">
            <v>44</v>
          </cell>
          <cell r="B60">
            <v>264.07186015510666</v>
          </cell>
        </row>
        <row r="61">
          <cell r="A61">
            <v>45</v>
          </cell>
          <cell r="B61">
            <v>286.87505818805312</v>
          </cell>
        </row>
        <row r="62">
          <cell r="A62">
            <v>46</v>
          </cell>
          <cell r="B62">
            <v>300.23340544387798</v>
          </cell>
        </row>
        <row r="63">
          <cell r="A63">
            <v>47</v>
          </cell>
          <cell r="B63">
            <v>315.12665001341281</v>
          </cell>
        </row>
        <row r="64">
          <cell r="A64">
            <v>48</v>
          </cell>
          <cell r="B64">
            <v>368.31688016782698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eries"/>
      <sheetName val="SES"/>
      <sheetName val="Regression"/>
      <sheetName val="Holt’s Trend Corrected Method"/>
      <sheetName val="Moving Average"/>
      <sheetName val="Holt’s Winter Sessionality Esti"/>
      <sheetName val="Holt’s Winter Sessionality Meth"/>
      <sheetName val="Sheet2"/>
    </sheetNames>
    <sheetDataSet>
      <sheetData sheetId="0">
        <row r="1">
          <cell r="B1" t="str">
            <v>Demand</v>
          </cell>
        </row>
        <row r="2">
          <cell r="A2">
            <v>1</v>
          </cell>
          <cell r="B2">
            <v>165</v>
          </cell>
        </row>
        <row r="3">
          <cell r="A3">
            <v>2</v>
          </cell>
          <cell r="B3">
            <v>171</v>
          </cell>
        </row>
        <row r="4">
          <cell r="A4">
            <v>3</v>
          </cell>
          <cell r="B4">
            <v>147</v>
          </cell>
        </row>
        <row r="5">
          <cell r="A5">
            <v>4</v>
          </cell>
          <cell r="B5">
            <v>143</v>
          </cell>
        </row>
        <row r="6">
          <cell r="A6">
            <v>5</v>
          </cell>
          <cell r="B6">
            <v>164</v>
          </cell>
        </row>
        <row r="7">
          <cell r="A7">
            <v>6</v>
          </cell>
          <cell r="B7">
            <v>160</v>
          </cell>
        </row>
        <row r="8">
          <cell r="A8">
            <v>7</v>
          </cell>
          <cell r="B8">
            <v>152</v>
          </cell>
        </row>
        <row r="9">
          <cell r="A9">
            <v>8</v>
          </cell>
          <cell r="B9">
            <v>150</v>
          </cell>
        </row>
        <row r="10">
          <cell r="A10">
            <v>9</v>
          </cell>
          <cell r="B10">
            <v>159</v>
          </cell>
        </row>
        <row r="11">
          <cell r="A11">
            <v>10</v>
          </cell>
          <cell r="B11">
            <v>169</v>
          </cell>
        </row>
        <row r="12">
          <cell r="A12">
            <v>11</v>
          </cell>
          <cell r="B12">
            <v>173</v>
          </cell>
        </row>
        <row r="13">
          <cell r="A13">
            <v>12</v>
          </cell>
          <cell r="B13">
            <v>203</v>
          </cell>
        </row>
        <row r="14">
          <cell r="A14">
            <v>13</v>
          </cell>
          <cell r="B14">
            <v>169</v>
          </cell>
        </row>
        <row r="15">
          <cell r="A15">
            <v>14</v>
          </cell>
          <cell r="B15">
            <v>166</v>
          </cell>
        </row>
        <row r="16">
          <cell r="A16">
            <v>15</v>
          </cell>
          <cell r="B16">
            <v>162</v>
          </cell>
        </row>
        <row r="17">
          <cell r="A17">
            <v>16</v>
          </cell>
          <cell r="B17">
            <v>147</v>
          </cell>
        </row>
        <row r="18">
          <cell r="A18">
            <v>17</v>
          </cell>
          <cell r="B18">
            <v>188</v>
          </cell>
        </row>
        <row r="19">
          <cell r="A19">
            <v>18</v>
          </cell>
          <cell r="B19">
            <v>161</v>
          </cell>
        </row>
        <row r="20">
          <cell r="A20">
            <v>19</v>
          </cell>
          <cell r="B20">
            <v>162</v>
          </cell>
        </row>
        <row r="21">
          <cell r="A21">
            <v>20</v>
          </cell>
          <cell r="B21">
            <v>169</v>
          </cell>
        </row>
        <row r="22">
          <cell r="A22">
            <v>21</v>
          </cell>
          <cell r="B22">
            <v>185</v>
          </cell>
        </row>
        <row r="23">
          <cell r="A23">
            <v>22</v>
          </cell>
          <cell r="B23">
            <v>188</v>
          </cell>
        </row>
        <row r="24">
          <cell r="A24">
            <v>23</v>
          </cell>
          <cell r="B24">
            <v>200</v>
          </cell>
        </row>
        <row r="25">
          <cell r="A25">
            <v>24</v>
          </cell>
          <cell r="B25">
            <v>229</v>
          </cell>
        </row>
        <row r="26">
          <cell r="A26">
            <v>25</v>
          </cell>
          <cell r="B26">
            <v>189</v>
          </cell>
        </row>
        <row r="27">
          <cell r="A27">
            <v>26</v>
          </cell>
          <cell r="B27">
            <v>218</v>
          </cell>
        </row>
        <row r="28">
          <cell r="A28">
            <v>27</v>
          </cell>
          <cell r="B28">
            <v>185</v>
          </cell>
        </row>
        <row r="29">
          <cell r="A29">
            <v>28</v>
          </cell>
          <cell r="B29">
            <v>199</v>
          </cell>
        </row>
        <row r="30">
          <cell r="A30">
            <v>29</v>
          </cell>
          <cell r="B30">
            <v>210</v>
          </cell>
        </row>
        <row r="31">
          <cell r="A31">
            <v>30</v>
          </cell>
          <cell r="B31">
            <v>193</v>
          </cell>
        </row>
        <row r="32">
          <cell r="A32">
            <v>31</v>
          </cell>
          <cell r="B32">
            <v>211</v>
          </cell>
        </row>
        <row r="33">
          <cell r="A33">
            <v>32</v>
          </cell>
          <cell r="B33">
            <v>208</v>
          </cell>
        </row>
        <row r="34">
          <cell r="A34">
            <v>33</v>
          </cell>
          <cell r="B34">
            <v>216</v>
          </cell>
        </row>
        <row r="35">
          <cell r="A35">
            <v>34</v>
          </cell>
          <cell r="B35">
            <v>218</v>
          </cell>
        </row>
        <row r="36">
          <cell r="A36">
            <v>35</v>
          </cell>
          <cell r="B36">
            <v>264</v>
          </cell>
        </row>
        <row r="37">
          <cell r="A37">
            <v>36</v>
          </cell>
          <cell r="B37">
            <v>304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1DF2-100F-4269-84E8-714CF8373603}">
  <dimension ref="A1:O49"/>
  <sheetViews>
    <sheetView workbookViewId="0">
      <selection activeCell="B1" sqref="B1"/>
    </sheetView>
  </sheetViews>
  <sheetFormatPr defaultRowHeight="15" x14ac:dyDescent="0.25"/>
  <sheetData>
    <row r="1" spans="1:15" ht="15.75" x14ac:dyDescent="0.25">
      <c r="A1" s="1" t="s">
        <v>0</v>
      </c>
      <c r="B1" s="1" t="s">
        <v>1</v>
      </c>
      <c r="C1" t="s">
        <v>10</v>
      </c>
      <c r="M1" s="1"/>
    </row>
    <row r="2" spans="1:15" x14ac:dyDescent="0.25">
      <c r="A2" s="2">
        <v>1</v>
      </c>
      <c r="B2" s="2">
        <v>165</v>
      </c>
      <c r="C2">
        <f>AVERAGE($B$2:$B$37)</f>
        <v>186.02777777777777</v>
      </c>
      <c r="M2" s="2"/>
    </row>
    <row r="3" spans="1:15" x14ac:dyDescent="0.25">
      <c r="A3" s="2">
        <v>2</v>
      </c>
      <c r="B3" s="2">
        <v>171</v>
      </c>
      <c r="C3">
        <f t="shared" ref="C3:C49" si="0">AVERAGE($B$2:$B$37)</f>
        <v>186.02777777777777</v>
      </c>
      <c r="M3" s="2"/>
      <c r="N3" s="2"/>
    </row>
    <row r="4" spans="1:15" x14ac:dyDescent="0.25">
      <c r="A4" s="2">
        <v>3</v>
      </c>
      <c r="B4" s="2">
        <v>147</v>
      </c>
      <c r="C4">
        <f t="shared" si="0"/>
        <v>186.02777777777777</v>
      </c>
      <c r="D4" s="2"/>
      <c r="M4" s="2"/>
      <c r="N4" s="2"/>
      <c r="O4" s="2"/>
    </row>
    <row r="5" spans="1:15" x14ac:dyDescent="0.25">
      <c r="A5" s="2">
        <v>4</v>
      </c>
      <c r="B5" s="2">
        <v>143</v>
      </c>
      <c r="C5">
        <f t="shared" si="0"/>
        <v>186.02777777777777</v>
      </c>
      <c r="D5" s="2"/>
      <c r="M5" s="2"/>
      <c r="N5" s="2"/>
      <c r="O5" s="2"/>
    </row>
    <row r="6" spans="1:15" x14ac:dyDescent="0.25">
      <c r="A6" s="2">
        <v>5</v>
      </c>
      <c r="B6" s="2">
        <v>164</v>
      </c>
      <c r="C6">
        <f t="shared" si="0"/>
        <v>186.02777777777777</v>
      </c>
      <c r="D6" s="2"/>
      <c r="M6" s="2"/>
      <c r="N6" s="2"/>
      <c r="O6" s="2"/>
    </row>
    <row r="7" spans="1:15" x14ac:dyDescent="0.25">
      <c r="A7" s="2">
        <v>6</v>
      </c>
      <c r="B7" s="2">
        <v>160</v>
      </c>
      <c r="C7">
        <f t="shared" si="0"/>
        <v>186.02777777777777</v>
      </c>
      <c r="D7" s="2"/>
      <c r="M7" s="2"/>
      <c r="N7" s="2"/>
      <c r="O7" s="2"/>
    </row>
    <row r="8" spans="1:15" x14ac:dyDescent="0.25">
      <c r="A8" s="2">
        <v>7</v>
      </c>
      <c r="B8" s="2">
        <v>152</v>
      </c>
      <c r="C8">
        <f t="shared" si="0"/>
        <v>186.02777777777777</v>
      </c>
      <c r="D8" s="2"/>
      <c r="M8" s="2"/>
      <c r="N8" s="2"/>
      <c r="O8" s="2"/>
    </row>
    <row r="9" spans="1:15" x14ac:dyDescent="0.25">
      <c r="A9" s="2">
        <v>8</v>
      </c>
      <c r="B9" s="2">
        <v>150</v>
      </c>
      <c r="C9">
        <f t="shared" si="0"/>
        <v>186.02777777777777</v>
      </c>
      <c r="D9" s="2"/>
      <c r="M9" s="2"/>
      <c r="N9" s="2"/>
      <c r="O9" s="2"/>
    </row>
    <row r="10" spans="1:15" x14ac:dyDescent="0.25">
      <c r="A10" s="2">
        <v>9</v>
      </c>
      <c r="B10" s="2">
        <v>159</v>
      </c>
      <c r="C10">
        <f t="shared" si="0"/>
        <v>186.02777777777777</v>
      </c>
      <c r="D10" s="2"/>
      <c r="M10" s="2"/>
      <c r="N10" s="2"/>
      <c r="O10" s="2"/>
    </row>
    <row r="11" spans="1:15" x14ac:dyDescent="0.25">
      <c r="A11" s="2">
        <v>10</v>
      </c>
      <c r="B11" s="2">
        <v>169</v>
      </c>
      <c r="C11">
        <f t="shared" si="0"/>
        <v>186.02777777777777</v>
      </c>
      <c r="D11" s="2"/>
      <c r="M11" s="2"/>
      <c r="N11" s="2"/>
      <c r="O11" s="2"/>
    </row>
    <row r="12" spans="1:15" x14ac:dyDescent="0.25">
      <c r="A12" s="2">
        <v>11</v>
      </c>
      <c r="B12" s="2">
        <v>173</v>
      </c>
      <c r="C12">
        <f t="shared" si="0"/>
        <v>186.02777777777777</v>
      </c>
      <c r="D12" s="2"/>
      <c r="M12" s="2"/>
      <c r="N12" s="2"/>
      <c r="O12" s="2"/>
    </row>
    <row r="13" spans="1:15" x14ac:dyDescent="0.25">
      <c r="A13" s="2">
        <v>12</v>
      </c>
      <c r="B13" s="2">
        <v>203</v>
      </c>
      <c r="C13">
        <f t="shared" si="0"/>
        <v>186.02777777777777</v>
      </c>
      <c r="D13" s="2"/>
      <c r="M13" s="2"/>
      <c r="N13" s="2"/>
      <c r="O13" s="2"/>
    </row>
    <row r="14" spans="1:15" x14ac:dyDescent="0.25">
      <c r="A14" s="2">
        <v>13</v>
      </c>
      <c r="B14" s="2">
        <v>169</v>
      </c>
      <c r="C14">
        <f t="shared" si="0"/>
        <v>186.02777777777777</v>
      </c>
      <c r="D14" s="2"/>
      <c r="M14" s="2"/>
      <c r="N14" s="2"/>
      <c r="O14" s="2"/>
    </row>
    <row r="15" spans="1:15" x14ac:dyDescent="0.25">
      <c r="A15" s="2">
        <v>14</v>
      </c>
      <c r="B15" s="2">
        <v>166</v>
      </c>
      <c r="C15">
        <f t="shared" si="0"/>
        <v>186.02777777777777</v>
      </c>
      <c r="D15" s="2"/>
      <c r="M15" s="2"/>
      <c r="N15" s="2"/>
      <c r="O15" s="2"/>
    </row>
    <row r="16" spans="1:15" x14ac:dyDescent="0.25">
      <c r="A16" s="2">
        <v>15</v>
      </c>
      <c r="B16" s="2">
        <v>162</v>
      </c>
      <c r="C16">
        <f t="shared" si="0"/>
        <v>186.02777777777777</v>
      </c>
      <c r="D16" s="2"/>
      <c r="M16" s="2"/>
      <c r="N16" s="2"/>
      <c r="O16" s="2"/>
    </row>
    <row r="17" spans="1:15" x14ac:dyDescent="0.25">
      <c r="A17" s="2">
        <v>16</v>
      </c>
      <c r="B17" s="2">
        <v>147</v>
      </c>
      <c r="C17">
        <f t="shared" si="0"/>
        <v>186.02777777777777</v>
      </c>
      <c r="D17" s="2"/>
      <c r="M17" s="2"/>
      <c r="N17" s="2"/>
      <c r="O17" s="2"/>
    </row>
    <row r="18" spans="1:15" x14ac:dyDescent="0.25">
      <c r="A18" s="2">
        <v>17</v>
      </c>
      <c r="B18" s="2">
        <v>188</v>
      </c>
      <c r="C18">
        <f t="shared" si="0"/>
        <v>186.02777777777777</v>
      </c>
      <c r="D18" s="2"/>
      <c r="M18" s="2"/>
      <c r="N18" s="2"/>
      <c r="O18" s="2"/>
    </row>
    <row r="19" spans="1:15" x14ac:dyDescent="0.25">
      <c r="A19" s="2">
        <v>18</v>
      </c>
      <c r="B19" s="2">
        <v>161</v>
      </c>
      <c r="C19">
        <f t="shared" si="0"/>
        <v>186.02777777777777</v>
      </c>
      <c r="D19" s="2"/>
      <c r="M19" s="2"/>
      <c r="N19" s="2"/>
      <c r="O19" s="2"/>
    </row>
    <row r="20" spans="1:15" x14ac:dyDescent="0.25">
      <c r="A20" s="2">
        <v>19</v>
      </c>
      <c r="B20" s="2">
        <v>162</v>
      </c>
      <c r="C20">
        <f t="shared" si="0"/>
        <v>186.02777777777777</v>
      </c>
      <c r="D20" s="2"/>
      <c r="M20" s="2"/>
      <c r="N20" s="2"/>
      <c r="O20" s="2"/>
    </row>
    <row r="21" spans="1:15" x14ac:dyDescent="0.25">
      <c r="A21" s="2">
        <v>20</v>
      </c>
      <c r="B21" s="2">
        <v>169</v>
      </c>
      <c r="C21">
        <f t="shared" si="0"/>
        <v>186.02777777777777</v>
      </c>
      <c r="D21" s="2"/>
      <c r="M21" s="2"/>
      <c r="N21" s="2"/>
      <c r="O21" s="2"/>
    </row>
    <row r="22" spans="1:15" x14ac:dyDescent="0.25">
      <c r="A22" s="2">
        <v>21</v>
      </c>
      <c r="B22" s="2">
        <v>185</v>
      </c>
      <c r="C22">
        <f t="shared" si="0"/>
        <v>186.02777777777777</v>
      </c>
      <c r="D22" s="2"/>
      <c r="M22" s="2"/>
      <c r="N22" s="2"/>
      <c r="O22" s="2"/>
    </row>
    <row r="23" spans="1:15" x14ac:dyDescent="0.25">
      <c r="A23" s="2">
        <v>22</v>
      </c>
      <c r="B23" s="2">
        <v>188</v>
      </c>
      <c r="C23">
        <f t="shared" si="0"/>
        <v>186.02777777777777</v>
      </c>
      <c r="D23" s="2"/>
      <c r="M23" s="2"/>
      <c r="N23" s="2"/>
      <c r="O23" s="2"/>
    </row>
    <row r="24" spans="1:15" x14ac:dyDescent="0.25">
      <c r="A24" s="2">
        <v>23</v>
      </c>
      <c r="B24" s="2">
        <v>200</v>
      </c>
      <c r="C24">
        <f t="shared" si="0"/>
        <v>186.02777777777777</v>
      </c>
      <c r="D24" s="2"/>
      <c r="M24" s="2"/>
      <c r="N24" s="2"/>
      <c r="O24" s="2"/>
    </row>
    <row r="25" spans="1:15" x14ac:dyDescent="0.25">
      <c r="A25" s="2">
        <v>24</v>
      </c>
      <c r="B25" s="2">
        <v>229</v>
      </c>
      <c r="C25">
        <f t="shared" si="0"/>
        <v>186.02777777777777</v>
      </c>
      <c r="D25" s="2"/>
      <c r="M25" s="2"/>
      <c r="N25" s="2"/>
      <c r="O25" s="2"/>
    </row>
    <row r="26" spans="1:15" x14ac:dyDescent="0.25">
      <c r="A26" s="2">
        <v>25</v>
      </c>
      <c r="B26" s="2">
        <v>189</v>
      </c>
      <c r="C26">
        <f t="shared" si="0"/>
        <v>186.02777777777777</v>
      </c>
      <c r="D26" s="2"/>
      <c r="M26" s="2"/>
      <c r="N26" s="2"/>
      <c r="O26" s="2"/>
    </row>
    <row r="27" spans="1:15" x14ac:dyDescent="0.25">
      <c r="A27" s="2">
        <v>26</v>
      </c>
      <c r="B27" s="2">
        <v>218</v>
      </c>
      <c r="C27">
        <f t="shared" si="0"/>
        <v>186.02777777777777</v>
      </c>
      <c r="D27" s="2"/>
      <c r="M27" s="2"/>
      <c r="N27" s="2"/>
      <c r="O27" s="2"/>
    </row>
    <row r="28" spans="1:15" x14ac:dyDescent="0.25">
      <c r="A28" s="2">
        <v>27</v>
      </c>
      <c r="B28" s="2">
        <v>185</v>
      </c>
      <c r="C28">
        <f t="shared" si="0"/>
        <v>186.02777777777777</v>
      </c>
      <c r="D28" s="2"/>
      <c r="M28" s="2"/>
      <c r="N28" s="2"/>
      <c r="O28" s="2"/>
    </row>
    <row r="29" spans="1:15" x14ac:dyDescent="0.25">
      <c r="A29" s="2">
        <v>28</v>
      </c>
      <c r="B29" s="2">
        <v>199</v>
      </c>
      <c r="C29">
        <f t="shared" si="0"/>
        <v>186.02777777777777</v>
      </c>
      <c r="D29" s="2"/>
      <c r="M29" s="2"/>
      <c r="N29" s="2"/>
      <c r="O29" s="2"/>
    </row>
    <row r="30" spans="1:15" x14ac:dyDescent="0.25">
      <c r="A30" s="2">
        <v>29</v>
      </c>
      <c r="B30" s="2">
        <v>210</v>
      </c>
      <c r="C30">
        <f t="shared" si="0"/>
        <v>186.02777777777777</v>
      </c>
      <c r="D30" s="2"/>
      <c r="M30" s="2"/>
      <c r="N30" s="2"/>
      <c r="O30" s="2"/>
    </row>
    <row r="31" spans="1:15" x14ac:dyDescent="0.25">
      <c r="A31" s="2">
        <v>30</v>
      </c>
      <c r="B31" s="2">
        <v>193</v>
      </c>
      <c r="C31">
        <f t="shared" si="0"/>
        <v>186.02777777777777</v>
      </c>
      <c r="D31" s="2"/>
      <c r="M31" s="2"/>
      <c r="N31" s="2"/>
      <c r="O31" s="2"/>
    </row>
    <row r="32" spans="1:15" x14ac:dyDescent="0.25">
      <c r="A32" s="2">
        <v>31</v>
      </c>
      <c r="B32" s="2">
        <v>211</v>
      </c>
      <c r="C32">
        <f t="shared" si="0"/>
        <v>186.02777777777777</v>
      </c>
      <c r="D32" s="2"/>
      <c r="M32" s="2"/>
      <c r="N32" s="2"/>
      <c r="O32" s="2"/>
    </row>
    <row r="33" spans="1:15" x14ac:dyDescent="0.25">
      <c r="A33" s="2">
        <v>32</v>
      </c>
      <c r="B33" s="2">
        <v>208</v>
      </c>
      <c r="C33">
        <f t="shared" si="0"/>
        <v>186.02777777777777</v>
      </c>
      <c r="D33" s="2"/>
      <c r="M33" s="2"/>
      <c r="N33" s="2"/>
      <c r="O33" s="2"/>
    </row>
    <row r="34" spans="1:15" x14ac:dyDescent="0.25">
      <c r="A34" s="2">
        <v>33</v>
      </c>
      <c r="B34" s="2">
        <v>216</v>
      </c>
      <c r="C34">
        <f t="shared" si="0"/>
        <v>186.02777777777777</v>
      </c>
      <c r="D34" s="2"/>
      <c r="M34" s="2"/>
      <c r="N34" s="2"/>
      <c r="O34" s="2"/>
    </row>
    <row r="35" spans="1:15" x14ac:dyDescent="0.25">
      <c r="A35" s="2">
        <v>34</v>
      </c>
      <c r="B35" s="2">
        <v>218</v>
      </c>
      <c r="C35">
        <f t="shared" si="0"/>
        <v>186.02777777777777</v>
      </c>
      <c r="D35" s="2"/>
      <c r="M35" s="2"/>
      <c r="N35" s="2"/>
      <c r="O35" s="2"/>
    </row>
    <row r="36" spans="1:15" x14ac:dyDescent="0.25">
      <c r="A36" s="2">
        <v>35</v>
      </c>
      <c r="B36" s="2">
        <v>264</v>
      </c>
      <c r="C36">
        <f t="shared" si="0"/>
        <v>186.02777777777777</v>
      </c>
      <c r="D36" s="2"/>
      <c r="M36" s="2"/>
      <c r="N36" s="2"/>
      <c r="O36" s="2"/>
    </row>
    <row r="37" spans="1:15" x14ac:dyDescent="0.25">
      <c r="A37" s="2">
        <v>36</v>
      </c>
      <c r="B37" s="2">
        <v>304</v>
      </c>
      <c r="C37">
        <f t="shared" si="0"/>
        <v>186.02777777777777</v>
      </c>
      <c r="D37" s="2"/>
      <c r="M37" s="2"/>
      <c r="N37" s="2"/>
      <c r="O37" s="2"/>
    </row>
    <row r="38" spans="1:15" x14ac:dyDescent="0.25">
      <c r="A38" s="2">
        <v>37</v>
      </c>
      <c r="B38" s="2">
        <f>AVERAGE($B$2:$B$37)</f>
        <v>186.02777777777777</v>
      </c>
      <c r="C38">
        <f t="shared" si="0"/>
        <v>186.02777777777777</v>
      </c>
    </row>
    <row r="39" spans="1:15" x14ac:dyDescent="0.25">
      <c r="A39" s="2">
        <v>38</v>
      </c>
      <c r="B39" s="2">
        <f t="shared" ref="B39:B49" si="1">AVERAGE($B$2:$B$37)</f>
        <v>186.02777777777777</v>
      </c>
      <c r="C39">
        <f t="shared" si="0"/>
        <v>186.02777777777777</v>
      </c>
    </row>
    <row r="40" spans="1:15" x14ac:dyDescent="0.25">
      <c r="A40" s="2">
        <v>39</v>
      </c>
      <c r="B40" s="2">
        <f t="shared" si="1"/>
        <v>186.02777777777777</v>
      </c>
      <c r="C40">
        <f t="shared" si="0"/>
        <v>186.02777777777777</v>
      </c>
    </row>
    <row r="41" spans="1:15" x14ac:dyDescent="0.25">
      <c r="A41" s="2">
        <v>40</v>
      </c>
      <c r="B41" s="2">
        <f t="shared" si="1"/>
        <v>186.02777777777777</v>
      </c>
      <c r="C41">
        <f t="shared" si="0"/>
        <v>186.02777777777777</v>
      </c>
    </row>
    <row r="42" spans="1:15" x14ac:dyDescent="0.25">
      <c r="A42" s="2">
        <v>41</v>
      </c>
      <c r="B42" s="2">
        <f t="shared" si="1"/>
        <v>186.02777777777777</v>
      </c>
      <c r="C42">
        <f t="shared" si="0"/>
        <v>186.02777777777777</v>
      </c>
    </row>
    <row r="43" spans="1:15" x14ac:dyDescent="0.25">
      <c r="A43" s="2">
        <v>42</v>
      </c>
      <c r="B43" s="2">
        <f t="shared" si="1"/>
        <v>186.02777777777777</v>
      </c>
      <c r="C43">
        <f t="shared" si="0"/>
        <v>186.02777777777777</v>
      </c>
    </row>
    <row r="44" spans="1:15" x14ac:dyDescent="0.25">
      <c r="A44" s="2">
        <v>43</v>
      </c>
      <c r="B44" s="2">
        <f t="shared" si="1"/>
        <v>186.02777777777777</v>
      </c>
      <c r="C44">
        <f t="shared" si="0"/>
        <v>186.02777777777777</v>
      </c>
    </row>
    <row r="45" spans="1:15" x14ac:dyDescent="0.25">
      <c r="A45" s="2">
        <v>44</v>
      </c>
      <c r="B45" s="2">
        <f t="shared" si="1"/>
        <v>186.02777777777777</v>
      </c>
      <c r="C45">
        <f t="shared" si="0"/>
        <v>186.02777777777777</v>
      </c>
    </row>
    <row r="46" spans="1:15" x14ac:dyDescent="0.25">
      <c r="A46" s="2">
        <v>45</v>
      </c>
      <c r="B46" s="2">
        <f t="shared" si="1"/>
        <v>186.02777777777777</v>
      </c>
      <c r="C46">
        <f t="shared" si="0"/>
        <v>186.02777777777777</v>
      </c>
    </row>
    <row r="47" spans="1:15" x14ac:dyDescent="0.25">
      <c r="A47" s="2">
        <v>46</v>
      </c>
      <c r="B47" s="2">
        <f t="shared" si="1"/>
        <v>186.02777777777777</v>
      </c>
      <c r="C47">
        <f t="shared" si="0"/>
        <v>186.02777777777777</v>
      </c>
    </row>
    <row r="48" spans="1:15" x14ac:dyDescent="0.25">
      <c r="A48" s="2">
        <v>47</v>
      </c>
      <c r="B48" s="2">
        <f t="shared" si="1"/>
        <v>186.02777777777777</v>
      </c>
      <c r="C48">
        <f t="shared" si="0"/>
        <v>186.02777777777777</v>
      </c>
    </row>
    <row r="49" spans="1:3" x14ac:dyDescent="0.25">
      <c r="A49" s="2">
        <v>48</v>
      </c>
      <c r="B49" s="2">
        <f t="shared" si="1"/>
        <v>186.02777777777777</v>
      </c>
      <c r="C49">
        <f t="shared" si="0"/>
        <v>186.02777777777777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0703-B555-4359-ACFF-C5A4A412C5F0}">
  <dimension ref="A1:C61"/>
  <sheetViews>
    <sheetView workbookViewId="0">
      <selection activeCell="A49" sqref="A49:A61"/>
    </sheetView>
  </sheetViews>
  <sheetFormatPr defaultRowHeight="15" x14ac:dyDescent="0.25"/>
  <sheetData>
    <row r="1" spans="1:3" ht="15.75" x14ac:dyDescent="0.25">
      <c r="A1" s="1" t="s">
        <v>0</v>
      </c>
      <c r="B1" s="1" t="s">
        <v>1</v>
      </c>
    </row>
    <row r="2" spans="1:3" x14ac:dyDescent="0.25">
      <c r="A2" s="2">
        <v>1</v>
      </c>
      <c r="B2" s="2">
        <v>165</v>
      </c>
    </row>
    <row r="3" spans="1:3" x14ac:dyDescent="0.25">
      <c r="A3" s="2">
        <v>2</v>
      </c>
      <c r="B3" s="2">
        <v>171</v>
      </c>
    </row>
    <row r="4" spans="1:3" x14ac:dyDescent="0.25">
      <c r="A4" s="2">
        <v>3</v>
      </c>
      <c r="B4" s="2">
        <v>147</v>
      </c>
    </row>
    <row r="5" spans="1:3" x14ac:dyDescent="0.25">
      <c r="A5" s="2">
        <v>4</v>
      </c>
      <c r="B5" s="2">
        <v>143</v>
      </c>
    </row>
    <row r="6" spans="1:3" x14ac:dyDescent="0.25">
      <c r="A6" s="2">
        <v>5</v>
      </c>
      <c r="B6" s="2">
        <v>164</v>
      </c>
    </row>
    <row r="7" spans="1:3" x14ac:dyDescent="0.25">
      <c r="A7" s="2">
        <v>6</v>
      </c>
      <c r="B7" s="2">
        <v>160</v>
      </c>
    </row>
    <row r="8" spans="1:3" x14ac:dyDescent="0.25">
      <c r="A8" s="2">
        <v>7</v>
      </c>
      <c r="B8" s="2">
        <v>152</v>
      </c>
    </row>
    <row r="9" spans="1:3" x14ac:dyDescent="0.25">
      <c r="A9" s="2">
        <v>8</v>
      </c>
      <c r="B9" s="2">
        <v>150</v>
      </c>
    </row>
    <row r="10" spans="1:3" x14ac:dyDescent="0.25">
      <c r="A10" s="2">
        <v>9</v>
      </c>
      <c r="B10" s="2">
        <v>159</v>
      </c>
    </row>
    <row r="11" spans="1:3" x14ac:dyDescent="0.25">
      <c r="A11" s="2">
        <v>10</v>
      </c>
      <c r="B11" s="2">
        <v>169</v>
      </c>
    </row>
    <row r="12" spans="1:3" x14ac:dyDescent="0.25">
      <c r="A12" s="2">
        <v>11</v>
      </c>
      <c r="B12" s="2">
        <v>173</v>
      </c>
    </row>
    <row r="13" spans="1:3" x14ac:dyDescent="0.25">
      <c r="A13" s="2">
        <v>12</v>
      </c>
      <c r="B13" s="2">
        <v>203</v>
      </c>
    </row>
    <row r="14" spans="1:3" x14ac:dyDescent="0.25">
      <c r="A14" s="2">
        <v>13</v>
      </c>
      <c r="B14" s="2">
        <v>169</v>
      </c>
      <c r="C14">
        <f>AVERAGE(B2:B13)</f>
        <v>163</v>
      </c>
    </row>
    <row r="15" spans="1:3" x14ac:dyDescent="0.25">
      <c r="A15" s="2">
        <v>14</v>
      </c>
      <c r="B15" s="2">
        <v>166</v>
      </c>
      <c r="C15">
        <f t="shared" ref="C15:C63" si="0">AVERAGE(B3:B14)</f>
        <v>163.33333333333334</v>
      </c>
    </row>
    <row r="16" spans="1:3" x14ac:dyDescent="0.25">
      <c r="A16" s="2">
        <v>15</v>
      </c>
      <c r="B16" s="2">
        <v>162</v>
      </c>
      <c r="C16">
        <f t="shared" si="0"/>
        <v>162.91666666666666</v>
      </c>
    </row>
    <row r="17" spans="1:3" x14ac:dyDescent="0.25">
      <c r="A17" s="2">
        <v>16</v>
      </c>
      <c r="B17" s="2">
        <v>147</v>
      </c>
      <c r="C17">
        <f t="shared" si="0"/>
        <v>164.16666666666666</v>
      </c>
    </row>
    <row r="18" spans="1:3" x14ac:dyDescent="0.25">
      <c r="A18" s="2">
        <v>17</v>
      </c>
      <c r="B18" s="2">
        <v>188</v>
      </c>
      <c r="C18">
        <f t="shared" si="0"/>
        <v>164.5</v>
      </c>
    </row>
    <row r="19" spans="1:3" x14ac:dyDescent="0.25">
      <c r="A19" s="2">
        <v>18</v>
      </c>
      <c r="B19" s="2">
        <v>161</v>
      </c>
      <c r="C19">
        <f t="shared" si="0"/>
        <v>166.5</v>
      </c>
    </row>
    <row r="20" spans="1:3" x14ac:dyDescent="0.25">
      <c r="A20" s="2">
        <v>19</v>
      </c>
      <c r="B20" s="2">
        <v>162</v>
      </c>
      <c r="C20">
        <f t="shared" si="0"/>
        <v>166.58333333333334</v>
      </c>
    </row>
    <row r="21" spans="1:3" x14ac:dyDescent="0.25">
      <c r="A21" s="2">
        <v>20</v>
      </c>
      <c r="B21" s="2">
        <v>169</v>
      </c>
      <c r="C21">
        <f t="shared" si="0"/>
        <v>167.41666666666666</v>
      </c>
    </row>
    <row r="22" spans="1:3" x14ac:dyDescent="0.25">
      <c r="A22" s="2">
        <v>21</v>
      </c>
      <c r="B22" s="2">
        <v>185</v>
      </c>
      <c r="C22">
        <f t="shared" si="0"/>
        <v>169</v>
      </c>
    </row>
    <row r="23" spans="1:3" x14ac:dyDescent="0.25">
      <c r="A23" s="2">
        <v>22</v>
      </c>
      <c r="B23" s="2">
        <v>188</v>
      </c>
      <c r="C23">
        <f t="shared" si="0"/>
        <v>171.16666666666666</v>
      </c>
    </row>
    <row r="24" spans="1:3" x14ac:dyDescent="0.25">
      <c r="A24" s="2">
        <v>23</v>
      </c>
      <c r="B24" s="2">
        <v>200</v>
      </c>
      <c r="C24">
        <f t="shared" si="0"/>
        <v>172.75</v>
      </c>
    </row>
    <row r="25" spans="1:3" x14ac:dyDescent="0.25">
      <c r="A25" s="2">
        <v>24</v>
      </c>
      <c r="B25" s="2">
        <v>229</v>
      </c>
      <c r="C25">
        <f t="shared" si="0"/>
        <v>175</v>
      </c>
    </row>
    <row r="26" spans="1:3" x14ac:dyDescent="0.25">
      <c r="A26" s="2">
        <v>25</v>
      </c>
      <c r="B26" s="2">
        <v>189</v>
      </c>
      <c r="C26">
        <f t="shared" si="0"/>
        <v>177.16666666666666</v>
      </c>
    </row>
    <row r="27" spans="1:3" x14ac:dyDescent="0.25">
      <c r="A27" s="2">
        <v>26</v>
      </c>
      <c r="B27" s="2">
        <v>218</v>
      </c>
      <c r="C27">
        <f t="shared" si="0"/>
        <v>178.83333333333334</v>
      </c>
    </row>
    <row r="28" spans="1:3" x14ac:dyDescent="0.25">
      <c r="A28" s="2">
        <v>27</v>
      </c>
      <c r="B28" s="2">
        <v>185</v>
      </c>
      <c r="C28">
        <f t="shared" si="0"/>
        <v>183.16666666666666</v>
      </c>
    </row>
    <row r="29" spans="1:3" x14ac:dyDescent="0.25">
      <c r="A29" s="2">
        <v>28</v>
      </c>
      <c r="B29" s="2">
        <v>199</v>
      </c>
      <c r="C29">
        <f t="shared" si="0"/>
        <v>185.08333333333334</v>
      </c>
    </row>
    <row r="30" spans="1:3" x14ac:dyDescent="0.25">
      <c r="A30" s="2">
        <v>29</v>
      </c>
      <c r="B30" s="2">
        <v>210</v>
      </c>
      <c r="C30">
        <f t="shared" si="0"/>
        <v>189.41666666666666</v>
      </c>
    </row>
    <row r="31" spans="1:3" x14ac:dyDescent="0.25">
      <c r="A31" s="2">
        <v>30</v>
      </c>
      <c r="B31" s="2">
        <v>193</v>
      </c>
      <c r="C31">
        <f t="shared" si="0"/>
        <v>191.25</v>
      </c>
    </row>
    <row r="32" spans="1:3" x14ac:dyDescent="0.25">
      <c r="A32" s="2">
        <v>31</v>
      </c>
      <c r="B32" s="2">
        <v>211</v>
      </c>
      <c r="C32">
        <f t="shared" si="0"/>
        <v>193.91666666666666</v>
      </c>
    </row>
    <row r="33" spans="1:3" x14ac:dyDescent="0.25">
      <c r="A33" s="2">
        <v>32</v>
      </c>
      <c r="B33" s="2">
        <v>208</v>
      </c>
      <c r="C33">
        <f t="shared" si="0"/>
        <v>198</v>
      </c>
    </row>
    <row r="34" spans="1:3" x14ac:dyDescent="0.25">
      <c r="A34" s="2">
        <v>33</v>
      </c>
      <c r="B34" s="2">
        <v>216</v>
      </c>
      <c r="C34">
        <f t="shared" si="0"/>
        <v>201.25</v>
      </c>
    </row>
    <row r="35" spans="1:3" x14ac:dyDescent="0.25">
      <c r="A35" s="2">
        <v>34</v>
      </c>
      <c r="B35" s="2">
        <v>218</v>
      </c>
      <c r="C35">
        <f t="shared" si="0"/>
        <v>203.83333333333334</v>
      </c>
    </row>
    <row r="36" spans="1:3" x14ac:dyDescent="0.25">
      <c r="A36" s="2">
        <v>35</v>
      </c>
      <c r="B36" s="2">
        <v>264</v>
      </c>
      <c r="C36">
        <f t="shared" si="0"/>
        <v>206.33333333333334</v>
      </c>
    </row>
    <row r="37" spans="1:3" x14ac:dyDescent="0.25">
      <c r="A37" s="2">
        <v>36</v>
      </c>
      <c r="B37" s="2">
        <v>304</v>
      </c>
      <c r="C37">
        <f t="shared" si="0"/>
        <v>211.66666666666666</v>
      </c>
    </row>
    <row r="38" spans="1:3" x14ac:dyDescent="0.25">
      <c r="A38" s="2">
        <v>37</v>
      </c>
      <c r="B38" s="2">
        <f>C38</f>
        <v>217.91666666666666</v>
      </c>
      <c r="C38">
        <f t="shared" si="0"/>
        <v>217.91666666666666</v>
      </c>
    </row>
    <row r="39" spans="1:3" x14ac:dyDescent="0.25">
      <c r="A39" s="2">
        <v>38</v>
      </c>
      <c r="B39" s="2">
        <f t="shared" ref="B39:B49" si="1">C39</f>
        <v>220.32638888888889</v>
      </c>
      <c r="C39">
        <f t="shared" si="0"/>
        <v>220.32638888888889</v>
      </c>
    </row>
    <row r="40" spans="1:3" x14ac:dyDescent="0.25">
      <c r="A40" s="2">
        <v>39</v>
      </c>
      <c r="B40" s="2">
        <f t="shared" si="1"/>
        <v>220.52025462962959</v>
      </c>
      <c r="C40">
        <f t="shared" si="0"/>
        <v>220.52025462962959</v>
      </c>
    </row>
    <row r="41" spans="1:3" x14ac:dyDescent="0.25">
      <c r="A41" s="2">
        <v>40</v>
      </c>
      <c r="B41" s="2">
        <f t="shared" si="1"/>
        <v>223.48027584876539</v>
      </c>
      <c r="C41">
        <f t="shared" si="0"/>
        <v>223.48027584876539</v>
      </c>
    </row>
    <row r="42" spans="1:3" x14ac:dyDescent="0.25">
      <c r="A42" s="2">
        <v>41</v>
      </c>
      <c r="B42" s="2">
        <f t="shared" si="1"/>
        <v>225.52029883616254</v>
      </c>
      <c r="C42">
        <f t="shared" si="0"/>
        <v>225.52029883616254</v>
      </c>
    </row>
    <row r="43" spans="1:3" x14ac:dyDescent="0.25">
      <c r="A43" s="2">
        <v>42</v>
      </c>
      <c r="B43" s="2">
        <f t="shared" si="1"/>
        <v>226.81365707250941</v>
      </c>
      <c r="C43">
        <f t="shared" si="0"/>
        <v>226.81365707250941</v>
      </c>
    </row>
    <row r="44" spans="1:3" x14ac:dyDescent="0.25">
      <c r="A44" s="2">
        <v>43</v>
      </c>
      <c r="B44" s="2">
        <f t="shared" si="1"/>
        <v>229.63146182855189</v>
      </c>
      <c r="C44">
        <f t="shared" si="0"/>
        <v>229.63146182855189</v>
      </c>
    </row>
    <row r="45" spans="1:3" x14ac:dyDescent="0.25">
      <c r="A45" s="2">
        <v>44</v>
      </c>
      <c r="B45" s="2">
        <f t="shared" si="1"/>
        <v>231.18408364759787</v>
      </c>
      <c r="C45">
        <f t="shared" si="0"/>
        <v>231.18408364759787</v>
      </c>
    </row>
    <row r="46" spans="1:3" x14ac:dyDescent="0.25">
      <c r="A46" s="2">
        <v>45</v>
      </c>
      <c r="B46" s="2">
        <f t="shared" si="1"/>
        <v>233.11609061823106</v>
      </c>
      <c r="C46">
        <f t="shared" si="0"/>
        <v>233.11609061823106</v>
      </c>
    </row>
    <row r="47" spans="1:3" x14ac:dyDescent="0.25">
      <c r="A47" s="2">
        <v>46</v>
      </c>
      <c r="B47" s="2">
        <f t="shared" si="1"/>
        <v>234.54243150308358</v>
      </c>
      <c r="C47">
        <f t="shared" si="0"/>
        <v>234.54243150308358</v>
      </c>
    </row>
    <row r="48" spans="1:3" x14ac:dyDescent="0.25">
      <c r="A48" s="2">
        <v>47</v>
      </c>
      <c r="B48" s="2">
        <f t="shared" si="1"/>
        <v>235.92096746167388</v>
      </c>
      <c r="C48">
        <f t="shared" si="0"/>
        <v>235.92096746167388</v>
      </c>
    </row>
    <row r="49" spans="1:3" x14ac:dyDescent="0.25">
      <c r="A49" s="2">
        <v>48</v>
      </c>
      <c r="B49" s="2">
        <f t="shared" si="1"/>
        <v>233.58104808348006</v>
      </c>
      <c r="C49">
        <f t="shared" si="0"/>
        <v>233.58104808348006</v>
      </c>
    </row>
    <row r="50" spans="1:3" x14ac:dyDescent="0.25">
      <c r="A50" s="2">
        <v>49</v>
      </c>
      <c r="C50">
        <f t="shared" si="0"/>
        <v>227.71280209043675</v>
      </c>
    </row>
    <row r="51" spans="1:3" x14ac:dyDescent="0.25">
      <c r="A51" s="2">
        <v>50</v>
      </c>
      <c r="C51">
        <f t="shared" si="0"/>
        <v>228.60335985623405</v>
      </c>
    </row>
    <row r="52" spans="1:3" x14ac:dyDescent="0.25">
      <c r="A52" s="2">
        <v>51</v>
      </c>
      <c r="C52">
        <f t="shared" si="0"/>
        <v>229.43105695296859</v>
      </c>
    </row>
    <row r="53" spans="1:3" x14ac:dyDescent="0.25">
      <c r="A53" s="2">
        <v>52</v>
      </c>
      <c r="C53">
        <f t="shared" si="0"/>
        <v>230.42114610000621</v>
      </c>
    </row>
    <row r="54" spans="1:3" x14ac:dyDescent="0.25">
      <c r="A54" s="2">
        <v>53</v>
      </c>
      <c r="C54">
        <f t="shared" si="0"/>
        <v>231.28875488141128</v>
      </c>
    </row>
    <row r="55" spans="1:3" x14ac:dyDescent="0.25">
      <c r="A55" s="2">
        <v>54</v>
      </c>
      <c r="C55">
        <f t="shared" si="0"/>
        <v>232.11282003073254</v>
      </c>
    </row>
    <row r="56" spans="1:3" x14ac:dyDescent="0.25">
      <c r="A56" s="2">
        <v>55</v>
      </c>
      <c r="C56">
        <f t="shared" si="0"/>
        <v>232.99601385710307</v>
      </c>
    </row>
    <row r="57" spans="1:3" x14ac:dyDescent="0.25">
      <c r="A57" s="2">
        <v>56</v>
      </c>
      <c r="C57">
        <f t="shared" si="0"/>
        <v>233.66892426281328</v>
      </c>
    </row>
    <row r="58" spans="1:3" x14ac:dyDescent="0.25">
      <c r="A58" s="2">
        <v>57</v>
      </c>
      <c r="C58">
        <f t="shared" si="0"/>
        <v>234.29013441661712</v>
      </c>
    </row>
    <row r="59" spans="1:3" x14ac:dyDescent="0.25">
      <c r="A59" s="2">
        <v>58</v>
      </c>
      <c r="C59">
        <f t="shared" si="0"/>
        <v>234.68148234941251</v>
      </c>
    </row>
    <row r="60" spans="1:3" x14ac:dyDescent="0.25">
      <c r="A60" s="2">
        <v>59</v>
      </c>
      <c r="C60">
        <f t="shared" si="0"/>
        <v>234.75100777257697</v>
      </c>
    </row>
    <row r="61" spans="1:3" x14ac:dyDescent="0.25">
      <c r="A61" s="2">
        <v>60</v>
      </c>
      <c r="C61">
        <f t="shared" si="0"/>
        <v>233.58104808348006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484C-DC96-44AE-BD12-BF8FED785B60}">
  <dimension ref="A1:Q49"/>
  <sheetViews>
    <sheetView workbookViewId="0">
      <selection sqref="A1:B1048576"/>
    </sheetView>
  </sheetViews>
  <sheetFormatPr defaultRowHeight="15" x14ac:dyDescent="0.25"/>
  <cols>
    <col min="3" max="3" width="13.5703125" bestFit="1" customWidth="1"/>
  </cols>
  <sheetData>
    <row r="1" spans="1:17" ht="15.75" x14ac:dyDescent="0.25">
      <c r="A1" s="1" t="s">
        <v>0</v>
      </c>
      <c r="B1" s="1" t="s">
        <v>1</v>
      </c>
      <c r="C1" s="4" t="s">
        <v>2</v>
      </c>
      <c r="F1">
        <v>0.4</v>
      </c>
    </row>
    <row r="2" spans="1:17" x14ac:dyDescent="0.25">
      <c r="A2" s="2">
        <v>1</v>
      </c>
      <c r="B2" s="2">
        <v>165</v>
      </c>
      <c r="F2">
        <v>0.3</v>
      </c>
    </row>
    <row r="3" spans="1:17" x14ac:dyDescent="0.25">
      <c r="A3" s="2">
        <v>2</v>
      </c>
      <c r="B3" s="2">
        <v>171</v>
      </c>
      <c r="F3">
        <v>0.15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3" t="s">
        <v>8</v>
      </c>
      <c r="O3" s="3" t="s">
        <v>9</v>
      </c>
      <c r="P3" s="3" t="s">
        <v>3</v>
      </c>
      <c r="Q3" s="3" t="s">
        <v>4</v>
      </c>
    </row>
    <row r="4" spans="1:17" x14ac:dyDescent="0.25">
      <c r="A4" s="2">
        <v>3</v>
      </c>
      <c r="B4" s="2">
        <v>147</v>
      </c>
      <c r="F4">
        <v>0.1</v>
      </c>
      <c r="I4" s="3">
        <v>34</v>
      </c>
      <c r="J4" s="3">
        <v>31</v>
      </c>
      <c r="K4" s="3">
        <v>30</v>
      </c>
      <c r="L4" s="3">
        <v>27</v>
      </c>
      <c r="M4" s="3">
        <v>33</v>
      </c>
      <c r="N4" s="3">
        <v>35</v>
      </c>
      <c r="O4" s="3">
        <v>37</v>
      </c>
      <c r="P4" s="3">
        <v>38</v>
      </c>
      <c r="Q4" s="3">
        <v>40</v>
      </c>
    </row>
    <row r="5" spans="1:17" x14ac:dyDescent="0.25">
      <c r="A5" s="2">
        <v>4</v>
      </c>
      <c r="B5" s="2">
        <v>143</v>
      </c>
      <c r="F5">
        <v>0.05</v>
      </c>
    </row>
    <row r="6" spans="1:17" x14ac:dyDescent="0.25">
      <c r="A6" s="2">
        <v>5</v>
      </c>
      <c r="B6" s="2">
        <v>164</v>
      </c>
      <c r="C6">
        <f>(B2*$F$1+B3*$F$2+B4*$F$3+B5*$F$4+B6*$F$5)/SUM($F$1:$F$5)</f>
        <v>161.85</v>
      </c>
    </row>
    <row r="7" spans="1:17" x14ac:dyDescent="0.25">
      <c r="A7" s="2">
        <v>6</v>
      </c>
      <c r="B7" s="2">
        <v>160</v>
      </c>
      <c r="C7">
        <f t="shared" ref="C7:C49" si="0">(B3*$F$1+B4*$F$2+B5*$F$3+B6*$F$4+B7*$F$5)/SUM($F$1:$F$5)</f>
        <v>158.35</v>
      </c>
    </row>
    <row r="8" spans="1:17" x14ac:dyDescent="0.25">
      <c r="A8" s="2">
        <v>7</v>
      </c>
      <c r="B8" s="2">
        <v>152</v>
      </c>
      <c r="C8">
        <f t="shared" si="0"/>
        <v>149.9</v>
      </c>
    </row>
    <row r="9" spans="1:17" x14ac:dyDescent="0.25">
      <c r="A9" s="2">
        <v>8</v>
      </c>
      <c r="B9" s="2">
        <v>150</v>
      </c>
      <c r="C9">
        <f t="shared" si="0"/>
        <v>153.1</v>
      </c>
    </row>
    <row r="10" spans="1:17" x14ac:dyDescent="0.25">
      <c r="A10" s="2">
        <v>9</v>
      </c>
      <c r="B10" s="2">
        <v>159</v>
      </c>
      <c r="C10">
        <f t="shared" si="0"/>
        <v>159.35</v>
      </c>
    </row>
    <row r="11" spans="1:17" x14ac:dyDescent="0.25">
      <c r="A11" s="2">
        <v>10</v>
      </c>
      <c r="B11" s="2">
        <v>169</v>
      </c>
      <c r="C11">
        <f t="shared" si="0"/>
        <v>156.44999999999999</v>
      </c>
    </row>
    <row r="12" spans="1:17" x14ac:dyDescent="0.25">
      <c r="A12" s="2">
        <v>11</v>
      </c>
      <c r="B12" s="2">
        <v>173</v>
      </c>
      <c r="C12">
        <f t="shared" si="0"/>
        <v>155.20000000000002</v>
      </c>
    </row>
    <row r="13" spans="1:17" x14ac:dyDescent="0.25">
      <c r="A13" s="2">
        <v>12</v>
      </c>
      <c r="B13" s="2">
        <v>203</v>
      </c>
      <c r="C13">
        <f t="shared" si="0"/>
        <v>160.5</v>
      </c>
    </row>
    <row r="14" spans="1:17" x14ac:dyDescent="0.25">
      <c r="A14" s="2">
        <v>13</v>
      </c>
      <c r="B14" s="2">
        <v>169</v>
      </c>
      <c r="C14">
        <f t="shared" si="0"/>
        <v>169</v>
      </c>
    </row>
    <row r="15" spans="1:17" x14ac:dyDescent="0.25">
      <c r="A15" s="2">
        <v>14</v>
      </c>
      <c r="B15" s="2">
        <v>166</v>
      </c>
      <c r="C15">
        <f t="shared" si="0"/>
        <v>175.15</v>
      </c>
    </row>
    <row r="16" spans="1:17" x14ac:dyDescent="0.25">
      <c r="A16" s="2">
        <v>15</v>
      </c>
      <c r="B16" s="2">
        <v>162</v>
      </c>
      <c r="C16">
        <f t="shared" si="0"/>
        <v>180.14999999999998</v>
      </c>
    </row>
    <row r="17" spans="1:3" x14ac:dyDescent="0.25">
      <c r="A17" s="2">
        <v>16</v>
      </c>
      <c r="B17" s="2">
        <v>147</v>
      </c>
      <c r="C17">
        <f t="shared" si="0"/>
        <v>180.35</v>
      </c>
    </row>
    <row r="18" spans="1:3" x14ac:dyDescent="0.25">
      <c r="A18" s="2">
        <v>17</v>
      </c>
      <c r="B18" s="2">
        <v>188</v>
      </c>
      <c r="C18">
        <f t="shared" si="0"/>
        <v>165.8</v>
      </c>
    </row>
    <row r="19" spans="1:3" x14ac:dyDescent="0.25">
      <c r="A19" s="2">
        <v>18</v>
      </c>
      <c r="B19" s="2">
        <v>161</v>
      </c>
      <c r="C19">
        <f t="shared" si="0"/>
        <v>163.90000000000003</v>
      </c>
    </row>
    <row r="20" spans="1:3" x14ac:dyDescent="0.25">
      <c r="A20" s="2">
        <v>19</v>
      </c>
      <c r="B20" s="2">
        <v>162</v>
      </c>
      <c r="C20">
        <f t="shared" si="0"/>
        <v>161.29999999999998</v>
      </c>
    </row>
    <row r="21" spans="1:3" x14ac:dyDescent="0.25">
      <c r="A21" s="2">
        <v>20</v>
      </c>
      <c r="B21" s="2">
        <v>169</v>
      </c>
      <c r="C21">
        <f t="shared" si="0"/>
        <v>163.99999999999997</v>
      </c>
    </row>
    <row r="22" spans="1:3" x14ac:dyDescent="0.25">
      <c r="A22" s="2">
        <v>21</v>
      </c>
      <c r="B22" s="2">
        <v>185</v>
      </c>
      <c r="C22">
        <f t="shared" si="0"/>
        <v>173.95000000000002</v>
      </c>
    </row>
    <row r="23" spans="1:3" x14ac:dyDescent="0.25">
      <c r="A23" s="2">
        <v>22</v>
      </c>
      <c r="B23" s="2">
        <v>188</v>
      </c>
      <c r="C23">
        <f t="shared" si="0"/>
        <v>166.25</v>
      </c>
    </row>
    <row r="24" spans="1:3" x14ac:dyDescent="0.25">
      <c r="A24" s="2">
        <v>23</v>
      </c>
      <c r="B24" s="2">
        <v>200</v>
      </c>
      <c r="C24">
        <f t="shared" si="0"/>
        <v>172.05</v>
      </c>
    </row>
    <row r="25" spans="1:3" x14ac:dyDescent="0.25">
      <c r="A25" s="2">
        <v>24</v>
      </c>
      <c r="B25" s="2">
        <v>229</v>
      </c>
      <c r="C25">
        <f t="shared" si="0"/>
        <v>182.75</v>
      </c>
    </row>
    <row r="26" spans="1:3" x14ac:dyDescent="0.25">
      <c r="A26" s="2">
        <v>25</v>
      </c>
      <c r="B26" s="2">
        <v>189</v>
      </c>
      <c r="C26">
        <f t="shared" si="0"/>
        <v>192.75</v>
      </c>
    </row>
    <row r="27" spans="1:3" x14ac:dyDescent="0.25">
      <c r="A27" s="2">
        <v>26</v>
      </c>
      <c r="B27" s="2">
        <v>218</v>
      </c>
      <c r="C27">
        <f t="shared" si="0"/>
        <v>199.35</v>
      </c>
    </row>
    <row r="28" spans="1:3" x14ac:dyDescent="0.25">
      <c r="A28" s="2">
        <v>27</v>
      </c>
      <c r="B28" s="2">
        <v>185</v>
      </c>
      <c r="C28">
        <f t="shared" si="0"/>
        <v>208.1</v>
      </c>
    </row>
    <row r="29" spans="1:3" x14ac:dyDescent="0.25">
      <c r="A29" s="2">
        <v>28</v>
      </c>
      <c r="B29" s="2">
        <v>199</v>
      </c>
      <c r="C29">
        <f t="shared" si="0"/>
        <v>209.45</v>
      </c>
    </row>
    <row r="30" spans="1:3" x14ac:dyDescent="0.25">
      <c r="A30" s="2">
        <v>29</v>
      </c>
      <c r="B30" s="2">
        <v>210</v>
      </c>
      <c r="C30">
        <f t="shared" si="0"/>
        <v>199.15</v>
      </c>
    </row>
    <row r="31" spans="1:3" x14ac:dyDescent="0.25">
      <c r="A31" s="2">
        <v>30</v>
      </c>
      <c r="B31" s="2">
        <v>193</v>
      </c>
      <c r="C31">
        <f t="shared" si="0"/>
        <v>203.2</v>
      </c>
    </row>
    <row r="32" spans="1:3" x14ac:dyDescent="0.25">
      <c r="A32" s="2">
        <v>31</v>
      </c>
      <c r="B32" s="2">
        <v>211</v>
      </c>
      <c r="C32">
        <f t="shared" si="0"/>
        <v>195.05</v>
      </c>
    </row>
    <row r="33" spans="1:3" x14ac:dyDescent="0.25">
      <c r="A33" s="2">
        <v>32</v>
      </c>
      <c r="B33" s="2">
        <v>208</v>
      </c>
      <c r="C33">
        <f t="shared" si="0"/>
        <v>203.05</v>
      </c>
    </row>
    <row r="34" spans="1:3" x14ac:dyDescent="0.25">
      <c r="A34" s="2">
        <v>33</v>
      </c>
      <c r="B34" s="2">
        <v>216</v>
      </c>
      <c r="C34">
        <f t="shared" si="0"/>
        <v>205.15000000000003</v>
      </c>
    </row>
    <row r="35" spans="1:3" x14ac:dyDescent="0.25">
      <c r="A35" s="2">
        <v>34</v>
      </c>
      <c r="B35" s="2">
        <v>218</v>
      </c>
      <c r="C35">
        <f t="shared" si="0"/>
        <v>204.2</v>
      </c>
    </row>
    <row r="36" spans="1:3" x14ac:dyDescent="0.25">
      <c r="A36" s="2">
        <v>35</v>
      </c>
      <c r="B36" s="2">
        <v>264</v>
      </c>
      <c r="C36">
        <f t="shared" si="0"/>
        <v>214.20000000000002</v>
      </c>
    </row>
    <row r="37" spans="1:3" x14ac:dyDescent="0.25">
      <c r="A37" s="2">
        <v>36</v>
      </c>
      <c r="B37" s="2">
        <v>304</v>
      </c>
      <c r="C37">
        <f t="shared" si="0"/>
        <v>222.29999999999998</v>
      </c>
    </row>
    <row r="38" spans="1:3" x14ac:dyDescent="0.25">
      <c r="A38" s="2">
        <v>37</v>
      </c>
      <c r="B38" s="2">
        <f>C37</f>
        <v>222.29999999999998</v>
      </c>
      <c r="C38">
        <f t="shared" si="0"/>
        <v>232.91500000000002</v>
      </c>
    </row>
    <row r="39" spans="1:3" x14ac:dyDescent="0.25">
      <c r="A39" s="2">
        <v>38</v>
      </c>
      <c r="B39" s="2">
        <f t="shared" ref="B39:B49" si="1">C38</f>
        <v>232.91500000000002</v>
      </c>
      <c r="C39">
        <f t="shared" si="0"/>
        <v>245.87574999999998</v>
      </c>
    </row>
    <row r="40" spans="1:3" x14ac:dyDescent="0.25">
      <c r="A40" s="2">
        <v>39</v>
      </c>
      <c r="B40" s="2">
        <f t="shared" si="1"/>
        <v>245.87574999999998</v>
      </c>
      <c r="C40">
        <f t="shared" si="0"/>
        <v>265.73028750000003</v>
      </c>
    </row>
    <row r="41" spans="1:3" x14ac:dyDescent="0.25">
      <c r="A41" s="2">
        <v>40</v>
      </c>
      <c r="B41" s="2">
        <f t="shared" si="1"/>
        <v>265.73028750000003</v>
      </c>
      <c r="C41">
        <f t="shared" si="0"/>
        <v>261.10133937500007</v>
      </c>
    </row>
    <row r="42" spans="1:3" x14ac:dyDescent="0.25">
      <c r="A42" s="2">
        <v>41</v>
      </c>
      <c r="B42" s="2">
        <f t="shared" si="1"/>
        <v>261.10133937500007</v>
      </c>
      <c r="C42">
        <f t="shared" si="0"/>
        <v>235.30395821874998</v>
      </c>
    </row>
    <row r="43" spans="1:3" x14ac:dyDescent="0.25">
      <c r="A43" s="2">
        <v>42</v>
      </c>
      <c r="B43" s="2">
        <f t="shared" si="1"/>
        <v>235.30395821874998</v>
      </c>
      <c r="C43">
        <f t="shared" si="0"/>
        <v>244.6635999734375</v>
      </c>
    </row>
    <row r="44" spans="1:3" x14ac:dyDescent="0.25">
      <c r="A44" s="2">
        <v>43</v>
      </c>
      <c r="B44" s="2">
        <f t="shared" si="1"/>
        <v>244.6635999734375</v>
      </c>
      <c r="C44">
        <f t="shared" si="0"/>
        <v>252.99816297679692</v>
      </c>
    </row>
    <row r="45" spans="1:3" x14ac:dyDescent="0.25">
      <c r="A45" s="2">
        <v>44</v>
      </c>
      <c r="B45" s="2">
        <f t="shared" si="1"/>
        <v>252.99816297679692</v>
      </c>
      <c r="C45">
        <f t="shared" si="0"/>
        <v>257.03437869149616</v>
      </c>
    </row>
    <row r="46" spans="1:3" x14ac:dyDescent="0.25">
      <c r="A46" s="2">
        <v>45</v>
      </c>
      <c r="B46" s="2">
        <f t="shared" si="1"/>
        <v>257.03437869149616</v>
      </c>
      <c r="C46">
        <f t="shared" si="0"/>
        <v>249.88279844389518</v>
      </c>
    </row>
    <row r="47" spans="1:3" x14ac:dyDescent="0.25">
      <c r="A47" s="2">
        <v>46</v>
      </c>
      <c r="B47" s="2">
        <f t="shared" si="1"/>
        <v>249.88279844389518</v>
      </c>
      <c r="C47">
        <f t="shared" si="0"/>
        <v>243.66796551739515</v>
      </c>
    </row>
    <row r="48" spans="1:3" x14ac:dyDescent="0.25">
      <c r="A48" s="2">
        <v>47</v>
      </c>
      <c r="B48" s="2">
        <f t="shared" si="1"/>
        <v>243.66796551739515</v>
      </c>
      <c r="C48">
        <f t="shared" si="0"/>
        <v>249.4917238063978</v>
      </c>
    </row>
    <row r="49" spans="1:3" x14ac:dyDescent="0.25">
      <c r="A49" s="2">
        <v>48</v>
      </c>
      <c r="B49" s="2">
        <f t="shared" si="1"/>
        <v>249.4917238063978</v>
      </c>
      <c r="C49">
        <f t="shared" si="0"/>
        <v>252.63338130681132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D37F-8147-4907-808C-8F8250CCA5E6}">
  <dimension ref="A1:I53"/>
  <sheetViews>
    <sheetView workbookViewId="0">
      <selection activeCell="C5" sqref="C5"/>
    </sheetView>
  </sheetViews>
  <sheetFormatPr defaultRowHeight="15" x14ac:dyDescent="0.25"/>
  <cols>
    <col min="2" max="2" width="11.140625" customWidth="1"/>
    <col min="3" max="3" width="27.5703125" bestFit="1" customWidth="1"/>
    <col min="4" max="4" width="25.42578125" customWidth="1"/>
    <col min="6" max="7" width="14.140625" bestFit="1" customWidth="1"/>
  </cols>
  <sheetData>
    <row r="1" spans="1:9" x14ac:dyDescent="0.25">
      <c r="C1" t="s">
        <v>18</v>
      </c>
      <c r="E1" t="s">
        <v>11</v>
      </c>
      <c r="F1">
        <f>SUM(F6:F41)</f>
        <v>14555.771064023536</v>
      </c>
      <c r="I1" t="s">
        <v>19</v>
      </c>
    </row>
    <row r="2" spans="1:9" x14ac:dyDescent="0.25">
      <c r="C2">
        <v>0.73208947890765463</v>
      </c>
    </row>
    <row r="4" spans="1:9" ht="15.75" x14ac:dyDescent="0.25">
      <c r="A4" s="1" t="s">
        <v>0</v>
      </c>
      <c r="B4" s="1" t="s">
        <v>1</v>
      </c>
      <c r="C4" t="s">
        <v>14</v>
      </c>
      <c r="D4" t="s">
        <v>15</v>
      </c>
      <c r="E4" t="s">
        <v>16</v>
      </c>
      <c r="F4" t="s">
        <v>17</v>
      </c>
    </row>
    <row r="5" spans="1:9" ht="15.75" x14ac:dyDescent="0.25">
      <c r="A5" s="5">
        <v>0</v>
      </c>
      <c r="B5" s="1"/>
      <c r="C5">
        <f>AVERAGE(B6:B17)</f>
        <v>163</v>
      </c>
    </row>
    <row r="6" spans="1:9" x14ac:dyDescent="0.25">
      <c r="A6" s="2">
        <v>1</v>
      </c>
      <c r="B6" s="2">
        <v>165</v>
      </c>
      <c r="C6">
        <f>C5+($C$2*E6)</f>
        <v>164.46417895781531</v>
      </c>
      <c r="D6">
        <f>C5</f>
        <v>163</v>
      </c>
      <c r="E6">
        <f>B6-D6</f>
        <v>2</v>
      </c>
      <c r="F6">
        <f>E6^2</f>
        <v>4</v>
      </c>
    </row>
    <row r="7" spans="1:9" x14ac:dyDescent="0.25">
      <c r="A7" s="2">
        <v>2</v>
      </c>
      <c r="B7" s="2">
        <v>171</v>
      </c>
      <c r="C7">
        <f>C6+($C$2*E7)</f>
        <v>169.24898477882198</v>
      </c>
      <c r="D7">
        <f t="shared" ref="D7:D41" si="0">C6</f>
        <v>164.46417895781531</v>
      </c>
      <c r="E7">
        <f t="shared" ref="E7:E41" si="1">B7-D7</f>
        <v>6.5358210421846934</v>
      </c>
      <c r="F7">
        <f t="shared" ref="F7:F41" si="2">E7^2</f>
        <v>42.716956695464212</v>
      </c>
    </row>
    <row r="8" spans="1:9" x14ac:dyDescent="0.25">
      <c r="A8" s="2">
        <v>3</v>
      </c>
      <c r="B8" s="2">
        <v>147</v>
      </c>
      <c r="C8">
        <f t="shared" ref="C7:C42" si="3">C7+($C$2*E8)</f>
        <v>152.96073710586987</v>
      </c>
      <c r="D8">
        <f t="shared" si="0"/>
        <v>169.24898477882198</v>
      </c>
      <c r="E8">
        <f t="shared" si="1"/>
        <v>-22.248984778821978</v>
      </c>
      <c r="F8">
        <f t="shared" si="2"/>
        <v>495.01732368825202</v>
      </c>
    </row>
    <row r="9" spans="1:9" x14ac:dyDescent="0.25">
      <c r="A9" s="2">
        <v>4</v>
      </c>
      <c r="B9" s="2">
        <v>143</v>
      </c>
      <c r="C9">
        <f t="shared" si="3"/>
        <v>145.66858626849745</v>
      </c>
      <c r="D9">
        <f t="shared" si="0"/>
        <v>152.96073710586987</v>
      </c>
      <c r="E9">
        <f t="shared" si="1"/>
        <v>-9.9607371058698675</v>
      </c>
      <c r="F9">
        <f t="shared" si="2"/>
        <v>99.21628369225283</v>
      </c>
    </row>
    <row r="10" spans="1:9" x14ac:dyDescent="0.25">
      <c r="A10" s="2">
        <v>5</v>
      </c>
      <c r="B10" s="2">
        <v>164</v>
      </c>
      <c r="C10">
        <f t="shared" si="3"/>
        <v>159.08882139483379</v>
      </c>
      <c r="D10">
        <f t="shared" si="0"/>
        <v>145.66858626849745</v>
      </c>
      <c r="E10">
        <f t="shared" si="1"/>
        <v>18.33141373150255</v>
      </c>
      <c r="F10">
        <f t="shared" si="2"/>
        <v>336.04072939552026</v>
      </c>
    </row>
    <row r="11" spans="1:9" x14ac:dyDescent="0.25">
      <c r="A11" s="2">
        <v>6</v>
      </c>
      <c r="B11" s="2">
        <v>160</v>
      </c>
      <c r="C11">
        <f t="shared" si="3"/>
        <v>159.75588566508173</v>
      </c>
      <c r="D11">
        <f t="shared" si="0"/>
        <v>159.08882139483379</v>
      </c>
      <c r="E11">
        <f t="shared" si="1"/>
        <v>0.91117860516621363</v>
      </c>
      <c r="F11">
        <f t="shared" si="2"/>
        <v>0.83024645051264667</v>
      </c>
    </row>
    <row r="12" spans="1:9" x14ac:dyDescent="0.25">
      <c r="A12" s="2">
        <v>7</v>
      </c>
      <c r="B12" s="2">
        <v>152</v>
      </c>
      <c r="C12">
        <f t="shared" si="3"/>
        <v>154.07788337006471</v>
      </c>
      <c r="D12">
        <f t="shared" si="0"/>
        <v>159.75588566508173</v>
      </c>
      <c r="E12">
        <f t="shared" si="1"/>
        <v>-7.7558856650817347</v>
      </c>
      <c r="F12">
        <f t="shared" si="2"/>
        <v>60.153762449820341</v>
      </c>
    </row>
    <row r="13" spans="1:9" x14ac:dyDescent="0.25">
      <c r="A13" s="2">
        <v>8</v>
      </c>
      <c r="B13" s="2">
        <v>150</v>
      </c>
      <c r="C13">
        <f t="shared" si="3"/>
        <v>151.09250785862784</v>
      </c>
      <c r="D13">
        <f t="shared" si="0"/>
        <v>154.07788337006471</v>
      </c>
      <c r="E13">
        <f t="shared" si="1"/>
        <v>-4.0778833700647112</v>
      </c>
      <c r="F13">
        <f t="shared" si="2"/>
        <v>16.629132779850327</v>
      </c>
    </row>
    <row r="14" spans="1:9" x14ac:dyDescent="0.25">
      <c r="A14" s="2">
        <v>9</v>
      </c>
      <c r="B14" s="2">
        <v>159</v>
      </c>
      <c r="C14">
        <f t="shared" si="3"/>
        <v>156.88149965987137</v>
      </c>
      <c r="D14">
        <f t="shared" si="0"/>
        <v>151.09250785862784</v>
      </c>
      <c r="E14">
        <f t="shared" si="1"/>
        <v>7.9074921413721597</v>
      </c>
      <c r="F14">
        <f t="shared" si="2"/>
        <v>62.528431965862467</v>
      </c>
    </row>
    <row r="15" spans="1:9" x14ac:dyDescent="0.25">
      <c r="A15" s="2">
        <v>10</v>
      </c>
      <c r="B15" s="2">
        <v>169</v>
      </c>
      <c r="C15">
        <f t="shared" si="3"/>
        <v>165.75332625901837</v>
      </c>
      <c r="D15">
        <f t="shared" si="0"/>
        <v>156.88149965987137</v>
      </c>
      <c r="E15">
        <f t="shared" si="1"/>
        <v>12.118500340128634</v>
      </c>
      <c r="F15">
        <f t="shared" si="2"/>
        <v>146.85805049369782</v>
      </c>
    </row>
    <row r="16" spans="1:9" x14ac:dyDescent="0.25">
      <c r="A16" s="2">
        <v>11</v>
      </c>
      <c r="B16" s="2">
        <v>173</v>
      </c>
      <c r="C16">
        <f t="shared" si="3"/>
        <v>171.05853986186739</v>
      </c>
      <c r="D16">
        <f t="shared" si="0"/>
        <v>165.75332625901837</v>
      </c>
      <c r="E16">
        <f t="shared" si="1"/>
        <v>7.2466737409816346</v>
      </c>
      <c r="F16">
        <f t="shared" si="2"/>
        <v>52.514280308232756</v>
      </c>
    </row>
    <row r="17" spans="1:6" x14ac:dyDescent="0.25">
      <c r="A17" s="2">
        <v>12</v>
      </c>
      <c r="B17" s="2">
        <v>203</v>
      </c>
      <c r="C17">
        <f t="shared" si="3"/>
        <v>194.44254676994251</v>
      </c>
      <c r="D17">
        <f t="shared" si="0"/>
        <v>171.05853986186739</v>
      </c>
      <c r="E17">
        <f t="shared" si="1"/>
        <v>31.941460138132612</v>
      </c>
      <c r="F17">
        <f t="shared" si="2"/>
        <v>1020.2568757559146</v>
      </c>
    </row>
    <row r="18" spans="1:6" x14ac:dyDescent="0.25">
      <c r="A18" s="2">
        <v>13</v>
      </c>
      <c r="B18" s="2">
        <v>169</v>
      </c>
      <c r="C18">
        <f t="shared" si="3"/>
        <v>175.81632596305167</v>
      </c>
      <c r="D18">
        <f t="shared" si="0"/>
        <v>194.44254676994251</v>
      </c>
      <c r="E18">
        <f t="shared" si="1"/>
        <v>-25.44254676994251</v>
      </c>
      <c r="F18">
        <f t="shared" si="2"/>
        <v>647.3231861407121</v>
      </c>
    </row>
    <row r="19" spans="1:6" x14ac:dyDescent="0.25">
      <c r="A19" s="2">
        <v>14</v>
      </c>
      <c r="B19" s="2">
        <v>166</v>
      </c>
      <c r="C19">
        <f t="shared" si="3"/>
        <v>168.6298970039735</v>
      </c>
      <c r="D19">
        <f t="shared" si="0"/>
        <v>175.81632596305167</v>
      </c>
      <c r="E19">
        <f t="shared" si="1"/>
        <v>-9.8163259630516677</v>
      </c>
      <c r="F19">
        <f t="shared" si="2"/>
        <v>96.360255412882253</v>
      </c>
    </row>
    <row r="20" spans="1:6" x14ac:dyDescent="0.25">
      <c r="A20" s="2">
        <v>15</v>
      </c>
      <c r="B20" s="2">
        <v>162</v>
      </c>
      <c r="C20">
        <f t="shared" si="3"/>
        <v>163.77621916112312</v>
      </c>
      <c r="D20">
        <f t="shared" si="0"/>
        <v>168.6298970039735</v>
      </c>
      <c r="E20">
        <f t="shared" si="1"/>
        <v>-6.6298970039734968</v>
      </c>
      <c r="F20">
        <f t="shared" si="2"/>
        <v>43.95553428329675</v>
      </c>
    </row>
    <row r="21" spans="1:6" x14ac:dyDescent="0.25">
      <c r="A21" s="2">
        <v>16</v>
      </c>
      <c r="B21" s="2">
        <v>147</v>
      </c>
      <c r="C21">
        <f t="shared" si="3"/>
        <v>151.49452561741589</v>
      </c>
      <c r="D21">
        <f t="shared" si="0"/>
        <v>163.77621916112312</v>
      </c>
      <c r="E21">
        <f t="shared" si="1"/>
        <v>-16.776219161123123</v>
      </c>
      <c r="F21">
        <f t="shared" si="2"/>
        <v>281.44152934203464</v>
      </c>
    </row>
    <row r="22" spans="1:6" x14ac:dyDescent="0.25">
      <c r="A22" s="2">
        <v>17</v>
      </c>
      <c r="B22" s="2">
        <v>188</v>
      </c>
      <c r="C22">
        <f t="shared" si="3"/>
        <v>178.21979933543864</v>
      </c>
      <c r="D22">
        <f t="shared" si="0"/>
        <v>151.49452561741589</v>
      </c>
      <c r="E22">
        <f t="shared" si="1"/>
        <v>36.505474382584111</v>
      </c>
      <c r="F22">
        <f t="shared" si="2"/>
        <v>1332.6496598975048</v>
      </c>
    </row>
    <row r="23" spans="1:6" x14ac:dyDescent="0.25">
      <c r="A23" s="2">
        <v>18</v>
      </c>
      <c r="B23" s="2">
        <v>161</v>
      </c>
      <c r="C23">
        <f t="shared" si="3"/>
        <v>165.61336541306298</v>
      </c>
      <c r="D23">
        <f t="shared" si="0"/>
        <v>178.21979933543864</v>
      </c>
      <c r="E23">
        <f t="shared" si="1"/>
        <v>-17.219799335438637</v>
      </c>
      <c r="F23">
        <f t="shared" si="2"/>
        <v>296.52148915277292</v>
      </c>
    </row>
    <row r="24" spans="1:6" x14ac:dyDescent="0.25">
      <c r="A24" s="2">
        <v>19</v>
      </c>
      <c r="B24" s="2">
        <v>162</v>
      </c>
      <c r="C24">
        <f t="shared" si="3"/>
        <v>162.96805861071076</v>
      </c>
      <c r="D24">
        <f t="shared" si="0"/>
        <v>165.61336541306298</v>
      </c>
      <c r="E24">
        <f t="shared" si="1"/>
        <v>-3.6133654130629793</v>
      </c>
      <c r="F24">
        <f t="shared" si="2"/>
        <v>13.056409608319795</v>
      </c>
    </row>
    <row r="25" spans="1:6" x14ac:dyDescent="0.25">
      <c r="A25" s="2">
        <v>20</v>
      </c>
      <c r="B25" s="2">
        <v>169</v>
      </c>
      <c r="C25">
        <f t="shared" si="3"/>
        <v>167.38397943919702</v>
      </c>
      <c r="D25">
        <f t="shared" si="0"/>
        <v>162.96805861071076</v>
      </c>
      <c r="E25">
        <f t="shared" si="1"/>
        <v>6.0319413892892442</v>
      </c>
      <c r="F25">
        <f t="shared" si="2"/>
        <v>36.384316923820656</v>
      </c>
    </row>
    <row r="26" spans="1:6" x14ac:dyDescent="0.25">
      <c r="A26" s="2">
        <v>21</v>
      </c>
      <c r="B26" s="2">
        <v>185</v>
      </c>
      <c r="C26">
        <f t="shared" si="3"/>
        <v>180.28048275198179</v>
      </c>
      <c r="D26">
        <f t="shared" si="0"/>
        <v>167.38397943919702</v>
      </c>
      <c r="E26">
        <f t="shared" si="1"/>
        <v>17.61602056080298</v>
      </c>
      <c r="F26">
        <f t="shared" si="2"/>
        <v>310.32418039863336</v>
      </c>
    </row>
    <row r="27" spans="1:6" x14ac:dyDescent="0.25">
      <c r="A27" s="2">
        <v>22</v>
      </c>
      <c r="B27" s="2">
        <v>188</v>
      </c>
      <c r="C27">
        <f t="shared" si="3"/>
        <v>185.93186011150209</v>
      </c>
      <c r="D27">
        <f t="shared" si="0"/>
        <v>180.28048275198179</v>
      </c>
      <c r="E27">
        <f t="shared" si="1"/>
        <v>7.7195172480182066</v>
      </c>
      <c r="F27">
        <f t="shared" si="2"/>
        <v>59.590946542450588</v>
      </c>
    </row>
    <row r="28" spans="1:6" x14ac:dyDescent="0.25">
      <c r="A28" s="2">
        <v>23</v>
      </c>
      <c r="B28" s="2">
        <v>200</v>
      </c>
      <c r="C28">
        <f t="shared" si="3"/>
        <v>196.23099731167252</v>
      </c>
      <c r="D28">
        <f t="shared" si="0"/>
        <v>185.93186011150209</v>
      </c>
      <c r="E28">
        <f t="shared" si="1"/>
        <v>14.06813988849791</v>
      </c>
      <c r="F28">
        <f t="shared" si="2"/>
        <v>197.91255992234599</v>
      </c>
    </row>
    <row r="29" spans="1:6" x14ac:dyDescent="0.25">
      <c r="A29" s="2">
        <v>24</v>
      </c>
      <c r="B29" s="2">
        <v>229</v>
      </c>
      <c r="C29">
        <f t="shared" si="3"/>
        <v>220.22083941409372</v>
      </c>
      <c r="D29">
        <f t="shared" si="0"/>
        <v>196.23099731167252</v>
      </c>
      <c r="E29">
        <f t="shared" si="1"/>
        <v>32.769002688327475</v>
      </c>
      <c r="F29">
        <f t="shared" si="2"/>
        <v>1073.8075371876132</v>
      </c>
    </row>
    <row r="30" spans="1:6" x14ac:dyDescent="0.25">
      <c r="A30" s="2">
        <v>25</v>
      </c>
      <c r="B30" s="2">
        <v>189</v>
      </c>
      <c r="C30">
        <f t="shared" si="3"/>
        <v>197.36439135637028</v>
      </c>
      <c r="D30">
        <f t="shared" si="0"/>
        <v>220.22083941409372</v>
      </c>
      <c r="E30">
        <f t="shared" si="1"/>
        <v>-31.220839414093717</v>
      </c>
      <c r="F30">
        <f t="shared" si="2"/>
        <v>974.74081372062778</v>
      </c>
    </row>
    <row r="31" spans="1:6" x14ac:dyDescent="0.25">
      <c r="A31" s="2">
        <v>26</v>
      </c>
      <c r="B31" s="2">
        <v>218</v>
      </c>
      <c r="C31">
        <f t="shared" si="3"/>
        <v>212.47150333522745</v>
      </c>
      <c r="D31">
        <f t="shared" si="0"/>
        <v>197.36439135637028</v>
      </c>
      <c r="E31">
        <f t="shared" si="1"/>
        <v>20.635608643629723</v>
      </c>
      <c r="F31">
        <f t="shared" si="2"/>
        <v>425.82834409304576</v>
      </c>
    </row>
    <row r="32" spans="1:6" x14ac:dyDescent="0.25">
      <c r="A32" s="2">
        <v>27</v>
      </c>
      <c r="B32" s="2">
        <v>185</v>
      </c>
      <c r="C32">
        <f t="shared" si="3"/>
        <v>192.35990477373088</v>
      </c>
      <c r="D32">
        <f t="shared" si="0"/>
        <v>212.47150333522745</v>
      </c>
      <c r="E32">
        <f t="shared" si="1"/>
        <v>-27.471503335227453</v>
      </c>
      <c r="F32">
        <f t="shared" si="2"/>
        <v>754.68349549741311</v>
      </c>
    </row>
    <row r="33" spans="1:6" x14ac:dyDescent="0.25">
      <c r="A33" s="2">
        <v>28</v>
      </c>
      <c r="B33" s="2">
        <v>199</v>
      </c>
      <c r="C33">
        <f t="shared" si="3"/>
        <v>197.22104862782746</v>
      </c>
      <c r="D33">
        <f t="shared" si="0"/>
        <v>192.35990477373088</v>
      </c>
      <c r="E33">
        <f t="shared" si="1"/>
        <v>6.6400952262691249</v>
      </c>
      <c r="F33">
        <f t="shared" si="2"/>
        <v>44.090864613922022</v>
      </c>
    </row>
    <row r="34" spans="1:6" x14ac:dyDescent="0.25">
      <c r="A34" s="2">
        <v>29</v>
      </c>
      <c r="B34" s="2">
        <v>210</v>
      </c>
      <c r="C34">
        <f t="shared" si="3"/>
        <v>206.57638447886751</v>
      </c>
      <c r="D34">
        <f t="shared" si="0"/>
        <v>197.22104862782746</v>
      </c>
      <c r="E34">
        <f t="shared" si="1"/>
        <v>12.778951372172543</v>
      </c>
      <c r="F34">
        <f t="shared" si="2"/>
        <v>163.30159817235051</v>
      </c>
    </row>
    <row r="35" spans="1:6" x14ac:dyDescent="0.25">
      <c r="A35" s="2">
        <v>30</v>
      </c>
      <c r="B35" s="2">
        <v>193</v>
      </c>
      <c r="C35">
        <f t="shared" si="3"/>
        <v>196.63725624028342</v>
      </c>
      <c r="D35">
        <f t="shared" si="0"/>
        <v>206.57638447886751</v>
      </c>
      <c r="E35">
        <f t="shared" si="1"/>
        <v>-13.57638447886751</v>
      </c>
      <c r="F35">
        <f t="shared" si="2"/>
        <v>184.31821551803463</v>
      </c>
    </row>
    <row r="36" spans="1:6" x14ac:dyDescent="0.25">
      <c r="A36" s="2">
        <v>31</v>
      </c>
      <c r="B36" s="2">
        <v>211</v>
      </c>
      <c r="C36">
        <f t="shared" si="3"/>
        <v>207.15206983501849</v>
      </c>
      <c r="D36">
        <f t="shared" si="0"/>
        <v>196.63725624028342</v>
      </c>
      <c r="E36">
        <f t="shared" si="1"/>
        <v>14.362743759716579</v>
      </c>
      <c r="F36">
        <f t="shared" si="2"/>
        <v>206.28840830727754</v>
      </c>
    </row>
    <row r="37" spans="1:6" x14ac:dyDescent="0.25">
      <c r="A37" s="2">
        <v>32</v>
      </c>
      <c r="B37" s="2">
        <v>208</v>
      </c>
      <c r="C37">
        <f t="shared" si="3"/>
        <v>207.77283058764988</v>
      </c>
      <c r="D37">
        <f t="shared" si="0"/>
        <v>207.15206983501849</v>
      </c>
      <c r="E37">
        <f t="shared" si="1"/>
        <v>0.84793016498150564</v>
      </c>
      <c r="F37">
        <f t="shared" si="2"/>
        <v>0.71898556468556341</v>
      </c>
    </row>
    <row r="38" spans="1:6" x14ac:dyDescent="0.25">
      <c r="A38" s="2">
        <v>33</v>
      </c>
      <c r="B38" s="2">
        <v>216</v>
      </c>
      <c r="C38">
        <f t="shared" si="3"/>
        <v>213.79585475562229</v>
      </c>
      <c r="D38">
        <f t="shared" si="0"/>
        <v>207.77283058764988</v>
      </c>
      <c r="E38">
        <f t="shared" si="1"/>
        <v>8.227169412350122</v>
      </c>
      <c r="F38">
        <f t="shared" si="2"/>
        <v>67.686316539509448</v>
      </c>
    </row>
    <row r="39" spans="1:6" x14ac:dyDescent="0.25">
      <c r="A39" s="2">
        <v>34</v>
      </c>
      <c r="B39" s="2">
        <v>218</v>
      </c>
      <c r="C39">
        <f t="shared" si="3"/>
        <v>216.87366525683086</v>
      </c>
      <c r="D39">
        <f t="shared" si="0"/>
        <v>213.79585475562229</v>
      </c>
      <c r="E39">
        <f t="shared" si="1"/>
        <v>4.2041452443777132</v>
      </c>
      <c r="F39">
        <f t="shared" si="2"/>
        <v>17.674837235823741</v>
      </c>
    </row>
    <row r="40" spans="1:6" x14ac:dyDescent="0.25">
      <c r="A40" s="2">
        <v>35</v>
      </c>
      <c r="B40" s="2">
        <v>264</v>
      </c>
      <c r="C40">
        <f t="shared" si="3"/>
        <v>251.37435910178527</v>
      </c>
      <c r="D40">
        <f t="shared" si="0"/>
        <v>216.87366525683086</v>
      </c>
      <c r="E40">
        <f t="shared" si="1"/>
        <v>47.126334743169139</v>
      </c>
      <c r="F40">
        <f t="shared" si="2"/>
        <v>2220.8914263252304</v>
      </c>
    </row>
    <row r="41" spans="1:6" x14ac:dyDescent="0.25">
      <c r="A41" s="2">
        <v>36</v>
      </c>
      <c r="B41" s="2">
        <v>304</v>
      </c>
      <c r="C41">
        <f t="shared" si="3"/>
        <v>289.90103712414066</v>
      </c>
      <c r="D41">
        <f t="shared" si="0"/>
        <v>251.37435910178527</v>
      </c>
      <c r="E41">
        <f t="shared" si="1"/>
        <v>52.625640898214726</v>
      </c>
      <c r="F41">
        <f t="shared" si="2"/>
        <v>2769.4580799478504</v>
      </c>
    </row>
    <row r="42" spans="1:6" x14ac:dyDescent="0.25">
      <c r="A42" s="2">
        <v>37</v>
      </c>
      <c r="B42" s="2">
        <f>C42</f>
        <v>289.90103712414066</v>
      </c>
      <c r="C42">
        <f t="shared" si="3"/>
        <v>289.90103712414066</v>
      </c>
    </row>
    <row r="43" spans="1:6" x14ac:dyDescent="0.25">
      <c r="A43" s="2">
        <v>38</v>
      </c>
      <c r="B43" s="2">
        <f t="shared" ref="B43:B53" si="4">C43</f>
        <v>289.90103712414066</v>
      </c>
      <c r="C43">
        <f t="shared" ref="C43:C53" si="5">C42+($C$2*E43)</f>
        <v>289.90103712414066</v>
      </c>
    </row>
    <row r="44" spans="1:6" x14ac:dyDescent="0.25">
      <c r="A44" s="2">
        <v>39</v>
      </c>
      <c r="B44" s="2">
        <f t="shared" si="4"/>
        <v>289.90103712414066</v>
      </c>
      <c r="C44">
        <f t="shared" si="5"/>
        <v>289.90103712414066</v>
      </c>
    </row>
    <row r="45" spans="1:6" x14ac:dyDescent="0.25">
      <c r="A45" s="2">
        <v>40</v>
      </c>
      <c r="B45" s="2">
        <f t="shared" si="4"/>
        <v>289.90103712414066</v>
      </c>
      <c r="C45">
        <f t="shared" si="5"/>
        <v>289.90103712414066</v>
      </c>
    </row>
    <row r="46" spans="1:6" x14ac:dyDescent="0.25">
      <c r="A46" s="2">
        <v>41</v>
      </c>
      <c r="B46" s="2">
        <f t="shared" si="4"/>
        <v>289.90103712414066</v>
      </c>
      <c r="C46">
        <f t="shared" si="5"/>
        <v>289.90103712414066</v>
      </c>
    </row>
    <row r="47" spans="1:6" x14ac:dyDescent="0.25">
      <c r="A47" s="2">
        <v>42</v>
      </c>
      <c r="B47" s="2">
        <f t="shared" si="4"/>
        <v>289.90103712414066</v>
      </c>
      <c r="C47">
        <f t="shared" si="5"/>
        <v>289.90103712414066</v>
      </c>
    </row>
    <row r="48" spans="1:6" x14ac:dyDescent="0.25">
      <c r="A48" s="2">
        <v>43</v>
      </c>
      <c r="B48" s="2">
        <f t="shared" si="4"/>
        <v>289.90103712414066</v>
      </c>
      <c r="C48">
        <f t="shared" si="5"/>
        <v>289.90103712414066</v>
      </c>
    </row>
    <row r="49" spans="1:3" x14ac:dyDescent="0.25">
      <c r="A49" s="2">
        <v>44</v>
      </c>
      <c r="B49" s="2">
        <f t="shared" si="4"/>
        <v>289.90103712414066</v>
      </c>
      <c r="C49">
        <f t="shared" si="5"/>
        <v>289.90103712414066</v>
      </c>
    </row>
    <row r="50" spans="1:3" x14ac:dyDescent="0.25">
      <c r="A50" s="2">
        <v>45</v>
      </c>
      <c r="B50" s="2">
        <f t="shared" si="4"/>
        <v>289.90103712414066</v>
      </c>
      <c r="C50">
        <f t="shared" si="5"/>
        <v>289.90103712414066</v>
      </c>
    </row>
    <row r="51" spans="1:3" x14ac:dyDescent="0.25">
      <c r="A51" s="2">
        <v>46</v>
      </c>
      <c r="B51" s="2">
        <f t="shared" si="4"/>
        <v>289.90103712414066</v>
      </c>
      <c r="C51">
        <f t="shared" si="5"/>
        <v>289.90103712414066</v>
      </c>
    </row>
    <row r="52" spans="1:3" x14ac:dyDescent="0.25">
      <c r="A52" s="2">
        <v>47</v>
      </c>
      <c r="B52" s="2">
        <f t="shared" si="4"/>
        <v>289.90103712414066</v>
      </c>
      <c r="C52">
        <f t="shared" si="5"/>
        <v>289.90103712414066</v>
      </c>
    </row>
    <row r="53" spans="1:3" x14ac:dyDescent="0.25">
      <c r="A53" s="2">
        <v>48</v>
      </c>
      <c r="B53" s="2">
        <f t="shared" si="4"/>
        <v>289.90103712414066</v>
      </c>
      <c r="C53">
        <f t="shared" si="5"/>
        <v>289.90103712414066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9A81-925B-491D-947E-0B09462FD5C5}">
  <dimension ref="A1:J54"/>
  <sheetViews>
    <sheetView workbookViewId="0">
      <selection activeCell="E10" sqref="E10"/>
    </sheetView>
  </sheetViews>
  <sheetFormatPr defaultRowHeight="15.75" x14ac:dyDescent="0.25"/>
  <cols>
    <col min="1" max="1" width="9.85546875" style="6" bestFit="1" customWidth="1"/>
    <col min="2" max="2" width="9.5703125" style="6" bestFit="1" customWidth="1"/>
    <col min="3" max="3" width="30.140625" style="6" bestFit="1" customWidth="1"/>
    <col min="4" max="4" width="29.5703125" style="6" bestFit="1" customWidth="1"/>
    <col min="5" max="5" width="18" style="6" bestFit="1" customWidth="1"/>
    <col min="6" max="6" width="14.85546875" style="6" bestFit="1" customWidth="1"/>
    <col min="7" max="7" width="14.5703125" style="6" customWidth="1"/>
    <col min="8" max="16384" width="9.140625" style="6"/>
  </cols>
  <sheetData>
    <row r="1" spans="1:10" x14ac:dyDescent="0.25">
      <c r="A1" s="6" t="s">
        <v>20</v>
      </c>
      <c r="C1" s="6" t="s">
        <v>21</v>
      </c>
      <c r="D1" s="6" t="s">
        <v>22</v>
      </c>
      <c r="F1" s="6" t="s">
        <v>11</v>
      </c>
      <c r="G1" s="6" t="s">
        <v>12</v>
      </c>
      <c r="J1" s="6" t="s">
        <v>23</v>
      </c>
    </row>
    <row r="2" spans="1:10" x14ac:dyDescent="0.25">
      <c r="A2" s="6">
        <v>36</v>
      </c>
      <c r="C2" s="6">
        <v>0.65910021196127122</v>
      </c>
      <c r="D2" s="6">
        <v>5.3115835305472064E-2</v>
      </c>
      <c r="F2" s="7">
        <f>SUM(G6:G41)</f>
        <v>14097.277881604008</v>
      </c>
      <c r="G2" s="6">
        <f>SQRT(F2/(A2-2))</f>
        <v>20.362362830653439</v>
      </c>
    </row>
    <row r="4" spans="1:10" x14ac:dyDescent="0.25">
      <c r="A4" s="6" t="s">
        <v>13</v>
      </c>
      <c r="B4" s="6" t="s">
        <v>1</v>
      </c>
      <c r="C4" s="6" t="s">
        <v>14</v>
      </c>
      <c r="D4" s="6" t="s">
        <v>24</v>
      </c>
      <c r="E4" s="6" t="s">
        <v>15</v>
      </c>
      <c r="F4" s="6" t="s">
        <v>16</v>
      </c>
      <c r="G4" s="6" t="s">
        <v>25</v>
      </c>
    </row>
    <row r="5" spans="1:10" x14ac:dyDescent="0.25">
      <c r="A5" s="6">
        <v>0</v>
      </c>
      <c r="C5" s="6">
        <v>155.88</v>
      </c>
      <c r="D5" s="8">
        <f>LINEST(B6:B23,A6:A23)</f>
        <v>0.83694530443756432</v>
      </c>
    </row>
    <row r="6" spans="1:10" x14ac:dyDescent="0.25">
      <c r="A6" s="9">
        <v>1</v>
      </c>
      <c r="B6" s="10">
        <v>165</v>
      </c>
      <c r="C6" s="8">
        <f>C5+D5+$C$2*F6</f>
        <v>162.17630840996958</v>
      </c>
      <c r="D6" s="8">
        <f>D5+$D$2*$C$2*F6</f>
        <v>1.1269239360237728</v>
      </c>
      <c r="E6" s="8">
        <f>C5+D5</f>
        <v>156.71694530443756</v>
      </c>
      <c r="F6" s="8">
        <f>B6-E6</f>
        <v>8.2830546955624413</v>
      </c>
      <c r="G6" s="7">
        <f>F6^2</f>
        <v>68.608995089679013</v>
      </c>
    </row>
    <row r="7" spans="1:10" x14ac:dyDescent="0.25">
      <c r="A7" s="9">
        <v>2</v>
      </c>
      <c r="B7" s="10">
        <v>171</v>
      </c>
      <c r="C7" s="8">
        <f t="shared" ref="C7:C41" si="0">C6+D6+$C$2*F7</f>
        <v>168.3761735381658</v>
      </c>
      <c r="D7" s="8">
        <f t="shared" ref="D7:D41" si="1">D6+$D$2*$C$2*F7</f>
        <v>1.3963774449015487</v>
      </c>
      <c r="E7" s="8">
        <f t="shared" ref="E7:E41" si="2">C6+D6</f>
        <v>163.30323234599337</v>
      </c>
      <c r="F7" s="8">
        <f t="shared" ref="F7:F41" si="3">B7-E7</f>
        <v>7.696767654006635</v>
      </c>
      <c r="G7" s="7">
        <f t="shared" ref="G7:G41" si="4">F7^2</f>
        <v>59.240232319762796</v>
      </c>
    </row>
    <row r="8" spans="1:10" x14ac:dyDescent="0.25">
      <c r="A8" s="9">
        <v>3</v>
      </c>
      <c r="B8" s="10">
        <v>147</v>
      </c>
      <c r="C8" s="8">
        <f t="shared" si="0"/>
        <v>154.76315780322881</v>
      </c>
      <c r="D8" s="8">
        <f t="shared" si="1"/>
        <v>0.59914098872616839</v>
      </c>
      <c r="E8" s="8">
        <f t="shared" si="2"/>
        <v>169.77255098306736</v>
      </c>
      <c r="F8" s="8">
        <f t="shared" si="3"/>
        <v>-22.772550983067362</v>
      </c>
      <c r="G8" s="7">
        <f t="shared" si="4"/>
        <v>518.58907827640223</v>
      </c>
    </row>
    <row r="9" spans="1:10" x14ac:dyDescent="0.25">
      <c r="A9" s="9">
        <v>4</v>
      </c>
      <c r="B9" s="10">
        <v>143</v>
      </c>
      <c r="C9" s="8">
        <f t="shared" si="0"/>
        <v>147.21430503784887</v>
      </c>
      <c r="D9" s="8">
        <f t="shared" si="1"/>
        <v>0.16635349441305436</v>
      </c>
      <c r="E9" s="8">
        <f t="shared" si="2"/>
        <v>155.36229879195497</v>
      </c>
      <c r="F9" s="8">
        <f t="shared" si="3"/>
        <v>-12.36229879195497</v>
      </c>
      <c r="G9" s="7">
        <f t="shared" si="4"/>
        <v>152.8264314215713</v>
      </c>
    </row>
    <row r="10" spans="1:10" x14ac:dyDescent="0.25">
      <c r="A10" s="9">
        <v>5</v>
      </c>
      <c r="B10" s="10">
        <v>164</v>
      </c>
      <c r="C10" s="8">
        <f t="shared" si="0"/>
        <v>158.33447001630483</v>
      </c>
      <c r="D10" s="8">
        <f t="shared" si="1"/>
        <v>0.74817434116666637</v>
      </c>
      <c r="E10" s="8">
        <f t="shared" si="2"/>
        <v>147.38065853226192</v>
      </c>
      <c r="F10" s="8">
        <f t="shared" si="3"/>
        <v>16.619341467738082</v>
      </c>
      <c r="G10" s="7">
        <f t="shared" si="4"/>
        <v>276.20251082127857</v>
      </c>
    </row>
    <row r="11" spans="1:10" x14ac:dyDescent="0.25">
      <c r="A11" s="9">
        <v>6</v>
      </c>
      <c r="B11" s="10">
        <v>160</v>
      </c>
      <c r="C11" s="8">
        <f t="shared" si="0"/>
        <v>159.6872736559059</v>
      </c>
      <c r="D11" s="8">
        <f t="shared" si="1"/>
        <v>0.78028973140317093</v>
      </c>
      <c r="E11" s="8">
        <f t="shared" si="2"/>
        <v>159.08264435747151</v>
      </c>
      <c r="F11" s="8">
        <f t="shared" si="3"/>
        <v>0.91735564252849144</v>
      </c>
      <c r="G11" s="7">
        <f t="shared" si="4"/>
        <v>0.84154137487886138</v>
      </c>
    </row>
    <row r="12" spans="1:10" x14ac:dyDescent="0.25">
      <c r="A12" s="9">
        <v>7</v>
      </c>
      <c r="B12" s="10">
        <v>152</v>
      </c>
      <c r="C12" s="8">
        <f t="shared" si="0"/>
        <v>154.88659056393817</v>
      </c>
      <c r="D12" s="8">
        <f t="shared" si="1"/>
        <v>0.48385169807268635</v>
      </c>
      <c r="E12" s="8">
        <f t="shared" si="2"/>
        <v>160.46756338730907</v>
      </c>
      <c r="F12" s="8">
        <f t="shared" si="3"/>
        <v>-8.4675633873090703</v>
      </c>
      <c r="G12" s="7">
        <f t="shared" si="4"/>
        <v>71.699629718097057</v>
      </c>
    </row>
    <row r="13" spans="1:10" x14ac:dyDescent="0.25">
      <c r="A13" s="9">
        <v>8</v>
      </c>
      <c r="B13" s="10">
        <v>150</v>
      </c>
      <c r="C13" s="8">
        <f t="shared" si="0"/>
        <v>151.83078262879374</v>
      </c>
      <c r="D13" s="8">
        <f t="shared" si="1"/>
        <v>0.29583971995729752</v>
      </c>
      <c r="E13" s="8">
        <f t="shared" si="2"/>
        <v>155.37044226201087</v>
      </c>
      <c r="F13" s="8">
        <f t="shared" si="3"/>
        <v>-5.3704422620108687</v>
      </c>
      <c r="G13" s="7">
        <f t="shared" si="4"/>
        <v>28.841650089592417</v>
      </c>
    </row>
    <row r="14" spans="1:10" x14ac:dyDescent="0.25">
      <c r="A14" s="9">
        <v>9</v>
      </c>
      <c r="B14" s="10">
        <v>159</v>
      </c>
      <c r="C14" s="8">
        <f t="shared" si="0"/>
        <v>156.65686701557908</v>
      </c>
      <c r="D14" s="8">
        <f t="shared" si="1"/>
        <v>0.53646744957403003</v>
      </c>
      <c r="E14" s="8">
        <f t="shared" si="2"/>
        <v>152.12662234875103</v>
      </c>
      <c r="F14" s="8">
        <f t="shared" si="3"/>
        <v>6.8733776512489726</v>
      </c>
      <c r="G14" s="7">
        <f t="shared" si="4"/>
        <v>47.243320336688846</v>
      </c>
    </row>
    <row r="15" spans="1:10" x14ac:dyDescent="0.25">
      <c r="A15" s="9">
        <v>10</v>
      </c>
      <c r="B15" s="10">
        <v>169</v>
      </c>
      <c r="C15" s="8">
        <f t="shared" si="0"/>
        <v>164.97511022172654</v>
      </c>
      <c r="D15" s="8">
        <f t="shared" si="1"/>
        <v>0.94980296904429951</v>
      </c>
      <c r="E15" s="8">
        <f t="shared" si="2"/>
        <v>157.1933344651531</v>
      </c>
      <c r="F15" s="8">
        <f t="shared" si="3"/>
        <v>11.8066655348469</v>
      </c>
      <c r="G15" s="7">
        <f t="shared" si="4"/>
        <v>139.39735105174162</v>
      </c>
    </row>
    <row r="16" spans="1:10" x14ac:dyDescent="0.25">
      <c r="A16" s="9">
        <v>11</v>
      </c>
      <c r="B16" s="10">
        <v>173</v>
      </c>
      <c r="C16" s="8">
        <f t="shared" si="0"/>
        <v>170.58810440637816</v>
      </c>
      <c r="D16" s="8">
        <f t="shared" si="1"/>
        <v>1.1974922656504228</v>
      </c>
      <c r="E16" s="8">
        <f t="shared" si="2"/>
        <v>165.92491319077084</v>
      </c>
      <c r="F16" s="8">
        <f t="shared" si="3"/>
        <v>7.0750868092291626</v>
      </c>
      <c r="G16" s="7">
        <f t="shared" si="4"/>
        <v>50.056853358128492</v>
      </c>
    </row>
    <row r="17" spans="1:7" x14ac:dyDescent="0.25">
      <c r="A17" s="9">
        <v>12</v>
      </c>
      <c r="B17" s="10">
        <v>203</v>
      </c>
      <c r="C17" s="8">
        <f t="shared" si="0"/>
        <v>192.35901652173916</v>
      </c>
      <c r="D17" s="8">
        <f t="shared" si="1"/>
        <v>2.290266646057979</v>
      </c>
      <c r="E17" s="8">
        <f t="shared" si="2"/>
        <v>171.78559667202859</v>
      </c>
      <c r="F17" s="8">
        <f t="shared" si="3"/>
        <v>31.214403327971411</v>
      </c>
      <c r="G17" s="7">
        <f t="shared" si="4"/>
        <v>974.33897512127271</v>
      </c>
    </row>
    <row r="18" spans="1:7" x14ac:dyDescent="0.25">
      <c r="A18" s="9">
        <v>13</v>
      </c>
      <c r="B18" s="10">
        <v>169</v>
      </c>
      <c r="C18" s="8">
        <f t="shared" si="0"/>
        <v>177.74383519524739</v>
      </c>
      <c r="D18" s="8">
        <f t="shared" si="1"/>
        <v>1.3923196557827993</v>
      </c>
      <c r="E18" s="8">
        <f t="shared" si="2"/>
        <v>194.64928316779714</v>
      </c>
      <c r="F18" s="8">
        <f t="shared" si="3"/>
        <v>-25.649283167797137</v>
      </c>
      <c r="G18" s="7">
        <f t="shared" si="4"/>
        <v>657.88572702184149</v>
      </c>
    </row>
    <row r="19" spans="1:7" x14ac:dyDescent="0.25">
      <c r="A19" s="9">
        <v>14</v>
      </c>
      <c r="B19" s="10">
        <v>166</v>
      </c>
      <c r="C19" s="8">
        <f t="shared" si="0"/>
        <v>170.4781124043601</v>
      </c>
      <c r="D19" s="8">
        <f t="shared" si="1"/>
        <v>0.93244049911768467</v>
      </c>
      <c r="E19" s="8">
        <f t="shared" si="2"/>
        <v>179.1361548510302</v>
      </c>
      <c r="F19" s="8">
        <f t="shared" si="3"/>
        <v>-13.136154851030199</v>
      </c>
      <c r="G19" s="7">
        <f t="shared" si="4"/>
        <v>172.55856427024423</v>
      </c>
    </row>
    <row r="20" spans="1:7" x14ac:dyDescent="0.25">
      <c r="A20" s="9">
        <v>15</v>
      </c>
      <c r="B20" s="10">
        <v>162</v>
      </c>
      <c r="C20" s="8">
        <f t="shared" si="0"/>
        <v>165.20805549012283</v>
      </c>
      <c r="D20" s="8">
        <f t="shared" si="1"/>
        <v>0.60298966802730569</v>
      </c>
      <c r="E20" s="8">
        <f t="shared" si="2"/>
        <v>171.41055290347779</v>
      </c>
      <c r="F20" s="8">
        <f t="shared" si="3"/>
        <v>-9.4105529034777931</v>
      </c>
      <c r="G20" s="7">
        <f t="shared" si="4"/>
        <v>88.558505949154323</v>
      </c>
    </row>
    <row r="21" spans="1:7" x14ac:dyDescent="0.25">
      <c r="A21" s="9">
        <v>16</v>
      </c>
      <c r="B21" s="10">
        <v>147</v>
      </c>
      <c r="C21" s="8">
        <f t="shared" si="0"/>
        <v>153.41268130720033</v>
      </c>
      <c r="D21" s="8">
        <f t="shared" si="1"/>
        <v>-5.5559784337062323E-2</v>
      </c>
      <c r="E21" s="8">
        <f t="shared" si="2"/>
        <v>165.81104515815014</v>
      </c>
      <c r="F21" s="8">
        <f t="shared" si="3"/>
        <v>-18.811045158150137</v>
      </c>
      <c r="G21" s="7">
        <f t="shared" si="4"/>
        <v>353.8554199419637</v>
      </c>
    </row>
    <row r="22" spans="1:7" x14ac:dyDescent="0.25">
      <c r="A22" s="9">
        <v>17</v>
      </c>
      <c r="B22" s="10">
        <v>188</v>
      </c>
      <c r="C22" s="8">
        <f t="shared" si="0"/>
        <v>176.19025007009265</v>
      </c>
      <c r="D22" s="8">
        <f t="shared" si="1"/>
        <v>1.1572409110862456</v>
      </c>
      <c r="E22" s="8">
        <f t="shared" si="2"/>
        <v>153.35712152286328</v>
      </c>
      <c r="F22" s="8">
        <f t="shared" si="3"/>
        <v>34.642878477136719</v>
      </c>
      <c r="G22" s="7">
        <f t="shared" si="4"/>
        <v>1200.1290291816624</v>
      </c>
    </row>
    <row r="23" spans="1:7" x14ac:dyDescent="0.25">
      <c r="A23" s="9">
        <v>18</v>
      </c>
      <c r="B23" s="10">
        <v>161</v>
      </c>
      <c r="C23" s="8">
        <f t="shared" si="0"/>
        <v>166.57285621044892</v>
      </c>
      <c r="D23" s="8">
        <f t="shared" si="1"/>
        <v>0.58493718512753978</v>
      </c>
      <c r="E23" s="8">
        <f t="shared" si="2"/>
        <v>177.34749098117888</v>
      </c>
      <c r="F23" s="8">
        <f t="shared" si="3"/>
        <v>-16.347490981178879</v>
      </c>
      <c r="G23" s="7">
        <f t="shared" si="4"/>
        <v>267.24046137972476</v>
      </c>
    </row>
    <row r="24" spans="1:7" x14ac:dyDescent="0.25">
      <c r="A24" s="9">
        <v>19</v>
      </c>
      <c r="B24" s="10">
        <v>162</v>
      </c>
      <c r="C24" s="8">
        <f t="shared" si="0"/>
        <v>163.75829067529958</v>
      </c>
      <c r="D24" s="8">
        <f t="shared" si="1"/>
        <v>0.40436975851680867</v>
      </c>
      <c r="E24" s="8">
        <f t="shared" si="2"/>
        <v>167.15779339557645</v>
      </c>
      <c r="F24" s="8">
        <f t="shared" si="3"/>
        <v>-5.1577933955764479</v>
      </c>
      <c r="G24" s="7">
        <f t="shared" si="4"/>
        <v>26.602832711452024</v>
      </c>
    </row>
    <row r="25" spans="1:7" x14ac:dyDescent="0.25">
      <c r="A25" s="9">
        <v>20</v>
      </c>
      <c r="B25" s="10">
        <v>169</v>
      </c>
      <c r="C25" s="8">
        <f t="shared" si="0"/>
        <v>167.35095196721664</v>
      </c>
      <c r="D25" s="8">
        <f t="shared" si="1"/>
        <v>0.57371852651072763</v>
      </c>
      <c r="E25" s="8">
        <f t="shared" si="2"/>
        <v>164.1626604338164</v>
      </c>
      <c r="F25" s="8">
        <f t="shared" si="3"/>
        <v>4.8373395661836014</v>
      </c>
      <c r="G25" s="7">
        <f t="shared" si="4"/>
        <v>23.399854078565355</v>
      </c>
    </row>
    <row r="26" spans="1:7" x14ac:dyDescent="0.25">
      <c r="A26" s="9">
        <v>21</v>
      </c>
      <c r="B26" s="10">
        <v>185</v>
      </c>
      <c r="C26" s="8">
        <f t="shared" si="0"/>
        <v>179.17902379062022</v>
      </c>
      <c r="D26" s="8">
        <f t="shared" si="1"/>
        <v>1.1715029026980841</v>
      </c>
      <c r="E26" s="8">
        <f t="shared" si="2"/>
        <v>167.92467049372738</v>
      </c>
      <c r="F26" s="8">
        <f t="shared" si="3"/>
        <v>17.075329506272624</v>
      </c>
      <c r="G26" s="7">
        <f t="shared" si="4"/>
        <v>291.56687774778447</v>
      </c>
    </row>
    <row r="27" spans="1:7" x14ac:dyDescent="0.25">
      <c r="A27" s="9">
        <v>22</v>
      </c>
      <c r="B27" s="10">
        <v>188</v>
      </c>
      <c r="C27" s="8">
        <f t="shared" si="0"/>
        <v>185.3922961711443</v>
      </c>
      <c r="D27" s="8">
        <f t="shared" si="1"/>
        <v>1.4393006999304454</v>
      </c>
      <c r="E27" s="8">
        <f t="shared" si="2"/>
        <v>180.3505266933183</v>
      </c>
      <c r="F27" s="8">
        <f t="shared" si="3"/>
        <v>7.6494733066816991</v>
      </c>
      <c r="G27" s="7">
        <f t="shared" si="4"/>
        <v>58.514441869635846</v>
      </c>
    </row>
    <row r="28" spans="1:7" x14ac:dyDescent="0.25">
      <c r="A28" s="9">
        <v>23</v>
      </c>
      <c r="B28" s="10">
        <v>200</v>
      </c>
      <c r="C28" s="8">
        <f t="shared" si="0"/>
        <v>195.51089416454084</v>
      </c>
      <c r="D28" s="8">
        <f t="shared" si="1"/>
        <v>1.9003088255374205</v>
      </c>
      <c r="E28" s="8">
        <f t="shared" si="2"/>
        <v>186.83159687107474</v>
      </c>
      <c r="F28" s="8">
        <f t="shared" si="3"/>
        <v>13.168403128925263</v>
      </c>
      <c r="G28" s="7">
        <f t="shared" si="4"/>
        <v>173.40684096588865</v>
      </c>
    </row>
    <row r="29" spans="1:7" x14ac:dyDescent="0.25">
      <c r="A29" s="9">
        <v>24</v>
      </c>
      <c r="B29" s="10">
        <v>229</v>
      </c>
      <c r="C29" s="8">
        <f t="shared" si="0"/>
        <v>218.23138579491925</v>
      </c>
      <c r="D29" s="8">
        <f t="shared" si="1"/>
        <v>3.006190226429176</v>
      </c>
      <c r="E29" s="8">
        <f t="shared" si="2"/>
        <v>197.41120299007827</v>
      </c>
      <c r="F29" s="8">
        <f t="shared" si="3"/>
        <v>31.588797009921734</v>
      </c>
      <c r="G29" s="7">
        <f t="shared" si="4"/>
        <v>997.85209653404024</v>
      </c>
    </row>
    <row r="30" spans="1:7" x14ac:dyDescent="0.25">
      <c r="A30" s="9">
        <v>25</v>
      </c>
      <c r="B30" s="10">
        <v>189</v>
      </c>
      <c r="C30" s="8">
        <f t="shared" si="0"/>
        <v>199.98978283256008</v>
      </c>
      <c r="D30" s="8">
        <f t="shared" si="1"/>
        <v>1.8775959428087636</v>
      </c>
      <c r="E30" s="8">
        <f t="shared" si="2"/>
        <v>221.23757602134842</v>
      </c>
      <c r="F30" s="8">
        <f t="shared" si="3"/>
        <v>-32.237576021348417</v>
      </c>
      <c r="G30" s="7">
        <f t="shared" si="4"/>
        <v>1039.2613077322185</v>
      </c>
    </row>
    <row r="31" spans="1:7" x14ac:dyDescent="0.25">
      <c r="A31" s="9">
        <v>26</v>
      </c>
      <c r="B31" s="10">
        <v>218</v>
      </c>
      <c r="C31" s="8">
        <f t="shared" si="0"/>
        <v>212.50039284401413</v>
      </c>
      <c r="D31" s="8">
        <f t="shared" si="1"/>
        <v>2.4423773668796946</v>
      </c>
      <c r="E31" s="8">
        <f t="shared" si="2"/>
        <v>201.86737877536885</v>
      </c>
      <c r="F31" s="8">
        <f t="shared" si="3"/>
        <v>16.132621224631151</v>
      </c>
      <c r="G31" s="7">
        <f t="shared" si="4"/>
        <v>260.26146757741952</v>
      </c>
    </row>
    <row r="32" spans="1:7" x14ac:dyDescent="0.25">
      <c r="A32" s="9">
        <v>27</v>
      </c>
      <c r="B32" s="10">
        <v>185</v>
      </c>
      <c r="C32" s="8">
        <f t="shared" si="0"/>
        <v>195.20748401818608</v>
      </c>
      <c r="D32" s="8">
        <f t="shared" si="1"/>
        <v>1.3941211557614726</v>
      </c>
      <c r="E32" s="8">
        <f t="shared" si="2"/>
        <v>214.94277021089383</v>
      </c>
      <c r="F32" s="8">
        <f t="shared" si="3"/>
        <v>-29.942770210893826</v>
      </c>
      <c r="G32" s="7">
        <f t="shared" si="4"/>
        <v>896.56948790239073</v>
      </c>
    </row>
    <row r="33" spans="1:7" x14ac:dyDescent="0.25">
      <c r="A33" s="9">
        <v>28</v>
      </c>
      <c r="B33" s="10">
        <v>199</v>
      </c>
      <c r="C33" s="8">
        <f t="shared" si="0"/>
        <v>198.18238771216554</v>
      </c>
      <c r="D33" s="8">
        <f t="shared" si="1"/>
        <v>1.4780857407152252</v>
      </c>
      <c r="E33" s="8">
        <f t="shared" si="2"/>
        <v>196.60160517394755</v>
      </c>
      <c r="F33" s="8">
        <f t="shared" si="3"/>
        <v>2.3983948260524528</v>
      </c>
      <c r="G33" s="7">
        <f t="shared" si="4"/>
        <v>5.752297741635175</v>
      </c>
    </row>
    <row r="34" spans="1:7" x14ac:dyDescent="0.25">
      <c r="A34" s="9">
        <v>29</v>
      </c>
      <c r="B34" s="10">
        <v>210</v>
      </c>
      <c r="C34" s="8">
        <f t="shared" si="0"/>
        <v>206.47525759166624</v>
      </c>
      <c r="D34" s="8">
        <f t="shared" si="1"/>
        <v>1.8400586926732985</v>
      </c>
      <c r="E34" s="8">
        <f t="shared" si="2"/>
        <v>199.66047345288075</v>
      </c>
      <c r="F34" s="8">
        <f t="shared" si="3"/>
        <v>10.339526547119249</v>
      </c>
      <c r="G34" s="7">
        <f t="shared" si="4"/>
        <v>106.9058092185837</v>
      </c>
    </row>
    <row r="35" spans="1:7" x14ac:dyDescent="0.25">
      <c r="A35" s="9">
        <v>30</v>
      </c>
      <c r="B35" s="10">
        <v>193</v>
      </c>
      <c r="C35" s="8">
        <f t="shared" si="0"/>
        <v>198.22098807507743</v>
      </c>
      <c r="D35" s="8">
        <f t="shared" si="1"/>
        <v>1.3038900179907524</v>
      </c>
      <c r="E35" s="8">
        <f t="shared" si="2"/>
        <v>208.31531628433953</v>
      </c>
      <c r="F35" s="8">
        <f t="shared" si="3"/>
        <v>-15.315316284339531</v>
      </c>
      <c r="G35" s="7">
        <f t="shared" si="4"/>
        <v>234.55891288935561</v>
      </c>
    </row>
    <row r="36" spans="1:7" x14ac:dyDescent="0.25">
      <c r="A36" s="9">
        <v>31</v>
      </c>
      <c r="B36" s="10">
        <v>211</v>
      </c>
      <c r="C36" s="8">
        <f t="shared" si="0"/>
        <v>207.08813337420835</v>
      </c>
      <c r="D36" s="8">
        <f t="shared" si="1"/>
        <v>1.705618639877037</v>
      </c>
      <c r="E36" s="8">
        <f t="shared" si="2"/>
        <v>199.52487809306817</v>
      </c>
      <c r="F36" s="8">
        <f t="shared" si="3"/>
        <v>11.475121906931832</v>
      </c>
      <c r="G36" s="7">
        <f t="shared" si="4"/>
        <v>131.67842277894687</v>
      </c>
    </row>
    <row r="37" spans="1:7" x14ac:dyDescent="0.25">
      <c r="A37" s="9">
        <v>32</v>
      </c>
      <c r="B37" s="10">
        <v>208</v>
      </c>
      <c r="C37" s="8">
        <f t="shared" si="0"/>
        <v>208.27058989335703</v>
      </c>
      <c r="D37" s="8">
        <f t="shared" si="1"/>
        <v>1.6778304468343677</v>
      </c>
      <c r="E37" s="8">
        <f t="shared" si="2"/>
        <v>208.79375201408538</v>
      </c>
      <c r="F37" s="8">
        <f t="shared" si="3"/>
        <v>-0.79375201408538487</v>
      </c>
      <c r="G37" s="7">
        <f t="shared" si="4"/>
        <v>0.63004225986460505</v>
      </c>
    </row>
    <row r="38" spans="1:7" x14ac:dyDescent="0.25">
      <c r="A38" s="9">
        <v>33</v>
      </c>
      <c r="B38" s="10">
        <v>216</v>
      </c>
      <c r="C38" s="8">
        <f t="shared" si="0"/>
        <v>213.93701777667178</v>
      </c>
      <c r="D38" s="8">
        <f t="shared" si="1"/>
        <v>1.8896881313702867</v>
      </c>
      <c r="E38" s="8">
        <f t="shared" si="2"/>
        <v>209.9484203401914</v>
      </c>
      <c r="F38" s="8">
        <f t="shared" si="3"/>
        <v>6.0515796598085956</v>
      </c>
      <c r="G38" s="7">
        <f t="shared" si="4"/>
        <v>36.621616379009119</v>
      </c>
    </row>
    <row r="39" spans="1:7" x14ac:dyDescent="0.25">
      <c r="A39" s="9">
        <v>34</v>
      </c>
      <c r="B39" s="10">
        <v>218</v>
      </c>
      <c r="C39" s="8">
        <f t="shared" si="0"/>
        <v>217.25912450470571</v>
      </c>
      <c r="D39" s="8">
        <f t="shared" si="1"/>
        <v>1.9657722416391685</v>
      </c>
      <c r="E39" s="8">
        <f t="shared" si="2"/>
        <v>215.82670590804207</v>
      </c>
      <c r="F39" s="8">
        <f t="shared" si="3"/>
        <v>2.1732940919579278</v>
      </c>
      <c r="G39" s="7">
        <f t="shared" si="4"/>
        <v>4.7232072101392335</v>
      </c>
    </row>
    <row r="40" spans="1:7" x14ac:dyDescent="0.25">
      <c r="A40" s="9">
        <v>35</v>
      </c>
      <c r="B40" s="10">
        <v>264</v>
      </c>
      <c r="C40" s="8">
        <f t="shared" si="0"/>
        <v>248.73617679141677</v>
      </c>
      <c r="D40" s="8">
        <f t="shared" si="1"/>
        <v>3.5332885321668712</v>
      </c>
      <c r="E40" s="8">
        <f t="shared" si="2"/>
        <v>219.22489674634488</v>
      </c>
      <c r="F40" s="8">
        <f t="shared" si="3"/>
        <v>44.775103253655118</v>
      </c>
      <c r="G40" s="7">
        <f t="shared" si="4"/>
        <v>2004.8098713754771</v>
      </c>
    </row>
    <row r="41" spans="1:7" x14ac:dyDescent="0.25">
      <c r="A41" s="9">
        <v>36</v>
      </c>
      <c r="B41" s="11">
        <v>304</v>
      </c>
      <c r="C41" s="8">
        <f t="shared" si="0"/>
        <v>286.36507169367957</v>
      </c>
      <c r="D41" s="8">
        <f t="shared" si="1"/>
        <v>5.3443051447610905</v>
      </c>
      <c r="E41" s="8">
        <f t="shared" si="2"/>
        <v>252.26946532358363</v>
      </c>
      <c r="F41" s="8">
        <f t="shared" si="3"/>
        <v>51.730534676416369</v>
      </c>
      <c r="G41" s="7">
        <f t="shared" si="4"/>
        <v>2676.0482179079163</v>
      </c>
    </row>
    <row r="42" spans="1:7" x14ac:dyDescent="0.25">
      <c r="A42" s="9">
        <v>37</v>
      </c>
      <c r="B42" s="8">
        <f>C41+D41</f>
        <v>291.70937683844068</v>
      </c>
      <c r="C42" s="8">
        <f>C41+D41+$C$2*F42</f>
        <v>291.70937683844068</v>
      </c>
      <c r="D42" s="8">
        <f>D41+$D$2*$C$2*F42</f>
        <v>5.3443051447610905</v>
      </c>
    </row>
    <row r="43" spans="1:7" x14ac:dyDescent="0.25">
      <c r="A43" s="9">
        <v>38</v>
      </c>
      <c r="B43" s="8">
        <f t="shared" ref="B43:B53" si="5">C42+D42</f>
        <v>297.05368198320178</v>
      </c>
      <c r="C43" s="8">
        <f t="shared" ref="C43:C53" si="6">C42+D42+$C$2*F43</f>
        <v>297.05368198320178</v>
      </c>
      <c r="D43" s="8">
        <f t="shared" ref="D43:D53" si="7">D42+$D$2*$C$2*F43</f>
        <v>5.3443051447610905</v>
      </c>
    </row>
    <row r="44" spans="1:7" x14ac:dyDescent="0.25">
      <c r="A44" s="9">
        <v>39</v>
      </c>
      <c r="B44" s="8">
        <f t="shared" si="5"/>
        <v>302.39798712796289</v>
      </c>
      <c r="C44" s="8">
        <f t="shared" si="6"/>
        <v>302.39798712796289</v>
      </c>
      <c r="D44" s="8">
        <f t="shared" si="7"/>
        <v>5.3443051447610905</v>
      </c>
    </row>
    <row r="45" spans="1:7" x14ac:dyDescent="0.25">
      <c r="A45" s="9">
        <v>40</v>
      </c>
      <c r="B45" s="8">
        <f t="shared" si="5"/>
        <v>307.742292272724</v>
      </c>
      <c r="C45" s="8">
        <f t="shared" si="6"/>
        <v>307.742292272724</v>
      </c>
      <c r="D45" s="8">
        <f t="shared" si="7"/>
        <v>5.3443051447610905</v>
      </c>
    </row>
    <row r="46" spans="1:7" x14ac:dyDescent="0.25">
      <c r="A46" s="9">
        <v>41</v>
      </c>
      <c r="B46" s="8">
        <f t="shared" si="5"/>
        <v>313.08659741748511</v>
      </c>
      <c r="C46" s="8">
        <f t="shared" si="6"/>
        <v>313.08659741748511</v>
      </c>
      <c r="D46" s="8">
        <f t="shared" si="7"/>
        <v>5.3443051447610905</v>
      </c>
    </row>
    <row r="47" spans="1:7" x14ac:dyDescent="0.25">
      <c r="A47" s="9">
        <v>42</v>
      </c>
      <c r="B47" s="8">
        <f t="shared" si="5"/>
        <v>318.43090256224622</v>
      </c>
      <c r="C47" s="8">
        <f t="shared" si="6"/>
        <v>318.43090256224622</v>
      </c>
      <c r="D47" s="8">
        <f>D46+$D$2*$C$2*F47</f>
        <v>5.3443051447610905</v>
      </c>
    </row>
    <row r="48" spans="1:7" x14ac:dyDescent="0.25">
      <c r="A48" s="9">
        <v>43</v>
      </c>
      <c r="B48" s="8">
        <f t="shared" si="5"/>
        <v>323.77520770700733</v>
      </c>
      <c r="C48" s="8">
        <f t="shared" si="6"/>
        <v>323.77520770700733</v>
      </c>
      <c r="D48" s="8">
        <f t="shared" si="7"/>
        <v>5.3443051447610905</v>
      </c>
    </row>
    <row r="49" spans="1:4" x14ac:dyDescent="0.25">
      <c r="A49" s="9">
        <v>44</v>
      </c>
      <c r="B49" s="8">
        <f t="shared" si="5"/>
        <v>329.11951285176843</v>
      </c>
      <c r="C49" s="8">
        <f t="shared" si="6"/>
        <v>329.11951285176843</v>
      </c>
      <c r="D49" s="8">
        <f t="shared" si="7"/>
        <v>5.3443051447610905</v>
      </c>
    </row>
    <row r="50" spans="1:4" x14ac:dyDescent="0.25">
      <c r="A50" s="9">
        <v>45</v>
      </c>
      <c r="B50" s="8">
        <f t="shared" si="5"/>
        <v>334.46381799652954</v>
      </c>
      <c r="C50" s="8">
        <f t="shared" si="6"/>
        <v>334.46381799652954</v>
      </c>
      <c r="D50" s="8">
        <f t="shared" si="7"/>
        <v>5.3443051447610905</v>
      </c>
    </row>
    <row r="51" spans="1:4" x14ac:dyDescent="0.25">
      <c r="A51" s="9">
        <v>46</v>
      </c>
      <c r="B51" s="8">
        <f t="shared" si="5"/>
        <v>339.80812314129065</v>
      </c>
      <c r="C51" s="8">
        <f t="shared" si="6"/>
        <v>339.80812314129065</v>
      </c>
      <c r="D51" s="8">
        <f t="shared" si="7"/>
        <v>5.3443051447610905</v>
      </c>
    </row>
    <row r="52" spans="1:4" x14ac:dyDescent="0.25">
      <c r="A52" s="9">
        <v>47</v>
      </c>
      <c r="B52" s="8">
        <f t="shared" si="5"/>
        <v>345.15242828605176</v>
      </c>
      <c r="C52" s="8">
        <f t="shared" si="6"/>
        <v>345.15242828605176</v>
      </c>
      <c r="D52" s="8">
        <f t="shared" si="7"/>
        <v>5.3443051447610905</v>
      </c>
    </row>
    <row r="53" spans="1:4" x14ac:dyDescent="0.25">
      <c r="A53" s="9">
        <v>48</v>
      </c>
      <c r="B53" s="8">
        <f>C52+D52</f>
        <v>350.49673343081287</v>
      </c>
      <c r="C53" s="8">
        <f t="shared" si="6"/>
        <v>350.49673343081287</v>
      </c>
      <c r="D53" s="8">
        <f t="shared" si="7"/>
        <v>5.3443051447610905</v>
      </c>
    </row>
    <row r="54" spans="1:4" x14ac:dyDescent="0.25">
      <c r="A5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6758-00AC-4F8D-BE43-424D322F9192}">
  <dimension ref="A1:H37"/>
  <sheetViews>
    <sheetView workbookViewId="0">
      <selection activeCell="E2" sqref="E2:E13"/>
    </sheetView>
  </sheetViews>
  <sheetFormatPr defaultRowHeight="15.75" x14ac:dyDescent="0.25"/>
  <cols>
    <col min="1" max="2" width="9.140625" style="6"/>
    <col min="3" max="3" width="11.42578125" style="6" customWidth="1"/>
    <col min="4" max="4" width="24.7109375" style="6" bestFit="1" customWidth="1"/>
    <col min="5" max="5" width="21.7109375" style="6" bestFit="1" customWidth="1"/>
    <col min="6" max="6" width="21" style="6" bestFit="1" customWidth="1"/>
    <col min="7" max="7" width="10.140625" style="6" customWidth="1"/>
    <col min="8" max="16384" width="9.140625" style="6"/>
  </cols>
  <sheetData>
    <row r="1" spans="1:8" x14ac:dyDescent="0.25">
      <c r="A1" s="12" t="s">
        <v>13</v>
      </c>
      <c r="B1" s="13" t="s">
        <v>1</v>
      </c>
      <c r="C1" s="6" t="s">
        <v>26</v>
      </c>
      <c r="D1" s="6" t="s">
        <v>27</v>
      </c>
      <c r="E1" s="6" t="s">
        <v>28</v>
      </c>
      <c r="F1" s="6" t="s">
        <v>29</v>
      </c>
    </row>
    <row r="2" spans="1:8" x14ac:dyDescent="0.25">
      <c r="A2" s="9">
        <v>1</v>
      </c>
      <c r="B2" s="10">
        <v>165</v>
      </c>
      <c r="E2" s="17">
        <f>AVERAGE(D14,D26)</f>
        <v>0.98823339924446252</v>
      </c>
      <c r="F2" s="6">
        <f>B2/E2</f>
        <v>166.96460585743006</v>
      </c>
      <c r="H2" s="14"/>
    </row>
    <row r="3" spans="1:8" x14ac:dyDescent="0.25">
      <c r="A3" s="9">
        <v>2</v>
      </c>
      <c r="B3" s="10">
        <v>171</v>
      </c>
      <c r="E3" s="17">
        <f>AVERAGE(D15,D27)</f>
        <v>1.0394595142086607</v>
      </c>
      <c r="F3" s="6">
        <f t="shared" ref="F3:F37" si="0">B3/E3</f>
        <v>164.50857167840934</v>
      </c>
    </row>
    <row r="4" spans="1:8" x14ac:dyDescent="0.25">
      <c r="A4" s="9">
        <v>3</v>
      </c>
      <c r="B4" s="10">
        <v>147</v>
      </c>
      <c r="E4" s="17">
        <f t="shared" ref="E4:E13" si="1">AVERAGE(D16,D28)</f>
        <v>0.93293329171244777</v>
      </c>
      <c r="F4" s="6">
        <f t="shared" si="0"/>
        <v>157.56753597052349</v>
      </c>
    </row>
    <row r="5" spans="1:8" x14ac:dyDescent="0.25">
      <c r="A5" s="9">
        <v>4</v>
      </c>
      <c r="B5" s="10">
        <v>143</v>
      </c>
      <c r="E5" s="17">
        <f t="shared" si="1"/>
        <v>0.91259775591054715</v>
      </c>
      <c r="F5" s="6">
        <f t="shared" si="0"/>
        <v>156.69554201053379</v>
      </c>
    </row>
    <row r="6" spans="1:8" x14ac:dyDescent="0.25">
      <c r="A6" s="9">
        <v>5</v>
      </c>
      <c r="B6" s="10">
        <v>164</v>
      </c>
      <c r="E6" s="17">
        <f t="shared" si="1"/>
        <v>1.0430106047420362</v>
      </c>
      <c r="F6" s="6">
        <f t="shared" si="0"/>
        <v>157.23713570540491</v>
      </c>
    </row>
    <row r="7" spans="1:8" x14ac:dyDescent="0.25">
      <c r="A7" s="9">
        <v>6</v>
      </c>
      <c r="B7" s="10">
        <v>160</v>
      </c>
      <c r="E7" s="17">
        <f t="shared" si="1"/>
        <v>0.90644245153667458</v>
      </c>
      <c r="F7" s="6">
        <f t="shared" si="0"/>
        <v>176.5142395181901</v>
      </c>
    </row>
    <row r="8" spans="1:8" x14ac:dyDescent="0.25">
      <c r="A8" s="9">
        <v>7</v>
      </c>
      <c r="B8" s="10">
        <v>152</v>
      </c>
      <c r="C8" s="6">
        <f>(AVERAGE(B2:B13)+AVERAGE(B3:B14))/2</f>
        <v>163.16666666666669</v>
      </c>
      <c r="D8" s="6">
        <f>B8/C8</f>
        <v>0.93156281920326856</v>
      </c>
      <c r="E8" s="17">
        <f>AVERAGE(D8,D20)</f>
        <v>0.92083758937691518</v>
      </c>
      <c r="F8" s="6">
        <f t="shared" si="0"/>
        <v>165.06711037160289</v>
      </c>
    </row>
    <row r="9" spans="1:8" x14ac:dyDescent="0.25">
      <c r="A9" s="9">
        <v>8</v>
      </c>
      <c r="B9" s="10">
        <v>150</v>
      </c>
      <c r="C9" s="6">
        <f t="shared" ref="C9:C32" si="2">(AVERAGE(B3:B14)+AVERAGE(B4:B15))/2</f>
        <v>163.125</v>
      </c>
      <c r="D9" s="6">
        <f t="shared" ref="D9:D37" si="3">B9/C9</f>
        <v>0.91954022988505746</v>
      </c>
      <c r="E9" s="17">
        <f t="shared" ref="E9:E12" si="4">AVERAGE(D9,D21)</f>
        <v>0.92662094367181047</v>
      </c>
      <c r="F9" s="6">
        <f t="shared" si="0"/>
        <v>161.87849090223762</v>
      </c>
    </row>
    <row r="10" spans="1:8" x14ac:dyDescent="0.25">
      <c r="A10" s="9">
        <v>9</v>
      </c>
      <c r="B10" s="10">
        <v>159</v>
      </c>
      <c r="C10" s="6">
        <f t="shared" si="2"/>
        <v>163.54166666666666</v>
      </c>
      <c r="D10" s="6">
        <f t="shared" si="3"/>
        <v>0.97222929936305735</v>
      </c>
      <c r="E10" s="17">
        <f t="shared" si="4"/>
        <v>0.98849075287229571</v>
      </c>
      <c r="F10" s="6">
        <f t="shared" si="0"/>
        <v>160.85127709893854</v>
      </c>
    </row>
    <row r="11" spans="1:8" x14ac:dyDescent="0.25">
      <c r="A11" s="9">
        <v>10</v>
      </c>
      <c r="B11" s="10">
        <v>169</v>
      </c>
      <c r="C11" s="6">
        <f t="shared" si="2"/>
        <v>164.33333333333331</v>
      </c>
      <c r="D11" s="6">
        <f t="shared" si="3"/>
        <v>1.028397565922921</v>
      </c>
      <c r="E11" s="17">
        <f t="shared" si="4"/>
        <v>1.0162014531884298</v>
      </c>
      <c r="F11" s="6">
        <f t="shared" si="0"/>
        <v>166.30560748535268</v>
      </c>
    </row>
    <row r="12" spans="1:8" x14ac:dyDescent="0.25">
      <c r="A12" s="9">
        <v>11</v>
      </c>
      <c r="B12" s="10">
        <v>173</v>
      </c>
      <c r="C12" s="6">
        <f t="shared" si="2"/>
        <v>165.5</v>
      </c>
      <c r="D12" s="6">
        <f t="shared" si="3"/>
        <v>1.0453172205438066</v>
      </c>
      <c r="E12" s="17">
        <f t="shared" si="4"/>
        <v>1.0480526558060541</v>
      </c>
      <c r="F12" s="6">
        <f t="shared" si="0"/>
        <v>165.06804218433683</v>
      </c>
    </row>
    <row r="13" spans="1:8" x14ac:dyDescent="0.25">
      <c r="A13" s="9">
        <v>12</v>
      </c>
      <c r="B13" s="10">
        <v>203</v>
      </c>
      <c r="C13" s="6">
        <f t="shared" si="2"/>
        <v>166.54166666666669</v>
      </c>
      <c r="D13" s="6">
        <f t="shared" si="3"/>
        <v>1.2189141856392294</v>
      </c>
      <c r="E13" s="17">
        <f>AVERAGE(D13,D25)</f>
        <v>1.2040049076184032</v>
      </c>
      <c r="F13" s="6">
        <f t="shared" si="0"/>
        <v>168.60396391701315</v>
      </c>
    </row>
    <row r="14" spans="1:8" x14ac:dyDescent="0.25">
      <c r="A14" s="9">
        <v>13</v>
      </c>
      <c r="B14" s="10">
        <v>169</v>
      </c>
      <c r="C14" s="6">
        <f t="shared" si="2"/>
        <v>167</v>
      </c>
      <c r="D14" s="6">
        <f t="shared" si="3"/>
        <v>1.0119760479041917</v>
      </c>
      <c r="E14" s="6">
        <v>0.98823339924446252</v>
      </c>
      <c r="F14" s="6">
        <f t="shared" si="0"/>
        <v>171.01223266609503</v>
      </c>
    </row>
    <row r="15" spans="1:8" x14ac:dyDescent="0.25">
      <c r="A15" s="9">
        <v>14</v>
      </c>
      <c r="B15" s="10">
        <v>166</v>
      </c>
      <c r="C15" s="6">
        <f t="shared" si="2"/>
        <v>168.20833333333331</v>
      </c>
      <c r="D15" s="6">
        <f t="shared" si="3"/>
        <v>0.98687143918751563</v>
      </c>
      <c r="E15" s="6">
        <v>1.0394595142086607</v>
      </c>
      <c r="F15" s="6">
        <f t="shared" si="0"/>
        <v>159.69837952406988</v>
      </c>
    </row>
    <row r="16" spans="1:8" x14ac:dyDescent="0.25">
      <c r="A16" s="9">
        <v>15</v>
      </c>
      <c r="B16" s="10">
        <v>162</v>
      </c>
      <c r="C16" s="6">
        <f t="shared" si="2"/>
        <v>170.08333333333331</v>
      </c>
      <c r="D16" s="6">
        <f t="shared" si="3"/>
        <v>0.95247427731504175</v>
      </c>
      <c r="E16" s="6">
        <v>0.93293329171244777</v>
      </c>
      <c r="F16" s="6">
        <f t="shared" si="0"/>
        <v>173.64585596751567</v>
      </c>
    </row>
    <row r="17" spans="1:6" x14ac:dyDescent="0.25">
      <c r="A17" s="9">
        <v>16</v>
      </c>
      <c r="B17" s="10">
        <v>147</v>
      </c>
      <c r="C17" s="6">
        <f t="shared" si="2"/>
        <v>171.95833333333331</v>
      </c>
      <c r="D17" s="6">
        <f t="shared" si="3"/>
        <v>0.85485825054519027</v>
      </c>
      <c r="E17" s="6">
        <v>0.91259775591054715</v>
      </c>
      <c r="F17" s="6">
        <f t="shared" si="0"/>
        <v>161.07863409474453</v>
      </c>
    </row>
    <row r="18" spans="1:6" x14ac:dyDescent="0.25">
      <c r="A18" s="9">
        <v>17</v>
      </c>
      <c r="B18" s="10">
        <v>188</v>
      </c>
      <c r="C18" s="6">
        <f t="shared" si="2"/>
        <v>173.875</v>
      </c>
      <c r="D18" s="6">
        <f t="shared" si="3"/>
        <v>1.081236520488857</v>
      </c>
      <c r="E18" s="6">
        <v>1.0430106047420362</v>
      </c>
      <c r="F18" s="6">
        <f t="shared" si="0"/>
        <v>180.24744824765929</v>
      </c>
    </row>
    <row r="19" spans="1:6" x14ac:dyDescent="0.25">
      <c r="A19" s="9">
        <v>18</v>
      </c>
      <c r="B19" s="10">
        <v>161</v>
      </c>
      <c r="C19" s="6">
        <f t="shared" si="2"/>
        <v>176.08333333333331</v>
      </c>
      <c r="D19" s="6">
        <f t="shared" si="3"/>
        <v>0.91433980123047809</v>
      </c>
      <c r="E19" s="6">
        <v>0.90644245153667458</v>
      </c>
      <c r="F19" s="6">
        <f t="shared" si="0"/>
        <v>177.61745351517879</v>
      </c>
    </row>
    <row r="20" spans="1:6" x14ac:dyDescent="0.25">
      <c r="A20" s="9">
        <v>19</v>
      </c>
      <c r="B20" s="10">
        <v>162</v>
      </c>
      <c r="C20" s="6">
        <f t="shared" si="2"/>
        <v>178</v>
      </c>
      <c r="D20" s="6">
        <f t="shared" si="3"/>
        <v>0.9101123595505618</v>
      </c>
      <c r="E20" s="6">
        <v>0.92083758937691518</v>
      </c>
      <c r="F20" s="6">
        <f t="shared" si="0"/>
        <v>175.92678868552414</v>
      </c>
    </row>
    <row r="21" spans="1:6" x14ac:dyDescent="0.25">
      <c r="A21" s="9">
        <v>20</v>
      </c>
      <c r="B21" s="10">
        <v>169</v>
      </c>
      <c r="C21" s="6">
        <f t="shared" si="2"/>
        <v>181</v>
      </c>
      <c r="D21" s="6">
        <f t="shared" si="3"/>
        <v>0.93370165745856348</v>
      </c>
      <c r="E21" s="6">
        <v>0.92662094367181047</v>
      </c>
      <c r="F21" s="6">
        <f t="shared" si="0"/>
        <v>182.38309974985438</v>
      </c>
    </row>
    <row r="22" spans="1:6" x14ac:dyDescent="0.25">
      <c r="A22" s="9">
        <v>21</v>
      </c>
      <c r="B22" s="10">
        <v>185</v>
      </c>
      <c r="C22" s="6">
        <f t="shared" si="2"/>
        <v>184.125</v>
      </c>
      <c r="D22" s="6">
        <f t="shared" si="3"/>
        <v>1.0047522063815342</v>
      </c>
      <c r="E22" s="6">
        <v>0.98849075287229571</v>
      </c>
      <c r="F22" s="6">
        <f t="shared" si="0"/>
        <v>187.15400165599766</v>
      </c>
    </row>
    <row r="23" spans="1:6" x14ac:dyDescent="0.25">
      <c r="A23" s="9">
        <v>22</v>
      </c>
      <c r="B23" s="10">
        <v>188</v>
      </c>
      <c r="C23" s="6">
        <f t="shared" si="2"/>
        <v>187.25</v>
      </c>
      <c r="D23" s="6">
        <f t="shared" si="3"/>
        <v>1.0040053404539386</v>
      </c>
      <c r="E23" s="6">
        <v>1.0162014531884298</v>
      </c>
      <c r="F23" s="6">
        <f t="shared" si="0"/>
        <v>185.00268761684202</v>
      </c>
    </row>
    <row r="24" spans="1:6" x14ac:dyDescent="0.25">
      <c r="A24" s="9">
        <v>23</v>
      </c>
      <c r="B24" s="10">
        <v>200</v>
      </c>
      <c r="C24" s="6">
        <f t="shared" si="2"/>
        <v>190.33333333333331</v>
      </c>
      <c r="D24" s="6">
        <f t="shared" si="3"/>
        <v>1.0507880910683014</v>
      </c>
      <c r="E24" s="6">
        <v>1.0480526558060541</v>
      </c>
      <c r="F24" s="6">
        <f t="shared" si="0"/>
        <v>190.83010657148768</v>
      </c>
    </row>
    <row r="25" spans="1:6" x14ac:dyDescent="0.25">
      <c r="A25" s="9">
        <v>24</v>
      </c>
      <c r="B25" s="10">
        <v>229</v>
      </c>
      <c r="C25" s="6">
        <f t="shared" si="2"/>
        <v>192.58333333333331</v>
      </c>
      <c r="D25" s="6">
        <f t="shared" si="3"/>
        <v>1.189095629597577</v>
      </c>
      <c r="E25" s="6">
        <v>1.2040049076184032</v>
      </c>
      <c r="F25" s="6">
        <f t="shared" si="0"/>
        <v>190.19856028076853</v>
      </c>
    </row>
    <row r="26" spans="1:6" x14ac:dyDescent="0.25">
      <c r="A26" s="9">
        <v>25</v>
      </c>
      <c r="B26" s="10">
        <v>189</v>
      </c>
      <c r="C26" s="6">
        <f t="shared" si="2"/>
        <v>195.95833333333331</v>
      </c>
      <c r="D26" s="6">
        <f t="shared" si="3"/>
        <v>0.96449075058473321</v>
      </c>
      <c r="E26" s="6">
        <v>0.98823339924446252</v>
      </c>
      <c r="F26" s="6">
        <f t="shared" si="0"/>
        <v>191.25036670941989</v>
      </c>
    </row>
    <row r="27" spans="1:6" x14ac:dyDescent="0.25">
      <c r="A27" s="9">
        <v>26</v>
      </c>
      <c r="B27" s="10">
        <v>218</v>
      </c>
      <c r="C27" s="6">
        <f t="shared" si="2"/>
        <v>199.625</v>
      </c>
      <c r="D27" s="6">
        <f t="shared" si="3"/>
        <v>1.0920475892298058</v>
      </c>
      <c r="E27" s="6">
        <v>1.0394595142086607</v>
      </c>
      <c r="F27" s="6">
        <f t="shared" si="0"/>
        <v>209.72437792920022</v>
      </c>
    </row>
    <row r="28" spans="1:6" x14ac:dyDescent="0.25">
      <c r="A28" s="9">
        <v>27</v>
      </c>
      <c r="B28" s="10">
        <v>185</v>
      </c>
      <c r="C28" s="6">
        <f t="shared" si="2"/>
        <v>202.54166666666669</v>
      </c>
      <c r="D28" s="6">
        <f t="shared" si="3"/>
        <v>0.91339230610985389</v>
      </c>
      <c r="E28" s="6">
        <v>0.93293329171244777</v>
      </c>
      <c r="F28" s="6">
        <f t="shared" si="0"/>
        <v>198.29927996290371</v>
      </c>
    </row>
    <row r="29" spans="1:6" x14ac:dyDescent="0.25">
      <c r="A29" s="9">
        <v>28</v>
      </c>
      <c r="B29" s="10">
        <v>199</v>
      </c>
      <c r="C29" s="6">
        <f t="shared" si="2"/>
        <v>205.08333333333334</v>
      </c>
      <c r="D29" s="6">
        <f t="shared" si="3"/>
        <v>0.97033726127590403</v>
      </c>
      <c r="E29" s="6">
        <v>0.91259775591054715</v>
      </c>
      <c r="F29" s="6">
        <f t="shared" si="0"/>
        <v>218.0588311894841</v>
      </c>
    </row>
    <row r="30" spans="1:6" x14ac:dyDescent="0.25">
      <c r="A30" s="9">
        <v>29</v>
      </c>
      <c r="B30" s="10">
        <v>210</v>
      </c>
      <c r="C30" s="6">
        <f t="shared" si="2"/>
        <v>209</v>
      </c>
      <c r="D30" s="6">
        <f t="shared" si="3"/>
        <v>1.0047846889952152</v>
      </c>
      <c r="E30" s="6">
        <v>1.0430106047420362</v>
      </c>
      <c r="F30" s="6">
        <f t="shared" si="0"/>
        <v>201.34023474472582</v>
      </c>
    </row>
    <row r="31" spans="1:6" x14ac:dyDescent="0.25">
      <c r="A31" s="9">
        <v>30</v>
      </c>
      <c r="B31" s="10">
        <v>193</v>
      </c>
      <c r="C31" s="6">
        <f t="shared" si="2"/>
        <v>214.79166666666666</v>
      </c>
      <c r="D31" s="6">
        <f t="shared" si="3"/>
        <v>0.89854510184287106</v>
      </c>
      <c r="E31" s="6">
        <v>0.90644245153667458</v>
      </c>
      <c r="F31" s="6">
        <f t="shared" si="0"/>
        <v>212.92030141881682</v>
      </c>
    </row>
    <row r="32" spans="1:6" x14ac:dyDescent="0.25">
      <c r="A32" s="9">
        <v>31</v>
      </c>
      <c r="B32" s="10">
        <v>211</v>
      </c>
      <c r="E32" s="6">
        <v>0.92083758937691518</v>
      </c>
      <c r="F32" s="6">
        <f t="shared" si="0"/>
        <v>229.13921242373823</v>
      </c>
    </row>
    <row r="33" spans="1:6" x14ac:dyDescent="0.25">
      <c r="A33" s="9">
        <v>32</v>
      </c>
      <c r="B33" s="10">
        <v>208</v>
      </c>
      <c r="E33" s="6">
        <v>0.92662094367181047</v>
      </c>
      <c r="F33" s="6">
        <f t="shared" si="0"/>
        <v>224.47150738443617</v>
      </c>
    </row>
    <row r="34" spans="1:6" x14ac:dyDescent="0.25">
      <c r="A34" s="9">
        <v>33</v>
      </c>
      <c r="B34" s="10">
        <v>216</v>
      </c>
      <c r="E34" s="6">
        <v>0.98849075287229571</v>
      </c>
      <c r="F34" s="6">
        <f t="shared" si="0"/>
        <v>218.51494247402968</v>
      </c>
    </row>
    <row r="35" spans="1:6" x14ac:dyDescent="0.25">
      <c r="A35" s="9">
        <v>34</v>
      </c>
      <c r="B35" s="10">
        <v>218</v>
      </c>
      <c r="E35" s="6">
        <v>1.0162014531884298</v>
      </c>
      <c r="F35" s="6">
        <f t="shared" si="0"/>
        <v>214.5243930876147</v>
      </c>
    </row>
    <row r="36" spans="1:6" x14ac:dyDescent="0.25">
      <c r="A36" s="9">
        <v>35</v>
      </c>
      <c r="B36" s="10">
        <v>264</v>
      </c>
      <c r="E36" s="6">
        <v>1.0480526558060541</v>
      </c>
      <c r="F36" s="6">
        <f t="shared" si="0"/>
        <v>251.89574067436374</v>
      </c>
    </row>
    <row r="37" spans="1:6" x14ac:dyDescent="0.25">
      <c r="A37" s="15">
        <v>36</v>
      </c>
      <c r="B37" s="11">
        <v>304</v>
      </c>
      <c r="E37" s="6">
        <v>1.2040049076184032</v>
      </c>
      <c r="F37" s="6">
        <f t="shared" si="0"/>
        <v>252.49066517621674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2F47-369C-4CD0-AAE7-BE247E24051D}">
  <dimension ref="A1:K64"/>
  <sheetViews>
    <sheetView tabSelected="1" workbookViewId="0">
      <selection activeCell="C2" sqref="C2:E2"/>
    </sheetView>
  </sheetViews>
  <sheetFormatPr defaultRowHeight="15.75" x14ac:dyDescent="0.25"/>
  <cols>
    <col min="1" max="2" width="9.140625" style="6"/>
    <col min="3" max="3" width="30.140625" style="6" bestFit="1" customWidth="1"/>
    <col min="4" max="4" width="32.28515625" style="6" bestFit="1" customWidth="1"/>
    <col min="5" max="5" width="35.42578125" style="6" bestFit="1" customWidth="1"/>
    <col min="6" max="6" width="18" style="6" bestFit="1" customWidth="1"/>
    <col min="7" max="7" width="9.140625" style="6"/>
    <col min="8" max="8" width="14.140625" style="6" bestFit="1" customWidth="1"/>
    <col min="9" max="16384" width="9.140625" style="6"/>
  </cols>
  <sheetData>
    <row r="1" spans="1:11" x14ac:dyDescent="0.25">
      <c r="A1" s="6" t="s">
        <v>20</v>
      </c>
      <c r="C1" s="6" t="s">
        <v>21</v>
      </c>
      <c r="D1" s="6" t="s">
        <v>22</v>
      </c>
      <c r="E1" s="6" t="s">
        <v>30</v>
      </c>
      <c r="G1" s="6" t="s">
        <v>11</v>
      </c>
      <c r="H1" s="6" t="s">
        <v>31</v>
      </c>
      <c r="K1" s="6" t="s">
        <v>32</v>
      </c>
    </row>
    <row r="2" spans="1:11" x14ac:dyDescent="0.25">
      <c r="A2" s="6">
        <v>36</v>
      </c>
      <c r="C2" s="6">
        <v>0.308072627859593</v>
      </c>
      <c r="D2" s="6">
        <v>0.23090959267294783</v>
      </c>
      <c r="E2" s="6">
        <v>0</v>
      </c>
      <c r="G2" s="6">
        <f>SUM(H17:H52)</f>
        <v>3555.9704471714731</v>
      </c>
      <c r="H2" s="6">
        <f>SQRT(G2/(A2-3))</f>
        <v>10.380591515771988</v>
      </c>
    </row>
    <row r="4" spans="1:11" x14ac:dyDescent="0.25">
      <c r="A4" s="12" t="s">
        <v>13</v>
      </c>
      <c r="B4" s="13" t="s">
        <v>1</v>
      </c>
      <c r="C4" s="6" t="s">
        <v>33</v>
      </c>
      <c r="D4" s="6" t="s">
        <v>24</v>
      </c>
      <c r="E4" s="6" t="s">
        <v>34</v>
      </c>
      <c r="F4" s="6" t="s">
        <v>15</v>
      </c>
      <c r="G4" s="6" t="s">
        <v>16</v>
      </c>
      <c r="H4" s="6" t="s">
        <v>12</v>
      </c>
    </row>
    <row r="5" spans="1:11" x14ac:dyDescent="0.25">
      <c r="A5" s="9">
        <v>-11</v>
      </c>
      <c r="B5" s="16"/>
      <c r="E5" s="6">
        <v>0.98823339924446252</v>
      </c>
    </row>
    <row r="6" spans="1:11" x14ac:dyDescent="0.25">
      <c r="A6" s="9">
        <v>-10</v>
      </c>
      <c r="B6" s="16"/>
      <c r="E6" s="6">
        <v>1.0394595142086607</v>
      </c>
    </row>
    <row r="7" spans="1:11" x14ac:dyDescent="0.25">
      <c r="A7" s="9">
        <v>-9</v>
      </c>
      <c r="B7" s="16"/>
      <c r="E7" s="6">
        <v>0.93293329171244777</v>
      </c>
    </row>
    <row r="8" spans="1:11" x14ac:dyDescent="0.25">
      <c r="A8" s="9">
        <v>-8</v>
      </c>
      <c r="B8" s="16"/>
      <c r="E8" s="6">
        <v>0.91259775591054715</v>
      </c>
    </row>
    <row r="9" spans="1:11" x14ac:dyDescent="0.25">
      <c r="A9" s="9">
        <v>-7</v>
      </c>
      <c r="B9" s="16"/>
      <c r="E9" s="6">
        <v>1.0430106047420362</v>
      </c>
    </row>
    <row r="10" spans="1:11" x14ac:dyDescent="0.25">
      <c r="A10" s="9">
        <v>-6</v>
      </c>
      <c r="B10" s="16"/>
      <c r="E10" s="6">
        <v>0.90644245153667458</v>
      </c>
    </row>
    <row r="11" spans="1:11" x14ac:dyDescent="0.25">
      <c r="A11" s="9">
        <v>-5</v>
      </c>
      <c r="B11" s="16"/>
      <c r="E11" s="6">
        <v>0.92083758937691518</v>
      </c>
    </row>
    <row r="12" spans="1:11" x14ac:dyDescent="0.25">
      <c r="A12" s="9">
        <v>-4</v>
      </c>
      <c r="B12" s="16"/>
      <c r="E12" s="6">
        <v>0.92662094367181047</v>
      </c>
    </row>
    <row r="13" spans="1:11" x14ac:dyDescent="0.25">
      <c r="A13" s="9">
        <v>-3</v>
      </c>
      <c r="B13" s="16"/>
      <c r="E13" s="6">
        <v>0.98849075287229571</v>
      </c>
    </row>
    <row r="14" spans="1:11" x14ac:dyDescent="0.25">
      <c r="A14" s="9">
        <v>-2</v>
      </c>
      <c r="B14" s="16"/>
      <c r="E14" s="6">
        <v>1.0162014531884298</v>
      </c>
    </row>
    <row r="15" spans="1:11" x14ac:dyDescent="0.25">
      <c r="A15" s="9">
        <v>-1</v>
      </c>
      <c r="B15" s="16"/>
      <c r="E15" s="6">
        <v>1.0480526558060541</v>
      </c>
    </row>
    <row r="16" spans="1:11" x14ac:dyDescent="0.25">
      <c r="A16" s="9">
        <v>0</v>
      </c>
      <c r="B16" s="16"/>
      <c r="C16" s="6">
        <v>144.41999999999999</v>
      </c>
      <c r="D16" s="6">
        <v>2.2905000000000002</v>
      </c>
      <c r="E16" s="6">
        <v>1.2040049076184032</v>
      </c>
    </row>
    <row r="17" spans="1:8" x14ac:dyDescent="0.25">
      <c r="A17" s="9">
        <v>1</v>
      </c>
      <c r="B17" s="10">
        <v>165</v>
      </c>
      <c r="C17" s="6">
        <f>C16+D16+$C$2*G17/E5</f>
        <v>152.95023561644484</v>
      </c>
      <c r="D17" s="6">
        <f>D16+$C$2*$D$2*G17/E5</f>
        <v>3.7313148095801658</v>
      </c>
      <c r="E17" s="6">
        <f>E5+$E$2*(1-$C$2)*G17/(C16+D16)</f>
        <v>0.98823339924446252</v>
      </c>
      <c r="F17" s="6">
        <f>(C16+D16)*E5</f>
        <v>144.98421611985472</v>
      </c>
      <c r="G17" s="6">
        <f>B17-F17</f>
        <v>20.015783880145278</v>
      </c>
      <c r="H17" s="6">
        <f>G17^2</f>
        <v>400.63160433668355</v>
      </c>
    </row>
    <row r="18" spans="1:8" x14ac:dyDescent="0.25">
      <c r="A18" s="9">
        <v>2</v>
      </c>
      <c r="B18" s="10">
        <v>171</v>
      </c>
      <c r="C18" s="6">
        <f t="shared" ref="C18:C52" si="0">C17+D17+$C$2*G18/E6</f>
        <v>159.09284143155992</v>
      </c>
      <c r="D18" s="6">
        <f t="shared" ref="D18:D52" si="1">D17+$C$2*$D$2*G18/E6</f>
        <v>4.2881050334841762</v>
      </c>
      <c r="E18" s="6">
        <f t="shared" ref="E18:E52" si="2">E6+$E$2*(1-$C$2)*G18/(C17+D17)</f>
        <v>1.0394595142086607</v>
      </c>
      <c r="F18" s="6">
        <f t="shared" ref="F18:F52" si="3">(C17+D17)*E6</f>
        <v>162.86412829129574</v>
      </c>
      <c r="G18" s="6">
        <f t="shared" ref="G18:G52" si="4">B18-F18</f>
        <v>8.1358717087042578</v>
      </c>
      <c r="H18" s="6">
        <f t="shared" ref="H18:H52" si="5">G18^2</f>
        <v>66.192408460494335</v>
      </c>
    </row>
    <row r="19" spans="1:8" x14ac:dyDescent="0.25">
      <c r="A19" s="9">
        <v>3</v>
      </c>
      <c r="B19" s="10">
        <v>147</v>
      </c>
      <c r="C19" s="6">
        <f t="shared" si="0"/>
        <v>161.58999381717061</v>
      </c>
      <c r="D19" s="6">
        <f t="shared" si="1"/>
        <v>3.8745568870671687</v>
      </c>
      <c r="E19" s="6">
        <f t="shared" si="2"/>
        <v>0.93293329171244777</v>
      </c>
      <c r="F19" s="6">
        <f t="shared" si="3"/>
        <v>152.42352418872881</v>
      </c>
      <c r="G19" s="6">
        <f t="shared" si="4"/>
        <v>-5.4235241887288055</v>
      </c>
      <c r="H19" s="6">
        <f t="shared" si="5"/>
        <v>29.414614625726447</v>
      </c>
    </row>
    <row r="20" spans="1:8" x14ac:dyDescent="0.25">
      <c r="A20" s="9">
        <v>4</v>
      </c>
      <c r="B20" s="10">
        <v>143</v>
      </c>
      <c r="C20" s="6">
        <f t="shared" si="0"/>
        <v>162.76305915224478</v>
      </c>
      <c r="D20" s="6">
        <f t="shared" si="1"/>
        <v>3.2507565731870534</v>
      </c>
      <c r="E20" s="6">
        <f t="shared" si="2"/>
        <v>0.91259775591054715</v>
      </c>
      <c r="F20" s="6">
        <f t="shared" si="3"/>
        <v>151.00257765543435</v>
      </c>
      <c r="G20" s="6">
        <f t="shared" si="4"/>
        <v>-8.0025776554343508</v>
      </c>
      <c r="H20" s="6">
        <f t="shared" si="5"/>
        <v>64.041249131257146</v>
      </c>
    </row>
    <row r="21" spans="1:8" x14ac:dyDescent="0.25">
      <c r="A21" s="9">
        <v>5</v>
      </c>
      <c r="B21" s="10">
        <v>164</v>
      </c>
      <c r="C21" s="6">
        <f t="shared" si="0"/>
        <v>163.30996084777937</v>
      </c>
      <c r="D21" s="6">
        <f t="shared" si="1"/>
        <v>2.6264105447415562</v>
      </c>
      <c r="E21" s="6">
        <f t="shared" si="2"/>
        <v>1.0430106047420362</v>
      </c>
      <c r="F21" s="6">
        <f t="shared" si="3"/>
        <v>173.15417033531563</v>
      </c>
      <c r="G21" s="6">
        <f t="shared" si="4"/>
        <v>-9.1541703353156265</v>
      </c>
      <c r="H21" s="6">
        <f t="shared" si="5"/>
        <v>83.798834527972616</v>
      </c>
    </row>
    <row r="22" spans="1:8" x14ac:dyDescent="0.25">
      <c r="A22" s="9">
        <v>6</v>
      </c>
      <c r="B22" s="10">
        <v>160</v>
      </c>
      <c r="C22" s="6">
        <f t="shared" si="0"/>
        <v>169.19512302314806</v>
      </c>
      <c r="D22" s="6">
        <f t="shared" si="1"/>
        <v>3.3788875563919709</v>
      </c>
      <c r="E22" s="6">
        <f t="shared" si="2"/>
        <v>0.90644245153667458</v>
      </c>
      <c r="F22" s="6">
        <f t="shared" si="3"/>
        <v>150.41177128413679</v>
      </c>
      <c r="G22" s="6">
        <f t="shared" si="4"/>
        <v>9.5882287158632096</v>
      </c>
      <c r="H22" s="6">
        <f t="shared" si="5"/>
        <v>91.934129907703849</v>
      </c>
    </row>
    <row r="23" spans="1:8" x14ac:dyDescent="0.25">
      <c r="A23" s="9">
        <v>7</v>
      </c>
      <c r="B23" s="10">
        <v>152</v>
      </c>
      <c r="C23" s="6">
        <f t="shared" si="0"/>
        <v>170.2613401054011</v>
      </c>
      <c r="D23" s="6">
        <f t="shared" si="1"/>
        <v>2.8448697592218011</v>
      </c>
      <c r="E23" s="6">
        <f t="shared" si="2"/>
        <v>0.92083758937691518</v>
      </c>
      <c r="F23" s="6">
        <f t="shared" si="3"/>
        <v>158.91263589116988</v>
      </c>
      <c r="G23" s="6">
        <f t="shared" si="4"/>
        <v>-6.9126358911698844</v>
      </c>
      <c r="H23" s="6">
        <f t="shared" si="5"/>
        <v>47.78453496389006</v>
      </c>
    </row>
    <row r="24" spans="1:8" x14ac:dyDescent="0.25">
      <c r="A24" s="9">
        <v>8</v>
      </c>
      <c r="B24" s="10">
        <v>150</v>
      </c>
      <c r="C24" s="6">
        <f t="shared" si="0"/>
        <v>169.6472569790119</v>
      </c>
      <c r="D24" s="6">
        <f t="shared" si="1"/>
        <v>2.0461643573304427</v>
      </c>
      <c r="E24" s="6">
        <f t="shared" si="2"/>
        <v>0.92662094367181047</v>
      </c>
      <c r="F24" s="6">
        <f t="shared" si="3"/>
        <v>160.40383954020734</v>
      </c>
      <c r="G24" s="6">
        <f t="shared" si="4"/>
        <v>-10.403839540207343</v>
      </c>
      <c r="H24" s="6">
        <f t="shared" si="5"/>
        <v>108.23987717838175</v>
      </c>
    </row>
    <row r="25" spans="1:8" x14ac:dyDescent="0.25">
      <c r="A25" s="9">
        <v>9</v>
      </c>
      <c r="B25" s="10">
        <v>159</v>
      </c>
      <c r="C25" s="6">
        <f t="shared" si="0"/>
        <v>168.35325346949261</v>
      </c>
      <c r="D25" s="6">
        <f t="shared" si="1"/>
        <v>1.2748875557369015</v>
      </c>
      <c r="E25" s="6">
        <f t="shared" si="2"/>
        <v>0.98849075287229571</v>
      </c>
      <c r="F25" s="6">
        <f t="shared" si="3"/>
        <v>169.71735931998131</v>
      </c>
      <c r="G25" s="6">
        <f t="shared" si="4"/>
        <v>-10.717359319981313</v>
      </c>
      <c r="H25" s="6">
        <f t="shared" si="5"/>
        <v>114.8617907935903</v>
      </c>
    </row>
    <row r="26" spans="1:8" x14ac:dyDescent="0.25">
      <c r="A26" s="9">
        <v>10</v>
      </c>
      <c r="B26" s="10">
        <v>169</v>
      </c>
      <c r="C26" s="6">
        <f t="shared" si="0"/>
        <v>168.60455938644802</v>
      </c>
      <c r="D26" s="6">
        <f t="shared" si="1"/>
        <v>1.038532736458357</v>
      </c>
      <c r="E26" s="6">
        <f t="shared" si="2"/>
        <v>1.0162014531884298</v>
      </c>
      <c r="F26" s="6">
        <f t="shared" si="3"/>
        <v>172.37636341149016</v>
      </c>
      <c r="G26" s="6">
        <f t="shared" si="4"/>
        <v>-3.3763634114901606</v>
      </c>
      <c r="H26" s="6">
        <f t="shared" si="5"/>
        <v>11.399829886449476</v>
      </c>
    </row>
    <row r="27" spans="1:8" x14ac:dyDescent="0.25">
      <c r="A27" s="9">
        <v>11</v>
      </c>
      <c r="B27" s="10">
        <v>173</v>
      </c>
      <c r="C27" s="6">
        <f t="shared" si="0"/>
        <v>168.2336444657424</v>
      </c>
      <c r="D27" s="6">
        <f t="shared" si="1"/>
        <v>0.71307775204877977</v>
      </c>
      <c r="E27" s="6">
        <f t="shared" si="2"/>
        <v>1.0480526558060541</v>
      </c>
      <c r="F27" s="6">
        <f t="shared" si="3"/>
        <v>177.79489323856313</v>
      </c>
      <c r="G27" s="6">
        <f t="shared" si="4"/>
        <v>-4.7948932385631338</v>
      </c>
      <c r="H27" s="6">
        <f t="shared" si="5"/>
        <v>22.991001169218457</v>
      </c>
    </row>
    <row r="28" spans="1:8" x14ac:dyDescent="0.25">
      <c r="A28" s="9">
        <v>12</v>
      </c>
      <c r="B28" s="10">
        <v>203</v>
      </c>
      <c r="C28" s="6">
        <f t="shared" si="0"/>
        <v>168.8411277673498</v>
      </c>
      <c r="D28" s="6">
        <f t="shared" si="1"/>
        <v>0.68869498050883737</v>
      </c>
      <c r="E28" s="6">
        <f t="shared" si="2"/>
        <v>1.2040049076184032</v>
      </c>
      <c r="F28" s="6">
        <f t="shared" si="3"/>
        <v>203.4126826762637</v>
      </c>
      <c r="G28" s="6">
        <f t="shared" si="4"/>
        <v>-0.41268267626369948</v>
      </c>
      <c r="H28" s="6">
        <f t="shared" si="5"/>
        <v>0.1703069912881694</v>
      </c>
    </row>
    <row r="29" spans="1:8" x14ac:dyDescent="0.25">
      <c r="A29" s="9">
        <v>13</v>
      </c>
      <c r="B29" s="10">
        <v>169</v>
      </c>
      <c r="C29" s="6">
        <f t="shared" si="0"/>
        <v>169.98651266693486</v>
      </c>
      <c r="D29" s="6">
        <f t="shared" si="1"/>
        <v>0.79414906370056548</v>
      </c>
      <c r="E29" s="6">
        <f t="shared" si="2"/>
        <v>0.98823339924446252</v>
      </c>
      <c r="F29" s="6">
        <f t="shared" si="3"/>
        <v>167.53503300742756</v>
      </c>
      <c r="G29" s="6">
        <f t="shared" si="4"/>
        <v>1.4649669925724425</v>
      </c>
      <c r="H29" s="6">
        <f t="shared" si="5"/>
        <v>2.1461282893267466</v>
      </c>
    </row>
    <row r="30" spans="1:8" x14ac:dyDescent="0.25">
      <c r="A30" s="9">
        <v>14</v>
      </c>
      <c r="B30" s="10">
        <v>166</v>
      </c>
      <c r="C30" s="6">
        <f t="shared" si="0"/>
        <v>167.36651392857718</v>
      </c>
      <c r="D30" s="6">
        <f t="shared" si="1"/>
        <v>5.7895854020547644E-3</v>
      </c>
      <c r="E30" s="6">
        <f t="shared" si="2"/>
        <v>1.0394595142086607</v>
      </c>
      <c r="F30" s="6">
        <f t="shared" si="3"/>
        <v>177.51958367875989</v>
      </c>
      <c r="G30" s="6">
        <f t="shared" si="4"/>
        <v>-11.519583678759886</v>
      </c>
      <c r="H30" s="6">
        <f t="shared" si="5"/>
        <v>132.70080813195116</v>
      </c>
    </row>
    <row r="31" spans="1:8" x14ac:dyDescent="0.25">
      <c r="A31" s="9">
        <v>15</v>
      </c>
      <c r="B31" s="10">
        <v>162</v>
      </c>
      <c r="C31" s="6">
        <f t="shared" si="0"/>
        <v>169.30501330435521</v>
      </c>
      <c r="D31" s="6">
        <f t="shared" si="1"/>
        <v>0.45207081585278835</v>
      </c>
      <c r="E31" s="6">
        <f t="shared" si="2"/>
        <v>0.93293329171244777</v>
      </c>
      <c r="F31" s="6">
        <f t="shared" si="3"/>
        <v>156.14719405879154</v>
      </c>
      <c r="G31" s="6">
        <f t="shared" si="4"/>
        <v>5.8528059412084588</v>
      </c>
      <c r="H31" s="6">
        <f t="shared" si="5"/>
        <v>34.255337385445031</v>
      </c>
    </row>
    <row r="32" spans="1:8" x14ac:dyDescent="0.25">
      <c r="A32" s="9">
        <v>16</v>
      </c>
      <c r="B32" s="10">
        <v>147</v>
      </c>
      <c r="C32" s="6">
        <f t="shared" si="0"/>
        <v>167.08349121511532</v>
      </c>
      <c r="D32" s="6">
        <f t="shared" si="1"/>
        <v>-0.16528743283544695</v>
      </c>
      <c r="E32" s="6">
        <f t="shared" si="2"/>
        <v>0.91259775591054715</v>
      </c>
      <c r="F32" s="6">
        <f t="shared" si="3"/>
        <v>154.9199340180198</v>
      </c>
      <c r="G32" s="6">
        <f t="shared" si="4"/>
        <v>-7.9199340180198021</v>
      </c>
      <c r="H32" s="6">
        <f t="shared" si="5"/>
        <v>62.725354849787287</v>
      </c>
    </row>
    <row r="33" spans="1:8" x14ac:dyDescent="0.25">
      <c r="A33" s="9">
        <v>17</v>
      </c>
      <c r="B33" s="10">
        <v>188</v>
      </c>
      <c r="C33" s="6">
        <f t="shared" si="0"/>
        <v>171.02457915211224</v>
      </c>
      <c r="D33" s="6">
        <f t="shared" si="1"/>
        <v>0.78291403117477154</v>
      </c>
      <c r="E33" s="6">
        <f t="shared" si="2"/>
        <v>1.0430106047420362</v>
      </c>
      <c r="F33" s="6">
        <f t="shared" si="3"/>
        <v>174.09745666941018</v>
      </c>
      <c r="G33" s="6">
        <f t="shared" si="4"/>
        <v>13.902543330589822</v>
      </c>
      <c r="H33" s="6">
        <f t="shared" si="5"/>
        <v>193.28071105892752</v>
      </c>
    </row>
    <row r="34" spans="1:8" x14ac:dyDescent="0.25">
      <c r="A34" s="9">
        <v>18</v>
      </c>
      <c r="B34" s="10">
        <v>161</v>
      </c>
      <c r="C34" s="6">
        <f t="shared" si="0"/>
        <v>173.5973829304929</v>
      </c>
      <c r="D34" s="6">
        <f t="shared" si="1"/>
        <v>1.1962167436315692</v>
      </c>
      <c r="E34" s="6">
        <f t="shared" si="2"/>
        <v>0.90644245153667458</v>
      </c>
      <c r="F34" s="6">
        <f t="shared" si="3"/>
        <v>155.73360531342919</v>
      </c>
      <c r="G34" s="6">
        <f t="shared" si="4"/>
        <v>5.2663946865708056</v>
      </c>
      <c r="H34" s="6">
        <f t="shared" si="5"/>
        <v>27.734912994741212</v>
      </c>
    </row>
    <row r="35" spans="1:8" x14ac:dyDescent="0.25">
      <c r="A35" s="9">
        <v>19</v>
      </c>
      <c r="B35" s="10">
        <v>162</v>
      </c>
      <c r="C35" s="6">
        <f t="shared" si="0"/>
        <v>175.14270419072798</v>
      </c>
      <c r="D35" s="6">
        <f t="shared" si="1"/>
        <v>1.2768283253607731</v>
      </c>
      <c r="E35" s="6">
        <f t="shared" si="2"/>
        <v>0.92083758937691518</v>
      </c>
      <c r="F35" s="6">
        <f t="shared" si="3"/>
        <v>160.95651696243431</v>
      </c>
      <c r="G35" s="6">
        <f t="shared" si="4"/>
        <v>1.0434830375656929</v>
      </c>
      <c r="H35" s="6">
        <f t="shared" si="5"/>
        <v>1.0888568496873254</v>
      </c>
    </row>
    <row r="36" spans="1:8" x14ac:dyDescent="0.25">
      <c r="A36" s="9">
        <v>20</v>
      </c>
      <c r="B36" s="10">
        <v>169</v>
      </c>
      <c r="C36" s="6">
        <f t="shared" si="0"/>
        <v>178.2567443452123</v>
      </c>
      <c r="D36" s="6">
        <f t="shared" si="1"/>
        <v>1.7010581604776096</v>
      </c>
      <c r="E36" s="6">
        <f t="shared" si="2"/>
        <v>0.92662094367181047</v>
      </c>
      <c r="F36" s="6">
        <f t="shared" si="3"/>
        <v>163.47403370219783</v>
      </c>
      <c r="G36" s="6">
        <f t="shared" si="4"/>
        <v>5.5259662978021709</v>
      </c>
      <c r="H36" s="6">
        <f t="shared" si="5"/>
        <v>30.53630352444543</v>
      </c>
    </row>
    <row r="37" spans="1:8" x14ac:dyDescent="0.25">
      <c r="A37" s="9">
        <v>21</v>
      </c>
      <c r="B37" s="10">
        <v>185</v>
      </c>
      <c r="C37" s="6">
        <f t="shared" si="0"/>
        <v>182.17475448852619</v>
      </c>
      <c r="D37" s="6">
        <f t="shared" si="1"/>
        <v>2.2129736398098192</v>
      </c>
      <c r="E37" s="6">
        <f t="shared" si="2"/>
        <v>0.98849075287229571</v>
      </c>
      <c r="F37" s="6">
        <f t="shared" si="3"/>
        <v>177.88662368409331</v>
      </c>
      <c r="G37" s="6">
        <f t="shared" si="4"/>
        <v>7.1133763159066916</v>
      </c>
      <c r="H37" s="6">
        <f t="shared" si="5"/>
        <v>50.600122611702254</v>
      </c>
    </row>
    <row r="38" spans="1:8" x14ac:dyDescent="0.25">
      <c r="A38" s="9">
        <v>22</v>
      </c>
      <c r="B38" s="10">
        <v>188</v>
      </c>
      <c r="C38" s="6">
        <f t="shared" si="0"/>
        <v>184.57718031398727</v>
      </c>
      <c r="D38" s="6">
        <f t="shared" si="1"/>
        <v>2.2567199668295457</v>
      </c>
      <c r="E38" s="6">
        <f t="shared" si="2"/>
        <v>1.0162014531884298</v>
      </c>
      <c r="F38" s="6">
        <f t="shared" si="3"/>
        <v>187.37507727412819</v>
      </c>
      <c r="G38" s="6">
        <f t="shared" si="4"/>
        <v>0.62492272587181219</v>
      </c>
      <c r="H38" s="6">
        <f t="shared" si="5"/>
        <v>0.39052841331105614</v>
      </c>
    </row>
    <row r="39" spans="1:8" x14ac:dyDescent="0.25">
      <c r="A39" s="9">
        <v>23</v>
      </c>
      <c r="B39" s="10">
        <v>200</v>
      </c>
      <c r="C39" s="6">
        <f t="shared" si="0"/>
        <v>188.06502205425281</v>
      </c>
      <c r="D39" s="6">
        <f t="shared" si="1"/>
        <v>2.5409977940644528</v>
      </c>
      <c r="E39" s="6">
        <f t="shared" si="2"/>
        <v>1.0480526558060541</v>
      </c>
      <c r="F39" s="6">
        <f t="shared" si="3"/>
        <v>195.81176538391352</v>
      </c>
      <c r="G39" s="6">
        <f t="shared" si="4"/>
        <v>4.1882346160864756</v>
      </c>
      <c r="H39" s="6">
        <f t="shared" si="5"/>
        <v>17.541309199385029</v>
      </c>
    </row>
    <row r="40" spans="1:8" x14ac:dyDescent="0.25">
      <c r="A40" s="9">
        <v>24</v>
      </c>
      <c r="B40" s="10">
        <v>229</v>
      </c>
      <c r="C40" s="6">
        <f t="shared" si="0"/>
        <v>190.48049270859599</v>
      </c>
      <c r="D40" s="6">
        <f t="shared" si="1"/>
        <v>2.5120123733620146</v>
      </c>
      <c r="E40" s="6">
        <f t="shared" si="2"/>
        <v>1.2040049076184032</v>
      </c>
      <c r="F40" s="6">
        <f t="shared" si="3"/>
        <v>229.49058331898473</v>
      </c>
      <c r="G40" s="6">
        <f t="shared" si="4"/>
        <v>-0.49058331898473284</v>
      </c>
      <c r="H40" s="6">
        <f t="shared" si="5"/>
        <v>0.24067199286607613</v>
      </c>
    </row>
    <row r="41" spans="1:8" x14ac:dyDescent="0.25">
      <c r="A41" s="9">
        <v>25</v>
      </c>
      <c r="B41" s="10">
        <v>189</v>
      </c>
      <c r="C41" s="6">
        <f t="shared" si="0"/>
        <v>192.45579993543515</v>
      </c>
      <c r="D41" s="6">
        <f t="shared" si="1"/>
        <v>2.3880820065929469</v>
      </c>
      <c r="E41" s="6">
        <f t="shared" si="2"/>
        <v>0.98823339924446252</v>
      </c>
      <c r="F41" s="6">
        <f t="shared" si="3"/>
        <v>190.72163932584758</v>
      </c>
      <c r="G41" s="6">
        <f t="shared" si="4"/>
        <v>-1.7216393258475762</v>
      </c>
      <c r="H41" s="6">
        <f t="shared" si="5"/>
        <v>2.9640419683048966</v>
      </c>
    </row>
    <row r="42" spans="1:8" x14ac:dyDescent="0.25">
      <c r="A42" s="9">
        <v>26</v>
      </c>
      <c r="B42" s="10">
        <v>218</v>
      </c>
      <c r="C42" s="6">
        <f t="shared" si="0"/>
        <v>199.42815544465034</v>
      </c>
      <c r="D42" s="6">
        <f t="shared" si="1"/>
        <v>3.446634733784836</v>
      </c>
      <c r="E42" s="6">
        <f t="shared" si="2"/>
        <v>1.0394595142086607</v>
      </c>
      <c r="F42" s="6">
        <f t="shared" si="3"/>
        <v>202.53232686999016</v>
      </c>
      <c r="G42" s="6">
        <f t="shared" si="4"/>
        <v>15.467673130009842</v>
      </c>
      <c r="H42" s="6">
        <f t="shared" si="5"/>
        <v>239.24891205682849</v>
      </c>
    </row>
    <row r="43" spans="1:8" x14ac:dyDescent="0.25">
      <c r="A43" s="9">
        <v>27</v>
      </c>
      <c r="B43" s="10">
        <v>185</v>
      </c>
      <c r="C43" s="6">
        <f t="shared" si="0"/>
        <v>201.46520072253799</v>
      </c>
      <c r="D43" s="6">
        <f t="shared" si="1"/>
        <v>3.1211470066875329</v>
      </c>
      <c r="E43" s="6">
        <f t="shared" si="2"/>
        <v>0.93293329171244777</v>
      </c>
      <c r="F43" s="6">
        <f t="shared" si="3"/>
        <v>189.26864580663971</v>
      </c>
      <c r="G43" s="6">
        <f t="shared" si="4"/>
        <v>-4.2686458066397108</v>
      </c>
      <c r="H43" s="6">
        <f t="shared" si="5"/>
        <v>18.221337022542787</v>
      </c>
    </row>
    <row r="44" spans="1:8" x14ac:dyDescent="0.25">
      <c r="A44" s="9">
        <v>28</v>
      </c>
      <c r="B44" s="10">
        <v>199</v>
      </c>
      <c r="C44" s="6">
        <f t="shared" si="0"/>
        <v>208.73685111262228</v>
      </c>
      <c r="D44" s="6">
        <f t="shared" si="1"/>
        <v>4.0795380523353693</v>
      </c>
      <c r="E44" s="6">
        <f t="shared" si="2"/>
        <v>0.91259775591054715</v>
      </c>
      <c r="F44" s="6">
        <f t="shared" si="3"/>
        <v>186.70504182762608</v>
      </c>
      <c r="G44" s="6">
        <f t="shared" si="4"/>
        <v>12.294958172373924</v>
      </c>
      <c r="H44" s="6">
        <f t="shared" si="5"/>
        <v>151.16599646042434</v>
      </c>
    </row>
    <row r="45" spans="1:8" x14ac:dyDescent="0.25">
      <c r="A45" s="9">
        <v>29</v>
      </c>
      <c r="B45" s="10">
        <v>210</v>
      </c>
      <c r="C45" s="6">
        <f t="shared" si="0"/>
        <v>209.28090011499435</v>
      </c>
      <c r="D45" s="6">
        <f t="shared" si="1"/>
        <v>3.2631597159086745</v>
      </c>
      <c r="E45" s="6">
        <f t="shared" si="2"/>
        <v>1.0430106047420362</v>
      </c>
      <c r="F45" s="6">
        <f t="shared" si="3"/>
        <v>221.96975076195901</v>
      </c>
      <c r="G45" s="6">
        <f t="shared" si="4"/>
        <v>-11.969750761959006</v>
      </c>
      <c r="H45" s="6">
        <f t="shared" si="5"/>
        <v>143.27493330341818</v>
      </c>
    </row>
    <row r="46" spans="1:8" x14ac:dyDescent="0.25">
      <c r="A46" s="9">
        <v>30</v>
      </c>
      <c r="B46" s="10">
        <v>193</v>
      </c>
      <c r="C46" s="6">
        <f t="shared" si="0"/>
        <v>212.6599695656017</v>
      </c>
      <c r="D46" s="6">
        <f t="shared" si="1"/>
        <v>3.2899243855347731</v>
      </c>
      <c r="E46" s="6">
        <f t="shared" si="2"/>
        <v>0.90644245153667458</v>
      </c>
      <c r="F46" s="6">
        <f t="shared" si="3"/>
        <v>192.65895865268138</v>
      </c>
      <c r="G46" s="6">
        <f t="shared" si="4"/>
        <v>0.34104134731862246</v>
      </c>
      <c r="H46" s="6">
        <f t="shared" si="5"/>
        <v>0.11630920058090127</v>
      </c>
    </row>
    <row r="47" spans="1:8" x14ac:dyDescent="0.25">
      <c r="A47" s="9">
        <v>31</v>
      </c>
      <c r="B47" s="10">
        <v>211</v>
      </c>
      <c r="C47" s="6">
        <f t="shared" si="0"/>
        <v>220.01316195266796</v>
      </c>
      <c r="D47" s="6">
        <f t="shared" si="1"/>
        <v>4.2281719446894357</v>
      </c>
      <c r="E47" s="6">
        <f t="shared" si="2"/>
        <v>0.92083758937691518</v>
      </c>
      <c r="F47" s="6">
        <f t="shared" si="3"/>
        <v>198.85477977216496</v>
      </c>
      <c r="G47" s="6">
        <f t="shared" si="4"/>
        <v>12.14522022783504</v>
      </c>
      <c r="H47" s="6">
        <f t="shared" si="5"/>
        <v>147.50637438261342</v>
      </c>
    </row>
    <row r="48" spans="1:8" x14ac:dyDescent="0.25">
      <c r="A48" s="9">
        <v>32</v>
      </c>
      <c r="B48" s="10">
        <v>208</v>
      </c>
      <c r="C48" s="6">
        <f t="shared" si="0"/>
        <v>224.31224404838534</v>
      </c>
      <c r="D48" s="6">
        <f t="shared" si="1"/>
        <v>4.2445457787796803</v>
      </c>
      <c r="E48" s="6">
        <f t="shared" si="2"/>
        <v>0.92662094367181047</v>
      </c>
      <c r="F48" s="6">
        <f t="shared" si="3"/>
        <v>207.78671642619483</v>
      </c>
      <c r="G48" s="6">
        <f t="shared" si="4"/>
        <v>0.21328357380517105</v>
      </c>
      <c r="H48" s="6">
        <f t="shared" si="5"/>
        <v>4.5489882855105843E-2</v>
      </c>
    </row>
    <row r="49" spans="1:8" x14ac:dyDescent="0.25">
      <c r="A49" s="9">
        <v>33</v>
      </c>
      <c r="B49" s="10">
        <v>216</v>
      </c>
      <c r="C49" s="6">
        <f t="shared" si="0"/>
        <v>225.46317152451971</v>
      </c>
      <c r="D49" s="6">
        <f t="shared" si="1"/>
        <v>3.5301996366302797</v>
      </c>
      <c r="E49" s="6">
        <f t="shared" si="2"/>
        <v>0.98849075287229571</v>
      </c>
      <c r="F49" s="6">
        <f t="shared" si="3"/>
        <v>225.92627325032939</v>
      </c>
      <c r="G49" s="6">
        <f t="shared" si="4"/>
        <v>-9.9262732503293876</v>
      </c>
      <c r="H49" s="6">
        <f t="shared" si="5"/>
        <v>98.530900640204749</v>
      </c>
    </row>
    <row r="50" spans="1:8" x14ac:dyDescent="0.25">
      <c r="A50" s="9">
        <v>34</v>
      </c>
      <c r="B50" s="10">
        <v>218</v>
      </c>
      <c r="C50" s="6">
        <f t="shared" si="0"/>
        <v>224.53587506359312</v>
      </c>
      <c r="D50" s="6">
        <f t="shared" si="1"/>
        <v>2.500921028402173</v>
      </c>
      <c r="E50" s="6">
        <f t="shared" si="2"/>
        <v>1.0162014531884298</v>
      </c>
      <c r="F50" s="6">
        <f t="shared" si="3"/>
        <v>232.7033965444781</v>
      </c>
      <c r="G50" s="6">
        <f t="shared" si="4"/>
        <v>-14.703396544478096</v>
      </c>
      <c r="H50" s="6">
        <f t="shared" si="5"/>
        <v>216.18986994417043</v>
      </c>
    </row>
    <row r="51" spans="1:8" x14ac:dyDescent="0.25">
      <c r="A51" s="9">
        <v>35</v>
      </c>
      <c r="B51" s="10">
        <v>264</v>
      </c>
      <c r="C51" s="6">
        <f t="shared" si="0"/>
        <v>234.69515647530153</v>
      </c>
      <c r="D51" s="6">
        <f t="shared" si="1"/>
        <v>4.2693099050540573</v>
      </c>
      <c r="E51" s="6">
        <f t="shared" si="2"/>
        <v>1.0480526558060541</v>
      </c>
      <c r="F51" s="6">
        <f t="shared" si="3"/>
        <v>237.94651710991323</v>
      </c>
      <c r="G51" s="6">
        <f t="shared" si="4"/>
        <v>26.053482890086769</v>
      </c>
      <c r="H51" s="6">
        <f t="shared" si="5"/>
        <v>678.78397070404401</v>
      </c>
    </row>
    <row r="52" spans="1:8" x14ac:dyDescent="0.25">
      <c r="A52" s="15">
        <v>36</v>
      </c>
      <c r="B52" s="11">
        <v>304</v>
      </c>
      <c r="C52" s="6">
        <f t="shared" si="0"/>
        <v>243.13151798834778</v>
      </c>
      <c r="D52" s="6">
        <f t="shared" si="1"/>
        <v>5.2315220945026892</v>
      </c>
      <c r="E52" s="6">
        <f t="shared" si="2"/>
        <v>1.2040049076184032</v>
      </c>
      <c r="F52" s="6">
        <f t="shared" si="3"/>
        <v>287.71439026836106</v>
      </c>
      <c r="G52" s="6">
        <f t="shared" si="4"/>
        <v>16.285609731638942</v>
      </c>
      <c r="H52" s="6">
        <f t="shared" si="5"/>
        <v>265.221084331253</v>
      </c>
    </row>
    <row r="53" spans="1:8" x14ac:dyDescent="0.25">
      <c r="A53" s="9">
        <v>37</v>
      </c>
      <c r="B53" s="6">
        <f>($C$52+(A53-$A$52)*$D$52)*E41</f>
        <v>245.440651347764</v>
      </c>
    </row>
    <row r="54" spans="1:8" x14ac:dyDescent="0.25">
      <c r="A54" s="15">
        <v>38</v>
      </c>
      <c r="B54" s="6">
        <f t="shared" ref="B54:B64" si="6">($C$52+(A54-$A$52)*$D$52)*E42</f>
        <v>263.60128040682952</v>
      </c>
    </row>
    <row r="55" spans="1:8" x14ac:dyDescent="0.25">
      <c r="A55" s="9">
        <v>39</v>
      </c>
      <c r="B55" s="6">
        <f t="shared" si="6"/>
        <v>241.46747078078587</v>
      </c>
    </row>
    <row r="56" spans="1:8" x14ac:dyDescent="0.25">
      <c r="A56" s="15">
        <v>40</v>
      </c>
      <c r="B56" s="6">
        <f t="shared" si="6"/>
        <v>240.9783790010494</v>
      </c>
    </row>
    <row r="57" spans="1:8" x14ac:dyDescent="0.25">
      <c r="A57" s="9">
        <v>41</v>
      </c>
      <c r="B57" s="6">
        <f t="shared" si="6"/>
        <v>280.87141672641872</v>
      </c>
    </row>
    <row r="58" spans="1:8" x14ac:dyDescent="0.25">
      <c r="A58" s="15">
        <v>42</v>
      </c>
      <c r="B58" s="6">
        <f t="shared" si="6"/>
        <v>248.83717148684681</v>
      </c>
    </row>
    <row r="59" spans="1:8" x14ac:dyDescent="0.25">
      <c r="A59" s="9">
        <v>43</v>
      </c>
      <c r="B59" s="6">
        <f t="shared" si="6"/>
        <v>257.60631628585776</v>
      </c>
    </row>
    <row r="60" spans="1:8" x14ac:dyDescent="0.25">
      <c r="A60" s="15">
        <v>44</v>
      </c>
      <c r="B60" s="6">
        <f t="shared" si="6"/>
        <v>264.07186015510666</v>
      </c>
    </row>
    <row r="61" spans="1:8" x14ac:dyDescent="0.25">
      <c r="A61" s="9">
        <v>45</v>
      </c>
      <c r="B61" s="6">
        <f t="shared" si="6"/>
        <v>286.87505818805312</v>
      </c>
    </row>
    <row r="62" spans="1:8" x14ac:dyDescent="0.25">
      <c r="A62" s="15">
        <v>46</v>
      </c>
      <c r="B62" s="6">
        <f t="shared" si="6"/>
        <v>300.23340544387798</v>
      </c>
    </row>
    <row r="63" spans="1:8" x14ac:dyDescent="0.25">
      <c r="A63" s="9">
        <v>47</v>
      </c>
      <c r="B63" s="6">
        <f t="shared" si="6"/>
        <v>315.12665001341281</v>
      </c>
    </row>
    <row r="64" spans="1:8" x14ac:dyDescent="0.25">
      <c r="A64" s="15">
        <v>48</v>
      </c>
      <c r="B64" s="6">
        <f t="shared" si="6"/>
        <v>368.31688016782698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</vt:lpstr>
      <vt:lpstr>Moving Average</vt:lpstr>
      <vt:lpstr>Weighted Moving Average</vt:lpstr>
      <vt:lpstr>SES</vt:lpstr>
      <vt:lpstr>Holt Trend Correction Method</vt:lpstr>
      <vt:lpstr>Seasonaity Estimate</vt:lpstr>
      <vt:lpstr>Holt Winters Sessionality Meth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Badhan</dc:creator>
  <cp:lastModifiedBy>Arjun Badhan</cp:lastModifiedBy>
  <dcterms:created xsi:type="dcterms:W3CDTF">2020-08-22T09:40:28Z</dcterms:created>
  <dcterms:modified xsi:type="dcterms:W3CDTF">2020-08-22T14:10:50Z</dcterms:modified>
</cp:coreProperties>
</file>