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bookViews>
    <workbookView xWindow="0" yWindow="0" windowWidth="23040" windowHeight="927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/>
  <c r="B3" i="4"/>
  <c r="B4" i="4"/>
  <c r="B2" i="4"/>
  <c r="O31" i="2"/>
  <c r="N22" i="2"/>
  <c r="N23" i="2"/>
  <c r="O23" i="2" s="1"/>
  <c r="T23" i="2" s="1"/>
  <c r="N24" i="2"/>
  <c r="N25" i="2"/>
  <c r="O25" i="2" s="1"/>
  <c r="T25" i="2" s="1"/>
  <c r="N26" i="2"/>
  <c r="N27" i="2"/>
  <c r="O27" i="2" s="1"/>
  <c r="T27" i="2" s="1"/>
  <c r="N28" i="2"/>
  <c r="N29" i="2"/>
  <c r="O29" i="2" s="1"/>
  <c r="T29" i="2" s="1"/>
  <c r="N30" i="2"/>
  <c r="N31" i="2"/>
  <c r="N21" i="2"/>
  <c r="O22" i="2"/>
  <c r="O24" i="2"/>
  <c r="T24" i="2" s="1"/>
  <c r="O26" i="2"/>
  <c r="O28" i="2"/>
  <c r="T28" i="2" s="1"/>
  <c r="O30" i="2"/>
  <c r="T22" i="2"/>
  <c r="T26" i="2"/>
  <c r="T30" i="2"/>
  <c r="S21" i="2"/>
  <c r="S23" i="2"/>
  <c r="S24" i="2"/>
  <c r="S25" i="2"/>
  <c r="S26" i="2"/>
  <c r="S27" i="2"/>
  <c r="S28" i="2"/>
  <c r="S29" i="2"/>
  <c r="S30" i="2"/>
  <c r="S31" i="2"/>
  <c r="S22" i="2"/>
  <c r="Q22" i="2"/>
  <c r="Q23" i="2"/>
  <c r="Q24" i="2"/>
  <c r="Q25" i="2"/>
  <c r="Q26" i="2"/>
  <c r="Q27" i="2"/>
  <c r="Q28" i="2"/>
  <c r="Q29" i="2"/>
  <c r="Q30" i="2"/>
  <c r="Q31" i="2"/>
  <c r="Q21" i="2"/>
  <c r="O21" i="2"/>
  <c r="T21" i="2" s="1"/>
  <c r="L22" i="2"/>
  <c r="L23" i="2"/>
  <c r="L24" i="2"/>
  <c r="L25" i="2"/>
  <c r="L26" i="2"/>
  <c r="L27" i="2"/>
  <c r="L28" i="2"/>
  <c r="L29" i="2"/>
  <c r="L30" i="2"/>
  <c r="L31" i="2"/>
  <c r="L21" i="2"/>
  <c r="T31" i="2" l="1"/>
  <c r="K22" i="2" l="1"/>
  <c r="K23" i="2"/>
  <c r="K24" i="2"/>
  <c r="K25" i="2"/>
  <c r="K26" i="2"/>
  <c r="K27" i="2"/>
  <c r="K28" i="2"/>
  <c r="K29" i="2"/>
  <c r="K30" i="2"/>
  <c r="K31" i="2"/>
  <c r="K21" i="2"/>
  <c r="B14" i="2" l="1"/>
  <c r="I7" i="2"/>
  <c r="J4" i="2"/>
  <c r="J3" i="2"/>
  <c r="J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<sst xmlns="http://schemas.openxmlformats.org/spreadsheetml/2006/main" count="201" uniqueCount="111">
  <si>
    <t>S.no</t>
  </si>
  <si>
    <t xml:space="preserve">Name </t>
  </si>
  <si>
    <t xml:space="preserve">FatherName </t>
  </si>
  <si>
    <t>Marks</t>
  </si>
  <si>
    <t>Percentage</t>
  </si>
  <si>
    <t>Status</t>
  </si>
  <si>
    <t>Ashwin</t>
  </si>
  <si>
    <t>Aryan</t>
  </si>
  <si>
    <t>Aman</t>
  </si>
  <si>
    <t>Anand</t>
  </si>
  <si>
    <t xml:space="preserve">Riya </t>
  </si>
  <si>
    <t>Priya</t>
  </si>
  <si>
    <t>Anupriya</t>
  </si>
  <si>
    <t>Rashid</t>
  </si>
  <si>
    <t>Suman</t>
  </si>
  <si>
    <t>Mohan</t>
  </si>
  <si>
    <t>Ravi</t>
  </si>
  <si>
    <t>Kartik</t>
  </si>
  <si>
    <t>Rahul</t>
  </si>
  <si>
    <t>Neha</t>
  </si>
  <si>
    <t>Nitin</t>
  </si>
  <si>
    <t>Mayank</t>
  </si>
  <si>
    <t>Piyush</t>
  </si>
  <si>
    <t>Pawan</t>
  </si>
  <si>
    <t>Rohit</t>
  </si>
  <si>
    <t>Course</t>
  </si>
  <si>
    <t>BCA</t>
  </si>
  <si>
    <t>MCA</t>
  </si>
  <si>
    <t>M.TECH</t>
  </si>
  <si>
    <t>BBA</t>
  </si>
  <si>
    <t>D.PHARMA</t>
  </si>
  <si>
    <t>B.TECH</t>
  </si>
  <si>
    <t xml:space="preserve">                                                  </t>
  </si>
  <si>
    <t>S.NO</t>
  </si>
  <si>
    <t>SALESPERSON</t>
  </si>
  <si>
    <t>CITY</t>
  </si>
  <si>
    <t>TOTAL SALES</t>
  </si>
  <si>
    <t xml:space="preserve">LALIT </t>
  </si>
  <si>
    <t>DELHI</t>
  </si>
  <si>
    <t>SUMIT</t>
  </si>
  <si>
    <t>MAHESH</t>
  </si>
  <si>
    <t>ROHIT</t>
  </si>
  <si>
    <t>SANJAY</t>
  </si>
  <si>
    <t>NITIN</t>
  </si>
  <si>
    <t>RAKESH</t>
  </si>
  <si>
    <t>GURGAON</t>
  </si>
  <si>
    <t>NOIDA</t>
  </si>
  <si>
    <t>KAVITA</t>
  </si>
  <si>
    <t>JAI</t>
  </si>
  <si>
    <t>HARSH</t>
  </si>
  <si>
    <t>SALES</t>
  </si>
  <si>
    <t>REGION</t>
  </si>
  <si>
    <t>YEAR OF SERVICE</t>
  </si>
  <si>
    <t>EAST</t>
  </si>
  <si>
    <t>WEST</t>
  </si>
  <si>
    <t>NORTH</t>
  </si>
  <si>
    <t>SOUTH</t>
  </si>
  <si>
    <t>Student Score Table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</si>
  <si>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</si>
  <si>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</si>
  <si>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</si>
  <si>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</si>
  <si>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</si>
  <si>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</si>
  <si>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5 </t>
  </si>
  <si>
    <t xml:space="preserve">  Test 6 </t>
  </si>
  <si>
    <t xml:space="preserve">  Test 7 </t>
  </si>
  <si>
    <t xml:space="preserve">  Test 8 </t>
  </si>
  <si>
    <t xml:space="preserve">  Total  </t>
  </si>
  <si>
    <t>course</t>
  </si>
  <si>
    <t>Scholarhsip</t>
  </si>
  <si>
    <t>Transport</t>
  </si>
  <si>
    <t>Transport fee</t>
  </si>
  <si>
    <t>Category</t>
  </si>
  <si>
    <t>Discount</t>
  </si>
  <si>
    <t>Total Fees</t>
  </si>
  <si>
    <t>Ramesh</t>
  </si>
  <si>
    <t>Y</t>
  </si>
  <si>
    <t>Sanjana</t>
  </si>
  <si>
    <t>N</t>
  </si>
  <si>
    <t>Mahesh</t>
  </si>
  <si>
    <t>Kawal</t>
  </si>
  <si>
    <t>Namish</t>
  </si>
  <si>
    <t>Geeta</t>
  </si>
  <si>
    <t>Mahima</t>
  </si>
  <si>
    <t>Radhika</t>
  </si>
  <si>
    <t>Jai</t>
  </si>
  <si>
    <t xml:space="preserve"> Curve   </t>
  </si>
  <si>
    <t>B. TECH</t>
  </si>
  <si>
    <t>M. TECH</t>
  </si>
  <si>
    <t>SC</t>
  </si>
  <si>
    <t>ST</t>
  </si>
  <si>
    <t>OBC</t>
  </si>
  <si>
    <t>GENERAL</t>
  </si>
  <si>
    <t>B. Tech</t>
  </si>
  <si>
    <t>M. Tech</t>
  </si>
  <si>
    <t>course fee</t>
  </si>
  <si>
    <t>scholarship</t>
  </si>
  <si>
    <t>.Marks &gt;=95%</t>
  </si>
  <si>
    <t>Marks &gt;=85%</t>
  </si>
  <si>
    <t>Marks &gt;=75%</t>
  </si>
  <si>
    <t>Marks &gt;=65%</t>
  </si>
  <si>
    <t>Transport :</t>
  </si>
  <si>
    <t>Unicode()</t>
  </si>
  <si>
    <t>a</t>
  </si>
  <si>
    <t>f</t>
  </si>
  <si>
    <t>D</t>
  </si>
  <si>
    <t>Sentence</t>
  </si>
  <si>
    <t>Upper()</t>
  </si>
  <si>
    <t>Lower()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</si>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</sst>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D0D0D"/>
      <name val="Segoe U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5" fillId="6" borderId="0" xfId="0" applyFont="1" applyFill="1"/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3" xfId="0" applyFont="1" applyFill="1" applyBorder="1"/>
    <xf numFmtId="9" fontId="7" fillId="6" borderId="4" xfId="0" applyNumberFormat="1" applyFont="1" applyFill="1" applyBorder="1"/>
    <xf numFmtId="0" fontId="7" fillId="6" borderId="5" xfId="0" applyFont="1" applyFill="1" applyBorder="1"/>
    <xf numFmtId="9" fontId="7" fillId="6" borderId="6" xfId="0" applyNumberFormat="1" applyFont="1" applyFill="1" applyBorder="1"/>
    <xf numFmtId="0" fontId="7" fillId="6" borderId="0" xfId="0" applyFont="1" applyFill="1"/>
    <xf numFmtId="1" fontId="7" fillId="6" borderId="0" xfId="0" applyNumberFormat="1" applyFont="1" applyFill="1"/>
    <xf numFmtId="0" fontId="5" fillId="6" borderId="0" xfId="0" applyFont="1" applyFill="1" applyAlignment="1">
      <alignment horizontal="right"/>
    </xf>
    <xf numFmtId="9" fontId="5" fillId="6" borderId="0" xfId="1" applyFont="1" applyFill="1" applyBorder="1"/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10" sqref="J10"/>
    </sheetView>
  </sheetViews>
  <sheetFormatPr defaultRowHeight="15" x14ac:dyDescent="0.25"/>
  <cols>
    <col min="2" max="2" width="16.7109375" customWidth="1"/>
    <col min="3" max="3" width="15.7109375" customWidth="1"/>
    <col min="4" max="4" width="10.85546875" customWidth="1"/>
    <col min="6" max="6" width="11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4</v>
      </c>
      <c r="G1" s="2" t="s">
        <v>5</v>
      </c>
    </row>
    <row r="2" spans="1:8" x14ac:dyDescent="0.25">
      <c r="A2" s="1">
        <v>1</v>
      </c>
      <c r="B2" s="1" t="s">
        <v>6</v>
      </c>
      <c r="C2" s="1" t="s">
        <v>6</v>
      </c>
      <c r="D2" s="1" t="s">
        <v>26</v>
      </c>
      <c r="E2" s="1">
        <v>84</v>
      </c>
      <c r="F2" s="1">
        <f>(E2*100/100)</f>
        <v>84</v>
      </c>
      <c r="G2" s="1" t="str">
        <f>IF(E2&gt;50,"PASS","FAIL")</f>
        <v>PASS</v>
      </c>
    </row>
    <row r="3" spans="1:8" x14ac:dyDescent="0.25">
      <c r="A3" s="1">
        <v>2</v>
      </c>
      <c r="B3" s="1" t="s">
        <v>7</v>
      </c>
      <c r="C3" s="1" t="s">
        <v>7</v>
      </c>
      <c r="D3" s="1" t="s">
        <v>27</v>
      </c>
      <c r="E3" s="1">
        <v>99</v>
      </c>
      <c r="F3" s="1">
        <f t="shared" ref="F3:F21" si="0">(E3*100/100)</f>
        <v>99</v>
      </c>
      <c r="G3" s="1" t="str">
        <f t="shared" ref="G3:G21" si="1">IF(E3&gt;50,"PASS","FAIL")</f>
        <v>PASS</v>
      </c>
      <c r="H3" t="s">
        <v>32</v>
      </c>
    </row>
    <row r="4" spans="1:8" x14ac:dyDescent="0.25">
      <c r="A4" s="1">
        <v>3</v>
      </c>
      <c r="B4" s="1" t="s">
        <v>8</v>
      </c>
      <c r="C4" s="1" t="s">
        <v>8</v>
      </c>
      <c r="D4" s="1" t="s">
        <v>28</v>
      </c>
      <c r="E4" s="1">
        <v>23</v>
      </c>
      <c r="F4" s="1">
        <f t="shared" si="0"/>
        <v>23</v>
      </c>
      <c r="G4" s="1" t="str">
        <f t="shared" si="1"/>
        <v>FAIL</v>
      </c>
    </row>
    <row r="5" spans="1:8" x14ac:dyDescent="0.25">
      <c r="A5" s="1">
        <v>4</v>
      </c>
      <c r="B5" s="1" t="s">
        <v>9</v>
      </c>
      <c r="C5" s="1" t="s">
        <v>9</v>
      </c>
      <c r="D5" s="1" t="s">
        <v>29</v>
      </c>
      <c r="E5" s="1">
        <v>20</v>
      </c>
      <c r="F5" s="1">
        <f t="shared" si="0"/>
        <v>20</v>
      </c>
      <c r="G5" s="1" t="str">
        <f t="shared" si="1"/>
        <v>FAIL</v>
      </c>
    </row>
    <row r="6" spans="1:8" x14ac:dyDescent="0.25">
      <c r="A6" s="1">
        <v>5</v>
      </c>
      <c r="B6" s="1" t="s">
        <v>10</v>
      </c>
      <c r="C6" s="1" t="s">
        <v>6</v>
      </c>
      <c r="D6" s="1" t="s">
        <v>26</v>
      </c>
      <c r="E6" s="1">
        <v>25</v>
      </c>
      <c r="F6" s="1">
        <f t="shared" si="0"/>
        <v>25</v>
      </c>
      <c r="G6" s="1" t="str">
        <f t="shared" si="1"/>
        <v>FAIL</v>
      </c>
    </row>
    <row r="7" spans="1:8" x14ac:dyDescent="0.25">
      <c r="A7" s="1">
        <v>6</v>
      </c>
      <c r="B7" s="1" t="s">
        <v>11</v>
      </c>
      <c r="C7" s="1" t="s">
        <v>7</v>
      </c>
      <c r="D7" s="1" t="s">
        <v>30</v>
      </c>
      <c r="E7" s="1">
        <v>36</v>
      </c>
      <c r="F7" s="1">
        <f t="shared" si="0"/>
        <v>36</v>
      </c>
      <c r="G7" s="1" t="str">
        <f t="shared" si="1"/>
        <v>FAIL</v>
      </c>
    </row>
    <row r="8" spans="1:8" x14ac:dyDescent="0.25">
      <c r="A8" s="1">
        <v>7</v>
      </c>
      <c r="B8" s="1" t="s">
        <v>12</v>
      </c>
      <c r="C8" s="1" t="s">
        <v>8</v>
      </c>
      <c r="D8" s="1" t="s">
        <v>29</v>
      </c>
      <c r="E8" s="1">
        <v>46</v>
      </c>
      <c r="F8" s="1">
        <f t="shared" si="0"/>
        <v>46</v>
      </c>
      <c r="G8" s="1" t="str">
        <f t="shared" si="1"/>
        <v>FAIL</v>
      </c>
    </row>
    <row r="9" spans="1:8" x14ac:dyDescent="0.25">
      <c r="A9" s="1">
        <v>8</v>
      </c>
      <c r="B9" s="1" t="s">
        <v>13</v>
      </c>
      <c r="C9" s="1" t="s">
        <v>9</v>
      </c>
      <c r="D9" s="1" t="s">
        <v>31</v>
      </c>
      <c r="E9" s="1">
        <v>56</v>
      </c>
      <c r="F9" s="1">
        <f t="shared" si="0"/>
        <v>56</v>
      </c>
      <c r="G9" s="1" t="str">
        <f t="shared" si="1"/>
        <v>PASS</v>
      </c>
    </row>
    <row r="10" spans="1:8" x14ac:dyDescent="0.25">
      <c r="A10" s="1">
        <v>9</v>
      </c>
      <c r="B10" s="1" t="s">
        <v>14</v>
      </c>
      <c r="C10" s="1" t="s">
        <v>6</v>
      </c>
      <c r="D10" s="1" t="s">
        <v>26</v>
      </c>
      <c r="E10" s="1">
        <v>49</v>
      </c>
      <c r="F10" s="1">
        <f t="shared" si="0"/>
        <v>49</v>
      </c>
      <c r="G10" s="1" t="str">
        <f t="shared" si="1"/>
        <v>FAIL</v>
      </c>
    </row>
    <row r="11" spans="1:8" x14ac:dyDescent="0.25">
      <c r="A11" s="1">
        <v>10</v>
      </c>
      <c r="B11" s="1" t="s">
        <v>15</v>
      </c>
      <c r="C11" s="1" t="s">
        <v>7</v>
      </c>
      <c r="D11" s="1" t="s">
        <v>26</v>
      </c>
      <c r="E11" s="1">
        <v>55</v>
      </c>
      <c r="F11" s="1">
        <f t="shared" si="0"/>
        <v>55</v>
      </c>
      <c r="G11" s="1" t="str">
        <f t="shared" si="1"/>
        <v>PASS</v>
      </c>
    </row>
    <row r="12" spans="1:8" x14ac:dyDescent="0.25">
      <c r="A12" s="1">
        <v>11</v>
      </c>
      <c r="B12" s="1" t="s">
        <v>16</v>
      </c>
      <c r="C12" s="1" t="s">
        <v>8</v>
      </c>
      <c r="D12" s="1" t="s">
        <v>27</v>
      </c>
      <c r="E12" s="1">
        <v>15</v>
      </c>
      <c r="F12" s="1">
        <f t="shared" si="0"/>
        <v>15</v>
      </c>
      <c r="G12" s="1" t="str">
        <f t="shared" si="1"/>
        <v>FAIL</v>
      </c>
    </row>
    <row r="13" spans="1:8" x14ac:dyDescent="0.25">
      <c r="A13" s="1">
        <v>12</v>
      </c>
      <c r="B13" s="1" t="s">
        <v>17</v>
      </c>
      <c r="C13" s="1" t="s">
        <v>9</v>
      </c>
      <c r="D13" s="1" t="s">
        <v>28</v>
      </c>
      <c r="E13" s="1">
        <v>20</v>
      </c>
      <c r="F13" s="1">
        <f t="shared" si="0"/>
        <v>20</v>
      </c>
      <c r="G13" s="1" t="str">
        <f t="shared" si="1"/>
        <v>FAIL</v>
      </c>
    </row>
    <row r="14" spans="1:8" x14ac:dyDescent="0.25">
      <c r="A14" s="1">
        <v>13</v>
      </c>
      <c r="B14" s="1" t="s">
        <v>18</v>
      </c>
      <c r="C14" s="1" t="s">
        <v>6</v>
      </c>
      <c r="D14" s="1" t="s">
        <v>29</v>
      </c>
      <c r="E14" s="1">
        <v>41</v>
      </c>
      <c r="F14" s="1">
        <f t="shared" si="0"/>
        <v>41</v>
      </c>
      <c r="G14" s="1" t="str">
        <f t="shared" si="1"/>
        <v>FAIL</v>
      </c>
    </row>
    <row r="15" spans="1:8" x14ac:dyDescent="0.25">
      <c r="A15" s="1">
        <v>14</v>
      </c>
      <c r="B15" s="1" t="s">
        <v>19</v>
      </c>
      <c r="C15" s="1" t="s">
        <v>7</v>
      </c>
      <c r="D15" s="1" t="s">
        <v>26</v>
      </c>
      <c r="E15" s="1">
        <v>89</v>
      </c>
      <c r="F15" s="1">
        <f t="shared" si="0"/>
        <v>89</v>
      </c>
      <c r="G15" s="1" t="str">
        <f t="shared" si="1"/>
        <v>PASS</v>
      </c>
    </row>
    <row r="16" spans="1:8" x14ac:dyDescent="0.25">
      <c r="A16" s="1">
        <v>15</v>
      </c>
      <c r="B16" s="1" t="s">
        <v>20</v>
      </c>
      <c r="C16" s="1" t="s">
        <v>8</v>
      </c>
      <c r="D16" s="1" t="s">
        <v>30</v>
      </c>
      <c r="E16" s="1">
        <v>74</v>
      </c>
      <c r="F16" s="1">
        <f t="shared" si="0"/>
        <v>74</v>
      </c>
      <c r="G16" s="1" t="str">
        <f t="shared" si="1"/>
        <v>PASS</v>
      </c>
    </row>
    <row r="17" spans="1:7" x14ac:dyDescent="0.25">
      <c r="A17" s="1">
        <v>16</v>
      </c>
      <c r="B17" s="1" t="s">
        <v>21</v>
      </c>
      <c r="C17" s="1" t="s">
        <v>9</v>
      </c>
      <c r="D17" s="1" t="s">
        <v>26</v>
      </c>
      <c r="E17" s="1">
        <v>56</v>
      </c>
      <c r="F17" s="1">
        <f t="shared" si="0"/>
        <v>56</v>
      </c>
      <c r="G17" s="1" t="str">
        <f t="shared" si="1"/>
        <v>PASS</v>
      </c>
    </row>
    <row r="18" spans="1:7" x14ac:dyDescent="0.25">
      <c r="A18" s="1">
        <v>17</v>
      </c>
      <c r="B18" s="1" t="s">
        <v>15</v>
      </c>
      <c r="C18" s="1" t="s">
        <v>6</v>
      </c>
      <c r="D18" s="1" t="s">
        <v>27</v>
      </c>
      <c r="E18" s="1">
        <v>36</v>
      </c>
      <c r="F18" s="1">
        <f t="shared" si="0"/>
        <v>36</v>
      </c>
      <c r="G18" s="1" t="str">
        <f t="shared" si="1"/>
        <v>FAIL</v>
      </c>
    </row>
    <row r="19" spans="1:7" x14ac:dyDescent="0.25">
      <c r="A19" s="1">
        <v>18</v>
      </c>
      <c r="B19" s="1" t="s">
        <v>22</v>
      </c>
      <c r="C19" s="1" t="s">
        <v>7</v>
      </c>
      <c r="D19" s="1" t="s">
        <v>28</v>
      </c>
      <c r="E19" s="1">
        <v>63</v>
      </c>
      <c r="F19" s="1">
        <f t="shared" si="0"/>
        <v>63</v>
      </c>
      <c r="G19" s="1" t="str">
        <f t="shared" si="1"/>
        <v>PASS</v>
      </c>
    </row>
    <row r="20" spans="1:7" x14ac:dyDescent="0.25">
      <c r="A20" s="1">
        <v>19</v>
      </c>
      <c r="B20" s="1" t="s">
        <v>23</v>
      </c>
      <c r="C20" s="1" t="s">
        <v>8</v>
      </c>
      <c r="D20" s="1" t="s">
        <v>29</v>
      </c>
      <c r="E20" s="1">
        <v>54</v>
      </c>
      <c r="F20" s="1">
        <f t="shared" si="0"/>
        <v>54</v>
      </c>
      <c r="G20" s="1" t="str">
        <f t="shared" si="1"/>
        <v>PASS</v>
      </c>
    </row>
    <row r="21" spans="1:7" x14ac:dyDescent="0.25">
      <c r="A21" s="1">
        <v>20</v>
      </c>
      <c r="B21" s="1" t="s">
        <v>24</v>
      </c>
      <c r="C21" s="1" t="s">
        <v>9</v>
      </c>
      <c r="D21" s="1" t="s">
        <v>26</v>
      </c>
      <c r="E21" s="1">
        <v>81</v>
      </c>
      <c r="F21" s="1">
        <f t="shared" si="0"/>
        <v>81</v>
      </c>
      <c r="G21" s="1" t="str">
        <f t="shared" si="1"/>
        <v>PASS</v>
      </c>
    </row>
  </sheetData>
  <conditionalFormatting sqref="E2:E21">
    <cfRule type="cellIs" dxfId="4" priority="3" operator="between">
      <formula>33</formula>
      <formula>50</formula>
    </cfRule>
    <cfRule type="cellIs" dxfId="3" priority="4" operator="lessThan">
      <formula>33</formula>
    </cfRule>
    <cfRule type="cellIs" dxfId="2" priority="5" operator="greaterThan">
      <formula>50</formula>
    </cfRule>
  </conditionalFormatting>
  <conditionalFormatting sqref="G2:G21">
    <cfRule type="containsText" dxfId="1" priority="1" operator="containsText" text="fail">
      <formula>NOT(ISERROR(SEARCH("fail",G2)))</formula>
    </cfRule>
    <cfRule type="containsText" dxfId="0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F19" workbookViewId="0">
      <selection activeCell="O32" sqref="O32"/>
    </sheetView>
  </sheetViews>
  <sheetFormatPr defaultRowHeight="15" x14ac:dyDescent="0.25"/>
  <cols>
    <col min="1" max="1" width="6.140625" customWidth="1"/>
    <col min="2" max="2" width="13.85546875" customWidth="1"/>
    <col min="3" max="5" width="7.42578125" customWidth="1"/>
    <col min="6" max="6" width="17.28515625" bestFit="1" customWidth="1"/>
    <col min="7" max="10" width="7.42578125" customWidth="1"/>
    <col min="11" max="11" width="10" customWidth="1"/>
    <col min="12" max="12" width="11" bestFit="1" customWidth="1"/>
    <col min="13" max="13" width="9.42578125" customWidth="1"/>
    <col min="14" max="14" width="10.28515625" bestFit="1" customWidth="1"/>
    <col min="15" max="15" width="11.140625" bestFit="1" customWidth="1"/>
    <col min="16" max="16" width="9.42578125" bestFit="1" customWidth="1"/>
    <col min="17" max="17" width="12.85546875" bestFit="1" customWidth="1"/>
    <col min="18" max="18" width="8.85546875" customWidth="1"/>
    <col min="19" max="19" width="8.7109375" customWidth="1"/>
    <col min="20" max="20" width="10" bestFit="1" customWidth="1"/>
  </cols>
  <sheetData>
    <row r="1" spans="1:10" x14ac:dyDescent="0.25">
      <c r="A1" s="4" t="s">
        <v>33</v>
      </c>
      <c r="B1" s="4" t="s">
        <v>34</v>
      </c>
      <c r="C1" s="4" t="s">
        <v>51</v>
      </c>
      <c r="D1" s="4" t="s">
        <v>52</v>
      </c>
      <c r="E1" s="4" t="s">
        <v>35</v>
      </c>
      <c r="F1" s="4" t="s">
        <v>36</v>
      </c>
      <c r="I1" s="11" t="s">
        <v>50</v>
      </c>
      <c r="J1" s="11"/>
    </row>
    <row r="2" spans="1:10" x14ac:dyDescent="0.25">
      <c r="A2" s="3">
        <v>1</v>
      </c>
      <c r="B2" s="3" t="s">
        <v>37</v>
      </c>
      <c r="C2" s="3" t="s">
        <v>53</v>
      </c>
      <c r="D2" s="3">
        <v>6</v>
      </c>
      <c r="E2" s="3" t="s">
        <v>38</v>
      </c>
      <c r="F2" s="3">
        <v>56000</v>
      </c>
      <c r="I2" s="5" t="s">
        <v>38</v>
      </c>
      <c r="J2" s="5">
        <f>SUMIF($E$2:$E$11,"DELHI",$F$2:$F$11)</f>
        <v>257700</v>
      </c>
    </row>
    <row r="3" spans="1:10" x14ac:dyDescent="0.25">
      <c r="A3" s="3">
        <v>2</v>
      </c>
      <c r="B3" s="3" t="s">
        <v>39</v>
      </c>
      <c r="C3" s="3" t="s">
        <v>54</v>
      </c>
      <c r="D3" s="3">
        <v>4</v>
      </c>
      <c r="E3" s="3" t="s">
        <v>45</v>
      </c>
      <c r="F3" s="3">
        <v>47800</v>
      </c>
      <c r="I3" s="5" t="s">
        <v>46</v>
      </c>
      <c r="J3" s="5">
        <f>SUMIF($E$2:$E$11,"NOIDA",$F$2:$F$11)</f>
        <v>612800</v>
      </c>
    </row>
    <row r="4" spans="1:10" x14ac:dyDescent="0.25">
      <c r="A4" s="3">
        <v>3</v>
      </c>
      <c r="B4" s="3" t="s">
        <v>40</v>
      </c>
      <c r="C4" s="3" t="s">
        <v>53</v>
      </c>
      <c r="D4" s="3">
        <v>9</v>
      </c>
      <c r="E4" s="3" t="s">
        <v>38</v>
      </c>
      <c r="F4" s="3">
        <v>86700</v>
      </c>
      <c r="I4" s="5" t="s">
        <v>45</v>
      </c>
      <c r="J4" s="5">
        <f>SUMIF($E$2:$E$11,"GURGAON",$F$2:$F$11)</f>
        <v>582800</v>
      </c>
    </row>
    <row r="5" spans="1:10" x14ac:dyDescent="0.25">
      <c r="A5" s="3">
        <v>4</v>
      </c>
      <c r="B5" s="3" t="s">
        <v>41</v>
      </c>
      <c r="C5" s="3" t="s">
        <v>55</v>
      </c>
      <c r="D5" s="3">
        <v>8</v>
      </c>
      <c r="E5" s="3" t="s">
        <v>46</v>
      </c>
      <c r="F5" s="3">
        <v>85800</v>
      </c>
    </row>
    <row r="6" spans="1:10" x14ac:dyDescent="0.25">
      <c r="A6" s="3">
        <v>5</v>
      </c>
      <c r="B6" s="3" t="s">
        <v>42</v>
      </c>
      <c r="C6" s="3" t="s">
        <v>56</v>
      </c>
      <c r="D6" s="3">
        <v>2</v>
      </c>
      <c r="E6" s="3" t="s">
        <v>45</v>
      </c>
      <c r="F6" s="3">
        <v>65000</v>
      </c>
    </row>
    <row r="7" spans="1:10" x14ac:dyDescent="0.25">
      <c r="A7" s="3">
        <v>6</v>
      </c>
      <c r="B7" s="3" t="s">
        <v>43</v>
      </c>
      <c r="C7" s="3" t="s">
        <v>53</v>
      </c>
      <c r="D7" s="3">
        <v>4</v>
      </c>
      <c r="E7" s="3" t="s">
        <v>46</v>
      </c>
      <c r="F7" s="3">
        <v>67000</v>
      </c>
      <c r="I7">
        <f>SUMIF($F$2:$F$11,"&gt;=60000")</f>
        <v>1234500</v>
      </c>
    </row>
    <row r="8" spans="1:10" x14ac:dyDescent="0.25">
      <c r="A8" s="3">
        <v>7</v>
      </c>
      <c r="B8" s="3" t="s">
        <v>44</v>
      </c>
      <c r="C8" s="3" t="s">
        <v>56</v>
      </c>
      <c r="D8" s="3">
        <v>10</v>
      </c>
      <c r="E8" s="3" t="s">
        <v>38</v>
      </c>
      <c r="F8" s="3">
        <v>58000</v>
      </c>
    </row>
    <row r="9" spans="1:10" x14ac:dyDescent="0.25">
      <c r="A9" s="3">
        <v>8</v>
      </c>
      <c r="B9" s="3" t="s">
        <v>47</v>
      </c>
      <c r="C9" s="3" t="s">
        <v>55</v>
      </c>
      <c r="D9" s="3">
        <v>4</v>
      </c>
      <c r="E9" s="3" t="s">
        <v>46</v>
      </c>
      <c r="F9" s="3">
        <v>460000</v>
      </c>
    </row>
    <row r="10" spans="1:10" x14ac:dyDescent="0.25">
      <c r="A10" s="3">
        <v>9</v>
      </c>
      <c r="B10" s="3" t="s">
        <v>48</v>
      </c>
      <c r="C10" s="3" t="s">
        <v>55</v>
      </c>
      <c r="D10" s="3">
        <v>9</v>
      </c>
      <c r="E10" s="3" t="s">
        <v>38</v>
      </c>
      <c r="F10" s="3">
        <v>57000</v>
      </c>
    </row>
    <row r="11" spans="1:10" x14ac:dyDescent="0.25">
      <c r="A11" s="3">
        <v>10</v>
      </c>
      <c r="B11" s="3" t="s">
        <v>49</v>
      </c>
      <c r="C11" s="3" t="s">
        <v>54</v>
      </c>
      <c r="D11" s="3">
        <v>6</v>
      </c>
      <c r="E11" s="3" t="s">
        <v>45</v>
      </c>
      <c r="F11" s="3">
        <v>470000</v>
      </c>
    </row>
    <row r="14" spans="1:10" x14ac:dyDescent="0.25">
      <c r="B14">
        <f>SUMIFS(F2:F11,C2:C11,"NORTH", E2:E11,"DELHI",D2:D11,"&gt;5")</f>
        <v>57000</v>
      </c>
    </row>
    <row r="19" spans="1:20" ht="16.5" x14ac:dyDescent="0.25">
      <c r="A19" s="12" t="s">
        <v>57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6"/>
      <c r="T19" s="6"/>
    </row>
    <row r="20" spans="1:20" x14ac:dyDescent="0.25">
      <c r="A20" s="8" t="s">
        <v>58</v>
      </c>
      <c r="B20" s="8" t="s">
        <v>59</v>
      </c>
      <c r="C20" s="8" t="s">
        <v>60</v>
      </c>
      <c r="D20" s="8" t="s">
        <v>61</v>
      </c>
      <c r="E20" s="8" t="s">
        <v>62</v>
      </c>
      <c r="F20" s="8" t="s">
        <v>63</v>
      </c>
      <c r="G20" s="8" t="s">
        <v>64</v>
      </c>
      <c r="H20" s="8" t="s">
        <v>65</v>
      </c>
      <c r="I20" s="8" t="s">
        <v>66</v>
      </c>
      <c r="J20" s="8" t="s">
        <v>67</v>
      </c>
      <c r="K20" s="8" t="s">
        <v>68</v>
      </c>
      <c r="L20" s="8" t="s">
        <v>4</v>
      </c>
      <c r="M20" s="8" t="s">
        <v>69</v>
      </c>
      <c r="N20" s="8" t="s">
        <v>96</v>
      </c>
      <c r="O20" s="8" t="s">
        <v>70</v>
      </c>
      <c r="P20" s="8" t="s">
        <v>71</v>
      </c>
      <c r="Q20" s="8" t="s">
        <v>72</v>
      </c>
      <c r="R20" s="8" t="s">
        <v>73</v>
      </c>
      <c r="S20" s="8" t="s">
        <v>74</v>
      </c>
      <c r="T20" s="8" t="s">
        <v>75</v>
      </c>
    </row>
    <row r="21" spans="1:20" x14ac:dyDescent="0.25">
      <c r="A21" s="7">
        <v>1</v>
      </c>
      <c r="B21" s="7" t="s">
        <v>76</v>
      </c>
      <c r="C21" s="7">
        <v>85</v>
      </c>
      <c r="D21" s="7">
        <v>90</v>
      </c>
      <c r="E21" s="7">
        <v>80</v>
      </c>
      <c r="F21" s="7">
        <v>85</v>
      </c>
      <c r="G21" s="7">
        <v>88</v>
      </c>
      <c r="H21" s="7">
        <v>92</v>
      </c>
      <c r="I21" s="7">
        <v>87</v>
      </c>
      <c r="J21" s="7">
        <v>90</v>
      </c>
      <c r="K21" s="7">
        <f>SUM(C21:J21)</f>
        <v>697</v>
      </c>
      <c r="L21" s="13">
        <f>K21/800*100</f>
        <v>87.125</v>
      </c>
      <c r="M21" s="7" t="s">
        <v>26</v>
      </c>
      <c r="N21" s="7">
        <f>IF(M21=$N$33,$O$33,IF(M21=$N$34,$O$34,IF(M21=$N$35,$O$35,IF(M21=$N$36,$O$36))))</f>
        <v>50000</v>
      </c>
      <c r="O21" s="7">
        <f>IF(L21&gt;=95,N21*$G$34,IF(L21&gt;=85,N21*$G$35,IF(L21&gt;=75,N21*$G$36,IF(L21&gt;=65,N21*$G$37))))</f>
        <v>7500</v>
      </c>
      <c r="P21" s="7" t="s">
        <v>77</v>
      </c>
      <c r="Q21" s="7">
        <f>IF(P21="Y",$J$34,0)</f>
        <v>2000</v>
      </c>
      <c r="R21" s="7" t="s">
        <v>90</v>
      </c>
      <c r="S21" s="7">
        <f>IF(R21=$K$34,N21*$M$34,IF(R21=$K$35,N21*$M$35,IF(R21=$K$36,N21*$M$36,IF(R21=$K$37,N21*$M$37))))</f>
        <v>25000</v>
      </c>
      <c r="T21" s="7">
        <f>Q21+N21-O21-S21</f>
        <v>19500</v>
      </c>
    </row>
    <row r="22" spans="1:20" x14ac:dyDescent="0.25">
      <c r="A22" s="7">
        <v>2</v>
      </c>
      <c r="B22" s="7" t="s">
        <v>78</v>
      </c>
      <c r="C22" s="7">
        <v>70</v>
      </c>
      <c r="D22" s="7">
        <v>75</v>
      </c>
      <c r="E22" s="7">
        <v>65</v>
      </c>
      <c r="F22" s="7">
        <v>72</v>
      </c>
      <c r="G22" s="7">
        <v>78</v>
      </c>
      <c r="H22" s="7">
        <v>68</v>
      </c>
      <c r="I22" s="7">
        <v>70</v>
      </c>
      <c r="J22" s="7">
        <v>75</v>
      </c>
      <c r="K22" s="7">
        <f t="shared" ref="K22:K31" si="0">SUM(C22:J22)</f>
        <v>573</v>
      </c>
      <c r="L22" s="13">
        <f t="shared" ref="L22:L31" si="1">K22/800*100</f>
        <v>71.625</v>
      </c>
      <c r="M22" s="7" t="s">
        <v>88</v>
      </c>
      <c r="N22" s="7">
        <f t="shared" ref="N22:N31" si="2">IF(M22=$N$33,$O$33,IF(M22=$N$34,$O$34,IF(M22=$N$35,$O$35,IF(M22=$N$36,$O$36))))</f>
        <v>70000</v>
      </c>
      <c r="O22" s="7">
        <f t="shared" ref="O22:O31" si="3">IF(L22&gt;=95,N22*$G$34,IF(L22&gt;=85,N22*$G$35,IF(L22&gt;=75,N22*$G$36,IF(L22&gt;=65,N22*$G$37))))</f>
        <v>4900.0000000000009</v>
      </c>
      <c r="P22" s="7" t="s">
        <v>79</v>
      </c>
      <c r="Q22" s="7">
        <f t="shared" ref="Q22:Q31" si="4">IF(P22="Y",$J$34,0)</f>
        <v>0</v>
      </c>
      <c r="R22" s="7" t="s">
        <v>91</v>
      </c>
      <c r="S22" s="7">
        <f>IF(R22=$K$34,N22*$M$34,IF(R22=$K$35,N22*$M$35,IF(R22=$K$36,N22*$M$36,IF(R22=$K$37,N22*$M$37))))</f>
        <v>28000</v>
      </c>
      <c r="T22" s="7">
        <f t="shared" ref="T22:T31" si="5">Q22+N22-O22-S22</f>
        <v>37100</v>
      </c>
    </row>
    <row r="23" spans="1:20" x14ac:dyDescent="0.25">
      <c r="A23" s="7">
        <v>3</v>
      </c>
      <c r="B23" s="7" t="s">
        <v>80</v>
      </c>
      <c r="C23" s="7">
        <v>92</v>
      </c>
      <c r="D23" s="7">
        <v>88</v>
      </c>
      <c r="E23" s="7">
        <v>95</v>
      </c>
      <c r="F23" s="7">
        <v>90</v>
      </c>
      <c r="G23" s="7">
        <v>87</v>
      </c>
      <c r="H23" s="7">
        <v>93</v>
      </c>
      <c r="I23" s="7">
        <v>88</v>
      </c>
      <c r="J23" s="7">
        <v>92</v>
      </c>
      <c r="K23" s="7">
        <f t="shared" si="0"/>
        <v>725</v>
      </c>
      <c r="L23" s="13">
        <f t="shared" si="1"/>
        <v>90.625</v>
      </c>
      <c r="M23" s="7" t="s">
        <v>27</v>
      </c>
      <c r="N23" s="7">
        <f t="shared" si="2"/>
        <v>55000</v>
      </c>
      <c r="O23" s="7">
        <f t="shared" si="3"/>
        <v>8250</v>
      </c>
      <c r="P23" s="7" t="s">
        <v>77</v>
      </c>
      <c r="Q23" s="7">
        <f t="shared" si="4"/>
        <v>2000</v>
      </c>
      <c r="R23" s="7" t="s">
        <v>92</v>
      </c>
      <c r="S23" s="7">
        <f t="shared" ref="S23:S31" si="6">IF(R23=$K$34,N23*$M$34,IF(R23=$K$35,N23*$M$35,IF(R23=$K$36,N23*$M$36,IF(R23=$K$37,N23*$M$37))))</f>
        <v>16500</v>
      </c>
      <c r="T23" s="7">
        <f t="shared" si="5"/>
        <v>32250</v>
      </c>
    </row>
    <row r="24" spans="1:20" x14ac:dyDescent="0.25">
      <c r="A24" s="7">
        <v>4</v>
      </c>
      <c r="B24" s="7" t="s">
        <v>81</v>
      </c>
      <c r="C24" s="7">
        <v>80</v>
      </c>
      <c r="D24" s="7">
        <v>82</v>
      </c>
      <c r="E24" s="7">
        <v>85</v>
      </c>
      <c r="F24" s="7">
        <v>88</v>
      </c>
      <c r="G24" s="7">
        <v>80</v>
      </c>
      <c r="H24" s="7">
        <v>85</v>
      </c>
      <c r="I24" s="7">
        <v>83</v>
      </c>
      <c r="J24" s="7">
        <v>86</v>
      </c>
      <c r="K24" s="7">
        <f t="shared" si="0"/>
        <v>669</v>
      </c>
      <c r="L24" s="13">
        <f t="shared" si="1"/>
        <v>83.625</v>
      </c>
      <c r="M24" s="7" t="s">
        <v>89</v>
      </c>
      <c r="N24" s="7">
        <f t="shared" si="2"/>
        <v>80000</v>
      </c>
      <c r="O24" s="7">
        <f t="shared" si="3"/>
        <v>8000</v>
      </c>
      <c r="P24" s="7" t="s">
        <v>77</v>
      </c>
      <c r="Q24" s="7">
        <f t="shared" si="4"/>
        <v>2000</v>
      </c>
      <c r="R24" s="7" t="s">
        <v>93</v>
      </c>
      <c r="S24" s="7">
        <f t="shared" si="6"/>
        <v>0</v>
      </c>
      <c r="T24" s="7">
        <f t="shared" si="5"/>
        <v>74000</v>
      </c>
    </row>
    <row r="25" spans="1:20" x14ac:dyDescent="0.25">
      <c r="A25" s="7">
        <v>5</v>
      </c>
      <c r="B25" s="7" t="s">
        <v>24</v>
      </c>
      <c r="C25" s="7">
        <v>75</v>
      </c>
      <c r="D25" s="7">
        <v>78</v>
      </c>
      <c r="E25" s="7">
        <v>80</v>
      </c>
      <c r="F25" s="7">
        <v>82</v>
      </c>
      <c r="G25" s="7">
        <v>76</v>
      </c>
      <c r="H25" s="7">
        <v>78</v>
      </c>
      <c r="I25" s="7">
        <v>80</v>
      </c>
      <c r="J25" s="7">
        <v>82</v>
      </c>
      <c r="K25" s="7">
        <f t="shared" si="0"/>
        <v>631</v>
      </c>
      <c r="L25" s="13">
        <f t="shared" si="1"/>
        <v>78.875</v>
      </c>
      <c r="M25" s="7" t="s">
        <v>26</v>
      </c>
      <c r="N25" s="7">
        <f t="shared" si="2"/>
        <v>50000</v>
      </c>
      <c r="O25" s="7">
        <f t="shared" si="3"/>
        <v>5000</v>
      </c>
      <c r="P25" s="7" t="s">
        <v>77</v>
      </c>
      <c r="Q25" s="7">
        <f t="shared" si="4"/>
        <v>2000</v>
      </c>
      <c r="R25" s="7" t="s">
        <v>90</v>
      </c>
      <c r="S25" s="7">
        <f t="shared" si="6"/>
        <v>25000</v>
      </c>
      <c r="T25" s="7">
        <f t="shared" si="5"/>
        <v>22000</v>
      </c>
    </row>
    <row r="26" spans="1:20" x14ac:dyDescent="0.25">
      <c r="A26" s="7">
        <v>6</v>
      </c>
      <c r="B26" s="7" t="s">
        <v>82</v>
      </c>
      <c r="C26" s="7">
        <v>85</v>
      </c>
      <c r="D26" s="7">
        <v>86</v>
      </c>
      <c r="E26" s="7">
        <v>88</v>
      </c>
      <c r="F26" s="7">
        <v>90</v>
      </c>
      <c r="G26" s="7">
        <v>85</v>
      </c>
      <c r="H26" s="7">
        <v>88</v>
      </c>
      <c r="I26" s="7">
        <v>86</v>
      </c>
      <c r="J26" s="7">
        <v>89</v>
      </c>
      <c r="K26" s="7">
        <f t="shared" si="0"/>
        <v>697</v>
      </c>
      <c r="L26" s="13">
        <f t="shared" si="1"/>
        <v>87.125</v>
      </c>
      <c r="M26" s="7" t="s">
        <v>88</v>
      </c>
      <c r="N26" s="7">
        <f t="shared" si="2"/>
        <v>70000</v>
      </c>
      <c r="O26" s="7">
        <f t="shared" si="3"/>
        <v>10500</v>
      </c>
      <c r="P26" s="7" t="s">
        <v>79</v>
      </c>
      <c r="Q26" s="7">
        <f t="shared" si="4"/>
        <v>0</v>
      </c>
      <c r="R26" s="7" t="s">
        <v>91</v>
      </c>
      <c r="S26" s="7">
        <f t="shared" si="6"/>
        <v>28000</v>
      </c>
      <c r="T26" s="7">
        <f t="shared" si="5"/>
        <v>31500</v>
      </c>
    </row>
    <row r="27" spans="1:20" x14ac:dyDescent="0.25">
      <c r="A27" s="7">
        <v>7</v>
      </c>
      <c r="B27" s="7" t="s">
        <v>83</v>
      </c>
      <c r="C27" s="7">
        <v>90</v>
      </c>
      <c r="D27" s="7">
        <v>92</v>
      </c>
      <c r="E27" s="7">
        <v>95</v>
      </c>
      <c r="F27" s="7">
        <v>92</v>
      </c>
      <c r="G27" s="7">
        <v>90</v>
      </c>
      <c r="H27" s="7">
        <v>94</v>
      </c>
      <c r="I27" s="7">
        <v>92</v>
      </c>
      <c r="J27" s="7">
        <v>95</v>
      </c>
      <c r="K27" s="7">
        <f t="shared" si="0"/>
        <v>740</v>
      </c>
      <c r="L27" s="13">
        <f t="shared" si="1"/>
        <v>92.5</v>
      </c>
      <c r="M27" s="7" t="s">
        <v>27</v>
      </c>
      <c r="N27" s="7">
        <f t="shared" si="2"/>
        <v>55000</v>
      </c>
      <c r="O27" s="7">
        <f t="shared" si="3"/>
        <v>8250</v>
      </c>
      <c r="P27" s="7" t="s">
        <v>79</v>
      </c>
      <c r="Q27" s="7">
        <f t="shared" si="4"/>
        <v>0</v>
      </c>
      <c r="R27" s="7" t="s">
        <v>92</v>
      </c>
      <c r="S27" s="7">
        <f t="shared" si="6"/>
        <v>16500</v>
      </c>
      <c r="T27" s="7">
        <f t="shared" si="5"/>
        <v>30250</v>
      </c>
    </row>
    <row r="28" spans="1:20" x14ac:dyDescent="0.25">
      <c r="A28" s="7">
        <v>8</v>
      </c>
      <c r="B28" s="7" t="s">
        <v>84</v>
      </c>
      <c r="C28" s="7">
        <v>78</v>
      </c>
      <c r="D28" s="7">
        <v>80</v>
      </c>
      <c r="E28" s="7">
        <v>82</v>
      </c>
      <c r="F28" s="7">
        <v>85</v>
      </c>
      <c r="G28" s="7">
        <v>78</v>
      </c>
      <c r="H28" s="7">
        <v>80</v>
      </c>
      <c r="I28" s="7">
        <v>82</v>
      </c>
      <c r="J28" s="7">
        <v>85</v>
      </c>
      <c r="K28" s="7">
        <f t="shared" si="0"/>
        <v>650</v>
      </c>
      <c r="L28" s="13">
        <f t="shared" si="1"/>
        <v>81.25</v>
      </c>
      <c r="M28" s="7" t="s">
        <v>89</v>
      </c>
      <c r="N28" s="7">
        <f t="shared" si="2"/>
        <v>80000</v>
      </c>
      <c r="O28" s="7">
        <f t="shared" si="3"/>
        <v>8000</v>
      </c>
      <c r="P28" s="7" t="s">
        <v>77</v>
      </c>
      <c r="Q28" s="7">
        <f t="shared" si="4"/>
        <v>2000</v>
      </c>
      <c r="R28" s="7" t="s">
        <v>92</v>
      </c>
      <c r="S28" s="7">
        <f t="shared" si="6"/>
        <v>24000</v>
      </c>
      <c r="T28" s="7">
        <f t="shared" si="5"/>
        <v>50000</v>
      </c>
    </row>
    <row r="29" spans="1:20" x14ac:dyDescent="0.25">
      <c r="A29" s="7">
        <v>9</v>
      </c>
      <c r="B29" s="7" t="s">
        <v>85</v>
      </c>
      <c r="C29" s="7">
        <v>85</v>
      </c>
      <c r="D29" s="7">
        <v>88</v>
      </c>
      <c r="E29" s="7">
        <v>90</v>
      </c>
      <c r="F29" s="7">
        <v>92</v>
      </c>
      <c r="G29" s="7">
        <v>85</v>
      </c>
      <c r="H29" s="7">
        <v>88</v>
      </c>
      <c r="I29" s="7">
        <v>90</v>
      </c>
      <c r="J29" s="7">
        <v>92</v>
      </c>
      <c r="K29" s="7">
        <f t="shared" si="0"/>
        <v>710</v>
      </c>
      <c r="L29" s="13">
        <f t="shared" si="1"/>
        <v>88.75</v>
      </c>
      <c r="M29" s="7" t="s">
        <v>26</v>
      </c>
      <c r="N29" s="7">
        <f t="shared" si="2"/>
        <v>50000</v>
      </c>
      <c r="O29" s="7">
        <f t="shared" si="3"/>
        <v>7500</v>
      </c>
      <c r="P29" s="7" t="s">
        <v>79</v>
      </c>
      <c r="Q29" s="7">
        <f t="shared" si="4"/>
        <v>0</v>
      </c>
      <c r="R29" s="7" t="s">
        <v>93</v>
      </c>
      <c r="S29" s="7">
        <f t="shared" si="6"/>
        <v>0</v>
      </c>
      <c r="T29" s="7">
        <f t="shared" si="5"/>
        <v>42500</v>
      </c>
    </row>
    <row r="30" spans="1:20" x14ac:dyDescent="0.25">
      <c r="A30" s="7">
        <v>10</v>
      </c>
      <c r="B30" s="7" t="s">
        <v>86</v>
      </c>
      <c r="C30" s="7">
        <v>92</v>
      </c>
      <c r="D30" s="7">
        <v>95</v>
      </c>
      <c r="E30" s="7">
        <v>98</v>
      </c>
      <c r="F30" s="7">
        <v>92</v>
      </c>
      <c r="G30" s="7">
        <v>92</v>
      </c>
      <c r="H30" s="7">
        <v>95</v>
      </c>
      <c r="I30" s="7">
        <v>98</v>
      </c>
      <c r="J30" s="7">
        <v>92</v>
      </c>
      <c r="K30" s="7">
        <f t="shared" si="0"/>
        <v>754</v>
      </c>
      <c r="L30" s="13">
        <f t="shared" si="1"/>
        <v>94.25</v>
      </c>
      <c r="M30" s="7" t="s">
        <v>88</v>
      </c>
      <c r="N30" s="7">
        <f t="shared" si="2"/>
        <v>70000</v>
      </c>
      <c r="O30" s="7">
        <f t="shared" si="3"/>
        <v>10500</v>
      </c>
      <c r="P30" s="7" t="s">
        <v>77</v>
      </c>
      <c r="Q30" s="7">
        <f t="shared" si="4"/>
        <v>2000</v>
      </c>
      <c r="R30" s="7" t="s">
        <v>91</v>
      </c>
      <c r="S30" s="7">
        <f t="shared" si="6"/>
        <v>28000</v>
      </c>
      <c r="T30" s="7">
        <f t="shared" si="5"/>
        <v>33500</v>
      </c>
    </row>
    <row r="31" spans="1:20" x14ac:dyDescent="0.25">
      <c r="A31" s="7">
        <v>11</v>
      </c>
      <c r="B31" s="7" t="s">
        <v>87</v>
      </c>
      <c r="C31" s="7">
        <v>5</v>
      </c>
      <c r="D31" s="7">
        <v>10</v>
      </c>
      <c r="E31" s="7">
        <v>8</v>
      </c>
      <c r="F31" s="7">
        <v>6</v>
      </c>
      <c r="G31" s="7">
        <v>7</v>
      </c>
      <c r="H31" s="7">
        <v>5</v>
      </c>
      <c r="I31" s="7">
        <v>10</v>
      </c>
      <c r="J31" s="7">
        <v>8</v>
      </c>
      <c r="K31" s="7">
        <f t="shared" si="0"/>
        <v>59</v>
      </c>
      <c r="L31" s="13">
        <f t="shared" si="1"/>
        <v>7.375</v>
      </c>
      <c r="M31" s="7" t="s">
        <v>27</v>
      </c>
      <c r="N31" s="7">
        <f t="shared" si="2"/>
        <v>55000</v>
      </c>
      <c r="O31" s="7">
        <f>IF(L31&gt;=95,N31*$G$34,IF(L31&gt;=85,N31*$G$35,IF(L31&gt;=75,N31*$G$36,IF(L31&gt;=65,N31*$G$37,0))))</f>
        <v>0</v>
      </c>
      <c r="P31" s="7" t="s">
        <v>77</v>
      </c>
      <c r="Q31" s="7">
        <f t="shared" si="4"/>
        <v>2000</v>
      </c>
      <c r="R31" s="7" t="s">
        <v>91</v>
      </c>
      <c r="S31" s="7">
        <f t="shared" si="6"/>
        <v>22000</v>
      </c>
      <c r="T31" s="7">
        <f t="shared" si="5"/>
        <v>35000</v>
      </c>
    </row>
    <row r="32" spans="1:20" x14ac:dyDescent="0.25">
      <c r="R32" s="9"/>
    </row>
    <row r="33" spans="6:15" ht="21" x14ac:dyDescent="0.35">
      <c r="F33" s="14" t="s">
        <v>97</v>
      </c>
      <c r="G33" s="15"/>
      <c r="K33" s="10" t="s">
        <v>73</v>
      </c>
      <c r="L33" s="10"/>
      <c r="M33" s="22" t="s">
        <v>74</v>
      </c>
      <c r="N33" s="10" t="s">
        <v>26</v>
      </c>
      <c r="O33" s="10">
        <v>50000</v>
      </c>
    </row>
    <row r="34" spans="6:15" ht="21" x14ac:dyDescent="0.35">
      <c r="F34" s="16" t="s">
        <v>98</v>
      </c>
      <c r="G34" s="17">
        <v>0.2</v>
      </c>
      <c r="I34" s="20" t="s">
        <v>102</v>
      </c>
      <c r="J34" s="21">
        <v>2000</v>
      </c>
      <c r="K34" s="10" t="s">
        <v>90</v>
      </c>
      <c r="L34" s="10"/>
      <c r="M34" s="23">
        <v>0.5</v>
      </c>
      <c r="N34" s="10" t="s">
        <v>94</v>
      </c>
      <c r="O34" s="10">
        <v>70000</v>
      </c>
    </row>
    <row r="35" spans="6:15" ht="21" x14ac:dyDescent="0.35">
      <c r="F35" s="16" t="s">
        <v>99</v>
      </c>
      <c r="G35" s="17">
        <v>0.15</v>
      </c>
      <c r="K35" s="10" t="s">
        <v>91</v>
      </c>
      <c r="L35" s="10"/>
      <c r="M35" s="23">
        <v>0.4</v>
      </c>
      <c r="N35" s="10" t="s">
        <v>27</v>
      </c>
      <c r="O35" s="10">
        <v>55000</v>
      </c>
    </row>
    <row r="36" spans="6:15" ht="21" x14ac:dyDescent="0.35">
      <c r="F36" s="16" t="s">
        <v>100</v>
      </c>
      <c r="G36" s="17">
        <v>0.1</v>
      </c>
      <c r="K36" s="10" t="s">
        <v>92</v>
      </c>
      <c r="L36" s="10"/>
      <c r="M36" s="23">
        <v>0.3</v>
      </c>
      <c r="N36" s="10" t="s">
        <v>95</v>
      </c>
      <c r="O36" s="10">
        <v>80000</v>
      </c>
    </row>
    <row r="37" spans="6:15" ht="21.75" thickBot="1" x14ac:dyDescent="0.4">
      <c r="F37" s="18" t="s">
        <v>101</v>
      </c>
      <c r="G37" s="19">
        <v>7.0000000000000007E-2</v>
      </c>
      <c r="K37" s="10" t="s">
        <v>93</v>
      </c>
      <c r="L37" s="10"/>
      <c r="M37" s="23">
        <v>0</v>
      </c>
    </row>
  </sheetData>
  <mergeCells count="2">
    <mergeCell ref="I1:J1"/>
    <mergeCell ref="A19:R19"/>
  </mergeCells>
  <dataValidations count="3">
    <dataValidation type="list" allowBlank="1" showInputMessage="1" showErrorMessage="1" sqref="M21:M31">
      <formula1>"BCA, B. TECH, MCA, M. TECH"</formula1>
    </dataValidation>
    <dataValidation type="list" allowBlank="1" showInputMessage="1" showErrorMessage="1" errorTitle="TERE SATH BURA HOGA" error="TU M***A HAI" sqref="R27:R31 R21:R24">
      <formula1>"SC,ST,OBC,GENERAL"</formula1>
    </dataValidation>
    <dataValidation type="list" allowBlank="1" showInputMessage="1" showErrorMessage="1" errorTitle="TERE SATH BURA HOGA" error="YOU ARE NOT HINDU" sqref="R25:R26">
      <formula1>"SC,ST,OBC,GENERAL"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103</v>
      </c>
      <c r="E1" t="s">
        <v>107</v>
      </c>
      <c r="F1" t="s">
        <v>108</v>
      </c>
      <c r="G1" t="s">
        <v>109</v>
      </c>
    </row>
    <row r="2" spans="1:7" x14ac:dyDescent="0.25">
      <c r="A2" t="s">
        <v>104</v>
      </c>
      <c r="B2">
        <f>_xlfn.UNICODE(A2)</f>
        <v>97</v>
      </c>
      <c r="E2" t="s">
        <v>110</v>
      </c>
      <c r="F2" t="str">
        <f>UPPER(E2)</f>
        <v>HELLO</v>
      </c>
      <c r="G2" t="str">
        <f>LOWER(E2)</f>
        <v>hello</v>
      </c>
    </row>
    <row r="3" spans="1:7" x14ac:dyDescent="0.25">
      <c r="A3" t="s">
        <v>105</v>
      </c>
      <c r="B3">
        <f t="shared" ref="B3:B4" si="0">_xlfn.UNICODE(A3)</f>
        <v>102</v>
      </c>
    </row>
    <row r="4" spans="1:7" x14ac:dyDescent="0.25">
      <c r="A4" t="s">
        <v>106</v>
      </c>
      <c r="B4">
        <f t="shared" si="0"/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1.28515625" bestFit="1" customWidth="1"/>
  </cols>
  <sheetData>
    <row r="1" spans="1:2" ht="21" x14ac:dyDescent="0.35">
      <c r="A1" s="10" t="s">
        <v>26</v>
      </c>
      <c r="B1" s="10">
        <v>50000</v>
      </c>
    </row>
    <row r="2" spans="1:2" ht="21" x14ac:dyDescent="0.35">
      <c r="A2" s="10" t="s">
        <v>94</v>
      </c>
      <c r="B2" s="10">
        <v>70000</v>
      </c>
    </row>
    <row r="3" spans="1:2" ht="21" x14ac:dyDescent="0.35">
      <c r="A3" s="10" t="s">
        <v>27</v>
      </c>
      <c r="B3" s="10">
        <v>55000</v>
      </c>
    </row>
    <row r="4" spans="1:2" ht="21" x14ac:dyDescent="0.35">
      <c r="A4" s="10" t="s">
        <v>95</v>
      </c>
      <c r="B4" s="10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passwan</dc:creator>
  <cp:lastModifiedBy>Windows User</cp:lastModifiedBy>
  <dcterms:created xsi:type="dcterms:W3CDTF">2024-03-05T03:44:50Z</dcterms:created>
  <dcterms:modified xsi:type="dcterms:W3CDTF">2024-03-06T06:16:31Z</dcterms:modified>
</cp:coreProperties>
</file>