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13_ncr:1_{CE3452FF-4D3D-47C1-8F72-BF61F27A7448}" xr6:coauthVersionLast="36" xr6:coauthVersionMax="36" xr10:uidLastSave="{00000000-0000-0000-0000-000000000000}"/>
  <bookViews>
    <workbookView xWindow="0" yWindow="0" windowWidth="19200" windowHeight="6930" xr2:uid="{3DB2DC57-B2EB-4C10-8E89-0E02C69EB006}"/>
  </bookViews>
  <sheets>
    <sheet name="Sheet1" sheetId="1" r:id="rId1"/>
  </sheets>
  <definedNames>
    <definedName name="_xlchart.v1.0" hidden="1">Sheet1!$AA$201</definedName>
    <definedName name="_xlchart.v1.1" hidden="1">Sheet1!$AB$200:$AI$200</definedName>
    <definedName name="_xlchart.v1.2" hidden="1">Sheet1!$AB$201:$AI$201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59" i="1" l="1"/>
  <c r="T458" i="1"/>
  <c r="T457" i="1"/>
  <c r="S459" i="1"/>
  <c r="S458" i="1"/>
  <c r="S457" i="1"/>
  <c r="AM418" i="1" l="1"/>
  <c r="AM417" i="1"/>
  <c r="AM416" i="1"/>
  <c r="AL418" i="1"/>
  <c r="AL417" i="1"/>
  <c r="AL416" i="1"/>
  <c r="S413" i="1" l="1"/>
  <c r="S412" i="1"/>
  <c r="S411" i="1"/>
  <c r="R413" i="1"/>
  <c r="R412" i="1"/>
  <c r="R411" i="1"/>
  <c r="AJ378" i="1" l="1"/>
  <c r="AJ377" i="1"/>
  <c r="AJ376" i="1"/>
  <c r="AI378" i="1"/>
  <c r="AI377" i="1"/>
  <c r="AI376" i="1"/>
  <c r="S369" i="1"/>
  <c r="S368" i="1"/>
  <c r="R370" i="1"/>
  <c r="R369" i="1"/>
  <c r="R368" i="1"/>
  <c r="S367" i="1"/>
  <c r="R367" i="1"/>
  <c r="AN307" i="1"/>
  <c r="AH308" i="1" l="1"/>
  <c r="AH307" i="1"/>
  <c r="Q304" i="1" l="1"/>
  <c r="K303" i="1"/>
  <c r="K302" i="1"/>
  <c r="AT254" i="1"/>
  <c r="AN254" i="1"/>
  <c r="AN253" i="1"/>
  <c r="M239" i="1"/>
  <c r="I240" i="1"/>
  <c r="I239" i="1"/>
  <c r="AM200" i="1" l="1"/>
  <c r="O192" i="1"/>
  <c r="O191" i="1"/>
  <c r="H183" i="1"/>
  <c r="H182" i="1"/>
  <c r="AE170" i="1"/>
  <c r="AE169" i="1"/>
  <c r="X164" i="1" l="1"/>
  <c r="X163" i="1"/>
  <c r="G148" i="1"/>
  <c r="K149" i="1"/>
  <c r="K148" i="1"/>
  <c r="G146" i="1"/>
  <c r="G147" i="1" l="1"/>
  <c r="AE171" i="1"/>
  <c r="X131" i="1"/>
  <c r="AC130" i="1"/>
  <c r="AC129" i="1"/>
  <c r="X129" i="1"/>
  <c r="G115" i="1"/>
  <c r="G114" i="1"/>
  <c r="X130" i="1" l="1"/>
  <c r="V87" i="1"/>
  <c r="V86" i="1"/>
  <c r="S85" i="1"/>
  <c r="S86" i="1" l="1"/>
  <c r="K88" i="1"/>
  <c r="K87" i="1"/>
  <c r="H87" i="1"/>
  <c r="H86" i="1"/>
  <c r="Q63" i="1"/>
  <c r="Q62" i="1"/>
  <c r="Q61" i="1"/>
  <c r="I63" i="1"/>
  <c r="I62" i="1"/>
  <c r="I61" i="1"/>
  <c r="K86" i="1" l="1"/>
  <c r="C35" i="1"/>
  <c r="C34" i="1"/>
  <c r="C33" i="1"/>
  <c r="J15" i="1"/>
  <c r="J14" i="1"/>
  <c r="J13" i="1"/>
  <c r="C13" i="1"/>
  <c r="C12" i="1"/>
  <c r="C11" i="1"/>
</calcChain>
</file>

<file path=xl/sharedStrings.xml><?xml version="1.0" encoding="utf-8"?>
<sst xmlns="http://schemas.openxmlformats.org/spreadsheetml/2006/main" count="205" uniqueCount="117">
  <si>
    <t>1) Business Problem: A retail store wants to analyze the sales data of a particular product category to understand the typical sales performance and make strategic decisions</t>
  </si>
  <si>
    <t>week 1</t>
  </si>
  <si>
    <t>week 2</t>
  </si>
  <si>
    <t>week 3</t>
  </si>
  <si>
    <t>week 4</t>
  </si>
  <si>
    <t>mean</t>
  </si>
  <si>
    <t>mediun</t>
  </si>
  <si>
    <t>mode</t>
  </si>
  <si>
    <t>2) Business Problem: A restaurant wants to analyze the waiting times of its
customers to understand the typical waiting experience and improve service efficiency.</t>
  </si>
  <si>
    <t xml:space="preserve">mean </t>
  </si>
  <si>
    <t xml:space="preserve">mediun </t>
  </si>
  <si>
    <t>3) Business Problem: A car rental company wants to analyze the rental durations of
its customers to understand the typical rental period and optimize its pricing and
fleet management strategies.</t>
  </si>
  <si>
    <t xml:space="preserve">median </t>
  </si>
  <si>
    <t>Questions on measure of dispersion</t>
  </si>
  <si>
    <t>1) Problem: A manufacturing company wants to analyze the production output of a
specific machine to understand the variability or spread in its performance.</t>
  </si>
  <si>
    <t>Let's consider the number of units produced per hour by the machine for a sample of 10 working days:</t>
  </si>
  <si>
    <t>min</t>
  </si>
  <si>
    <t>max</t>
  </si>
  <si>
    <t>Range</t>
  </si>
  <si>
    <t>variance</t>
  </si>
  <si>
    <t>sd</t>
  </si>
  <si>
    <t>2) Problem: A retail store wants to analyze the sales of a specific product to
understand the variability in daily sales and assess its inventory management</t>
  </si>
  <si>
    <t>Data:
Let's consider the daily sales (in dollars) for the past 30 days:</t>
  </si>
  <si>
    <t>range</t>
  </si>
  <si>
    <t>3) Problem: An e-commerce platform wants to analyze the delivery times of its
shipments to understand the variability in order fulfillment and optimize its
logistics operations.</t>
  </si>
  <si>
    <t>Data:
Let's consider the delivery times (in days) for a sample of 50 shipments:</t>
  </si>
  <si>
    <t xml:space="preserve">min </t>
  </si>
  <si>
    <t>4) Problem : A company wants to analyze the monthly revenue generated by one of
its products to understand its performance and variability.</t>
  </si>
  <si>
    <t>Data:
Let's consider the monthly revenue (in thousands of dollars) for the past 12 months:</t>
  </si>
  <si>
    <t>avrage</t>
  </si>
  <si>
    <t>RANGE</t>
  </si>
  <si>
    <t xml:space="preserve">MIN </t>
  </si>
  <si>
    <t>MAX</t>
  </si>
  <si>
    <t>5) Problem : A survey was conducted to gather feedback from customers regarding
their satisfaction with a particular service on a scale of 1 to 10.</t>
  </si>
  <si>
    <t>Data:
Let's consider the satisfaction ratings from 50 customers:</t>
  </si>
  <si>
    <t xml:space="preserve">s.d </t>
  </si>
  <si>
    <t>6) Problem :A company wants to analyze the customer wait times at its call center to
assess the efficiency of its customer service operations.</t>
  </si>
  <si>
    <t>Data:
Let's consider the wait times (in minutes) for a sample of 100 randomly selected
customer calls:</t>
  </si>
  <si>
    <t>aveage</t>
  </si>
  <si>
    <t>s.d</t>
  </si>
  <si>
    <t>7) Problem : A transportation company wants to analyze the fuel efficiency of its
vehicle fleet to identify any variations across different vehicle models.</t>
  </si>
  <si>
    <t>Data:
Let's consider the fuel efficiency (in miles per gallon, mpg) for a sample of 50 vehicles:</t>
  </si>
  <si>
    <t>model A</t>
  </si>
  <si>
    <t xml:space="preserve">model B </t>
  </si>
  <si>
    <t>model C</t>
  </si>
  <si>
    <t xml:space="preserve">model D </t>
  </si>
  <si>
    <t>model E</t>
  </si>
  <si>
    <t>8) Problem : A company wants to analyze the ages of its employees to understand
the age distribution and demographics within the organization.</t>
  </si>
  <si>
    <t>Data:
Let's consider the ages of 100 employees:</t>
  </si>
  <si>
    <t>26-30</t>
  </si>
  <si>
    <t>36-40</t>
  </si>
  <si>
    <t>bin</t>
  </si>
  <si>
    <t>More</t>
  </si>
  <si>
    <t>Frequency</t>
  </si>
  <si>
    <t>median</t>
  </si>
  <si>
    <t>9) Problem :A retail store wants to analyze the purchase amounts made by
customers to understand their spending habits.</t>
  </si>
  <si>
    <t>Data:
Let's consider the purchase amounts (in dollars) for a sample of 50 customers:</t>
  </si>
  <si>
    <t>41-45</t>
  </si>
  <si>
    <t>31-35</t>
  </si>
  <si>
    <t>46-50</t>
  </si>
  <si>
    <t>51-55</t>
  </si>
  <si>
    <t>56-60</t>
  </si>
  <si>
    <t>61-65</t>
  </si>
  <si>
    <t>66-70</t>
  </si>
  <si>
    <t>71-75</t>
  </si>
  <si>
    <t>I.Q.R</t>
  </si>
  <si>
    <t>10) Problem : A manufacturing company wants to analyze the defect rates of its
production line to identify the frequency of different types of defects.</t>
  </si>
  <si>
    <t>Data:
Let's consider the types of defects and their corresponding frequencies observed in a
sample of 200 products:</t>
  </si>
  <si>
    <t>Defect Type</t>
  </si>
  <si>
    <t>a</t>
  </si>
  <si>
    <t>b</t>
  </si>
  <si>
    <t>c</t>
  </si>
  <si>
    <t>d</t>
  </si>
  <si>
    <t>e</t>
  </si>
  <si>
    <t>f</t>
  </si>
  <si>
    <t>g</t>
  </si>
  <si>
    <t>11) Problem : A survey was conducted to gather feedback from customers about their
satisfaction levels with a specific service on a scale of 1 to 5.</t>
  </si>
  <si>
    <t>Data:
Let's consider the satisfaction ratings from 100 customers:</t>
  </si>
  <si>
    <t xml:space="preserve">bin </t>
  </si>
  <si>
    <t>12) Problem : A company wants to analyze the monthly sales figures of its products to
understand the sales distribution across different price ranges.</t>
  </si>
  <si>
    <t>Data:
Let's consider the monthly sales figures (in thousands of dollars) for a sample of 50
products:</t>
  </si>
  <si>
    <t>27-30</t>
  </si>
  <si>
    <t>13) Problem : A study was conducted to analyze the response times of a website for
different user locations.</t>
  </si>
  <si>
    <t>Data:
Let's consider the response times (in milliseconds) for a sample of 200 user requests:</t>
  </si>
  <si>
    <t>117-120</t>
  </si>
  <si>
    <t>121-125</t>
  </si>
  <si>
    <t>126-130</t>
  </si>
  <si>
    <t>131-135</t>
  </si>
  <si>
    <t>136-140</t>
  </si>
  <si>
    <t>141-145</t>
  </si>
  <si>
    <t>146-150</t>
  </si>
  <si>
    <t>14) Problem : A company wants to analyze the sales performance of its products
across different regions.</t>
  </si>
  <si>
    <t>Data:
Let's consider the sales figures (in thousands of dollars) for a sample of 50 products in
three regions:</t>
  </si>
  <si>
    <t>Region-1</t>
  </si>
  <si>
    <t xml:space="preserve">Region -2 </t>
  </si>
  <si>
    <t>Region-3</t>
  </si>
  <si>
    <t>25-30</t>
  </si>
  <si>
    <t>Questions on Percentile and Quartiles</t>
  </si>
  <si>
    <t>1) Question : A company wants to analyze the salary distribution of its employees to
determine the income levels at different percentiles.</t>
  </si>
  <si>
    <t>Data:
Let's consider the monthly salaries (in thousands of dollars) of a sample of 200
employees:</t>
  </si>
  <si>
    <t>percentiles</t>
  </si>
  <si>
    <t>quartile</t>
  </si>
  <si>
    <t>interpretation</t>
  </si>
  <si>
    <t>2) Question : A research study wants to analyze the weight distribution of a sample
of individuals to assess their health and body composition.</t>
  </si>
  <si>
    <t>Data:
Let's consider the weights (in kilograms) of a sample of 100 individuals:</t>
  </si>
  <si>
    <t>percentile</t>
  </si>
  <si>
    <t>3) Question : A retail store wants to analyze the distribution of customer purchase
amounts to identify their spending patterns.</t>
  </si>
  <si>
    <t>Data:
Let's consider the purchase amounts (in dollars) of a sample of 150 customers:</t>
  </si>
  <si>
    <t>Quartile</t>
  </si>
  <si>
    <t>4) Question : A study wants to analyze the distribution of commute times of
employees to determine the average time spent traveling to work.</t>
  </si>
  <si>
    <t>Data:
Let's consider the commute times (in minutes) of a sample of 250 employees:</t>
  </si>
  <si>
    <t>5) Question : A manufacturing company wants to analyze the defect rates in its
production process to evaluate product quality.</t>
  </si>
  <si>
    <t>Data:
Let's consider the defect rates (in percentage) for a sample of 300 products:</t>
  </si>
  <si>
    <t>In This Data lat's We are Considering a Salary to all Employees the Higest Salary in Doller 450.5 Percentile and the Lowest Salary in Doller 74.7 Percentile, and we are Look At Quartiles the Higest Quartile Salary is 376.3 and the Lowest Quartile 128.8.</t>
  </si>
  <si>
    <t>In This Data lat's We are Considering a Weight in Kilograms the Higest Weight in Kilograms 440 Percentile and the Lowest Weight in Kilograms 95 Percentile, and we are Look At Quartiles the Higest Quartile Weight is 390 and the Lowest Quartile Weight is 145.</t>
  </si>
  <si>
    <t>In This Data lat's We are Considering a Salary to all 150 Employees the Higest Salary in Doller 456 Percentile and the Lowest Salary in Doller 129 Percentile, and we are Look At Quartiles the Higest Quartile Salary (Q3) is 428.8 and the Lowest Quartile (Q1) 156.3.</t>
  </si>
  <si>
    <t>In This Data lat's We are Considering a Defect Rate in (%) of 300 products, Higest Defect Rate is 0.9 Percentile and the Lowest Defect Rate is 0.4 Percentile, and we are Look At Quartiles the Higest Quartile Defect Rate is 0.9 and the Lowest Quartile Defect Rate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</si>
</sst>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92D050"/>
      <name val="Calibri"/>
      <family val="2"/>
      <scheme val="minor"/>
    </font>
    <font>
      <sz val="11"/>
      <color theme="2" tint="-0.89999084444715716"/>
      <name val="Calibri"/>
      <family val="2"/>
      <scheme val="minor"/>
    </font>
    <font>
      <b/>
      <sz val="11"/>
      <color theme="1"/>
      <name val="Calibri"/>
      <family val="2"/>
      <scheme val="minor"/>
    </font>
    <font>
      <b/>
      <i/>
      <u/>
      <sz val="11"/>
      <color theme="1"/>
      <name val="Calibri"/>
      <family val="2"/>
      <scheme val="minor"/>
    </font>
    <font>
      <sz val="11"/>
      <color rgb="FF000000"/>
      <name val="Arial"/>
      <family val="2"/>
    </font>
    <font>
      <b/>
      <i/>
      <sz val="11"/>
      <color theme="1"/>
      <name val="Calibri"/>
      <family val="2"/>
      <scheme val="minor"/>
    </font>
    <font>
      <b/>
      <sz val="11"/>
      <color rgb="FF000000"/>
      <name val="Arial"/>
      <family val="2"/>
    </font>
    <font>
      <i/>
      <sz val="11"/>
      <color theme="1"/>
      <name val="Calibri"/>
      <family val="2"/>
      <scheme val="minor"/>
    </font>
  </fonts>
  <fills count="2">
    <fill>
      <patternFill patternType="none"/>
    </fill>
    <fill>
      <patternFill patternType="gray125"/>
    </fill>
  </fills>
  <borders count="2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s>
  <cellStyleXfs count="1">
    <xf numFmtId="0" fontId="0" fillId="0" borderId="0"/>
  </cellStyleXfs>
  <cellXfs count="83">
    <xf numFmtId="0" fontId="0" fillId="0" borderId="0" xfId="0"/>
    <xf numFmtId="0" fontId="0" fillId="0" borderId="0" xfId="0" applyAlignment="1">
      <alignment vertical="center"/>
    </xf>
    <xf numFmtId="0" fontId="0" fillId="0" borderId="0" xfId="0" applyAlignment="1">
      <alignment vertical="top"/>
    </xf>
    <xf numFmtId="0" fontId="0" fillId="0" borderId="0" xfId="0" applyAlignment="1">
      <alignment horizontal="left"/>
    </xf>
    <xf numFmtId="0" fontId="0" fillId="0" borderId="0" xfId="0" applyAlignment="1">
      <alignment horizontal="left" vertical="top"/>
    </xf>
    <xf numFmtId="0" fontId="0" fillId="0" borderId="1" xfId="0" applyBorder="1"/>
    <xf numFmtId="0" fontId="0" fillId="0" borderId="0" xfId="0" applyFill="1"/>
    <xf numFmtId="0" fontId="0" fillId="0" borderId="1" xfId="0" applyFill="1" applyBorder="1"/>
    <xf numFmtId="0" fontId="1" fillId="0" borderId="0" xfId="0" applyFont="1"/>
    <xf numFmtId="0" fontId="2" fillId="0" borderId="0" xfId="0" applyFont="1"/>
    <xf numFmtId="0" fontId="3" fillId="0" borderId="0" xfId="0" applyFont="1"/>
    <xf numFmtId="0" fontId="0" fillId="0" borderId="0" xfId="0" applyFont="1"/>
    <xf numFmtId="0" fontId="0" fillId="0" borderId="2" xfId="0" applyFont="1" applyBorder="1"/>
    <xf numFmtId="0" fontId="0" fillId="0" borderId="0" xfId="0" applyNumberFormat="1" applyFill="1" applyBorder="1" applyAlignment="1"/>
    <xf numFmtId="0" fontId="0" fillId="0" borderId="0" xfId="0" applyFill="1" applyBorder="1" applyAlignment="1"/>
    <xf numFmtId="0" fontId="0" fillId="0" borderId="3" xfId="0" applyFill="1" applyBorder="1" applyAlignment="1"/>
    <xf numFmtId="0" fontId="6" fillId="0" borderId="4" xfId="0" applyFont="1" applyFill="1" applyBorder="1" applyAlignment="1">
      <alignment horizontal="center"/>
    </xf>
    <xf numFmtId="0" fontId="3" fillId="0" borderId="4" xfId="0" applyFont="1" applyFill="1" applyBorder="1" applyAlignment="1">
      <alignment horizontal="center"/>
    </xf>
    <xf numFmtId="0" fontId="0" fillId="0" borderId="0" xfId="0" applyAlignment="1"/>
    <xf numFmtId="0" fontId="7" fillId="0" borderId="0" xfId="0" applyFont="1"/>
    <xf numFmtId="0" fontId="8" fillId="0" borderId="4" xfId="0" applyFont="1" applyFill="1" applyBorder="1" applyAlignment="1">
      <alignment horizontal="center"/>
    </xf>
    <xf numFmtId="0" fontId="3" fillId="0" borderId="0" xfId="0" applyFont="1" applyAlignment="1">
      <alignment wrapText="1"/>
    </xf>
    <xf numFmtId="0" fontId="0" fillId="0" borderId="8" xfId="0" applyBorder="1"/>
    <xf numFmtId="0" fontId="0" fillId="0" borderId="10" xfId="0" applyBorder="1"/>
    <xf numFmtId="0" fontId="0" fillId="0" borderId="12" xfId="0" applyBorder="1"/>
    <xf numFmtId="0" fontId="3" fillId="0" borderId="6" xfId="0" applyFont="1" applyBorder="1"/>
    <xf numFmtId="0" fontId="3" fillId="0" borderId="7" xfId="0" applyFont="1" applyBorder="1"/>
    <xf numFmtId="0" fontId="3" fillId="0" borderId="14" xfId="0" applyFont="1" applyBorder="1"/>
    <xf numFmtId="0" fontId="0" fillId="0" borderId="5" xfId="0" applyBorder="1"/>
    <xf numFmtId="0" fontId="0" fillId="0" borderId="0" xfId="0" applyBorder="1"/>
    <xf numFmtId="0" fontId="0" fillId="0" borderId="3" xfId="0" applyBorder="1"/>
    <xf numFmtId="0" fontId="0" fillId="0" borderId="15" xfId="0" applyBorder="1"/>
    <xf numFmtId="0" fontId="0" fillId="0" borderId="16" xfId="0" applyBorder="1"/>
    <xf numFmtId="0" fontId="3" fillId="0" borderId="17" xfId="0" applyFont="1" applyBorder="1" applyAlignment="1">
      <alignment wrapText="1"/>
    </xf>
    <xf numFmtId="0" fontId="3" fillId="0" borderId="4" xfId="0" applyFont="1" applyBorder="1" applyAlignment="1">
      <alignment wrapText="1"/>
    </xf>
    <xf numFmtId="0" fontId="3" fillId="0" borderId="18" xfId="0" applyFont="1" applyBorder="1" applyAlignment="1">
      <alignment wrapText="1"/>
    </xf>
    <xf numFmtId="0" fontId="0" fillId="0" borderId="19" xfId="0" applyBorder="1"/>
    <xf numFmtId="0" fontId="0" fillId="0" borderId="20" xfId="0" applyBorder="1"/>
    <xf numFmtId="0" fontId="0" fillId="0" borderId="21" xfId="0" applyBorder="1"/>
    <xf numFmtId="0" fontId="0" fillId="0" borderId="6" xfId="0" applyBorder="1"/>
    <xf numFmtId="0" fontId="0" fillId="0" borderId="0" xfId="0" applyAlignment="1">
      <alignment wrapText="1"/>
    </xf>
    <xf numFmtId="0" fontId="3" fillId="0" borderId="0" xfId="0" applyFont="1" applyAlignment="1">
      <alignment horizontal="center" wrapText="1"/>
    </xf>
    <xf numFmtId="0" fontId="3"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3" fillId="0" borderId="8" xfId="0" applyFont="1" applyBorder="1" applyAlignment="1">
      <alignment horizontal="center" vertical="top" wrapText="1"/>
    </xf>
    <xf numFmtId="0" fontId="0" fillId="0" borderId="5"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3" xfId="0" applyBorder="1" applyAlignment="1">
      <alignment horizontal="center" vertical="top" wrapText="1"/>
    </xf>
    <xf numFmtId="0" fontId="0" fillId="0" borderId="13" xfId="0" applyBorder="1" applyAlignment="1">
      <alignment horizontal="center" vertical="top" wrapText="1"/>
    </xf>
    <xf numFmtId="0" fontId="3" fillId="0" borderId="8" xfId="0" applyFont="1" applyBorder="1" applyAlignment="1">
      <alignment horizontal="center" wrapText="1"/>
    </xf>
    <xf numFmtId="0" fontId="3" fillId="0" borderId="5" xfId="0" applyFont="1" applyBorder="1" applyAlignment="1">
      <alignment horizontal="center" wrapText="1"/>
    </xf>
    <xf numFmtId="0" fontId="3" fillId="0" borderId="9" xfId="0" applyFont="1" applyBorder="1" applyAlignment="1">
      <alignment horizontal="center" wrapText="1"/>
    </xf>
    <xf numFmtId="0" fontId="3" fillId="0" borderId="10" xfId="0" applyFont="1" applyBorder="1" applyAlignment="1">
      <alignment horizontal="center" wrapText="1"/>
    </xf>
    <xf numFmtId="0" fontId="3" fillId="0" borderId="0" xfId="0" applyFont="1" applyBorder="1" applyAlignment="1">
      <alignment horizontal="center" wrapText="1"/>
    </xf>
    <xf numFmtId="0" fontId="3" fillId="0" borderId="11" xfId="0" applyFont="1" applyBorder="1" applyAlignment="1">
      <alignment horizontal="center" wrapText="1"/>
    </xf>
    <xf numFmtId="0" fontId="3" fillId="0" borderId="12" xfId="0" applyFont="1" applyBorder="1" applyAlignment="1">
      <alignment horizontal="center" wrapText="1"/>
    </xf>
    <xf numFmtId="0" fontId="3" fillId="0" borderId="3" xfId="0" applyFont="1" applyBorder="1" applyAlignment="1">
      <alignment horizontal="center" wrapText="1"/>
    </xf>
    <xf numFmtId="0" fontId="3" fillId="0" borderId="13" xfId="0" applyFont="1" applyBorder="1" applyAlignment="1">
      <alignment horizontal="center" wrapText="1"/>
    </xf>
    <xf numFmtId="0" fontId="3" fillId="0" borderId="6" xfId="0" applyFont="1" applyBorder="1" applyAlignment="1">
      <alignment horizontal="center"/>
    </xf>
    <xf numFmtId="0" fontId="3" fillId="0" borderId="14" xfId="0" applyFont="1" applyBorder="1" applyAlignment="1">
      <alignment horizontal="center"/>
    </xf>
    <xf numFmtId="0" fontId="3" fillId="0" borderId="7" xfId="0" applyFont="1" applyBorder="1" applyAlignment="1">
      <alignment horizontal="center"/>
    </xf>
    <xf numFmtId="0" fontId="0" fillId="0" borderId="6" xfId="0" applyBorder="1" applyAlignment="1">
      <alignment horizontal="center"/>
    </xf>
    <xf numFmtId="0" fontId="0" fillId="0" borderId="14" xfId="0" applyBorder="1" applyAlignment="1">
      <alignment horizontal="center"/>
    </xf>
    <xf numFmtId="0" fontId="0" fillId="0" borderId="7"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3" fillId="0" borderId="8" xfId="0" applyFont="1" applyBorder="1" applyAlignment="1">
      <alignment horizontal="center"/>
    </xf>
    <xf numFmtId="0" fontId="3" fillId="0" borderId="5" xfId="0" applyFont="1" applyBorder="1" applyAlignment="1">
      <alignment horizontal="center"/>
    </xf>
    <xf numFmtId="0" fontId="3" fillId="0" borderId="9" xfId="0" applyFont="1" applyBorder="1" applyAlignment="1">
      <alignment horizontal="center"/>
    </xf>
    <xf numFmtId="0" fontId="3" fillId="0" borderId="22" xfId="0" applyFont="1" applyBorder="1" applyAlignment="1">
      <alignment horizontal="center" wrapText="1"/>
    </xf>
    <xf numFmtId="0" fontId="0" fillId="0" borderId="9" xfId="0" applyBorder="1"/>
    <xf numFmtId="0" fontId="3" fillId="0" borderId="15" xfId="0" applyFont="1" applyBorder="1" applyAlignment="1">
      <alignment horizontal="center" vertical="center" wrapText="1"/>
    </xf>
    <xf numFmtId="0" fontId="3" fillId="0" borderId="0" xfId="0" applyFont="1" applyFill="1" applyAlignment="1">
      <alignment horizontal="center" wrapText="1"/>
    </xf>
    <xf numFmtId="0" fontId="3" fillId="0"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Sheet1!$AC$200</c:f>
              <c:strCache>
                <c:ptCount val="1"/>
                <c:pt idx="0">
                  <c:v>a</c:v>
                </c:pt>
              </c:strCache>
            </c:strRef>
          </c:tx>
          <c:spPr>
            <a:solidFill>
              <a:schemeClr val="accent2"/>
            </a:solidFill>
            <a:ln>
              <a:noFill/>
            </a:ln>
            <a:effectLst/>
          </c:spPr>
          <c:invertIfNegative val="0"/>
          <c:cat>
            <c:strRef>
              <c:f>Sheet1!$AA$201</c:f>
              <c:strCache>
                <c:ptCount val="1"/>
                <c:pt idx="0">
                  <c:v>Frequency</c:v>
                </c:pt>
              </c:strCache>
            </c:strRef>
          </c:cat>
          <c:val>
            <c:numRef>
              <c:f>Sheet1!$AC$201</c:f>
              <c:numCache>
                <c:formatCode>General</c:formatCode>
                <c:ptCount val="1"/>
                <c:pt idx="0">
                  <c:v>30</c:v>
                </c:pt>
              </c:numCache>
            </c:numRef>
          </c:val>
          <c:extLst>
            <c:ext xmlns:c16="http://schemas.microsoft.com/office/drawing/2014/chart" uri="{C3380CC4-5D6E-409C-BE32-E72D297353CC}">
              <c16:uniqueId val="{00000001-90A5-4049-A9D7-F5D079D87D53}"/>
            </c:ext>
          </c:extLst>
        </c:ser>
        <c:ser>
          <c:idx val="2"/>
          <c:order val="2"/>
          <c:tx>
            <c:strRef>
              <c:f>Sheet1!$AD$200</c:f>
              <c:strCache>
                <c:ptCount val="1"/>
                <c:pt idx="0">
                  <c:v>b</c:v>
                </c:pt>
              </c:strCache>
            </c:strRef>
          </c:tx>
          <c:spPr>
            <a:solidFill>
              <a:schemeClr val="accent3"/>
            </a:solidFill>
            <a:ln>
              <a:noFill/>
            </a:ln>
            <a:effectLst/>
          </c:spPr>
          <c:invertIfNegative val="0"/>
          <c:cat>
            <c:strRef>
              <c:f>Sheet1!$AA$201</c:f>
              <c:strCache>
                <c:ptCount val="1"/>
                <c:pt idx="0">
                  <c:v>Frequency</c:v>
                </c:pt>
              </c:strCache>
            </c:strRef>
          </c:cat>
          <c:val>
            <c:numRef>
              <c:f>Sheet1!$AD$201</c:f>
              <c:numCache>
                <c:formatCode>General</c:formatCode>
                <c:ptCount val="1"/>
                <c:pt idx="0">
                  <c:v>40</c:v>
                </c:pt>
              </c:numCache>
            </c:numRef>
          </c:val>
          <c:extLst>
            <c:ext xmlns:c16="http://schemas.microsoft.com/office/drawing/2014/chart" uri="{C3380CC4-5D6E-409C-BE32-E72D297353CC}">
              <c16:uniqueId val="{00000002-90A5-4049-A9D7-F5D079D87D53}"/>
            </c:ext>
          </c:extLst>
        </c:ser>
        <c:ser>
          <c:idx val="3"/>
          <c:order val="3"/>
          <c:tx>
            <c:strRef>
              <c:f>Sheet1!$AE$200</c:f>
              <c:strCache>
                <c:ptCount val="1"/>
                <c:pt idx="0">
                  <c:v>c</c:v>
                </c:pt>
              </c:strCache>
            </c:strRef>
          </c:tx>
          <c:spPr>
            <a:solidFill>
              <a:schemeClr val="accent4"/>
            </a:solidFill>
            <a:ln>
              <a:noFill/>
            </a:ln>
            <a:effectLst/>
          </c:spPr>
          <c:invertIfNegative val="0"/>
          <c:cat>
            <c:strRef>
              <c:f>Sheet1!$AA$201</c:f>
              <c:strCache>
                <c:ptCount val="1"/>
                <c:pt idx="0">
                  <c:v>Frequency</c:v>
                </c:pt>
              </c:strCache>
            </c:strRef>
          </c:cat>
          <c:val>
            <c:numRef>
              <c:f>Sheet1!$AE$201</c:f>
              <c:numCache>
                <c:formatCode>General</c:formatCode>
                <c:ptCount val="1"/>
                <c:pt idx="0">
                  <c:v>20</c:v>
                </c:pt>
              </c:numCache>
            </c:numRef>
          </c:val>
          <c:extLst>
            <c:ext xmlns:c16="http://schemas.microsoft.com/office/drawing/2014/chart" uri="{C3380CC4-5D6E-409C-BE32-E72D297353CC}">
              <c16:uniqueId val="{00000003-90A5-4049-A9D7-F5D079D87D53}"/>
            </c:ext>
          </c:extLst>
        </c:ser>
        <c:ser>
          <c:idx val="4"/>
          <c:order val="4"/>
          <c:tx>
            <c:strRef>
              <c:f>Sheet1!$AF$200</c:f>
              <c:strCache>
                <c:ptCount val="1"/>
                <c:pt idx="0">
                  <c:v>d</c:v>
                </c:pt>
              </c:strCache>
            </c:strRef>
          </c:tx>
          <c:spPr>
            <a:solidFill>
              <a:schemeClr val="accent5"/>
            </a:solidFill>
            <a:ln>
              <a:noFill/>
            </a:ln>
            <a:effectLst/>
          </c:spPr>
          <c:invertIfNegative val="0"/>
          <c:cat>
            <c:strRef>
              <c:f>Sheet1!$AA$201</c:f>
              <c:strCache>
                <c:ptCount val="1"/>
                <c:pt idx="0">
                  <c:v>Frequency</c:v>
                </c:pt>
              </c:strCache>
            </c:strRef>
          </c:cat>
          <c:val>
            <c:numRef>
              <c:f>Sheet1!$AF$201</c:f>
              <c:numCache>
                <c:formatCode>General</c:formatCode>
                <c:ptCount val="1"/>
                <c:pt idx="0">
                  <c:v>10</c:v>
                </c:pt>
              </c:numCache>
            </c:numRef>
          </c:val>
          <c:extLst>
            <c:ext xmlns:c16="http://schemas.microsoft.com/office/drawing/2014/chart" uri="{C3380CC4-5D6E-409C-BE32-E72D297353CC}">
              <c16:uniqueId val="{00000004-90A5-4049-A9D7-F5D079D87D53}"/>
            </c:ext>
          </c:extLst>
        </c:ser>
        <c:ser>
          <c:idx val="5"/>
          <c:order val="5"/>
          <c:tx>
            <c:strRef>
              <c:f>Sheet1!$AG$200</c:f>
              <c:strCache>
                <c:ptCount val="1"/>
                <c:pt idx="0">
                  <c:v>e</c:v>
                </c:pt>
              </c:strCache>
            </c:strRef>
          </c:tx>
          <c:spPr>
            <a:solidFill>
              <a:schemeClr val="accent6"/>
            </a:solidFill>
            <a:ln>
              <a:noFill/>
            </a:ln>
            <a:effectLst/>
          </c:spPr>
          <c:invertIfNegative val="0"/>
          <c:cat>
            <c:strRef>
              <c:f>Sheet1!$AA$201</c:f>
              <c:strCache>
                <c:ptCount val="1"/>
                <c:pt idx="0">
                  <c:v>Frequency</c:v>
                </c:pt>
              </c:strCache>
            </c:strRef>
          </c:cat>
          <c:val>
            <c:numRef>
              <c:f>Sheet1!$AG$201</c:f>
              <c:numCache>
                <c:formatCode>General</c:formatCode>
                <c:ptCount val="1"/>
                <c:pt idx="0">
                  <c:v>45</c:v>
                </c:pt>
              </c:numCache>
            </c:numRef>
          </c:val>
          <c:extLst>
            <c:ext xmlns:c16="http://schemas.microsoft.com/office/drawing/2014/chart" uri="{C3380CC4-5D6E-409C-BE32-E72D297353CC}">
              <c16:uniqueId val="{00000005-90A5-4049-A9D7-F5D079D87D53}"/>
            </c:ext>
          </c:extLst>
        </c:ser>
        <c:ser>
          <c:idx val="6"/>
          <c:order val="6"/>
          <c:tx>
            <c:strRef>
              <c:f>Sheet1!$AH$200</c:f>
              <c:strCache>
                <c:ptCount val="1"/>
                <c:pt idx="0">
                  <c:v>f</c:v>
                </c:pt>
              </c:strCache>
            </c:strRef>
          </c:tx>
          <c:spPr>
            <a:solidFill>
              <a:schemeClr val="accent1">
                <a:lumMod val="60000"/>
              </a:schemeClr>
            </a:solidFill>
            <a:ln>
              <a:noFill/>
            </a:ln>
            <a:effectLst/>
          </c:spPr>
          <c:invertIfNegative val="0"/>
          <c:cat>
            <c:strRef>
              <c:f>Sheet1!$AA$201</c:f>
              <c:strCache>
                <c:ptCount val="1"/>
                <c:pt idx="0">
                  <c:v>Frequency</c:v>
                </c:pt>
              </c:strCache>
            </c:strRef>
          </c:cat>
          <c:val>
            <c:numRef>
              <c:f>Sheet1!$AH$201</c:f>
              <c:numCache>
                <c:formatCode>General</c:formatCode>
                <c:ptCount val="1"/>
                <c:pt idx="0">
                  <c:v>25</c:v>
                </c:pt>
              </c:numCache>
            </c:numRef>
          </c:val>
          <c:extLst>
            <c:ext xmlns:c16="http://schemas.microsoft.com/office/drawing/2014/chart" uri="{C3380CC4-5D6E-409C-BE32-E72D297353CC}">
              <c16:uniqueId val="{00000006-90A5-4049-A9D7-F5D079D87D53}"/>
            </c:ext>
          </c:extLst>
        </c:ser>
        <c:ser>
          <c:idx val="7"/>
          <c:order val="7"/>
          <c:tx>
            <c:strRef>
              <c:f>Sheet1!$AI$200</c:f>
              <c:strCache>
                <c:ptCount val="1"/>
                <c:pt idx="0">
                  <c:v>g</c:v>
                </c:pt>
              </c:strCache>
            </c:strRef>
          </c:tx>
          <c:spPr>
            <a:solidFill>
              <a:schemeClr val="accent2">
                <a:lumMod val="60000"/>
              </a:schemeClr>
            </a:solidFill>
            <a:ln>
              <a:noFill/>
            </a:ln>
            <a:effectLst/>
          </c:spPr>
          <c:invertIfNegative val="0"/>
          <c:cat>
            <c:strRef>
              <c:f>Sheet1!$AA$201</c:f>
              <c:strCache>
                <c:ptCount val="1"/>
                <c:pt idx="0">
                  <c:v>Frequency</c:v>
                </c:pt>
              </c:strCache>
            </c:strRef>
          </c:cat>
          <c:val>
            <c:numRef>
              <c:f>Sheet1!$AI$201</c:f>
              <c:numCache>
                <c:formatCode>General</c:formatCode>
                <c:ptCount val="1"/>
                <c:pt idx="0">
                  <c:v>30</c:v>
                </c:pt>
              </c:numCache>
            </c:numRef>
          </c:val>
          <c:extLst>
            <c:ext xmlns:c16="http://schemas.microsoft.com/office/drawing/2014/chart" uri="{C3380CC4-5D6E-409C-BE32-E72D297353CC}">
              <c16:uniqueId val="{00000007-90A5-4049-A9D7-F5D079D87D53}"/>
            </c:ext>
          </c:extLst>
        </c:ser>
        <c:dLbls>
          <c:showLegendKey val="0"/>
          <c:showVal val="0"/>
          <c:showCatName val="0"/>
          <c:showSerName val="0"/>
          <c:showPercent val="0"/>
          <c:showBubbleSize val="0"/>
        </c:dLbls>
        <c:gapWidth val="182"/>
        <c:axId val="590932944"/>
        <c:axId val="679149728"/>
        <c:extLst>
          <c:ext xmlns:c15="http://schemas.microsoft.com/office/drawing/2012/chart" uri="{02D57815-91ED-43cb-92C2-25804820EDAC}">
            <c15:filteredBarSeries>
              <c15:ser>
                <c:idx val="0"/>
                <c:order val="0"/>
                <c:tx>
                  <c:strRef>
                    <c:extLst>
                      <c:ext uri="{02D57815-91ED-43cb-92C2-25804820EDAC}">
                        <c15:formulaRef>
                          <c15:sqref>Sheet1!$AB$200</c15:sqref>
                        </c15:formulaRef>
                      </c:ext>
                    </c:extLst>
                    <c:strCache>
                      <c:ptCount val="1"/>
                    </c:strCache>
                  </c:strRef>
                </c:tx>
                <c:spPr>
                  <a:solidFill>
                    <a:schemeClr val="accent1"/>
                  </a:solidFill>
                  <a:ln>
                    <a:noFill/>
                  </a:ln>
                  <a:effectLst/>
                </c:spPr>
                <c:invertIfNegative val="0"/>
                <c:cat>
                  <c:strRef>
                    <c:extLst>
                      <c:ext uri="{02D57815-91ED-43cb-92C2-25804820EDAC}">
                        <c15:formulaRef>
                          <c15:sqref>Sheet1!$AA$201</c15:sqref>
                        </c15:formulaRef>
                      </c:ext>
                    </c:extLst>
                    <c:strCache>
                      <c:ptCount val="1"/>
                      <c:pt idx="0">
                        <c:v>Frequency</c:v>
                      </c:pt>
                    </c:strCache>
                  </c:strRef>
                </c:cat>
                <c:val>
                  <c:numRef>
                    <c:extLst>
                      <c:ext uri="{02D57815-91ED-43cb-92C2-25804820EDAC}">
                        <c15:formulaRef>
                          <c15:sqref>Sheet1!$AB$201</c15:sqref>
                        </c15:formulaRef>
                      </c:ext>
                    </c:extLst>
                    <c:numCache>
                      <c:formatCode>General</c:formatCode>
                      <c:ptCount val="1"/>
                    </c:numCache>
                  </c:numRef>
                </c:val>
                <c:extLst>
                  <c:ext xmlns:c16="http://schemas.microsoft.com/office/drawing/2014/chart" uri="{C3380CC4-5D6E-409C-BE32-E72D297353CC}">
                    <c16:uniqueId val="{00000000-90A5-4049-A9D7-F5D079D87D53}"/>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Sheet1!$AJ$200</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Sheet1!$AA$201</c15:sqref>
                        </c15:formulaRef>
                      </c:ext>
                    </c:extLst>
                    <c:strCache>
                      <c:ptCount val="1"/>
                      <c:pt idx="0">
                        <c:v>Frequency</c:v>
                      </c:pt>
                    </c:strCache>
                  </c:strRef>
                </c:cat>
                <c:val>
                  <c:numRef>
                    <c:extLst xmlns:c15="http://schemas.microsoft.com/office/drawing/2012/chart">
                      <c:ext xmlns:c15="http://schemas.microsoft.com/office/drawing/2012/chart" uri="{02D57815-91ED-43cb-92C2-25804820EDAC}">
                        <c15:formulaRef>
                          <c15:sqref>Sheet1!$AJ$201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8-90A5-4049-A9D7-F5D079D87D53}"/>
                  </c:ext>
                </c:extLst>
              </c15:ser>
            </c15:filteredBarSeries>
          </c:ext>
        </c:extLst>
      </c:barChart>
      <c:catAx>
        <c:axId val="59093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49728"/>
        <c:crosses val="autoZero"/>
        <c:auto val="1"/>
        <c:lblAlgn val="ctr"/>
        <c:lblOffset val="100"/>
        <c:noMultiLvlLbl val="0"/>
      </c:catAx>
      <c:valAx>
        <c:axId val="679149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3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Sheet1!$J$247:$J$252</c:f>
              <c:strCache>
                <c:ptCount val="6"/>
                <c:pt idx="0">
                  <c:v>1</c:v>
                </c:pt>
                <c:pt idx="1">
                  <c:v>2</c:v>
                </c:pt>
                <c:pt idx="2">
                  <c:v>3</c:v>
                </c:pt>
                <c:pt idx="3">
                  <c:v>4</c:v>
                </c:pt>
                <c:pt idx="4">
                  <c:v>5</c:v>
                </c:pt>
                <c:pt idx="5">
                  <c:v>More</c:v>
                </c:pt>
              </c:strCache>
            </c:strRef>
          </c:cat>
          <c:val>
            <c:numRef>
              <c:f>Sheet1!$K$247:$K$252</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1-60C1-4BDB-8BF4-6628FFCDB4C2}"/>
            </c:ext>
          </c:extLst>
        </c:ser>
        <c:dLbls>
          <c:showLegendKey val="0"/>
          <c:showVal val="0"/>
          <c:showCatName val="0"/>
          <c:showSerName val="0"/>
          <c:showPercent val="0"/>
          <c:showBubbleSize val="0"/>
        </c:dLbls>
        <c:gapWidth val="150"/>
        <c:axId val="1467884912"/>
        <c:axId val="1422644928"/>
      </c:barChart>
      <c:catAx>
        <c:axId val="1467884912"/>
        <c:scaling>
          <c:orientation val="minMax"/>
        </c:scaling>
        <c:delete val="0"/>
        <c:axPos val="b"/>
        <c:title>
          <c:tx>
            <c:rich>
              <a:bodyPr/>
              <a:lstStyle/>
              <a:p>
                <a:pPr>
                  <a:defRPr/>
                </a:pPr>
                <a:r>
                  <a:rPr lang="en-IN"/>
                  <a:t>bin </a:t>
                </a:r>
              </a:p>
            </c:rich>
          </c:tx>
          <c:overlay val="0"/>
        </c:title>
        <c:numFmt formatCode="General" sourceLinked="1"/>
        <c:majorTickMark val="out"/>
        <c:minorTickMark val="none"/>
        <c:tickLblPos val="nextTo"/>
        <c:crossAx val="1422644928"/>
        <c:crosses val="autoZero"/>
        <c:auto val="1"/>
        <c:lblAlgn val="ctr"/>
        <c:lblOffset val="100"/>
        <c:noMultiLvlLbl val="0"/>
      </c:catAx>
      <c:valAx>
        <c:axId val="142264492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6788491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Sheet1!$K$246</c:f>
              <c:strCache>
                <c:ptCount val="1"/>
                <c:pt idx="0">
                  <c:v>Frequency</c:v>
                </c:pt>
              </c:strCache>
            </c:strRef>
          </c:tx>
          <c:spPr>
            <a:solidFill>
              <a:schemeClr val="accent1"/>
            </a:solidFill>
            <a:ln>
              <a:noFill/>
            </a:ln>
            <a:effectLst/>
          </c:spPr>
          <c:invertIfNegative val="0"/>
          <c:cat>
            <c:strRef>
              <c:f>Sheet1!$J$247:$J$252</c:f>
              <c:strCache>
                <c:ptCount val="6"/>
                <c:pt idx="0">
                  <c:v>1</c:v>
                </c:pt>
                <c:pt idx="1">
                  <c:v>2</c:v>
                </c:pt>
                <c:pt idx="2">
                  <c:v>3</c:v>
                </c:pt>
                <c:pt idx="3">
                  <c:v>4</c:v>
                </c:pt>
                <c:pt idx="4">
                  <c:v>5</c:v>
                </c:pt>
                <c:pt idx="5">
                  <c:v>More</c:v>
                </c:pt>
              </c:strCache>
            </c:strRef>
          </c:cat>
          <c:val>
            <c:numRef>
              <c:f>Sheet1!$K$247:$K$252</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0-BC36-44EB-B435-49E8382CAF1C}"/>
            </c:ext>
          </c:extLst>
        </c:ser>
        <c:dLbls>
          <c:showLegendKey val="0"/>
          <c:showVal val="0"/>
          <c:showCatName val="0"/>
          <c:showSerName val="0"/>
          <c:showPercent val="0"/>
          <c:showBubbleSize val="0"/>
        </c:dLbls>
        <c:gapWidth val="182"/>
        <c:axId val="1154855136"/>
        <c:axId val="1464747296"/>
      </c:barChart>
      <c:catAx>
        <c:axId val="115485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747296"/>
        <c:crosses val="autoZero"/>
        <c:auto val="1"/>
        <c:lblAlgn val="ctr"/>
        <c:lblOffset val="100"/>
        <c:noMultiLvlLbl val="0"/>
      </c:catAx>
      <c:valAx>
        <c:axId val="1464747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85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layout>
        <c:manualLayout>
          <c:xMode val="edge"/>
          <c:yMode val="edge"/>
          <c:x val="0.71048723857378637"/>
          <c:y val="0.83090092141446337"/>
        </c:manualLayout>
      </c:layout>
      <c:overlay val="0"/>
    </c:title>
    <c:autoTitleDeleted val="0"/>
    <c:plotArea>
      <c:layout/>
      <c:barChart>
        <c:barDir val="col"/>
        <c:grouping val="clustered"/>
        <c:varyColors val="0"/>
        <c:ser>
          <c:idx val="0"/>
          <c:order val="0"/>
          <c:tx>
            <c:v>Frequency</c:v>
          </c:tx>
          <c:invertIfNegative val="0"/>
          <c:cat>
            <c:strRef>
              <c:f>Sheet1!$AP$261:$AP$266</c:f>
              <c:strCache>
                <c:ptCount val="6"/>
                <c:pt idx="0">
                  <c:v>30</c:v>
                </c:pt>
                <c:pt idx="1">
                  <c:v>35</c:v>
                </c:pt>
                <c:pt idx="2">
                  <c:v>40</c:v>
                </c:pt>
                <c:pt idx="3">
                  <c:v>45</c:v>
                </c:pt>
                <c:pt idx="4">
                  <c:v>50</c:v>
                </c:pt>
                <c:pt idx="5">
                  <c:v>More</c:v>
                </c:pt>
              </c:strCache>
            </c:strRef>
          </c:cat>
          <c:val>
            <c:numRef>
              <c:f>Sheet1!$AQ$261:$AQ$266</c:f>
              <c:numCache>
                <c:formatCode>General</c:formatCode>
                <c:ptCount val="6"/>
                <c:pt idx="0">
                  <c:v>10</c:v>
                </c:pt>
                <c:pt idx="1">
                  <c:v>13</c:v>
                </c:pt>
                <c:pt idx="2">
                  <c:v>15</c:v>
                </c:pt>
                <c:pt idx="3">
                  <c:v>10</c:v>
                </c:pt>
                <c:pt idx="4">
                  <c:v>2</c:v>
                </c:pt>
                <c:pt idx="5">
                  <c:v>0</c:v>
                </c:pt>
              </c:numCache>
            </c:numRef>
          </c:val>
          <c:extLst>
            <c:ext xmlns:c16="http://schemas.microsoft.com/office/drawing/2014/chart" uri="{C3380CC4-5D6E-409C-BE32-E72D297353CC}">
              <c16:uniqueId val="{00000001-A427-4737-A284-FA48154E58D6}"/>
            </c:ext>
          </c:extLst>
        </c:ser>
        <c:dLbls>
          <c:showLegendKey val="0"/>
          <c:showVal val="0"/>
          <c:showCatName val="0"/>
          <c:showSerName val="0"/>
          <c:showPercent val="0"/>
          <c:showBubbleSize val="0"/>
        </c:dLbls>
        <c:gapWidth val="150"/>
        <c:axId val="1715061504"/>
        <c:axId val="1321244016"/>
      </c:barChart>
      <c:catAx>
        <c:axId val="1715061504"/>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321244016"/>
        <c:crosses val="autoZero"/>
        <c:auto val="1"/>
        <c:lblAlgn val="ctr"/>
        <c:lblOffset val="100"/>
        <c:noMultiLvlLbl val="0"/>
      </c:catAx>
      <c:valAx>
        <c:axId val="132124401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71506150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5892388451443"/>
          <c:y val="0.19486111111111112"/>
          <c:w val="0.85980774278215222"/>
          <c:h val="0.72088764946048411"/>
        </c:manualLayout>
      </c:layout>
      <c:barChart>
        <c:barDir val="bar"/>
        <c:grouping val="clustered"/>
        <c:varyColors val="0"/>
        <c:ser>
          <c:idx val="0"/>
          <c:order val="0"/>
          <c:tx>
            <c:strRef>
              <c:f>Sheet1!$AQ$260</c:f>
              <c:strCache>
                <c:ptCount val="1"/>
                <c:pt idx="0">
                  <c:v>Frequency</c:v>
                </c:pt>
              </c:strCache>
            </c:strRef>
          </c:tx>
          <c:spPr>
            <a:solidFill>
              <a:schemeClr val="accent1"/>
            </a:solidFill>
            <a:ln>
              <a:noFill/>
            </a:ln>
            <a:effectLst/>
          </c:spPr>
          <c:invertIfNegative val="0"/>
          <c:cat>
            <c:strRef>
              <c:f>Sheet1!$AP$261:$AP$266</c:f>
              <c:strCache>
                <c:ptCount val="6"/>
                <c:pt idx="0">
                  <c:v>30</c:v>
                </c:pt>
                <c:pt idx="1">
                  <c:v>35</c:v>
                </c:pt>
                <c:pt idx="2">
                  <c:v>40</c:v>
                </c:pt>
                <c:pt idx="3">
                  <c:v>45</c:v>
                </c:pt>
                <c:pt idx="4">
                  <c:v>50</c:v>
                </c:pt>
                <c:pt idx="5">
                  <c:v>More</c:v>
                </c:pt>
              </c:strCache>
            </c:strRef>
          </c:cat>
          <c:val>
            <c:numRef>
              <c:f>Sheet1!$AQ$261:$AQ$266</c:f>
              <c:numCache>
                <c:formatCode>General</c:formatCode>
                <c:ptCount val="6"/>
                <c:pt idx="0">
                  <c:v>10</c:v>
                </c:pt>
                <c:pt idx="1">
                  <c:v>13</c:v>
                </c:pt>
                <c:pt idx="2">
                  <c:v>15</c:v>
                </c:pt>
                <c:pt idx="3">
                  <c:v>10</c:v>
                </c:pt>
                <c:pt idx="4">
                  <c:v>2</c:v>
                </c:pt>
                <c:pt idx="5">
                  <c:v>0</c:v>
                </c:pt>
              </c:numCache>
            </c:numRef>
          </c:val>
          <c:extLst>
            <c:ext xmlns:c16="http://schemas.microsoft.com/office/drawing/2014/chart" uri="{C3380CC4-5D6E-409C-BE32-E72D297353CC}">
              <c16:uniqueId val="{00000000-033A-45DF-9C05-11FF82C797C2}"/>
            </c:ext>
          </c:extLst>
        </c:ser>
        <c:dLbls>
          <c:showLegendKey val="0"/>
          <c:showVal val="0"/>
          <c:showCatName val="0"/>
          <c:showSerName val="0"/>
          <c:showPercent val="0"/>
          <c:showBubbleSize val="0"/>
        </c:dLbls>
        <c:gapWidth val="182"/>
        <c:axId val="1881268480"/>
        <c:axId val="1880306160"/>
      </c:barChart>
      <c:catAx>
        <c:axId val="188126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306160"/>
        <c:crosses val="autoZero"/>
        <c:auto val="1"/>
        <c:lblAlgn val="ctr"/>
        <c:lblOffset val="100"/>
        <c:noMultiLvlLbl val="0"/>
      </c:catAx>
      <c:valAx>
        <c:axId val="188030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26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Sheet1!$L$309:$L$316</c:f>
              <c:strCache>
                <c:ptCount val="8"/>
                <c:pt idx="0">
                  <c:v>120</c:v>
                </c:pt>
                <c:pt idx="1">
                  <c:v>125</c:v>
                </c:pt>
                <c:pt idx="2">
                  <c:v>130</c:v>
                </c:pt>
                <c:pt idx="3">
                  <c:v>135</c:v>
                </c:pt>
                <c:pt idx="4">
                  <c:v>140</c:v>
                </c:pt>
                <c:pt idx="5">
                  <c:v>145</c:v>
                </c:pt>
                <c:pt idx="6">
                  <c:v>150</c:v>
                </c:pt>
                <c:pt idx="7">
                  <c:v>More</c:v>
                </c:pt>
              </c:strCache>
            </c:strRef>
          </c:cat>
          <c:val>
            <c:numRef>
              <c:f>Sheet1!$M$309:$M$316</c:f>
              <c:numCache>
                <c:formatCode>General</c:formatCode>
                <c:ptCount val="8"/>
                <c:pt idx="0">
                  <c:v>6</c:v>
                </c:pt>
                <c:pt idx="1">
                  <c:v>20</c:v>
                </c:pt>
                <c:pt idx="2">
                  <c:v>24</c:v>
                </c:pt>
                <c:pt idx="3">
                  <c:v>28</c:v>
                </c:pt>
                <c:pt idx="4">
                  <c:v>15</c:v>
                </c:pt>
                <c:pt idx="5">
                  <c:v>6</c:v>
                </c:pt>
                <c:pt idx="6">
                  <c:v>1</c:v>
                </c:pt>
                <c:pt idx="7">
                  <c:v>0</c:v>
                </c:pt>
              </c:numCache>
            </c:numRef>
          </c:val>
          <c:extLst>
            <c:ext xmlns:c16="http://schemas.microsoft.com/office/drawing/2014/chart" uri="{C3380CC4-5D6E-409C-BE32-E72D297353CC}">
              <c16:uniqueId val="{00000001-4B84-4DCE-AA77-BFB07350AB4C}"/>
            </c:ext>
          </c:extLst>
        </c:ser>
        <c:dLbls>
          <c:showLegendKey val="0"/>
          <c:showVal val="0"/>
          <c:showCatName val="0"/>
          <c:showSerName val="0"/>
          <c:showPercent val="0"/>
          <c:showBubbleSize val="0"/>
        </c:dLbls>
        <c:gapWidth val="150"/>
        <c:axId val="1718269920"/>
        <c:axId val="1880305744"/>
      </c:barChart>
      <c:catAx>
        <c:axId val="1718269920"/>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880305744"/>
        <c:crosses val="autoZero"/>
        <c:auto val="1"/>
        <c:lblAlgn val="ctr"/>
        <c:lblOffset val="100"/>
        <c:noMultiLvlLbl val="0"/>
      </c:catAx>
      <c:valAx>
        <c:axId val="188030574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71826992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Sheet1!$M$308</c:f>
              <c:strCache>
                <c:ptCount val="1"/>
                <c:pt idx="0">
                  <c:v>Frequency</c:v>
                </c:pt>
              </c:strCache>
            </c:strRef>
          </c:tx>
          <c:spPr>
            <a:solidFill>
              <a:schemeClr val="accent1"/>
            </a:solidFill>
            <a:ln>
              <a:noFill/>
            </a:ln>
            <a:effectLst/>
          </c:spPr>
          <c:invertIfNegative val="0"/>
          <c:cat>
            <c:strRef>
              <c:f>Sheet1!$L$309:$L$316</c:f>
              <c:strCache>
                <c:ptCount val="8"/>
                <c:pt idx="0">
                  <c:v>120</c:v>
                </c:pt>
                <c:pt idx="1">
                  <c:v>125</c:v>
                </c:pt>
                <c:pt idx="2">
                  <c:v>130</c:v>
                </c:pt>
                <c:pt idx="3">
                  <c:v>135</c:v>
                </c:pt>
                <c:pt idx="4">
                  <c:v>140</c:v>
                </c:pt>
                <c:pt idx="5">
                  <c:v>145</c:v>
                </c:pt>
                <c:pt idx="6">
                  <c:v>150</c:v>
                </c:pt>
                <c:pt idx="7">
                  <c:v>More</c:v>
                </c:pt>
              </c:strCache>
            </c:strRef>
          </c:cat>
          <c:val>
            <c:numRef>
              <c:f>Sheet1!$M$309:$M$316</c:f>
              <c:numCache>
                <c:formatCode>General</c:formatCode>
                <c:ptCount val="8"/>
                <c:pt idx="0">
                  <c:v>6</c:v>
                </c:pt>
                <c:pt idx="1">
                  <c:v>20</c:v>
                </c:pt>
                <c:pt idx="2">
                  <c:v>24</c:v>
                </c:pt>
                <c:pt idx="3">
                  <c:v>28</c:v>
                </c:pt>
                <c:pt idx="4">
                  <c:v>15</c:v>
                </c:pt>
                <c:pt idx="5">
                  <c:v>6</c:v>
                </c:pt>
                <c:pt idx="6">
                  <c:v>1</c:v>
                </c:pt>
                <c:pt idx="7">
                  <c:v>0</c:v>
                </c:pt>
              </c:numCache>
            </c:numRef>
          </c:val>
          <c:extLst>
            <c:ext xmlns:c16="http://schemas.microsoft.com/office/drawing/2014/chart" uri="{C3380CC4-5D6E-409C-BE32-E72D297353CC}">
              <c16:uniqueId val="{00000000-15C5-4E23-9FC7-B97142F3D004}"/>
            </c:ext>
          </c:extLst>
        </c:ser>
        <c:dLbls>
          <c:showLegendKey val="0"/>
          <c:showVal val="0"/>
          <c:showCatName val="0"/>
          <c:showSerName val="0"/>
          <c:showPercent val="0"/>
          <c:showBubbleSize val="0"/>
        </c:dLbls>
        <c:gapWidth val="182"/>
        <c:axId val="1880255040"/>
        <c:axId val="1726684976"/>
      </c:barChart>
      <c:catAx>
        <c:axId val="188025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84976"/>
        <c:crosses val="autoZero"/>
        <c:auto val="1"/>
        <c:lblAlgn val="ctr"/>
        <c:lblOffset val="100"/>
        <c:noMultiLvlLbl val="0"/>
      </c:catAx>
      <c:valAx>
        <c:axId val="172668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25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BARCHART</a:t>
            </a:r>
            <a:r>
              <a:rPr lang="en-IN" baseline="0"/>
              <a:t> </a:t>
            </a:r>
            <a:endParaRPr lang="en-IN"/>
          </a:p>
        </c:rich>
      </c:tx>
      <c:overlay val="0"/>
    </c:title>
    <c:autoTitleDeleted val="0"/>
    <c:plotArea>
      <c:layout>
        <c:manualLayout>
          <c:layoutTarget val="inner"/>
          <c:xMode val="edge"/>
          <c:yMode val="edge"/>
          <c:x val="0.28696494881232637"/>
          <c:y val="0.49177964067496599"/>
          <c:w val="0.57309344264968931"/>
          <c:h val="0.36188977255792421"/>
        </c:manualLayout>
      </c:layout>
      <c:barChart>
        <c:barDir val="col"/>
        <c:grouping val="clustered"/>
        <c:varyColors val="0"/>
        <c:ser>
          <c:idx val="0"/>
          <c:order val="0"/>
          <c:tx>
            <c:v>Frequency</c:v>
          </c:tx>
          <c:invertIfNegative val="0"/>
          <c:cat>
            <c:strRef>
              <c:f>Sheet1!$AL$314:$AL$318</c:f>
              <c:strCache>
                <c:ptCount val="5"/>
                <c:pt idx="0">
                  <c:v>30</c:v>
                </c:pt>
                <c:pt idx="1">
                  <c:v>35</c:v>
                </c:pt>
                <c:pt idx="2">
                  <c:v>40</c:v>
                </c:pt>
                <c:pt idx="3">
                  <c:v>45</c:v>
                </c:pt>
                <c:pt idx="4">
                  <c:v>More</c:v>
                </c:pt>
              </c:strCache>
            </c:strRef>
          </c:cat>
          <c:val>
            <c:numRef>
              <c:f>Sheet1!$AM$314:$AM$318</c:f>
              <c:numCache>
                <c:formatCode>General</c:formatCode>
                <c:ptCount val="5"/>
                <c:pt idx="0">
                  <c:v>3</c:v>
                </c:pt>
                <c:pt idx="1">
                  <c:v>6</c:v>
                </c:pt>
                <c:pt idx="2">
                  <c:v>10</c:v>
                </c:pt>
                <c:pt idx="3">
                  <c:v>11</c:v>
                </c:pt>
                <c:pt idx="4">
                  <c:v>0</c:v>
                </c:pt>
              </c:numCache>
            </c:numRef>
          </c:val>
          <c:extLst>
            <c:ext xmlns:c16="http://schemas.microsoft.com/office/drawing/2014/chart" uri="{C3380CC4-5D6E-409C-BE32-E72D297353CC}">
              <c16:uniqueId val="{00000001-EDC4-4072-A986-F9EEDBBAB381}"/>
            </c:ext>
          </c:extLst>
        </c:ser>
        <c:dLbls>
          <c:showLegendKey val="0"/>
          <c:showVal val="0"/>
          <c:showCatName val="0"/>
          <c:showSerName val="0"/>
          <c:showPercent val="0"/>
          <c:showBubbleSize val="0"/>
        </c:dLbls>
        <c:gapWidth val="150"/>
        <c:axId val="484042000"/>
        <c:axId val="597692704"/>
      </c:barChart>
      <c:catAx>
        <c:axId val="484042000"/>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597692704"/>
        <c:crosses val="autoZero"/>
        <c:auto val="1"/>
        <c:lblAlgn val="ctr"/>
        <c:lblOffset val="100"/>
        <c:noMultiLvlLbl val="0"/>
      </c:catAx>
      <c:valAx>
        <c:axId val="59769270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48404200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plotArea>
      <cx:plotAreaRegion>
        <cx:series layoutId="clusteredColumn" uniqueId="{17E924A2-83CC-45DC-A578-19E738B478F7}">
          <cx:tx>
            <cx:txData>
              <cx:f>_xlchart.v1.0</cx:f>
              <cx:v>Frequency</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26</xdr:col>
      <xdr:colOff>313765</xdr:colOff>
      <xdr:row>202</xdr:row>
      <xdr:rowOff>32871</xdr:rowOff>
    </xdr:from>
    <xdr:to>
      <xdr:col>33</xdr:col>
      <xdr:colOff>597647</xdr:colOff>
      <xdr:row>216</xdr:row>
      <xdr:rowOff>161365</xdr:rowOff>
    </xdr:to>
    <xdr:graphicFrame macro="">
      <xdr:nvGraphicFramePr>
        <xdr:cNvPr id="3" name="Chart 2">
          <a:extLst>
            <a:ext uri="{FF2B5EF4-FFF2-40B4-BE49-F238E27FC236}">
              <a16:creationId xmlns:a16="http://schemas.microsoft.com/office/drawing/2014/main" id="{0814EE7C-4359-420A-8ECB-D718F6452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357966</xdr:colOff>
      <xdr:row>202</xdr:row>
      <xdr:rowOff>103218</xdr:rowOff>
    </xdr:from>
    <xdr:to>
      <xdr:col>42</xdr:col>
      <xdr:colOff>29259</xdr:colOff>
      <xdr:row>217</xdr:row>
      <xdr:rowOff>44948</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4B4C0B8-51AF-4BC9-889D-96C4B955B9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160566" y="37352318"/>
              <a:ext cx="4548093" cy="2703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487753</xdr:colOff>
      <xdr:row>246</xdr:row>
      <xdr:rowOff>18406</xdr:rowOff>
    </xdr:from>
    <xdr:to>
      <xdr:col>21</xdr:col>
      <xdr:colOff>111787</xdr:colOff>
      <xdr:row>255</xdr:row>
      <xdr:rowOff>79756</xdr:rowOff>
    </xdr:to>
    <xdr:graphicFrame macro="">
      <xdr:nvGraphicFramePr>
        <xdr:cNvPr id="2" name="Chart 1">
          <a:extLst>
            <a:ext uri="{FF2B5EF4-FFF2-40B4-BE49-F238E27FC236}">
              <a16:creationId xmlns:a16="http://schemas.microsoft.com/office/drawing/2014/main" id="{AF070667-C8C3-418A-BB2E-A707E82BB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570579</xdr:colOff>
      <xdr:row>242</xdr:row>
      <xdr:rowOff>147246</xdr:rowOff>
    </xdr:from>
    <xdr:to>
      <xdr:col>29</xdr:col>
      <xdr:colOff>63499</xdr:colOff>
      <xdr:row>257</xdr:row>
      <xdr:rowOff>31043</xdr:rowOff>
    </xdr:to>
    <xdr:graphicFrame macro="">
      <xdr:nvGraphicFramePr>
        <xdr:cNvPr id="6" name="Chart 5">
          <a:extLst>
            <a:ext uri="{FF2B5EF4-FFF2-40B4-BE49-F238E27FC236}">
              <a16:creationId xmlns:a16="http://schemas.microsoft.com/office/drawing/2014/main" id="{8DDB140A-BFBE-4877-9DF4-3CFD855E0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486972</xdr:colOff>
      <xdr:row>258</xdr:row>
      <xdr:rowOff>61282</xdr:rowOff>
    </xdr:from>
    <xdr:to>
      <xdr:col>49</xdr:col>
      <xdr:colOff>486972</xdr:colOff>
      <xdr:row>268</xdr:row>
      <xdr:rowOff>48583</xdr:rowOff>
    </xdr:to>
    <xdr:graphicFrame macro="">
      <xdr:nvGraphicFramePr>
        <xdr:cNvPr id="7" name="Chart 6">
          <a:extLst>
            <a:ext uri="{FF2B5EF4-FFF2-40B4-BE49-F238E27FC236}">
              <a16:creationId xmlns:a16="http://schemas.microsoft.com/office/drawing/2014/main" id="{1F9A161D-774F-44B8-98FF-7E07493C0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50</xdr:col>
      <xdr:colOff>62459</xdr:colOff>
      <xdr:row>256</xdr:row>
      <xdr:rowOff>166556</xdr:rowOff>
    </xdr:from>
    <xdr:to>
      <xdr:col>56</xdr:col>
      <xdr:colOff>583991</xdr:colOff>
      <xdr:row>269</xdr:row>
      <xdr:rowOff>80780</xdr:rowOff>
    </xdr:to>
    <xdr:graphicFrame macro="">
      <xdr:nvGraphicFramePr>
        <xdr:cNvPr id="8" name="Chart 7">
          <a:extLst>
            <a:ext uri="{FF2B5EF4-FFF2-40B4-BE49-F238E27FC236}">
              <a16:creationId xmlns:a16="http://schemas.microsoft.com/office/drawing/2014/main" id="{6BAB5B6C-D9FA-421B-B4D6-0B7D2D736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352778</xdr:colOff>
      <xdr:row>305</xdr:row>
      <xdr:rowOff>60476</xdr:rowOff>
    </xdr:from>
    <xdr:to>
      <xdr:col>19</xdr:col>
      <xdr:colOff>594683</xdr:colOff>
      <xdr:row>318</xdr:row>
      <xdr:rowOff>30238</xdr:rowOff>
    </xdr:to>
    <xdr:graphicFrame macro="">
      <xdr:nvGraphicFramePr>
        <xdr:cNvPr id="9" name="Chart 8">
          <a:extLst>
            <a:ext uri="{FF2B5EF4-FFF2-40B4-BE49-F238E27FC236}">
              <a16:creationId xmlns:a16="http://schemas.microsoft.com/office/drawing/2014/main" id="{7475C031-F757-4204-B12A-B5B376823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141112</xdr:colOff>
      <xdr:row>305</xdr:row>
      <xdr:rowOff>30238</xdr:rowOff>
    </xdr:from>
    <xdr:to>
      <xdr:col>27</xdr:col>
      <xdr:colOff>214691</xdr:colOff>
      <xdr:row>318</xdr:row>
      <xdr:rowOff>10885</xdr:rowOff>
    </xdr:to>
    <xdr:graphicFrame macro="">
      <xdr:nvGraphicFramePr>
        <xdr:cNvPr id="10" name="Chart 9">
          <a:extLst>
            <a:ext uri="{FF2B5EF4-FFF2-40B4-BE49-F238E27FC236}">
              <a16:creationId xmlns:a16="http://schemas.microsoft.com/office/drawing/2014/main" id="{1E46B671-8D7C-4A9A-948E-29A770926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39</xdr:col>
      <xdr:colOff>536108</xdr:colOff>
      <xdr:row>310</xdr:row>
      <xdr:rowOff>5194</xdr:rowOff>
    </xdr:from>
    <xdr:to>
      <xdr:col>45</xdr:col>
      <xdr:colOff>536107</xdr:colOff>
      <xdr:row>319</xdr:row>
      <xdr:rowOff>121026</xdr:rowOff>
    </xdr:to>
    <xdr:graphicFrame macro="">
      <xdr:nvGraphicFramePr>
        <xdr:cNvPr id="5" name="Chart 4">
          <a:extLst>
            <a:ext uri="{FF2B5EF4-FFF2-40B4-BE49-F238E27FC236}">
              <a16:creationId xmlns:a16="http://schemas.microsoft.com/office/drawing/2014/main" id="{6CE72BB1-5CF2-4F88-9283-ACDCECAD5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BBB51-DE67-4509-B41C-33F39BDC3824}">
  <dimension ref="A1:CN463"/>
  <sheetViews>
    <sheetView tabSelected="1" topLeftCell="I282" zoomScale="51" zoomScaleNormal="96" workbookViewId="0">
      <selection activeCell="G40" sqref="G40:J41"/>
    </sheetView>
  </sheetViews>
  <sheetFormatPr defaultRowHeight="14.5" x14ac:dyDescent="0.35"/>
  <cols>
    <col min="18" max="18" width="9.81640625" customWidth="1"/>
  </cols>
  <sheetData>
    <row r="1" spans="1:17" x14ac:dyDescent="0.35">
      <c r="A1" s="41" t="s">
        <v>0</v>
      </c>
      <c r="B1" s="41"/>
      <c r="C1" s="41"/>
      <c r="D1" s="41"/>
      <c r="E1" s="41"/>
    </row>
    <row r="2" spans="1:17" x14ac:dyDescent="0.35">
      <c r="A2" s="41"/>
      <c r="B2" s="41"/>
      <c r="C2" s="41"/>
      <c r="D2" s="41"/>
      <c r="E2" s="41"/>
      <c r="H2" s="41" t="s">
        <v>8</v>
      </c>
      <c r="I2" s="42"/>
      <c r="J2" s="42"/>
      <c r="K2" s="42"/>
      <c r="L2" s="42"/>
    </row>
    <row r="3" spans="1:17" x14ac:dyDescent="0.35">
      <c r="A3" s="41"/>
      <c r="B3" s="41"/>
      <c r="C3" s="41"/>
      <c r="D3" s="41"/>
      <c r="E3" s="41"/>
      <c r="H3" s="42"/>
      <c r="I3" s="42"/>
      <c r="J3" s="42"/>
      <c r="K3" s="42"/>
      <c r="L3" s="42"/>
    </row>
    <row r="4" spans="1:17" x14ac:dyDescent="0.35">
      <c r="A4" s="41"/>
      <c r="B4" s="41"/>
      <c r="C4" s="41"/>
      <c r="D4" s="41"/>
      <c r="E4" s="41"/>
      <c r="H4" s="42"/>
      <c r="I4" s="42"/>
      <c r="J4" s="42"/>
      <c r="K4" s="42"/>
      <c r="L4" s="42"/>
    </row>
    <row r="5" spans="1:17" x14ac:dyDescent="0.35">
      <c r="H5" s="42"/>
      <c r="I5" s="42"/>
      <c r="J5" s="42"/>
      <c r="K5" s="42"/>
      <c r="L5" s="42"/>
    </row>
    <row r="6" spans="1:17" x14ac:dyDescent="0.35">
      <c r="A6" t="s">
        <v>1</v>
      </c>
      <c r="B6">
        <v>50</v>
      </c>
      <c r="H6" s="42"/>
      <c r="I6" s="42"/>
      <c r="J6" s="42"/>
      <c r="K6" s="42"/>
      <c r="L6" s="42"/>
    </row>
    <row r="7" spans="1:17" x14ac:dyDescent="0.35">
      <c r="A7" t="s">
        <v>2</v>
      </c>
      <c r="B7">
        <v>60</v>
      </c>
      <c r="H7" s="42"/>
      <c r="I7" s="42"/>
      <c r="J7" s="42"/>
      <c r="K7" s="42"/>
      <c r="L7" s="42"/>
    </row>
    <row r="8" spans="1:17" x14ac:dyDescent="0.35">
      <c r="A8" t="s">
        <v>3</v>
      </c>
      <c r="B8">
        <v>55</v>
      </c>
    </row>
    <row r="9" spans="1:17" x14ac:dyDescent="0.35">
      <c r="A9" t="s">
        <v>4</v>
      </c>
      <c r="B9">
        <v>70</v>
      </c>
      <c r="E9" s="9"/>
      <c r="H9">
        <v>15</v>
      </c>
      <c r="I9">
        <v>10</v>
      </c>
      <c r="J9">
        <v>20</v>
      </c>
      <c r="K9">
        <v>25</v>
      </c>
      <c r="L9">
        <v>15</v>
      </c>
      <c r="M9">
        <v>10</v>
      </c>
      <c r="N9">
        <v>30</v>
      </c>
      <c r="O9">
        <v>20</v>
      </c>
      <c r="P9">
        <v>15</v>
      </c>
      <c r="Q9">
        <v>10</v>
      </c>
    </row>
    <row r="10" spans="1:17" x14ac:dyDescent="0.35">
      <c r="H10">
        <v>10</v>
      </c>
      <c r="I10">
        <v>25</v>
      </c>
      <c r="J10">
        <v>15</v>
      </c>
      <c r="K10">
        <v>20</v>
      </c>
      <c r="L10">
        <v>20</v>
      </c>
      <c r="M10">
        <v>15</v>
      </c>
      <c r="N10">
        <v>10</v>
      </c>
      <c r="O10">
        <v>10</v>
      </c>
      <c r="P10">
        <v>20</v>
      </c>
      <c r="Q10">
        <v>25</v>
      </c>
    </row>
    <row r="11" spans="1:17" x14ac:dyDescent="0.35">
      <c r="B11" t="s">
        <v>5</v>
      </c>
      <c r="C11">
        <f>AVERAGE(B6:B9)</f>
        <v>58.75</v>
      </c>
    </row>
    <row r="12" spans="1:17" x14ac:dyDescent="0.35">
      <c r="B12" t="s">
        <v>6</v>
      </c>
      <c r="C12">
        <f>MEDIAN(B6:B9)</f>
        <v>57.5</v>
      </c>
    </row>
    <row r="13" spans="1:17" x14ac:dyDescent="0.35">
      <c r="B13" t="s">
        <v>7</v>
      </c>
      <c r="C13" t="e">
        <f>MODE(B6:B9)</f>
        <v>#N/A</v>
      </c>
      <c r="I13" t="s">
        <v>9</v>
      </c>
      <c r="J13">
        <f>AVERAGE(H9:Q10)</f>
        <v>17</v>
      </c>
    </row>
    <row r="14" spans="1:17" x14ac:dyDescent="0.35">
      <c r="I14" t="s">
        <v>10</v>
      </c>
      <c r="J14">
        <f>MEDIAN(H9:Q10)</f>
        <v>15</v>
      </c>
    </row>
    <row r="15" spans="1:17" x14ac:dyDescent="0.35">
      <c r="I15" t="s">
        <v>7</v>
      </c>
      <c r="J15">
        <f>MODE(H9:Q10)</f>
        <v>10</v>
      </c>
    </row>
    <row r="18" spans="1:10" x14ac:dyDescent="0.35">
      <c r="D18" s="8"/>
    </row>
    <row r="19" spans="1:10" ht="15" thickBot="1" x14ac:dyDescent="0.4"/>
    <row r="20" spans="1:10" ht="15" thickBot="1" x14ac:dyDescent="0.4">
      <c r="A20" s="7"/>
      <c r="B20" s="81" t="s">
        <v>11</v>
      </c>
      <c r="C20" s="82"/>
      <c r="D20" s="82"/>
      <c r="E20" s="82"/>
      <c r="F20" s="82"/>
    </row>
    <row r="21" spans="1:10" x14ac:dyDescent="0.35">
      <c r="A21" s="6"/>
      <c r="B21" s="82"/>
      <c r="C21" s="82"/>
      <c r="D21" s="82"/>
      <c r="E21" s="82"/>
      <c r="F21" s="82"/>
    </row>
    <row r="22" spans="1:10" x14ac:dyDescent="0.35">
      <c r="A22" s="6"/>
      <c r="B22" s="82"/>
      <c r="C22" s="82"/>
      <c r="D22" s="82"/>
      <c r="E22" s="82"/>
      <c r="F22" s="82"/>
    </row>
    <row r="23" spans="1:10" x14ac:dyDescent="0.35">
      <c r="A23" s="6"/>
      <c r="B23" s="82"/>
      <c r="C23" s="82"/>
      <c r="D23" s="82"/>
      <c r="E23" s="82"/>
      <c r="F23" s="82"/>
    </row>
    <row r="24" spans="1:10" x14ac:dyDescent="0.35">
      <c r="A24" s="6"/>
      <c r="B24" s="82"/>
      <c r="C24" s="82"/>
      <c r="D24" s="82"/>
      <c r="E24" s="82"/>
      <c r="F24" s="82"/>
    </row>
    <row r="25" spans="1:10" x14ac:dyDescent="0.35">
      <c r="A25" s="6"/>
      <c r="B25" s="6"/>
      <c r="C25" s="6"/>
      <c r="D25" s="6"/>
      <c r="E25" s="6"/>
      <c r="F25" s="6"/>
    </row>
    <row r="26" spans="1:10" x14ac:dyDescent="0.35">
      <c r="A26" s="6">
        <v>3</v>
      </c>
      <c r="B26" s="6">
        <v>2</v>
      </c>
      <c r="C26" s="6">
        <v>5</v>
      </c>
      <c r="D26" s="6">
        <v>4</v>
      </c>
      <c r="E26" s="6">
        <v>7</v>
      </c>
      <c r="F26" s="6">
        <v>2</v>
      </c>
      <c r="G26">
        <v>3</v>
      </c>
      <c r="H26">
        <v>3</v>
      </c>
      <c r="I26">
        <v>1</v>
      </c>
      <c r="J26">
        <v>6</v>
      </c>
    </row>
    <row r="27" spans="1:10" x14ac:dyDescent="0.35">
      <c r="A27" s="6">
        <v>4</v>
      </c>
      <c r="B27" s="6">
        <v>2</v>
      </c>
      <c r="C27" s="6">
        <v>3</v>
      </c>
      <c r="D27" s="6">
        <v>5</v>
      </c>
      <c r="E27" s="6">
        <v>2</v>
      </c>
      <c r="F27" s="6">
        <v>4</v>
      </c>
      <c r="G27">
        <v>2</v>
      </c>
      <c r="H27">
        <v>1</v>
      </c>
      <c r="I27">
        <v>3</v>
      </c>
      <c r="J27">
        <v>5</v>
      </c>
    </row>
    <row r="28" spans="1:10" x14ac:dyDescent="0.35">
      <c r="A28" s="6">
        <v>6</v>
      </c>
      <c r="B28" s="6">
        <v>3</v>
      </c>
      <c r="C28" s="6">
        <v>2</v>
      </c>
      <c r="D28" s="6">
        <v>1</v>
      </c>
      <c r="E28" s="6">
        <v>4</v>
      </c>
      <c r="F28" s="6">
        <v>2</v>
      </c>
      <c r="G28">
        <v>4</v>
      </c>
      <c r="H28">
        <v>5</v>
      </c>
      <c r="I28">
        <v>3</v>
      </c>
      <c r="J28">
        <v>2</v>
      </c>
    </row>
    <row r="29" spans="1:10" x14ac:dyDescent="0.35">
      <c r="A29" s="6">
        <v>7</v>
      </c>
      <c r="B29" s="6">
        <v>2</v>
      </c>
      <c r="C29" s="6">
        <v>3</v>
      </c>
      <c r="D29" s="6">
        <v>4</v>
      </c>
      <c r="E29" s="6">
        <v>5</v>
      </c>
      <c r="F29" s="6">
        <v>1</v>
      </c>
      <c r="G29">
        <v>6</v>
      </c>
      <c r="H29">
        <v>2</v>
      </c>
      <c r="I29">
        <v>4</v>
      </c>
      <c r="J29">
        <v>3</v>
      </c>
    </row>
    <row r="30" spans="1:10" x14ac:dyDescent="0.35">
      <c r="A30" s="6">
        <v>5</v>
      </c>
      <c r="B30" s="6">
        <v>3</v>
      </c>
      <c r="C30" s="6">
        <v>2</v>
      </c>
      <c r="D30" s="6">
        <v>4</v>
      </c>
      <c r="E30" s="6">
        <v>2</v>
      </c>
      <c r="F30" s="6">
        <v>6</v>
      </c>
      <c r="G30">
        <v>3</v>
      </c>
      <c r="H30">
        <v>2</v>
      </c>
      <c r="I30">
        <v>4</v>
      </c>
      <c r="J30">
        <v>5</v>
      </c>
    </row>
    <row r="31" spans="1:10" x14ac:dyDescent="0.35">
      <c r="A31" s="6"/>
      <c r="B31" s="6"/>
      <c r="C31" s="6"/>
      <c r="D31" s="6"/>
      <c r="E31" s="6"/>
      <c r="F31" s="6"/>
    </row>
    <row r="32" spans="1:10" ht="15" thickBot="1" x14ac:dyDescent="0.4"/>
    <row r="33" spans="2:15" ht="15" thickBot="1" x14ac:dyDescent="0.4">
      <c r="B33" t="s">
        <v>9</v>
      </c>
      <c r="C33">
        <f>AVERAGE(A26:J30)</f>
        <v>3.44</v>
      </c>
      <c r="D33" s="1"/>
      <c r="E33" s="5"/>
    </row>
    <row r="34" spans="2:15" x14ac:dyDescent="0.35">
      <c r="B34" t="s">
        <v>12</v>
      </c>
      <c r="C34">
        <f>MEDIAN(A26:J30)</f>
        <v>3</v>
      </c>
      <c r="E34" s="3"/>
      <c r="F34" s="3"/>
      <c r="G34" s="3"/>
    </row>
    <row r="35" spans="2:15" x14ac:dyDescent="0.35">
      <c r="B35" t="s">
        <v>7</v>
      </c>
      <c r="C35">
        <f>MODE(A26:J30)</f>
        <v>2</v>
      </c>
      <c r="E35" s="3"/>
      <c r="G35" s="3"/>
    </row>
    <row r="36" spans="2:15" x14ac:dyDescent="0.35">
      <c r="H36" s="2"/>
      <c r="J36" s="4"/>
    </row>
    <row r="40" spans="2:15" x14ac:dyDescent="0.35">
      <c r="G40" s="42" t="s">
        <v>13</v>
      </c>
      <c r="H40" s="42"/>
      <c r="I40" s="42"/>
      <c r="J40" s="42"/>
    </row>
    <row r="41" spans="2:15" x14ac:dyDescent="0.35">
      <c r="G41" s="42"/>
      <c r="H41" s="42"/>
      <c r="I41" s="42"/>
      <c r="J41" s="42"/>
    </row>
    <row r="46" spans="2:15" x14ac:dyDescent="0.35">
      <c r="E46" s="73" t="s">
        <v>14</v>
      </c>
      <c r="F46" s="74"/>
      <c r="G46" s="74"/>
      <c r="H46" s="74"/>
      <c r="I46" s="74"/>
    </row>
    <row r="47" spans="2:15" x14ac:dyDescent="0.35">
      <c r="E47" s="74"/>
      <c r="F47" s="74"/>
      <c r="G47" s="74"/>
      <c r="H47" s="74"/>
      <c r="I47" s="74"/>
      <c r="L47" s="41" t="s">
        <v>21</v>
      </c>
      <c r="M47" s="42"/>
      <c r="N47" s="42"/>
      <c r="O47" s="42"/>
    </row>
    <row r="48" spans="2:15" x14ac:dyDescent="0.35">
      <c r="E48" s="74"/>
      <c r="F48" s="74"/>
      <c r="G48" s="74"/>
      <c r="H48" s="74"/>
      <c r="I48" s="74"/>
      <c r="L48" s="42"/>
      <c r="M48" s="42"/>
      <c r="N48" s="42"/>
      <c r="O48" s="42"/>
    </row>
    <row r="49" spans="5:21" x14ac:dyDescent="0.35">
      <c r="E49" s="74"/>
      <c r="F49" s="74"/>
      <c r="G49" s="74"/>
      <c r="H49" s="74"/>
      <c r="I49" s="74"/>
      <c r="L49" s="42"/>
      <c r="M49" s="42"/>
      <c r="N49" s="42"/>
      <c r="O49" s="42"/>
    </row>
    <row r="50" spans="5:21" x14ac:dyDescent="0.35">
      <c r="E50" s="74"/>
      <c r="F50" s="74"/>
      <c r="G50" s="74"/>
      <c r="H50" s="74"/>
      <c r="I50" s="74"/>
      <c r="L50" s="42"/>
      <c r="M50" s="42"/>
      <c r="N50" s="42"/>
      <c r="O50" s="42"/>
    </row>
    <row r="52" spans="5:21" x14ac:dyDescent="0.35">
      <c r="E52" s="69" t="s">
        <v>15</v>
      </c>
      <c r="F52" s="70"/>
      <c r="G52" s="70"/>
      <c r="H52" s="70"/>
      <c r="I52" s="70"/>
    </row>
    <row r="53" spans="5:21" x14ac:dyDescent="0.35">
      <c r="E53" s="70"/>
      <c r="F53" s="70"/>
      <c r="G53" s="70"/>
      <c r="H53" s="70"/>
      <c r="I53" s="70"/>
      <c r="M53" s="71" t="s">
        <v>22</v>
      </c>
      <c r="N53" s="72"/>
      <c r="O53" s="72"/>
      <c r="P53" s="72"/>
    </row>
    <row r="54" spans="5:21" x14ac:dyDescent="0.35">
      <c r="E54" s="70"/>
      <c r="F54" s="70"/>
      <c r="G54" s="70"/>
      <c r="H54" s="70"/>
      <c r="I54" s="70"/>
      <c r="M54" s="72"/>
      <c r="N54" s="72"/>
      <c r="O54" s="72"/>
      <c r="P54" s="72"/>
    </row>
    <row r="56" spans="5:21" x14ac:dyDescent="0.35">
      <c r="L56">
        <v>500</v>
      </c>
      <c r="M56">
        <v>700</v>
      </c>
      <c r="N56">
        <v>400</v>
      </c>
      <c r="O56">
        <v>600</v>
      </c>
      <c r="P56">
        <v>550</v>
      </c>
      <c r="Q56">
        <v>750</v>
      </c>
      <c r="R56">
        <v>650</v>
      </c>
      <c r="S56">
        <v>500</v>
      </c>
      <c r="T56">
        <v>600</v>
      </c>
      <c r="U56">
        <v>550</v>
      </c>
    </row>
    <row r="57" spans="5:21" x14ac:dyDescent="0.35">
      <c r="E57">
        <v>120</v>
      </c>
      <c r="F57">
        <v>110</v>
      </c>
      <c r="G57">
        <v>130</v>
      </c>
      <c r="H57">
        <v>115</v>
      </c>
      <c r="I57">
        <v>125</v>
      </c>
      <c r="L57">
        <v>800</v>
      </c>
      <c r="M57">
        <v>450</v>
      </c>
      <c r="N57">
        <v>700</v>
      </c>
      <c r="O57">
        <v>550</v>
      </c>
      <c r="P57">
        <v>600</v>
      </c>
      <c r="Q57">
        <v>400</v>
      </c>
      <c r="R57">
        <v>650</v>
      </c>
      <c r="S57">
        <v>500</v>
      </c>
      <c r="T57">
        <v>750</v>
      </c>
      <c r="U57">
        <v>550</v>
      </c>
    </row>
    <row r="58" spans="5:21" x14ac:dyDescent="0.35">
      <c r="E58">
        <v>105</v>
      </c>
      <c r="F58">
        <v>135</v>
      </c>
      <c r="G58">
        <v>115</v>
      </c>
      <c r="H58">
        <v>125</v>
      </c>
      <c r="I58">
        <v>140</v>
      </c>
      <c r="L58">
        <v>700</v>
      </c>
      <c r="M58">
        <v>600</v>
      </c>
      <c r="N58">
        <v>500</v>
      </c>
      <c r="O58">
        <v>800</v>
      </c>
      <c r="P58">
        <v>550</v>
      </c>
      <c r="Q58">
        <v>650</v>
      </c>
      <c r="R58">
        <v>400</v>
      </c>
      <c r="S58">
        <v>600</v>
      </c>
      <c r="T58">
        <v>750</v>
      </c>
      <c r="U58">
        <v>550</v>
      </c>
    </row>
    <row r="61" spans="5:21" x14ac:dyDescent="0.35">
      <c r="E61" t="s">
        <v>16</v>
      </c>
      <c r="F61" s="11">
        <v>105</v>
      </c>
      <c r="H61" s="10" t="s">
        <v>18</v>
      </c>
      <c r="I61">
        <f>F62-F61</f>
        <v>35</v>
      </c>
      <c r="M61" t="s">
        <v>16</v>
      </c>
      <c r="N61">
        <v>400</v>
      </c>
      <c r="P61" s="10" t="s">
        <v>23</v>
      </c>
      <c r="Q61">
        <f>(N62-N61)</f>
        <v>400</v>
      </c>
    </row>
    <row r="62" spans="5:21" x14ac:dyDescent="0.35">
      <c r="E62" t="s">
        <v>17</v>
      </c>
      <c r="F62" s="12">
        <v>140</v>
      </c>
      <c r="H62" s="10" t="s">
        <v>19</v>
      </c>
      <c r="I62">
        <f>VAR(E57:I58)</f>
        <v>123.33333333333333</v>
      </c>
      <c r="M62" t="s">
        <v>17</v>
      </c>
      <c r="N62">
        <v>800</v>
      </c>
      <c r="P62" s="10" t="s">
        <v>19</v>
      </c>
      <c r="Q62">
        <f>VAR(L56:U58)</f>
        <v>13163.793103448275</v>
      </c>
    </row>
    <row r="63" spans="5:21" x14ac:dyDescent="0.35">
      <c r="H63" s="10" t="s">
        <v>20</v>
      </c>
      <c r="I63">
        <f>STDEV(E57:J58)</f>
        <v>11.105554165971787</v>
      </c>
      <c r="P63" s="10" t="s">
        <v>20</v>
      </c>
      <c r="Q63">
        <f>STDEV(L56:U58)</f>
        <v>114.73357443855863</v>
      </c>
    </row>
    <row r="67" spans="6:21" x14ac:dyDescent="0.35">
      <c r="F67" s="41" t="s">
        <v>24</v>
      </c>
      <c r="G67" s="42"/>
      <c r="H67" s="42"/>
      <c r="I67" s="42"/>
      <c r="J67" s="42"/>
    </row>
    <row r="68" spans="6:21" x14ac:dyDescent="0.35">
      <c r="F68" s="42"/>
      <c r="G68" s="42"/>
      <c r="H68" s="42"/>
      <c r="I68" s="42"/>
      <c r="J68" s="42"/>
      <c r="Q68" s="41" t="s">
        <v>27</v>
      </c>
      <c r="R68" s="42"/>
      <c r="S68" s="42"/>
      <c r="T68" s="42"/>
      <c r="U68" s="42"/>
    </row>
    <row r="69" spans="6:21" x14ac:dyDescent="0.35">
      <c r="F69" s="42"/>
      <c r="G69" s="42"/>
      <c r="H69" s="42"/>
      <c r="I69" s="42"/>
      <c r="J69" s="42"/>
      <c r="Q69" s="42"/>
      <c r="R69" s="42"/>
      <c r="S69" s="42"/>
      <c r="T69" s="42"/>
      <c r="U69" s="42"/>
    </row>
    <row r="70" spans="6:21" x14ac:dyDescent="0.35">
      <c r="F70" s="42"/>
      <c r="G70" s="42"/>
      <c r="H70" s="42"/>
      <c r="I70" s="42"/>
      <c r="J70" s="42"/>
      <c r="Q70" s="42"/>
      <c r="R70" s="42"/>
      <c r="S70" s="42"/>
      <c r="T70" s="42"/>
      <c r="U70" s="42"/>
    </row>
    <row r="71" spans="6:21" x14ac:dyDescent="0.35">
      <c r="F71" s="42"/>
      <c r="G71" s="42"/>
      <c r="H71" s="42"/>
      <c r="I71" s="42"/>
      <c r="J71" s="42"/>
      <c r="Q71" s="42"/>
      <c r="R71" s="42"/>
      <c r="S71" s="42"/>
      <c r="T71" s="42"/>
      <c r="U71" s="42"/>
    </row>
    <row r="72" spans="6:21" x14ac:dyDescent="0.35">
      <c r="Q72" s="42"/>
      <c r="R72" s="42"/>
      <c r="S72" s="42"/>
      <c r="T72" s="42"/>
      <c r="U72" s="42"/>
    </row>
    <row r="74" spans="6:21" x14ac:dyDescent="0.35">
      <c r="F74" s="43" t="s">
        <v>25</v>
      </c>
      <c r="G74" s="43"/>
      <c r="H74" s="43"/>
      <c r="I74" s="43"/>
      <c r="J74" s="43"/>
    </row>
    <row r="75" spans="6:21" ht="14.5" customHeight="1" x14ac:dyDescent="0.35">
      <c r="F75" s="43"/>
      <c r="G75" s="43"/>
      <c r="H75" s="43"/>
      <c r="I75" s="43"/>
      <c r="J75" s="43"/>
      <c r="Q75" s="43" t="s">
        <v>28</v>
      </c>
      <c r="R75" s="43"/>
      <c r="S75" s="43"/>
      <c r="T75" s="43"/>
      <c r="U75" s="43"/>
    </row>
    <row r="76" spans="6:21" x14ac:dyDescent="0.35">
      <c r="F76" s="43"/>
      <c r="G76" s="43"/>
      <c r="H76" s="43"/>
      <c r="I76" s="43"/>
      <c r="J76" s="43"/>
      <c r="Q76" s="43"/>
      <c r="R76" s="43"/>
      <c r="S76" s="43"/>
      <c r="T76" s="43"/>
      <c r="U76" s="43"/>
    </row>
    <row r="77" spans="6:21" x14ac:dyDescent="0.35">
      <c r="F77" s="43"/>
      <c r="G77" s="43"/>
      <c r="H77" s="43"/>
      <c r="I77" s="43"/>
      <c r="J77" s="43"/>
      <c r="Q77" s="43"/>
      <c r="R77" s="43"/>
      <c r="S77" s="43"/>
      <c r="T77" s="43"/>
      <c r="U77" s="43"/>
    </row>
    <row r="78" spans="6:21" x14ac:dyDescent="0.35">
      <c r="Q78" s="43"/>
      <c r="R78" s="43"/>
      <c r="S78" s="43"/>
      <c r="T78" s="43"/>
      <c r="U78" s="43"/>
    </row>
    <row r="79" spans="6:21" x14ac:dyDescent="0.35">
      <c r="F79">
        <v>3</v>
      </c>
      <c r="G79">
        <v>5</v>
      </c>
      <c r="H79">
        <v>2</v>
      </c>
      <c r="I79">
        <v>4</v>
      </c>
      <c r="J79">
        <v>6</v>
      </c>
      <c r="K79">
        <v>2</v>
      </c>
      <c r="L79">
        <v>3</v>
      </c>
      <c r="M79">
        <v>4</v>
      </c>
      <c r="N79">
        <v>2</v>
      </c>
      <c r="O79">
        <v>5</v>
      </c>
    </row>
    <row r="80" spans="6:21" x14ac:dyDescent="0.35">
      <c r="F80">
        <v>7</v>
      </c>
      <c r="G80">
        <v>2</v>
      </c>
      <c r="H80">
        <v>3</v>
      </c>
      <c r="I80">
        <v>4</v>
      </c>
      <c r="J80">
        <v>2</v>
      </c>
      <c r="K80">
        <v>4</v>
      </c>
      <c r="L80">
        <v>2</v>
      </c>
      <c r="M80">
        <v>3</v>
      </c>
      <c r="N80">
        <v>5</v>
      </c>
      <c r="O80">
        <v>6</v>
      </c>
    </row>
    <row r="81" spans="6:22" x14ac:dyDescent="0.35">
      <c r="F81">
        <v>3</v>
      </c>
      <c r="G81">
        <v>2</v>
      </c>
      <c r="H81">
        <v>1</v>
      </c>
      <c r="I81">
        <v>4</v>
      </c>
      <c r="J81">
        <v>2</v>
      </c>
      <c r="K81">
        <v>4</v>
      </c>
      <c r="L81">
        <v>5</v>
      </c>
      <c r="M81">
        <v>3</v>
      </c>
      <c r="N81">
        <v>2</v>
      </c>
      <c r="O81">
        <v>7</v>
      </c>
      <c r="Q81">
        <v>120</v>
      </c>
      <c r="R81">
        <v>150</v>
      </c>
      <c r="S81">
        <v>110</v>
      </c>
      <c r="T81">
        <v>135</v>
      </c>
      <c r="U81">
        <v>125</v>
      </c>
      <c r="V81">
        <v>140</v>
      </c>
    </row>
    <row r="82" spans="6:22" x14ac:dyDescent="0.35">
      <c r="F82">
        <v>2</v>
      </c>
      <c r="G82">
        <v>3</v>
      </c>
      <c r="H82">
        <v>4</v>
      </c>
      <c r="I82">
        <v>5</v>
      </c>
      <c r="J82">
        <v>1</v>
      </c>
      <c r="K82">
        <v>6</v>
      </c>
      <c r="L82">
        <v>2</v>
      </c>
      <c r="M82">
        <v>4</v>
      </c>
      <c r="N82">
        <v>3</v>
      </c>
      <c r="O82">
        <v>5</v>
      </c>
      <c r="Q82">
        <v>130</v>
      </c>
      <c r="R82">
        <v>155</v>
      </c>
      <c r="S82">
        <v>115</v>
      </c>
      <c r="T82">
        <v>145</v>
      </c>
      <c r="U82">
        <v>135</v>
      </c>
      <c r="V82">
        <v>130</v>
      </c>
    </row>
    <row r="83" spans="6:22" x14ac:dyDescent="0.35">
      <c r="F83">
        <v>3</v>
      </c>
      <c r="G83">
        <v>2</v>
      </c>
      <c r="H83">
        <v>4</v>
      </c>
      <c r="I83">
        <v>2</v>
      </c>
      <c r="J83">
        <v>6</v>
      </c>
      <c r="K83">
        <v>3</v>
      </c>
      <c r="L83">
        <v>2</v>
      </c>
      <c r="M83">
        <v>4</v>
      </c>
      <c r="N83">
        <v>5</v>
      </c>
      <c r="O83">
        <v>3</v>
      </c>
    </row>
    <row r="85" spans="6:22" x14ac:dyDescent="0.35">
      <c r="R85" t="s">
        <v>29</v>
      </c>
      <c r="S85">
        <f>AVERAGE(Q81:V82)</f>
        <v>132.5</v>
      </c>
    </row>
    <row r="86" spans="6:22" x14ac:dyDescent="0.35">
      <c r="G86" t="s">
        <v>26</v>
      </c>
      <c r="H86">
        <f>MIN(F79:O83)</f>
        <v>1</v>
      </c>
      <c r="J86" s="10" t="s">
        <v>23</v>
      </c>
      <c r="K86">
        <f>(H87-H86)</f>
        <v>6</v>
      </c>
      <c r="R86" t="s">
        <v>30</v>
      </c>
      <c r="S86">
        <f>(V87-V86)</f>
        <v>45</v>
      </c>
      <c r="U86" s="10" t="s">
        <v>31</v>
      </c>
      <c r="V86">
        <f>MIN(Q81:V82)</f>
        <v>110</v>
      </c>
    </row>
    <row r="87" spans="6:22" x14ac:dyDescent="0.35">
      <c r="G87" t="s">
        <v>17</v>
      </c>
      <c r="H87">
        <f>MAX(F79:O83)</f>
        <v>7</v>
      </c>
      <c r="J87" s="10" t="s">
        <v>19</v>
      </c>
      <c r="K87">
        <f>VAR(F79:O83)</f>
        <v>2.3363265306122454</v>
      </c>
      <c r="U87" s="10" t="s">
        <v>32</v>
      </c>
      <c r="V87">
        <f>MAX(Q81:V82)</f>
        <v>155</v>
      </c>
    </row>
    <row r="88" spans="6:22" x14ac:dyDescent="0.35">
      <c r="J88" s="10" t="s">
        <v>20</v>
      </c>
      <c r="K88">
        <f>STDEV(F79:O83)</f>
        <v>1.5285046714394579</v>
      </c>
    </row>
    <row r="94" spans="6:22" x14ac:dyDescent="0.35">
      <c r="F94" s="41" t="s">
        <v>33</v>
      </c>
      <c r="G94" s="42"/>
      <c r="H94" s="42"/>
      <c r="I94" s="42"/>
      <c r="J94" s="42"/>
      <c r="K94" s="42"/>
    </row>
    <row r="95" spans="6:22" x14ac:dyDescent="0.35">
      <c r="F95" s="42"/>
      <c r="G95" s="42"/>
      <c r="H95" s="42"/>
      <c r="I95" s="42"/>
      <c r="J95" s="42"/>
      <c r="K95" s="42"/>
    </row>
    <row r="96" spans="6:22" x14ac:dyDescent="0.35">
      <c r="F96" s="42"/>
      <c r="G96" s="42"/>
      <c r="H96" s="42"/>
      <c r="I96" s="42"/>
      <c r="J96" s="42"/>
      <c r="K96" s="42"/>
    </row>
    <row r="97" spans="4:27" x14ac:dyDescent="0.35">
      <c r="F97" s="42"/>
      <c r="G97" s="42"/>
      <c r="H97" s="42"/>
      <c r="I97" s="42"/>
      <c r="J97" s="42"/>
      <c r="K97" s="42"/>
      <c r="U97" s="41" t="s">
        <v>36</v>
      </c>
      <c r="V97" s="42"/>
      <c r="W97" s="42"/>
      <c r="X97" s="42"/>
      <c r="Y97" s="42"/>
      <c r="Z97" s="42"/>
      <c r="AA97" s="42"/>
    </row>
    <row r="98" spans="4:27" x14ac:dyDescent="0.35">
      <c r="F98" s="42"/>
      <c r="G98" s="42"/>
      <c r="H98" s="42"/>
      <c r="I98" s="42"/>
      <c r="J98" s="42"/>
      <c r="K98" s="42"/>
      <c r="U98" s="42"/>
      <c r="V98" s="42"/>
      <c r="W98" s="42"/>
      <c r="X98" s="42"/>
      <c r="Y98" s="42"/>
      <c r="Z98" s="42"/>
      <c r="AA98" s="42"/>
    </row>
    <row r="99" spans="4:27" x14ac:dyDescent="0.35">
      <c r="U99" s="42"/>
      <c r="V99" s="42"/>
      <c r="W99" s="42"/>
      <c r="X99" s="42"/>
      <c r="Y99" s="42"/>
      <c r="Z99" s="42"/>
      <c r="AA99" s="42"/>
    </row>
    <row r="100" spans="4:27" x14ac:dyDescent="0.35">
      <c r="U100" s="42"/>
      <c r="V100" s="42"/>
      <c r="W100" s="42"/>
      <c r="X100" s="42"/>
      <c r="Y100" s="42"/>
      <c r="Z100" s="42"/>
      <c r="AA100" s="42"/>
    </row>
    <row r="101" spans="4:27" x14ac:dyDescent="0.35">
      <c r="F101" s="43" t="s">
        <v>34</v>
      </c>
      <c r="G101" s="44"/>
      <c r="H101" s="44"/>
      <c r="I101" s="44"/>
      <c r="J101" s="44"/>
      <c r="U101" s="42"/>
      <c r="V101" s="42"/>
      <c r="W101" s="42"/>
      <c r="X101" s="42"/>
      <c r="Y101" s="42"/>
      <c r="Z101" s="42"/>
      <c r="AA101" s="42"/>
    </row>
    <row r="102" spans="4:27" x14ac:dyDescent="0.35">
      <c r="F102" s="44"/>
      <c r="G102" s="44"/>
      <c r="H102" s="44"/>
      <c r="I102" s="44"/>
      <c r="J102" s="44"/>
      <c r="U102" s="42"/>
      <c r="V102" s="42"/>
      <c r="W102" s="42"/>
      <c r="X102" s="42"/>
      <c r="Y102" s="42"/>
      <c r="Z102" s="42"/>
      <c r="AA102" s="42"/>
    </row>
    <row r="103" spans="4:27" x14ac:dyDescent="0.35">
      <c r="F103" s="44"/>
      <c r="G103" s="44"/>
      <c r="H103" s="44"/>
      <c r="I103" s="44"/>
      <c r="J103" s="44"/>
      <c r="U103" s="42"/>
      <c r="V103" s="42"/>
      <c r="W103" s="42"/>
      <c r="X103" s="42"/>
      <c r="Y103" s="42"/>
      <c r="Z103" s="42"/>
      <c r="AA103" s="42"/>
    </row>
    <row r="106" spans="4:27" x14ac:dyDescent="0.35">
      <c r="D106">
        <v>8</v>
      </c>
      <c r="E106">
        <v>7</v>
      </c>
      <c r="F106">
        <v>9</v>
      </c>
      <c r="G106">
        <v>6</v>
      </c>
      <c r="H106">
        <v>7</v>
      </c>
      <c r="I106">
        <v>8</v>
      </c>
      <c r="J106">
        <v>9</v>
      </c>
      <c r="K106">
        <v>8</v>
      </c>
      <c r="L106">
        <v>7</v>
      </c>
      <c r="M106">
        <v>6</v>
      </c>
    </row>
    <row r="107" spans="4:27" x14ac:dyDescent="0.35">
      <c r="D107">
        <v>8</v>
      </c>
      <c r="E107">
        <v>9</v>
      </c>
      <c r="F107">
        <v>7</v>
      </c>
      <c r="G107">
        <v>8</v>
      </c>
      <c r="H107">
        <v>7</v>
      </c>
      <c r="I107">
        <v>6</v>
      </c>
      <c r="J107">
        <v>8</v>
      </c>
      <c r="K107">
        <v>9</v>
      </c>
      <c r="L107">
        <v>6</v>
      </c>
      <c r="M107">
        <v>7</v>
      </c>
      <c r="V107" s="43" t="s">
        <v>37</v>
      </c>
      <c r="W107" s="44"/>
      <c r="X107" s="44"/>
      <c r="Y107" s="44"/>
      <c r="Z107" s="44"/>
    </row>
    <row r="108" spans="4:27" x14ac:dyDescent="0.35">
      <c r="D108">
        <v>8</v>
      </c>
      <c r="E108">
        <v>9</v>
      </c>
      <c r="F108">
        <v>7</v>
      </c>
      <c r="G108">
        <v>6</v>
      </c>
      <c r="H108">
        <v>7</v>
      </c>
      <c r="I108">
        <v>8</v>
      </c>
      <c r="J108">
        <v>9</v>
      </c>
      <c r="K108">
        <v>8</v>
      </c>
      <c r="L108">
        <v>7</v>
      </c>
      <c r="M108">
        <v>6</v>
      </c>
      <c r="V108" s="44"/>
      <c r="W108" s="44"/>
      <c r="X108" s="44"/>
      <c r="Y108" s="44"/>
      <c r="Z108" s="44"/>
    </row>
    <row r="109" spans="4:27" x14ac:dyDescent="0.35">
      <c r="D109">
        <v>9</v>
      </c>
      <c r="E109">
        <v>8</v>
      </c>
      <c r="F109">
        <v>7</v>
      </c>
      <c r="G109">
        <v>6</v>
      </c>
      <c r="H109">
        <v>8</v>
      </c>
      <c r="I109">
        <v>9</v>
      </c>
      <c r="J109">
        <v>7</v>
      </c>
      <c r="K109">
        <v>8</v>
      </c>
      <c r="L109">
        <v>7</v>
      </c>
      <c r="M109">
        <v>6</v>
      </c>
      <c r="V109" s="44"/>
      <c r="W109" s="44"/>
      <c r="X109" s="44"/>
      <c r="Y109" s="44"/>
      <c r="Z109" s="44"/>
    </row>
    <row r="110" spans="4:27" x14ac:dyDescent="0.35">
      <c r="D110">
        <v>9</v>
      </c>
      <c r="E110">
        <v>8</v>
      </c>
      <c r="F110">
        <v>7</v>
      </c>
      <c r="G110">
        <v>6</v>
      </c>
      <c r="H110">
        <v>7</v>
      </c>
      <c r="I110">
        <v>8</v>
      </c>
      <c r="J110">
        <v>9</v>
      </c>
      <c r="K110">
        <v>8</v>
      </c>
      <c r="L110">
        <v>7</v>
      </c>
      <c r="M110">
        <v>6</v>
      </c>
      <c r="V110" s="44"/>
      <c r="W110" s="44"/>
      <c r="X110" s="44"/>
      <c r="Y110" s="44"/>
      <c r="Z110" s="44"/>
    </row>
    <row r="111" spans="4:27" x14ac:dyDescent="0.35">
      <c r="V111" s="44"/>
      <c r="W111" s="44"/>
      <c r="X111" s="44"/>
      <c r="Y111" s="44"/>
      <c r="Z111" s="44"/>
    </row>
    <row r="112" spans="4:27" x14ac:dyDescent="0.35">
      <c r="V112" s="44"/>
      <c r="W112" s="44"/>
      <c r="X112" s="44"/>
      <c r="Y112" s="44"/>
      <c r="Z112" s="44"/>
    </row>
    <row r="114" spans="5:31" x14ac:dyDescent="0.35">
      <c r="F114" s="10" t="s">
        <v>29</v>
      </c>
      <c r="G114">
        <f>AVERAGE(D106:M110)</f>
        <v>7.5</v>
      </c>
    </row>
    <row r="115" spans="5:31" x14ac:dyDescent="0.35">
      <c r="F115" s="10" t="s">
        <v>35</v>
      </c>
      <c r="G115">
        <f>STDEV(D106:M110)</f>
        <v>1.0350983390135313</v>
      </c>
      <c r="V115">
        <v>10</v>
      </c>
      <c r="W115">
        <v>15</v>
      </c>
      <c r="X115">
        <v>12</v>
      </c>
      <c r="Y115">
        <v>18</v>
      </c>
      <c r="Z115">
        <v>20</v>
      </c>
      <c r="AA115">
        <v>25</v>
      </c>
      <c r="AB115">
        <v>8</v>
      </c>
      <c r="AC115">
        <v>14</v>
      </c>
      <c r="AD115">
        <v>16</v>
      </c>
      <c r="AE115">
        <v>22</v>
      </c>
    </row>
    <row r="116" spans="5:31" x14ac:dyDescent="0.35">
      <c r="V116">
        <v>9</v>
      </c>
      <c r="W116">
        <v>17</v>
      </c>
      <c r="X116">
        <v>11</v>
      </c>
      <c r="Y116">
        <v>13</v>
      </c>
      <c r="Z116">
        <v>19</v>
      </c>
      <c r="AA116">
        <v>23</v>
      </c>
      <c r="AB116">
        <v>21</v>
      </c>
      <c r="AC116">
        <v>16</v>
      </c>
      <c r="AD116">
        <v>14</v>
      </c>
      <c r="AE116">
        <v>27</v>
      </c>
    </row>
    <row r="117" spans="5:31" x14ac:dyDescent="0.35">
      <c r="V117">
        <v>13</v>
      </c>
      <c r="W117">
        <v>10</v>
      </c>
      <c r="X117">
        <v>18</v>
      </c>
      <c r="Y117">
        <v>16</v>
      </c>
      <c r="Z117">
        <v>12</v>
      </c>
      <c r="AA117">
        <v>14</v>
      </c>
      <c r="AB117">
        <v>19</v>
      </c>
      <c r="AC117">
        <v>21</v>
      </c>
      <c r="AD117">
        <v>11</v>
      </c>
      <c r="AE117">
        <v>17</v>
      </c>
    </row>
    <row r="118" spans="5:31" x14ac:dyDescent="0.35">
      <c r="V118">
        <v>15</v>
      </c>
      <c r="W118">
        <v>20</v>
      </c>
      <c r="X118">
        <v>26</v>
      </c>
      <c r="Y118">
        <v>13</v>
      </c>
      <c r="Z118">
        <v>12</v>
      </c>
      <c r="AA118">
        <v>14</v>
      </c>
      <c r="AB118">
        <v>22</v>
      </c>
      <c r="AC118">
        <v>19</v>
      </c>
      <c r="AD118">
        <v>16</v>
      </c>
      <c r="AE118">
        <v>11</v>
      </c>
    </row>
    <row r="119" spans="5:31" x14ac:dyDescent="0.35">
      <c r="V119">
        <v>25</v>
      </c>
      <c r="W119">
        <v>18</v>
      </c>
      <c r="X119">
        <v>16</v>
      </c>
      <c r="Y119">
        <v>13</v>
      </c>
      <c r="Z119">
        <v>21</v>
      </c>
      <c r="AA119">
        <v>20</v>
      </c>
      <c r="AB119">
        <v>15</v>
      </c>
      <c r="AC119">
        <v>12</v>
      </c>
      <c r="AD119">
        <v>19</v>
      </c>
      <c r="AE119">
        <v>17</v>
      </c>
    </row>
    <row r="120" spans="5:31" x14ac:dyDescent="0.35">
      <c r="V120">
        <v>14</v>
      </c>
      <c r="W120">
        <v>16</v>
      </c>
      <c r="X120">
        <v>23</v>
      </c>
      <c r="Y120">
        <v>18</v>
      </c>
      <c r="Z120">
        <v>15</v>
      </c>
      <c r="AA120">
        <v>11</v>
      </c>
      <c r="AB120">
        <v>19</v>
      </c>
      <c r="AC120">
        <v>22</v>
      </c>
      <c r="AD120">
        <v>17</v>
      </c>
      <c r="AE120">
        <v>12</v>
      </c>
    </row>
    <row r="121" spans="5:31" x14ac:dyDescent="0.35">
      <c r="V121">
        <v>16</v>
      </c>
      <c r="W121">
        <v>14</v>
      </c>
      <c r="X121">
        <v>18</v>
      </c>
      <c r="Y121">
        <v>20</v>
      </c>
      <c r="Z121">
        <v>25</v>
      </c>
      <c r="AA121">
        <v>13</v>
      </c>
      <c r="AB121">
        <v>11</v>
      </c>
      <c r="AC121">
        <v>22</v>
      </c>
      <c r="AD121">
        <v>19</v>
      </c>
      <c r="AE121">
        <v>17</v>
      </c>
    </row>
    <row r="122" spans="5:31" x14ac:dyDescent="0.35">
      <c r="V122">
        <v>15</v>
      </c>
      <c r="W122">
        <v>16</v>
      </c>
      <c r="X122">
        <v>13</v>
      </c>
      <c r="Y122">
        <v>14</v>
      </c>
      <c r="Z122">
        <v>18</v>
      </c>
      <c r="AA122">
        <v>20</v>
      </c>
      <c r="AB122">
        <v>19</v>
      </c>
      <c r="AC122">
        <v>21</v>
      </c>
      <c r="AD122">
        <v>17</v>
      </c>
      <c r="AE122">
        <v>12</v>
      </c>
    </row>
    <row r="123" spans="5:31" x14ac:dyDescent="0.35">
      <c r="V123">
        <v>15</v>
      </c>
      <c r="W123">
        <v>13</v>
      </c>
      <c r="X123">
        <v>16</v>
      </c>
      <c r="Y123">
        <v>14</v>
      </c>
      <c r="Z123">
        <v>22</v>
      </c>
      <c r="AA123">
        <v>21</v>
      </c>
      <c r="AB123">
        <v>19</v>
      </c>
      <c r="AC123">
        <v>18</v>
      </c>
      <c r="AD123">
        <v>16</v>
      </c>
      <c r="AE123">
        <v>11</v>
      </c>
    </row>
    <row r="124" spans="5:31" x14ac:dyDescent="0.35">
      <c r="V124">
        <v>17</v>
      </c>
      <c r="W124">
        <v>14</v>
      </c>
      <c r="X124">
        <v>12</v>
      </c>
      <c r="Y124">
        <v>20</v>
      </c>
      <c r="Z124">
        <v>23</v>
      </c>
      <c r="AA124">
        <v>19</v>
      </c>
      <c r="AB124">
        <v>15</v>
      </c>
      <c r="AC124">
        <v>16</v>
      </c>
      <c r="AD124">
        <v>13</v>
      </c>
      <c r="AE124">
        <v>18</v>
      </c>
    </row>
    <row r="125" spans="5:31" x14ac:dyDescent="0.35">
      <c r="E125" s="41" t="s">
        <v>40</v>
      </c>
      <c r="F125" s="42"/>
      <c r="G125" s="42"/>
      <c r="H125" s="42"/>
      <c r="I125" s="42"/>
    </row>
    <row r="126" spans="5:31" x14ac:dyDescent="0.35">
      <c r="E126" s="42"/>
      <c r="F126" s="42"/>
      <c r="G126" s="42"/>
      <c r="H126" s="42"/>
      <c r="I126" s="42"/>
    </row>
    <row r="127" spans="5:31" x14ac:dyDescent="0.35">
      <c r="E127" s="42"/>
      <c r="F127" s="42"/>
      <c r="G127" s="42"/>
      <c r="H127" s="42"/>
      <c r="I127" s="42"/>
    </row>
    <row r="128" spans="5:31" x14ac:dyDescent="0.35">
      <c r="E128" s="42"/>
      <c r="F128" s="42"/>
      <c r="G128" s="42"/>
      <c r="H128" s="42"/>
      <c r="I128" s="42"/>
    </row>
    <row r="129" spans="5:29" x14ac:dyDescent="0.35">
      <c r="E129" s="42"/>
      <c r="F129" s="42"/>
      <c r="G129" s="42"/>
      <c r="H129" s="42"/>
      <c r="I129" s="42"/>
      <c r="W129" s="10" t="s">
        <v>38</v>
      </c>
      <c r="X129">
        <f>AVERAGE(V115:AE124)</f>
        <v>16.64</v>
      </c>
      <c r="AB129" s="10" t="s">
        <v>16</v>
      </c>
      <c r="AC129">
        <f>MIN(U115:AF124)</f>
        <v>8</v>
      </c>
    </row>
    <row r="130" spans="5:29" x14ac:dyDescent="0.35">
      <c r="E130" s="42"/>
      <c r="F130" s="42"/>
      <c r="G130" s="42"/>
      <c r="H130" s="42"/>
      <c r="I130" s="42"/>
      <c r="W130" s="10" t="s">
        <v>23</v>
      </c>
      <c r="X130">
        <f>(AC130-AC129)</f>
        <v>19</v>
      </c>
      <c r="AB130" s="10" t="s">
        <v>17</v>
      </c>
      <c r="AC130">
        <f>MAX(V115:AE124)</f>
        <v>27</v>
      </c>
    </row>
    <row r="131" spans="5:29" x14ac:dyDescent="0.35">
      <c r="W131" s="10" t="s">
        <v>39</v>
      </c>
      <c r="X131">
        <f>STDEV(V115:AE124)</f>
        <v>4.0862420067066196</v>
      </c>
    </row>
    <row r="133" spans="5:29" x14ac:dyDescent="0.35">
      <c r="E133" s="43" t="s">
        <v>41</v>
      </c>
      <c r="F133" s="44"/>
      <c r="G133" s="44"/>
      <c r="H133" s="44"/>
      <c r="I133" s="44"/>
    </row>
    <row r="134" spans="5:29" x14ac:dyDescent="0.35">
      <c r="E134" s="44"/>
      <c r="F134" s="44"/>
      <c r="G134" s="44"/>
      <c r="H134" s="44"/>
      <c r="I134" s="44"/>
    </row>
    <row r="135" spans="5:29" x14ac:dyDescent="0.35">
      <c r="E135" s="44"/>
      <c r="F135" s="44"/>
      <c r="G135" s="44"/>
      <c r="H135" s="44"/>
      <c r="I135" s="44"/>
    </row>
    <row r="136" spans="5:29" x14ac:dyDescent="0.35">
      <c r="E136" s="44"/>
      <c r="F136" s="44"/>
      <c r="G136" s="44"/>
      <c r="H136" s="44"/>
      <c r="I136" s="44"/>
    </row>
    <row r="137" spans="5:29" x14ac:dyDescent="0.35">
      <c r="W137" s="41" t="s">
        <v>47</v>
      </c>
      <c r="X137" s="42"/>
      <c r="Y137" s="42"/>
      <c r="Z137" s="42"/>
      <c r="AA137" s="42"/>
      <c r="AB137" s="42"/>
    </row>
    <row r="138" spans="5:29" x14ac:dyDescent="0.35">
      <c r="W138" s="42"/>
      <c r="X138" s="42"/>
      <c r="Y138" s="42"/>
      <c r="Z138" s="42"/>
      <c r="AA138" s="42"/>
      <c r="AB138" s="42"/>
    </row>
    <row r="139" spans="5:29" x14ac:dyDescent="0.35">
      <c r="E139" s="10" t="s">
        <v>42</v>
      </c>
      <c r="F139">
        <v>30</v>
      </c>
      <c r="G139">
        <v>32</v>
      </c>
      <c r="H139">
        <v>33</v>
      </c>
      <c r="I139">
        <v>28</v>
      </c>
      <c r="J139">
        <v>31</v>
      </c>
      <c r="K139">
        <v>30</v>
      </c>
      <c r="L139">
        <v>29</v>
      </c>
      <c r="M139">
        <v>30</v>
      </c>
      <c r="N139">
        <v>32</v>
      </c>
      <c r="O139">
        <v>31</v>
      </c>
      <c r="W139" s="42"/>
      <c r="X139" s="42"/>
      <c r="Y139" s="42"/>
      <c r="Z139" s="42"/>
      <c r="AA139" s="42"/>
      <c r="AB139" s="42"/>
    </row>
    <row r="140" spans="5:29" x14ac:dyDescent="0.35">
      <c r="E140" s="10" t="s">
        <v>43</v>
      </c>
      <c r="F140">
        <v>25</v>
      </c>
      <c r="G140">
        <v>27</v>
      </c>
      <c r="H140">
        <v>26</v>
      </c>
      <c r="I140">
        <v>23</v>
      </c>
      <c r="J140">
        <v>28</v>
      </c>
      <c r="K140">
        <v>24</v>
      </c>
      <c r="L140">
        <v>26</v>
      </c>
      <c r="M140">
        <v>25</v>
      </c>
      <c r="N140">
        <v>27</v>
      </c>
      <c r="O140">
        <v>28</v>
      </c>
      <c r="W140" s="42"/>
      <c r="X140" s="42"/>
      <c r="Y140" s="42"/>
      <c r="Z140" s="42"/>
      <c r="AA140" s="42"/>
      <c r="AB140" s="42"/>
    </row>
    <row r="141" spans="5:29" x14ac:dyDescent="0.35">
      <c r="E141" s="10" t="s">
        <v>44</v>
      </c>
      <c r="F141">
        <v>22</v>
      </c>
      <c r="G141">
        <v>23</v>
      </c>
      <c r="H141">
        <v>20</v>
      </c>
      <c r="I141">
        <v>25</v>
      </c>
      <c r="J141">
        <v>21</v>
      </c>
      <c r="K141">
        <v>24</v>
      </c>
      <c r="L141">
        <v>23</v>
      </c>
      <c r="M141">
        <v>22</v>
      </c>
      <c r="N141">
        <v>25</v>
      </c>
      <c r="O141">
        <v>24</v>
      </c>
      <c r="W141" s="42"/>
      <c r="X141" s="42"/>
      <c r="Y141" s="42"/>
      <c r="Z141" s="42"/>
      <c r="AA141" s="42"/>
      <c r="AB141" s="42"/>
    </row>
    <row r="142" spans="5:29" x14ac:dyDescent="0.35">
      <c r="E142" s="10" t="s">
        <v>45</v>
      </c>
      <c r="F142">
        <v>18</v>
      </c>
      <c r="G142">
        <v>17</v>
      </c>
      <c r="H142">
        <v>19</v>
      </c>
      <c r="I142">
        <v>20</v>
      </c>
      <c r="J142">
        <v>21</v>
      </c>
      <c r="K142">
        <v>18</v>
      </c>
      <c r="L142">
        <v>19</v>
      </c>
      <c r="M142">
        <v>17</v>
      </c>
      <c r="N142">
        <v>20</v>
      </c>
      <c r="O142">
        <v>19</v>
      </c>
      <c r="W142" s="42"/>
      <c r="X142" s="42"/>
      <c r="Y142" s="42"/>
      <c r="Z142" s="42"/>
      <c r="AA142" s="42"/>
      <c r="AB142" s="42"/>
    </row>
    <row r="143" spans="5:29" x14ac:dyDescent="0.35">
      <c r="E143" s="10" t="s">
        <v>46</v>
      </c>
      <c r="F143">
        <v>35</v>
      </c>
      <c r="G143">
        <v>36</v>
      </c>
      <c r="H143">
        <v>34</v>
      </c>
      <c r="I143">
        <v>35</v>
      </c>
      <c r="J143">
        <v>33</v>
      </c>
      <c r="K143">
        <v>34</v>
      </c>
      <c r="L143">
        <v>32</v>
      </c>
      <c r="M143">
        <v>33</v>
      </c>
      <c r="N143">
        <v>36</v>
      </c>
      <c r="O143">
        <v>24</v>
      </c>
    </row>
    <row r="145" spans="5:31" x14ac:dyDescent="0.35">
      <c r="W145" s="43" t="s">
        <v>48</v>
      </c>
      <c r="X145" s="44"/>
      <c r="Y145" s="44"/>
      <c r="Z145" s="44"/>
    </row>
    <row r="146" spans="5:31" x14ac:dyDescent="0.35">
      <c r="F146" s="10" t="s">
        <v>29</v>
      </c>
      <c r="G146">
        <f>AVERAGE(E139:O143)</f>
        <v>26.28</v>
      </c>
      <c r="W146" s="44"/>
      <c r="X146" s="44"/>
      <c r="Y146" s="44"/>
      <c r="Z146" s="44"/>
    </row>
    <row r="147" spans="5:31" x14ac:dyDescent="0.35">
      <c r="F147" s="10" t="s">
        <v>23</v>
      </c>
      <c r="G147">
        <f>(K149-K148)</f>
        <v>19</v>
      </c>
      <c r="W147" s="44"/>
      <c r="X147" s="44"/>
      <c r="Y147" s="44"/>
      <c r="Z147" s="44"/>
    </row>
    <row r="148" spans="5:31" x14ac:dyDescent="0.35">
      <c r="F148" s="10" t="s">
        <v>19</v>
      </c>
      <c r="G148">
        <f>VAR(F139:O143)</f>
        <v>31.348571428571464</v>
      </c>
      <c r="J148" s="10" t="s">
        <v>16</v>
      </c>
      <c r="K148">
        <f>MIN(E139:O143)</f>
        <v>17</v>
      </c>
      <c r="W148" s="44"/>
      <c r="X148" s="44"/>
      <c r="Y148" s="44"/>
      <c r="Z148" s="44"/>
    </row>
    <row r="149" spans="5:31" x14ac:dyDescent="0.35">
      <c r="J149" s="10" t="s">
        <v>17</v>
      </c>
      <c r="K149">
        <f>MAX(E139:O143)</f>
        <v>36</v>
      </c>
    </row>
    <row r="151" spans="5:31" x14ac:dyDescent="0.35">
      <c r="V151">
        <v>28</v>
      </c>
      <c r="W151">
        <v>32</v>
      </c>
      <c r="X151">
        <v>35</v>
      </c>
      <c r="Y151">
        <v>40</v>
      </c>
      <c r="Z151">
        <v>42</v>
      </c>
      <c r="AA151">
        <v>28</v>
      </c>
      <c r="AB151">
        <v>33</v>
      </c>
      <c r="AC151">
        <v>38</v>
      </c>
      <c r="AD151">
        <v>30</v>
      </c>
      <c r="AE151">
        <v>41</v>
      </c>
    </row>
    <row r="152" spans="5:31" x14ac:dyDescent="0.35">
      <c r="V152">
        <v>37</v>
      </c>
      <c r="W152">
        <v>31</v>
      </c>
      <c r="X152">
        <v>34</v>
      </c>
      <c r="Y152">
        <v>29</v>
      </c>
      <c r="Z152">
        <v>36</v>
      </c>
      <c r="AA152">
        <v>43</v>
      </c>
      <c r="AB152">
        <v>39</v>
      </c>
      <c r="AC152">
        <v>27</v>
      </c>
      <c r="AD152">
        <v>35</v>
      </c>
      <c r="AE152">
        <v>31</v>
      </c>
    </row>
    <row r="153" spans="5:31" x14ac:dyDescent="0.35">
      <c r="V153">
        <v>39</v>
      </c>
      <c r="W153">
        <v>45</v>
      </c>
      <c r="X153">
        <v>29</v>
      </c>
      <c r="Y153">
        <v>33</v>
      </c>
      <c r="Z153">
        <v>37</v>
      </c>
      <c r="AA153">
        <v>40</v>
      </c>
      <c r="AB153">
        <v>36</v>
      </c>
      <c r="AC153">
        <v>29</v>
      </c>
      <c r="AD153">
        <v>31</v>
      </c>
      <c r="AE153">
        <v>38</v>
      </c>
    </row>
    <row r="154" spans="5:31" x14ac:dyDescent="0.35">
      <c r="V154">
        <v>35</v>
      </c>
      <c r="W154">
        <v>44</v>
      </c>
      <c r="X154">
        <v>32</v>
      </c>
      <c r="Y154">
        <v>39</v>
      </c>
      <c r="Z154">
        <v>36</v>
      </c>
      <c r="AA154">
        <v>30</v>
      </c>
      <c r="AB154">
        <v>33</v>
      </c>
      <c r="AC154">
        <v>28</v>
      </c>
      <c r="AD154">
        <v>41</v>
      </c>
      <c r="AE154">
        <v>35</v>
      </c>
    </row>
    <row r="155" spans="5:31" x14ac:dyDescent="0.35">
      <c r="V155">
        <v>31</v>
      </c>
      <c r="W155">
        <v>37</v>
      </c>
      <c r="X155">
        <v>42</v>
      </c>
      <c r="Y155">
        <v>29</v>
      </c>
      <c r="Z155">
        <v>34</v>
      </c>
      <c r="AA155">
        <v>40</v>
      </c>
      <c r="AB155">
        <v>31</v>
      </c>
      <c r="AC155">
        <v>33</v>
      </c>
      <c r="AD155">
        <v>38</v>
      </c>
      <c r="AE155">
        <v>36</v>
      </c>
    </row>
    <row r="156" spans="5:31" x14ac:dyDescent="0.35">
      <c r="V156">
        <v>39</v>
      </c>
      <c r="W156">
        <v>27</v>
      </c>
      <c r="X156">
        <v>35</v>
      </c>
      <c r="Y156">
        <v>30</v>
      </c>
      <c r="Z156">
        <v>43</v>
      </c>
      <c r="AA156">
        <v>29</v>
      </c>
      <c r="AB156">
        <v>32</v>
      </c>
      <c r="AC156">
        <v>36</v>
      </c>
      <c r="AD156">
        <v>31</v>
      </c>
      <c r="AE156">
        <v>40</v>
      </c>
    </row>
    <row r="157" spans="5:31" x14ac:dyDescent="0.35">
      <c r="V157">
        <v>38</v>
      </c>
      <c r="W157">
        <v>44</v>
      </c>
      <c r="X157">
        <v>37</v>
      </c>
      <c r="Y157">
        <v>33</v>
      </c>
      <c r="Z157">
        <v>35</v>
      </c>
      <c r="AA157">
        <v>41</v>
      </c>
      <c r="AB157">
        <v>30</v>
      </c>
      <c r="AC157">
        <v>31</v>
      </c>
      <c r="AD157">
        <v>39</v>
      </c>
      <c r="AE157">
        <v>28</v>
      </c>
    </row>
    <row r="158" spans="5:31" x14ac:dyDescent="0.35">
      <c r="V158">
        <v>45</v>
      </c>
      <c r="W158">
        <v>29</v>
      </c>
      <c r="X158">
        <v>33</v>
      </c>
      <c r="Y158">
        <v>38</v>
      </c>
      <c r="Z158">
        <v>34</v>
      </c>
      <c r="AA158">
        <v>32</v>
      </c>
      <c r="AB158">
        <v>35</v>
      </c>
      <c r="AC158">
        <v>31</v>
      </c>
      <c r="AD158">
        <v>40</v>
      </c>
      <c r="AE158">
        <v>36</v>
      </c>
    </row>
    <row r="159" spans="5:31" x14ac:dyDescent="0.35">
      <c r="E159" s="41" t="s">
        <v>55</v>
      </c>
      <c r="F159" s="42"/>
      <c r="G159" s="42"/>
      <c r="H159" s="42"/>
      <c r="I159" s="42"/>
      <c r="J159" s="42"/>
      <c r="V159">
        <v>39</v>
      </c>
      <c r="W159">
        <v>27</v>
      </c>
      <c r="X159">
        <v>35</v>
      </c>
      <c r="Y159">
        <v>30</v>
      </c>
      <c r="Z159">
        <v>43</v>
      </c>
      <c r="AA159">
        <v>29</v>
      </c>
      <c r="AB159">
        <v>32</v>
      </c>
      <c r="AC159">
        <v>36</v>
      </c>
      <c r="AD159">
        <v>31</v>
      </c>
      <c r="AE159">
        <v>40</v>
      </c>
    </row>
    <row r="160" spans="5:31" x14ac:dyDescent="0.35">
      <c r="E160" s="42"/>
      <c r="F160" s="42"/>
      <c r="G160" s="42"/>
      <c r="H160" s="42"/>
      <c r="I160" s="42"/>
      <c r="J160" s="42"/>
      <c r="V160">
        <v>38</v>
      </c>
      <c r="W160">
        <v>44</v>
      </c>
      <c r="X160">
        <v>37</v>
      </c>
      <c r="Y160">
        <v>33</v>
      </c>
      <c r="Z160">
        <v>35</v>
      </c>
      <c r="AA160">
        <v>41</v>
      </c>
      <c r="AB160">
        <v>30</v>
      </c>
      <c r="AC160">
        <v>31</v>
      </c>
      <c r="AD160">
        <v>39</v>
      </c>
      <c r="AE160">
        <v>28</v>
      </c>
    </row>
    <row r="161" spans="5:31" x14ac:dyDescent="0.35">
      <c r="E161" s="42"/>
      <c r="F161" s="42"/>
      <c r="G161" s="42"/>
      <c r="H161" s="42"/>
      <c r="I161" s="42"/>
      <c r="J161" s="42"/>
    </row>
    <row r="162" spans="5:31" x14ac:dyDescent="0.35">
      <c r="E162" s="42"/>
      <c r="F162" s="42"/>
      <c r="G162" s="42"/>
      <c r="H162" s="42"/>
      <c r="I162" s="42"/>
      <c r="J162" s="42"/>
    </row>
    <row r="163" spans="5:31" x14ac:dyDescent="0.35">
      <c r="E163" s="42"/>
      <c r="F163" s="42"/>
      <c r="G163" s="42"/>
      <c r="H163" s="42"/>
      <c r="I163" s="42"/>
      <c r="J163" s="42"/>
      <c r="W163" s="10" t="s">
        <v>16</v>
      </c>
      <c r="X163">
        <f>MIN(V151:AE160)</f>
        <v>27</v>
      </c>
    </row>
    <row r="164" spans="5:31" x14ac:dyDescent="0.35">
      <c r="E164" s="42"/>
      <c r="F164" s="42"/>
      <c r="G164" s="42"/>
      <c r="H164" s="42"/>
      <c r="I164" s="42"/>
      <c r="J164" s="42"/>
      <c r="W164" s="10" t="s">
        <v>17</v>
      </c>
      <c r="X164">
        <f>MAX(V151:AE160)</f>
        <v>45</v>
      </c>
    </row>
    <row r="166" spans="5:31" x14ac:dyDescent="0.35">
      <c r="W166" s="10" t="s">
        <v>23</v>
      </c>
      <c r="X166" s="10" t="s">
        <v>51</v>
      </c>
    </row>
    <row r="167" spans="5:31" ht="15" thickBot="1" x14ac:dyDescent="0.4">
      <c r="W167" t="s">
        <v>49</v>
      </c>
      <c r="X167">
        <v>30</v>
      </c>
    </row>
    <row r="168" spans="5:31" x14ac:dyDescent="0.35">
      <c r="F168" s="43" t="s">
        <v>56</v>
      </c>
      <c r="G168" s="44"/>
      <c r="H168" s="44"/>
      <c r="I168" s="44"/>
      <c r="W168" t="s">
        <v>58</v>
      </c>
      <c r="X168">
        <v>35</v>
      </c>
      <c r="Z168" s="17" t="s">
        <v>51</v>
      </c>
      <c r="AA168" s="17" t="s">
        <v>53</v>
      </c>
    </row>
    <row r="169" spans="5:31" x14ac:dyDescent="0.35">
      <c r="F169" s="44"/>
      <c r="G169" s="44"/>
      <c r="H169" s="44"/>
      <c r="I169" s="44"/>
      <c r="W169" t="s">
        <v>50</v>
      </c>
      <c r="X169">
        <v>40</v>
      </c>
      <c r="Z169" s="13">
        <v>30</v>
      </c>
      <c r="AA169" s="14">
        <v>21</v>
      </c>
      <c r="AD169" s="10" t="s">
        <v>7</v>
      </c>
      <c r="AE169">
        <f>MODE(V151:AE160)</f>
        <v>31</v>
      </c>
    </row>
    <row r="170" spans="5:31" x14ac:dyDescent="0.35">
      <c r="F170" s="44"/>
      <c r="G170" s="44"/>
      <c r="H170" s="44"/>
      <c r="I170" s="44"/>
      <c r="W170" t="s">
        <v>57</v>
      </c>
      <c r="X170">
        <v>45</v>
      </c>
      <c r="Z170" s="13">
        <v>35</v>
      </c>
      <c r="AA170" s="14">
        <v>34</v>
      </c>
      <c r="AD170" s="10" t="s">
        <v>54</v>
      </c>
      <c r="AE170">
        <f>MEDIAN(V151:AF160)</f>
        <v>35</v>
      </c>
    </row>
    <row r="171" spans="5:31" x14ac:dyDescent="0.35">
      <c r="F171" s="44"/>
      <c r="G171" s="44"/>
      <c r="H171" s="44"/>
      <c r="I171" s="44"/>
      <c r="Z171" s="13">
        <v>40</v>
      </c>
      <c r="AA171" s="14">
        <v>31</v>
      </c>
      <c r="AD171" s="10" t="s">
        <v>23</v>
      </c>
      <c r="AE171">
        <f>(X164-X163)</f>
        <v>18</v>
      </c>
    </row>
    <row r="172" spans="5:31" x14ac:dyDescent="0.35">
      <c r="Z172" s="13">
        <v>45</v>
      </c>
      <c r="AA172" s="14">
        <v>14</v>
      </c>
    </row>
    <row r="173" spans="5:31" ht="15" thickBot="1" x14ac:dyDescent="0.4">
      <c r="Z173" s="15" t="s">
        <v>52</v>
      </c>
      <c r="AA173" s="15">
        <v>0</v>
      </c>
    </row>
    <row r="174" spans="5:31" x14ac:dyDescent="0.35">
      <c r="F174">
        <v>56</v>
      </c>
      <c r="G174">
        <v>40</v>
      </c>
      <c r="H174">
        <v>28</v>
      </c>
      <c r="I174">
        <v>73</v>
      </c>
      <c r="J174">
        <v>52</v>
      </c>
      <c r="K174">
        <v>61</v>
      </c>
      <c r="L174">
        <v>35</v>
      </c>
      <c r="M174">
        <v>40</v>
      </c>
      <c r="N174">
        <v>47</v>
      </c>
      <c r="O174">
        <v>65</v>
      </c>
    </row>
    <row r="175" spans="5:31" x14ac:dyDescent="0.35">
      <c r="F175">
        <v>52</v>
      </c>
      <c r="G175">
        <v>44</v>
      </c>
      <c r="H175">
        <v>38</v>
      </c>
      <c r="I175">
        <v>60</v>
      </c>
      <c r="J175">
        <v>56</v>
      </c>
      <c r="K175">
        <v>40</v>
      </c>
      <c r="L175">
        <v>36</v>
      </c>
      <c r="M175">
        <v>49</v>
      </c>
      <c r="N175">
        <v>68</v>
      </c>
      <c r="O175">
        <v>57</v>
      </c>
    </row>
    <row r="176" spans="5:31" x14ac:dyDescent="0.35">
      <c r="F176">
        <v>52</v>
      </c>
      <c r="G176">
        <v>63</v>
      </c>
      <c r="H176">
        <v>41</v>
      </c>
      <c r="I176">
        <v>48</v>
      </c>
      <c r="J176">
        <v>55</v>
      </c>
      <c r="K176">
        <v>42</v>
      </c>
      <c r="L176">
        <v>39</v>
      </c>
      <c r="M176">
        <v>58</v>
      </c>
      <c r="N176">
        <v>62</v>
      </c>
      <c r="O176">
        <v>49</v>
      </c>
    </row>
    <row r="177" spans="6:33" x14ac:dyDescent="0.35">
      <c r="F177">
        <v>59</v>
      </c>
      <c r="G177">
        <v>45</v>
      </c>
      <c r="H177">
        <v>47</v>
      </c>
      <c r="I177">
        <v>51</v>
      </c>
      <c r="J177">
        <v>65</v>
      </c>
      <c r="K177">
        <v>41</v>
      </c>
      <c r="L177">
        <v>48</v>
      </c>
      <c r="M177">
        <v>55</v>
      </c>
      <c r="N177">
        <v>42</v>
      </c>
      <c r="O177">
        <v>39</v>
      </c>
    </row>
    <row r="178" spans="6:33" x14ac:dyDescent="0.35">
      <c r="F178">
        <v>58</v>
      </c>
      <c r="G178">
        <v>62</v>
      </c>
      <c r="H178">
        <v>49</v>
      </c>
      <c r="I178">
        <v>59</v>
      </c>
      <c r="J178">
        <v>45</v>
      </c>
      <c r="K178">
        <v>47</v>
      </c>
      <c r="L178">
        <v>51</v>
      </c>
      <c r="M178">
        <v>65</v>
      </c>
      <c r="N178">
        <v>43</v>
      </c>
      <c r="O178">
        <v>58</v>
      </c>
    </row>
    <row r="182" spans="6:33" x14ac:dyDescent="0.35">
      <c r="G182" s="10" t="s">
        <v>26</v>
      </c>
      <c r="H182">
        <f>MIN(F174:P178)</f>
        <v>28</v>
      </c>
    </row>
    <row r="183" spans="6:33" x14ac:dyDescent="0.35">
      <c r="G183" s="10" t="s">
        <v>17</v>
      </c>
      <c r="H183">
        <f>MAX(F174:O178)</f>
        <v>73</v>
      </c>
      <c r="Z183" s="41" t="s">
        <v>66</v>
      </c>
      <c r="AA183" s="42"/>
      <c r="AB183" s="42"/>
      <c r="AC183" s="42"/>
      <c r="AD183" s="42"/>
      <c r="AE183" s="42"/>
      <c r="AF183" s="42"/>
      <c r="AG183" s="42"/>
    </row>
    <row r="184" spans="6:33" x14ac:dyDescent="0.35">
      <c r="Z184" s="42"/>
      <c r="AA184" s="42"/>
      <c r="AB184" s="42"/>
      <c r="AC184" s="42"/>
      <c r="AD184" s="42"/>
      <c r="AE184" s="42"/>
      <c r="AF184" s="42"/>
      <c r="AG184" s="42"/>
    </row>
    <row r="185" spans="6:33" x14ac:dyDescent="0.35">
      <c r="Z185" s="42"/>
      <c r="AA185" s="42"/>
      <c r="AB185" s="42"/>
      <c r="AC185" s="42"/>
      <c r="AD185" s="42"/>
      <c r="AE185" s="42"/>
      <c r="AF185" s="42"/>
      <c r="AG185" s="42"/>
    </row>
    <row r="186" spans="6:33" x14ac:dyDescent="0.35">
      <c r="F186" s="10" t="s">
        <v>23</v>
      </c>
      <c r="G186" s="10" t="s">
        <v>51</v>
      </c>
      <c r="Z186" s="42"/>
      <c r="AA186" s="42"/>
      <c r="AB186" s="42"/>
      <c r="AC186" s="42"/>
      <c r="AD186" s="42"/>
      <c r="AE186" s="42"/>
      <c r="AF186" s="42"/>
      <c r="AG186" s="42"/>
    </row>
    <row r="187" spans="6:33" x14ac:dyDescent="0.35">
      <c r="F187" t="s">
        <v>49</v>
      </c>
      <c r="G187">
        <v>30</v>
      </c>
      <c r="Z187" s="42"/>
      <c r="AA187" s="42"/>
      <c r="AB187" s="42"/>
      <c r="AC187" s="42"/>
      <c r="AD187" s="42"/>
      <c r="AE187" s="42"/>
      <c r="AF187" s="42"/>
      <c r="AG187" s="42"/>
    </row>
    <row r="188" spans="6:33" ht="15" thickBot="1" x14ac:dyDescent="0.4">
      <c r="F188" t="s">
        <v>58</v>
      </c>
      <c r="G188">
        <v>35</v>
      </c>
      <c r="Z188" s="42"/>
      <c r="AA188" s="42"/>
      <c r="AB188" s="42"/>
      <c r="AC188" s="42"/>
      <c r="AD188" s="42"/>
      <c r="AE188" s="42"/>
      <c r="AF188" s="42"/>
      <c r="AG188" s="42"/>
    </row>
    <row r="189" spans="6:33" x14ac:dyDescent="0.35">
      <c r="F189" t="s">
        <v>50</v>
      </c>
      <c r="G189">
        <v>40</v>
      </c>
      <c r="K189" s="16" t="s">
        <v>51</v>
      </c>
      <c r="L189" s="17" t="s">
        <v>53</v>
      </c>
      <c r="Z189" s="42"/>
      <c r="AA189" s="42"/>
      <c r="AB189" s="42"/>
      <c r="AC189" s="42"/>
      <c r="AD189" s="42"/>
      <c r="AE189" s="42"/>
      <c r="AF189" s="42"/>
      <c r="AG189" s="42"/>
    </row>
    <row r="190" spans="6:33" x14ac:dyDescent="0.35">
      <c r="F190" t="s">
        <v>57</v>
      </c>
      <c r="G190">
        <v>45</v>
      </c>
      <c r="K190" s="13">
        <v>30</v>
      </c>
      <c r="L190" s="14">
        <v>1</v>
      </c>
    </row>
    <row r="191" spans="6:33" x14ac:dyDescent="0.35">
      <c r="F191" t="s">
        <v>59</v>
      </c>
      <c r="G191">
        <v>50</v>
      </c>
      <c r="K191" s="13">
        <v>35</v>
      </c>
      <c r="L191" s="14">
        <v>1</v>
      </c>
      <c r="N191" s="10" t="s">
        <v>7</v>
      </c>
      <c r="O191">
        <f>MODE(F174:O178)</f>
        <v>40</v>
      </c>
    </row>
    <row r="192" spans="6:33" x14ac:dyDescent="0.35">
      <c r="F192" t="s">
        <v>60</v>
      </c>
      <c r="G192">
        <v>55</v>
      </c>
      <c r="K192" s="13">
        <v>40</v>
      </c>
      <c r="L192" s="14">
        <v>7</v>
      </c>
      <c r="N192" s="10" t="s">
        <v>54</v>
      </c>
      <c r="O192">
        <f>MEDIAN(F174:O178)</f>
        <v>50</v>
      </c>
      <c r="AA192" s="43" t="s">
        <v>67</v>
      </c>
      <c r="AB192" s="44"/>
      <c r="AC192" s="44"/>
      <c r="AD192" s="44"/>
      <c r="AE192" s="44"/>
      <c r="AF192" s="44"/>
    </row>
    <row r="193" spans="6:39" x14ac:dyDescent="0.35">
      <c r="F193" t="s">
        <v>61</v>
      </c>
      <c r="G193">
        <v>60</v>
      </c>
      <c r="K193" s="13">
        <v>45</v>
      </c>
      <c r="L193" s="14">
        <v>8</v>
      </c>
      <c r="N193" s="10" t="s">
        <v>65</v>
      </c>
      <c r="AA193" s="44"/>
      <c r="AB193" s="44"/>
      <c r="AC193" s="44"/>
      <c r="AD193" s="44"/>
      <c r="AE193" s="44"/>
      <c r="AF193" s="44"/>
    </row>
    <row r="194" spans="6:39" x14ac:dyDescent="0.35">
      <c r="F194" t="s">
        <v>62</v>
      </c>
      <c r="G194">
        <v>65</v>
      </c>
      <c r="K194" s="13">
        <v>50</v>
      </c>
      <c r="L194" s="14">
        <v>8</v>
      </c>
      <c r="AA194" s="44"/>
      <c r="AB194" s="44"/>
      <c r="AC194" s="44"/>
      <c r="AD194" s="44"/>
      <c r="AE194" s="44"/>
      <c r="AF194" s="44"/>
    </row>
    <row r="195" spans="6:39" x14ac:dyDescent="0.35">
      <c r="F195" t="s">
        <v>63</v>
      </c>
      <c r="G195">
        <v>70</v>
      </c>
      <c r="K195" s="13">
        <v>55</v>
      </c>
      <c r="L195" s="14">
        <v>7</v>
      </c>
      <c r="AA195" s="44"/>
      <c r="AB195" s="44"/>
      <c r="AC195" s="44"/>
      <c r="AD195" s="44"/>
      <c r="AE195" s="44"/>
      <c r="AF195" s="44"/>
    </row>
    <row r="196" spans="6:39" x14ac:dyDescent="0.35">
      <c r="F196" t="s">
        <v>64</v>
      </c>
      <c r="G196">
        <v>75</v>
      </c>
      <c r="K196" s="13">
        <v>60</v>
      </c>
      <c r="L196" s="14">
        <v>9</v>
      </c>
      <c r="AA196" s="44"/>
      <c r="AB196" s="44"/>
      <c r="AC196" s="44"/>
      <c r="AD196" s="44"/>
      <c r="AE196" s="44"/>
      <c r="AF196" s="44"/>
    </row>
    <row r="197" spans="6:39" x14ac:dyDescent="0.35">
      <c r="K197" s="13">
        <v>65</v>
      </c>
      <c r="L197" s="14">
        <v>7</v>
      </c>
    </row>
    <row r="198" spans="6:39" x14ac:dyDescent="0.35">
      <c r="K198" s="13">
        <v>70</v>
      </c>
      <c r="L198" s="14">
        <v>1</v>
      </c>
    </row>
    <row r="199" spans="6:39" x14ac:dyDescent="0.35">
      <c r="K199" s="13">
        <v>75</v>
      </c>
      <c r="L199" s="14">
        <v>1</v>
      </c>
    </row>
    <row r="200" spans="6:39" ht="15" thickBot="1" x14ac:dyDescent="0.4">
      <c r="K200" s="15" t="s">
        <v>52</v>
      </c>
      <c r="L200" s="15">
        <v>0</v>
      </c>
      <c r="AA200" s="19" t="s">
        <v>68</v>
      </c>
      <c r="AB200" s="18"/>
      <c r="AC200" s="18" t="s">
        <v>69</v>
      </c>
      <c r="AD200" s="18" t="s">
        <v>70</v>
      </c>
      <c r="AE200" s="18" t="s">
        <v>71</v>
      </c>
      <c r="AF200" s="18" t="s">
        <v>72</v>
      </c>
      <c r="AG200" s="18" t="s">
        <v>73</v>
      </c>
      <c r="AH200" s="18" t="s">
        <v>74</v>
      </c>
      <c r="AI200" s="18" t="s">
        <v>75</v>
      </c>
      <c r="AL200" s="10" t="s">
        <v>7</v>
      </c>
      <c r="AM200">
        <f>MODE(AC201:AI201)</f>
        <v>30</v>
      </c>
    </row>
    <row r="201" spans="6:39" x14ac:dyDescent="0.35">
      <c r="AA201" s="19" t="s">
        <v>53</v>
      </c>
      <c r="AB201" s="18"/>
      <c r="AC201" s="18">
        <v>30</v>
      </c>
      <c r="AD201" s="18">
        <v>40</v>
      </c>
      <c r="AE201" s="18">
        <v>20</v>
      </c>
      <c r="AF201" s="18">
        <v>10</v>
      </c>
      <c r="AG201" s="18">
        <v>45</v>
      </c>
      <c r="AH201" s="18">
        <v>25</v>
      </c>
      <c r="AI201" s="18">
        <v>30</v>
      </c>
    </row>
    <row r="202" spans="6:39" x14ac:dyDescent="0.35">
      <c r="AA202" s="18"/>
      <c r="AB202" s="18"/>
      <c r="AC202" s="18"/>
      <c r="AD202" s="18"/>
      <c r="AE202" s="18"/>
    </row>
    <row r="209" spans="8:13" x14ac:dyDescent="0.35">
      <c r="H209" s="41" t="s">
        <v>76</v>
      </c>
      <c r="I209" s="42"/>
      <c r="J209" s="42"/>
      <c r="K209" s="42"/>
      <c r="L209" s="42"/>
      <c r="M209" s="42"/>
    </row>
    <row r="210" spans="8:13" x14ac:dyDescent="0.35">
      <c r="H210" s="42"/>
      <c r="I210" s="42"/>
      <c r="J210" s="42"/>
      <c r="K210" s="42"/>
      <c r="L210" s="42"/>
      <c r="M210" s="42"/>
    </row>
    <row r="211" spans="8:13" x14ac:dyDescent="0.35">
      <c r="H211" s="42"/>
      <c r="I211" s="42"/>
      <c r="J211" s="42"/>
      <c r="K211" s="42"/>
      <c r="L211" s="42"/>
      <c r="M211" s="42"/>
    </row>
    <row r="212" spans="8:13" x14ac:dyDescent="0.35">
      <c r="H212" s="42"/>
      <c r="I212" s="42"/>
      <c r="J212" s="42"/>
      <c r="K212" s="42"/>
      <c r="L212" s="42"/>
      <c r="M212" s="42"/>
    </row>
    <row r="213" spans="8:13" x14ac:dyDescent="0.35">
      <c r="H213" s="42"/>
      <c r="I213" s="42"/>
      <c r="J213" s="42"/>
      <c r="K213" s="42"/>
      <c r="L213" s="42"/>
      <c r="M213" s="42"/>
    </row>
    <row r="214" spans="8:13" x14ac:dyDescent="0.35">
      <c r="H214" s="42"/>
      <c r="I214" s="42"/>
      <c r="J214" s="42"/>
      <c r="K214" s="42"/>
      <c r="L214" s="42"/>
      <c r="M214" s="42"/>
    </row>
    <row r="215" spans="8:13" x14ac:dyDescent="0.35">
      <c r="H215" s="42"/>
      <c r="I215" s="42"/>
      <c r="J215" s="42"/>
      <c r="K215" s="42"/>
      <c r="L215" s="42"/>
      <c r="M215" s="42"/>
    </row>
    <row r="218" spans="8:13" x14ac:dyDescent="0.35">
      <c r="H218" s="43" t="s">
        <v>77</v>
      </c>
      <c r="I218" s="44"/>
      <c r="J218" s="44"/>
      <c r="K218" s="44"/>
      <c r="L218" s="44"/>
    </row>
    <row r="219" spans="8:13" x14ac:dyDescent="0.35">
      <c r="H219" s="44"/>
      <c r="I219" s="44"/>
      <c r="J219" s="44"/>
      <c r="K219" s="44"/>
      <c r="L219" s="44"/>
    </row>
    <row r="220" spans="8:13" x14ac:dyDescent="0.35">
      <c r="H220" s="44"/>
      <c r="I220" s="44"/>
      <c r="J220" s="44"/>
      <c r="K220" s="44"/>
      <c r="L220" s="44"/>
    </row>
    <row r="221" spans="8:13" x14ac:dyDescent="0.35">
      <c r="H221" s="44"/>
      <c r="I221" s="44"/>
      <c r="J221" s="44"/>
      <c r="K221" s="44"/>
      <c r="L221" s="44"/>
    </row>
    <row r="225" spans="7:92" x14ac:dyDescent="0.35">
      <c r="G225">
        <v>4</v>
      </c>
      <c r="H225">
        <v>5</v>
      </c>
      <c r="I225">
        <v>3</v>
      </c>
      <c r="J225">
        <v>4</v>
      </c>
      <c r="K225">
        <v>4</v>
      </c>
      <c r="L225">
        <v>3</v>
      </c>
      <c r="M225">
        <v>2</v>
      </c>
      <c r="N225">
        <v>5</v>
      </c>
      <c r="O225">
        <v>4</v>
      </c>
      <c r="P225">
        <v>3</v>
      </c>
    </row>
    <row r="226" spans="7:92" x14ac:dyDescent="0.35">
      <c r="G226">
        <v>5</v>
      </c>
      <c r="H226">
        <v>4</v>
      </c>
      <c r="I226">
        <v>2</v>
      </c>
      <c r="J226">
        <v>3</v>
      </c>
      <c r="K226">
        <v>4</v>
      </c>
      <c r="L226">
        <v>5</v>
      </c>
      <c r="M226">
        <v>3</v>
      </c>
      <c r="N226">
        <v>4</v>
      </c>
      <c r="O226">
        <v>5</v>
      </c>
      <c r="P226">
        <v>3</v>
      </c>
    </row>
    <row r="227" spans="7:92" x14ac:dyDescent="0.35">
      <c r="G227">
        <v>4</v>
      </c>
      <c r="H227">
        <v>3</v>
      </c>
      <c r="I227">
        <v>2</v>
      </c>
      <c r="J227">
        <v>4</v>
      </c>
      <c r="K227">
        <v>5</v>
      </c>
      <c r="L227">
        <v>3</v>
      </c>
      <c r="M227">
        <v>4</v>
      </c>
      <c r="N227">
        <v>5</v>
      </c>
      <c r="O227">
        <v>4</v>
      </c>
      <c r="P227">
        <v>3</v>
      </c>
    </row>
    <row r="228" spans="7:92" x14ac:dyDescent="0.35">
      <c r="G228">
        <v>3</v>
      </c>
      <c r="H228">
        <v>4</v>
      </c>
      <c r="I228">
        <v>5</v>
      </c>
      <c r="J228">
        <v>2</v>
      </c>
      <c r="K228">
        <v>3</v>
      </c>
      <c r="L228">
        <v>4</v>
      </c>
      <c r="M228">
        <v>4</v>
      </c>
      <c r="N228">
        <v>3</v>
      </c>
      <c r="O228">
        <v>5</v>
      </c>
      <c r="P228">
        <v>4</v>
      </c>
    </row>
    <row r="229" spans="7:92" x14ac:dyDescent="0.35">
      <c r="G229">
        <v>3</v>
      </c>
      <c r="H229">
        <v>4</v>
      </c>
      <c r="I229">
        <v>5</v>
      </c>
      <c r="J229">
        <v>4</v>
      </c>
      <c r="K229">
        <v>2</v>
      </c>
      <c r="L229">
        <v>3</v>
      </c>
      <c r="M229">
        <v>4</v>
      </c>
      <c r="N229">
        <v>5</v>
      </c>
      <c r="O229">
        <v>3</v>
      </c>
      <c r="P229">
        <v>4</v>
      </c>
      <c r="AJ229" s="41" t="s">
        <v>79</v>
      </c>
      <c r="AK229" s="42"/>
      <c r="AL229" s="42"/>
      <c r="AM229" s="42"/>
      <c r="AN229" s="42"/>
      <c r="AO229" s="42"/>
      <c r="AP229" s="42"/>
    </row>
    <row r="230" spans="7:92" x14ac:dyDescent="0.35">
      <c r="G230">
        <v>5</v>
      </c>
      <c r="H230">
        <v>4</v>
      </c>
      <c r="I230">
        <v>3</v>
      </c>
      <c r="J230">
        <v>4</v>
      </c>
      <c r="K230">
        <v>5</v>
      </c>
      <c r="L230">
        <v>3</v>
      </c>
      <c r="M230">
        <v>4</v>
      </c>
      <c r="N230">
        <v>5</v>
      </c>
      <c r="O230">
        <v>4</v>
      </c>
      <c r="P230">
        <v>3</v>
      </c>
      <c r="AJ230" s="42"/>
      <c r="AK230" s="42"/>
      <c r="AL230" s="42"/>
      <c r="AM230" s="42"/>
      <c r="AN230" s="42"/>
      <c r="AO230" s="42"/>
      <c r="AP230" s="42"/>
    </row>
    <row r="231" spans="7:92" x14ac:dyDescent="0.35">
      <c r="G231">
        <v>3</v>
      </c>
      <c r="H231">
        <v>4</v>
      </c>
      <c r="I231">
        <v>5</v>
      </c>
      <c r="J231">
        <v>2</v>
      </c>
      <c r="K231">
        <v>3</v>
      </c>
      <c r="L231">
        <v>4</v>
      </c>
      <c r="M231">
        <v>4</v>
      </c>
      <c r="N231">
        <v>3</v>
      </c>
      <c r="O231">
        <v>5</v>
      </c>
      <c r="P231">
        <v>4</v>
      </c>
      <c r="AJ231" s="42"/>
      <c r="AK231" s="42"/>
      <c r="AL231" s="42"/>
      <c r="AM231" s="42"/>
      <c r="AN231" s="42"/>
      <c r="AO231" s="42"/>
      <c r="AP231" s="42"/>
      <c r="CN231">
        <v>3</v>
      </c>
    </row>
    <row r="232" spans="7:92" x14ac:dyDescent="0.35">
      <c r="G232">
        <v>3</v>
      </c>
      <c r="H232">
        <v>4</v>
      </c>
      <c r="I232">
        <v>5</v>
      </c>
      <c r="J232">
        <v>4</v>
      </c>
      <c r="K232">
        <v>2</v>
      </c>
      <c r="L232">
        <v>3</v>
      </c>
      <c r="M232">
        <v>4</v>
      </c>
      <c r="N232">
        <v>5</v>
      </c>
      <c r="O232">
        <v>3</v>
      </c>
      <c r="P232">
        <v>4</v>
      </c>
      <c r="AJ232" s="42"/>
      <c r="AK232" s="42"/>
      <c r="AL232" s="42"/>
      <c r="AM232" s="42"/>
      <c r="AN232" s="42"/>
      <c r="AO232" s="42"/>
      <c r="AP232" s="42"/>
    </row>
    <row r="233" spans="7:92" x14ac:dyDescent="0.35">
      <c r="G233">
        <v>5</v>
      </c>
      <c r="H233">
        <v>4</v>
      </c>
      <c r="I233">
        <v>3</v>
      </c>
      <c r="J233">
        <v>4</v>
      </c>
      <c r="K233">
        <v>5</v>
      </c>
      <c r="L233">
        <v>3</v>
      </c>
      <c r="M233">
        <v>4</v>
      </c>
      <c r="N233">
        <v>5</v>
      </c>
      <c r="O233">
        <v>4</v>
      </c>
      <c r="P233">
        <v>3</v>
      </c>
      <c r="AJ233" s="42"/>
      <c r="AK233" s="42"/>
      <c r="AL233" s="42"/>
      <c r="AM233" s="42"/>
      <c r="AN233" s="42"/>
      <c r="AO233" s="42"/>
      <c r="AP233" s="42"/>
    </row>
    <row r="234" spans="7:92" x14ac:dyDescent="0.35">
      <c r="G234">
        <v>3</v>
      </c>
      <c r="H234">
        <v>4</v>
      </c>
      <c r="I234">
        <v>5</v>
      </c>
      <c r="J234">
        <v>2</v>
      </c>
      <c r="K234">
        <v>3</v>
      </c>
      <c r="L234">
        <v>4</v>
      </c>
      <c r="M234">
        <v>4</v>
      </c>
      <c r="N234">
        <v>3</v>
      </c>
      <c r="O234">
        <v>5</v>
      </c>
      <c r="P234">
        <v>4</v>
      </c>
      <c r="AJ234" s="42"/>
      <c r="AK234" s="42"/>
      <c r="AL234" s="42"/>
      <c r="AM234" s="42"/>
      <c r="AN234" s="42"/>
      <c r="AO234" s="42"/>
      <c r="AP234" s="42"/>
    </row>
    <row r="235" spans="7:92" x14ac:dyDescent="0.35">
      <c r="AJ235" s="42"/>
      <c r="AK235" s="42"/>
      <c r="AL235" s="42"/>
      <c r="AM235" s="42"/>
      <c r="AN235" s="42"/>
      <c r="AO235" s="42"/>
      <c r="AP235" s="42"/>
    </row>
    <row r="236" spans="7:92" x14ac:dyDescent="0.35">
      <c r="AJ236" s="42"/>
      <c r="AK236" s="42"/>
      <c r="AL236" s="42"/>
      <c r="AM236" s="42"/>
      <c r="AN236" s="42"/>
      <c r="AO236" s="42"/>
      <c r="AP236" s="42"/>
    </row>
    <row r="239" spans="7:92" x14ac:dyDescent="0.35">
      <c r="H239" t="s">
        <v>16</v>
      </c>
      <c r="I239">
        <f>MIN(G225:Q234)</f>
        <v>2</v>
      </c>
      <c r="L239" t="s">
        <v>7</v>
      </c>
      <c r="M239">
        <f>MODE(G225:R234)</f>
        <v>4</v>
      </c>
      <c r="AK239" s="43" t="s">
        <v>80</v>
      </c>
      <c r="AL239" s="44"/>
      <c r="AM239" s="44"/>
      <c r="AN239" s="44"/>
      <c r="AO239" s="44"/>
      <c r="AP239" s="44"/>
    </row>
    <row r="240" spans="7:92" x14ac:dyDescent="0.35">
      <c r="H240" t="s">
        <v>17</v>
      </c>
      <c r="I240">
        <f>MAX(G225:P234)</f>
        <v>5</v>
      </c>
      <c r="AK240" s="44"/>
      <c r="AL240" s="44"/>
      <c r="AM240" s="44"/>
      <c r="AN240" s="44"/>
      <c r="AO240" s="44"/>
      <c r="AP240" s="44"/>
    </row>
    <row r="241" spans="9:46" x14ac:dyDescent="0.35">
      <c r="AK241" s="44"/>
      <c r="AL241" s="44"/>
      <c r="AM241" s="44"/>
      <c r="AN241" s="44"/>
      <c r="AO241" s="44"/>
      <c r="AP241" s="44"/>
    </row>
    <row r="242" spans="9:46" x14ac:dyDescent="0.35">
      <c r="AK242" s="44"/>
      <c r="AL242" s="44"/>
      <c r="AM242" s="44"/>
      <c r="AN242" s="44"/>
      <c r="AO242" s="44"/>
      <c r="AP242" s="44"/>
    </row>
    <row r="243" spans="9:46" x14ac:dyDescent="0.35">
      <c r="AK243" s="44"/>
      <c r="AL243" s="44"/>
      <c r="AM243" s="44"/>
      <c r="AN243" s="44"/>
      <c r="AO243" s="44"/>
      <c r="AP243" s="44"/>
    </row>
    <row r="244" spans="9:46" x14ac:dyDescent="0.35">
      <c r="I244" t="s">
        <v>78</v>
      </c>
    </row>
    <row r="245" spans="9:46" ht="15" thickBot="1" x14ac:dyDescent="0.4">
      <c r="I245">
        <v>1</v>
      </c>
    </row>
    <row r="246" spans="9:46" x14ac:dyDescent="0.35">
      <c r="I246">
        <v>2</v>
      </c>
      <c r="J246" s="20" t="s">
        <v>78</v>
      </c>
      <c r="K246" s="20" t="s">
        <v>53</v>
      </c>
      <c r="AK246">
        <v>35</v>
      </c>
      <c r="AL246">
        <v>28</v>
      </c>
      <c r="AM246">
        <v>32</v>
      </c>
      <c r="AN246">
        <v>45</v>
      </c>
      <c r="AO246">
        <v>38</v>
      </c>
      <c r="AP246">
        <v>29</v>
      </c>
      <c r="AQ246">
        <v>42</v>
      </c>
      <c r="AR246">
        <v>30</v>
      </c>
      <c r="AS246">
        <v>36</v>
      </c>
      <c r="AT246">
        <v>41</v>
      </c>
    </row>
    <row r="247" spans="9:46" x14ac:dyDescent="0.35">
      <c r="I247">
        <v>3</v>
      </c>
      <c r="J247" s="13">
        <v>1</v>
      </c>
      <c r="K247" s="14">
        <v>0</v>
      </c>
      <c r="AK247">
        <v>47</v>
      </c>
      <c r="AL247">
        <v>31</v>
      </c>
      <c r="AM247">
        <v>39</v>
      </c>
      <c r="AN247">
        <v>43</v>
      </c>
      <c r="AO247">
        <v>37</v>
      </c>
      <c r="AP247">
        <v>30</v>
      </c>
      <c r="AQ247">
        <v>34</v>
      </c>
      <c r="AR247">
        <v>39</v>
      </c>
      <c r="AS247">
        <v>28</v>
      </c>
      <c r="AT247">
        <v>33</v>
      </c>
    </row>
    <row r="248" spans="9:46" x14ac:dyDescent="0.35">
      <c r="I248">
        <v>4</v>
      </c>
      <c r="J248" s="13">
        <v>2</v>
      </c>
      <c r="K248" s="14">
        <v>8</v>
      </c>
      <c r="AK248">
        <v>36</v>
      </c>
      <c r="AL248">
        <v>40</v>
      </c>
      <c r="AM248">
        <v>42</v>
      </c>
      <c r="AN248">
        <v>29</v>
      </c>
      <c r="AO248">
        <v>31</v>
      </c>
      <c r="AP248">
        <v>45</v>
      </c>
      <c r="AQ248">
        <v>38</v>
      </c>
      <c r="AR248">
        <v>33</v>
      </c>
      <c r="AS248">
        <v>41</v>
      </c>
      <c r="AT248">
        <v>35</v>
      </c>
    </row>
    <row r="249" spans="9:46" x14ac:dyDescent="0.35">
      <c r="I249">
        <v>5</v>
      </c>
      <c r="J249" s="13">
        <v>3</v>
      </c>
      <c r="K249" s="14">
        <v>30</v>
      </c>
      <c r="AK249">
        <v>37</v>
      </c>
      <c r="AL249">
        <v>34</v>
      </c>
      <c r="AM249">
        <v>46</v>
      </c>
      <c r="AN249">
        <v>30</v>
      </c>
      <c r="AO249">
        <v>39</v>
      </c>
      <c r="AP249">
        <v>43</v>
      </c>
      <c r="AQ249">
        <v>28</v>
      </c>
      <c r="AR249">
        <v>32</v>
      </c>
      <c r="AS249">
        <v>36</v>
      </c>
      <c r="AT249">
        <v>29</v>
      </c>
    </row>
    <row r="250" spans="9:46" x14ac:dyDescent="0.35">
      <c r="J250" s="13">
        <v>4</v>
      </c>
      <c r="K250" s="14">
        <v>39</v>
      </c>
      <c r="AK250">
        <v>31</v>
      </c>
      <c r="AL250">
        <v>37</v>
      </c>
      <c r="AM250">
        <v>40</v>
      </c>
      <c r="AN250">
        <v>42</v>
      </c>
      <c r="AO250">
        <v>33</v>
      </c>
      <c r="AP250">
        <v>39</v>
      </c>
      <c r="AQ250">
        <v>28</v>
      </c>
      <c r="AR250">
        <v>35</v>
      </c>
      <c r="AS250">
        <v>38</v>
      </c>
      <c r="AT250">
        <v>43</v>
      </c>
    </row>
    <row r="251" spans="9:46" x14ac:dyDescent="0.35">
      <c r="J251" s="13">
        <v>5</v>
      </c>
      <c r="K251" s="14">
        <v>23</v>
      </c>
    </row>
    <row r="252" spans="9:46" ht="15" thickBot="1" x14ac:dyDescent="0.4">
      <c r="J252" s="15" t="s">
        <v>52</v>
      </c>
      <c r="K252" s="15">
        <v>0</v>
      </c>
    </row>
    <row r="253" spans="9:46" x14ac:dyDescent="0.35">
      <c r="AM253" t="s">
        <v>16</v>
      </c>
      <c r="AN253">
        <f>MIN(AK246:AU250)</f>
        <v>28</v>
      </c>
    </row>
    <row r="254" spans="9:46" x14ac:dyDescent="0.35">
      <c r="AM254" t="s">
        <v>17</v>
      </c>
      <c r="AN254">
        <f>MAX(AK246:AT250)</f>
        <v>47</v>
      </c>
      <c r="AS254" t="s">
        <v>29</v>
      </c>
      <c r="AT254">
        <f>AVERAGE(AK246:AT250)</f>
        <v>36.14</v>
      </c>
    </row>
    <row r="257" spans="39:43" x14ac:dyDescent="0.35">
      <c r="AM257" t="s">
        <v>23</v>
      </c>
      <c r="AN257" t="s">
        <v>51</v>
      </c>
    </row>
    <row r="258" spans="39:43" x14ac:dyDescent="0.35">
      <c r="AM258" t="s">
        <v>81</v>
      </c>
      <c r="AN258">
        <v>30</v>
      </c>
    </row>
    <row r="259" spans="39:43" ht="15" thickBot="1" x14ac:dyDescent="0.4">
      <c r="AM259" t="s">
        <v>58</v>
      </c>
      <c r="AN259">
        <v>35</v>
      </c>
    </row>
    <row r="260" spans="39:43" x14ac:dyDescent="0.35">
      <c r="AM260" t="s">
        <v>50</v>
      </c>
      <c r="AN260">
        <v>40</v>
      </c>
      <c r="AP260" s="20" t="s">
        <v>51</v>
      </c>
      <c r="AQ260" s="20" t="s">
        <v>53</v>
      </c>
    </row>
    <row r="261" spans="39:43" x14ac:dyDescent="0.35">
      <c r="AM261" t="s">
        <v>57</v>
      </c>
      <c r="AN261">
        <v>45</v>
      </c>
      <c r="AP261" s="13">
        <v>30</v>
      </c>
      <c r="AQ261" s="14">
        <v>10</v>
      </c>
    </row>
    <row r="262" spans="39:43" x14ac:dyDescent="0.35">
      <c r="AM262" t="s">
        <v>59</v>
      </c>
      <c r="AN262">
        <v>50</v>
      </c>
      <c r="AP262" s="13">
        <v>35</v>
      </c>
      <c r="AQ262" s="14">
        <v>13</v>
      </c>
    </row>
    <row r="263" spans="39:43" x14ac:dyDescent="0.35">
      <c r="AP263" s="13">
        <v>40</v>
      </c>
      <c r="AQ263" s="14">
        <v>15</v>
      </c>
    </row>
    <row r="264" spans="39:43" x14ac:dyDescent="0.35">
      <c r="AP264" s="13">
        <v>45</v>
      </c>
      <c r="AQ264" s="14">
        <v>10</v>
      </c>
    </row>
    <row r="265" spans="39:43" x14ac:dyDescent="0.35">
      <c r="AP265" s="13">
        <v>50</v>
      </c>
      <c r="AQ265" s="14">
        <v>2</v>
      </c>
    </row>
    <row r="266" spans="39:43" ht="15" thickBot="1" x14ac:dyDescent="0.4">
      <c r="AP266" s="15" t="s">
        <v>52</v>
      </c>
      <c r="AQ266" s="15">
        <v>0</v>
      </c>
    </row>
    <row r="273" spans="8:39" x14ac:dyDescent="0.35">
      <c r="H273" s="41" t="s">
        <v>82</v>
      </c>
      <c r="I273" s="42"/>
      <c r="J273" s="42"/>
      <c r="K273" s="42"/>
      <c r="L273" s="42"/>
      <c r="M273" s="42"/>
      <c r="N273" s="42"/>
      <c r="O273" s="42"/>
      <c r="P273" s="42"/>
    </row>
    <row r="274" spans="8:39" x14ac:dyDescent="0.35">
      <c r="H274" s="42"/>
      <c r="I274" s="42"/>
      <c r="J274" s="42"/>
      <c r="K274" s="42"/>
      <c r="L274" s="42"/>
      <c r="M274" s="42"/>
      <c r="N274" s="42"/>
      <c r="O274" s="42"/>
      <c r="P274" s="42"/>
    </row>
    <row r="275" spans="8:39" x14ac:dyDescent="0.35">
      <c r="H275" s="42"/>
      <c r="I275" s="42"/>
      <c r="J275" s="42"/>
      <c r="K275" s="42"/>
      <c r="L275" s="42"/>
      <c r="M275" s="42"/>
      <c r="N275" s="42"/>
      <c r="O275" s="42"/>
      <c r="P275" s="42"/>
    </row>
    <row r="276" spans="8:39" x14ac:dyDescent="0.35">
      <c r="H276" s="42"/>
      <c r="I276" s="42"/>
      <c r="J276" s="42"/>
      <c r="K276" s="42"/>
      <c r="L276" s="42"/>
      <c r="M276" s="42"/>
      <c r="N276" s="42"/>
      <c r="O276" s="42"/>
      <c r="P276" s="42"/>
    </row>
    <row r="277" spans="8:39" x14ac:dyDescent="0.35">
      <c r="H277" s="42"/>
      <c r="I277" s="42"/>
      <c r="J277" s="42"/>
      <c r="K277" s="42"/>
      <c r="L277" s="42"/>
      <c r="M277" s="42"/>
      <c r="N277" s="42"/>
      <c r="O277" s="42"/>
      <c r="P277" s="42"/>
    </row>
    <row r="278" spans="8:39" x14ac:dyDescent="0.35">
      <c r="H278" s="42"/>
      <c r="I278" s="42"/>
      <c r="J278" s="42"/>
      <c r="K278" s="42"/>
      <c r="L278" s="42"/>
      <c r="M278" s="42"/>
      <c r="N278" s="42"/>
      <c r="O278" s="42"/>
      <c r="P278" s="42"/>
    </row>
    <row r="279" spans="8:39" x14ac:dyDescent="0.35">
      <c r="H279" s="42"/>
      <c r="I279" s="42"/>
      <c r="J279" s="42"/>
      <c r="K279" s="42"/>
      <c r="L279" s="42"/>
      <c r="M279" s="42"/>
      <c r="N279" s="42"/>
      <c r="O279" s="42"/>
      <c r="P279" s="42"/>
    </row>
    <row r="281" spans="8:39" x14ac:dyDescent="0.35">
      <c r="AE281" s="41" t="s">
        <v>91</v>
      </c>
      <c r="AF281" s="42"/>
      <c r="AG281" s="42"/>
      <c r="AH281" s="42"/>
      <c r="AI281" s="42"/>
      <c r="AJ281" s="42"/>
      <c r="AK281" s="42"/>
      <c r="AL281" s="42"/>
      <c r="AM281" s="42"/>
    </row>
    <row r="282" spans="8:39" x14ac:dyDescent="0.35">
      <c r="AE282" s="42"/>
      <c r="AF282" s="42"/>
      <c r="AG282" s="42"/>
      <c r="AH282" s="42"/>
      <c r="AI282" s="42"/>
      <c r="AJ282" s="42"/>
      <c r="AK282" s="42"/>
      <c r="AL282" s="42"/>
      <c r="AM282" s="42"/>
    </row>
    <row r="283" spans="8:39" x14ac:dyDescent="0.35">
      <c r="I283" s="43" t="s">
        <v>83</v>
      </c>
      <c r="J283" s="44"/>
      <c r="K283" s="44"/>
      <c r="L283" s="44"/>
      <c r="M283" s="44"/>
      <c r="N283" s="44"/>
      <c r="O283" s="44"/>
      <c r="AE283" s="42"/>
      <c r="AF283" s="42"/>
      <c r="AG283" s="42"/>
      <c r="AH283" s="42"/>
      <c r="AI283" s="42"/>
      <c r="AJ283" s="42"/>
      <c r="AK283" s="42"/>
      <c r="AL283" s="42"/>
      <c r="AM283" s="42"/>
    </row>
    <row r="284" spans="8:39" x14ac:dyDescent="0.35">
      <c r="I284" s="44"/>
      <c r="J284" s="44"/>
      <c r="K284" s="44"/>
      <c r="L284" s="44"/>
      <c r="M284" s="44"/>
      <c r="N284" s="44"/>
      <c r="O284" s="44"/>
      <c r="AE284" s="42"/>
      <c r="AF284" s="42"/>
      <c r="AG284" s="42"/>
      <c r="AH284" s="42"/>
      <c r="AI284" s="42"/>
      <c r="AJ284" s="42"/>
      <c r="AK284" s="42"/>
      <c r="AL284" s="42"/>
      <c r="AM284" s="42"/>
    </row>
    <row r="285" spans="8:39" x14ac:dyDescent="0.35">
      <c r="I285" s="44"/>
      <c r="J285" s="44"/>
      <c r="K285" s="44"/>
      <c r="L285" s="44"/>
      <c r="M285" s="44"/>
      <c r="N285" s="44"/>
      <c r="O285" s="44"/>
      <c r="AE285" s="42"/>
      <c r="AF285" s="42"/>
      <c r="AG285" s="42"/>
      <c r="AH285" s="42"/>
      <c r="AI285" s="42"/>
      <c r="AJ285" s="42"/>
      <c r="AK285" s="42"/>
      <c r="AL285" s="42"/>
      <c r="AM285" s="42"/>
    </row>
    <row r="286" spans="8:39" x14ac:dyDescent="0.35">
      <c r="I286" s="44"/>
      <c r="J286" s="44"/>
      <c r="K286" s="44"/>
      <c r="L286" s="44"/>
      <c r="M286" s="44"/>
      <c r="N286" s="44"/>
      <c r="O286" s="44"/>
      <c r="AE286" s="42"/>
      <c r="AF286" s="42"/>
      <c r="AG286" s="42"/>
      <c r="AH286" s="42"/>
      <c r="AI286" s="42"/>
      <c r="AJ286" s="42"/>
      <c r="AK286" s="42"/>
      <c r="AL286" s="42"/>
      <c r="AM286" s="42"/>
    </row>
    <row r="287" spans="8:39" x14ac:dyDescent="0.35">
      <c r="I287" s="44"/>
      <c r="J287" s="44"/>
      <c r="K287" s="44"/>
      <c r="L287" s="44"/>
      <c r="M287" s="44"/>
      <c r="N287" s="44"/>
      <c r="O287" s="44"/>
      <c r="AE287" s="42"/>
      <c r="AF287" s="42"/>
      <c r="AG287" s="42"/>
      <c r="AH287" s="42"/>
      <c r="AI287" s="42"/>
      <c r="AJ287" s="42"/>
      <c r="AK287" s="42"/>
      <c r="AL287" s="42"/>
      <c r="AM287" s="42"/>
    </row>
    <row r="288" spans="8:39" x14ac:dyDescent="0.35">
      <c r="AE288" s="42"/>
      <c r="AF288" s="42"/>
      <c r="AG288" s="42"/>
      <c r="AH288" s="42"/>
      <c r="AI288" s="42"/>
      <c r="AJ288" s="42"/>
      <c r="AK288" s="42"/>
      <c r="AL288" s="42"/>
      <c r="AM288" s="42"/>
    </row>
    <row r="290" spans="8:42" x14ac:dyDescent="0.35">
      <c r="H290">
        <v>125</v>
      </c>
      <c r="I290">
        <v>148</v>
      </c>
      <c r="J290">
        <v>137</v>
      </c>
      <c r="K290">
        <v>120</v>
      </c>
      <c r="L290">
        <v>135</v>
      </c>
      <c r="M290">
        <v>132</v>
      </c>
      <c r="N290">
        <v>145</v>
      </c>
      <c r="O290">
        <v>122</v>
      </c>
      <c r="P290">
        <v>130</v>
      </c>
      <c r="Q290">
        <v>141</v>
      </c>
    </row>
    <row r="291" spans="8:42" x14ac:dyDescent="0.35">
      <c r="H291">
        <v>118</v>
      </c>
      <c r="I291">
        <v>125</v>
      </c>
      <c r="J291">
        <v>132</v>
      </c>
      <c r="K291">
        <v>136</v>
      </c>
      <c r="L291">
        <v>128</v>
      </c>
      <c r="M291">
        <v>123</v>
      </c>
      <c r="N291">
        <v>132</v>
      </c>
      <c r="O291">
        <v>138</v>
      </c>
      <c r="P291">
        <v>126</v>
      </c>
      <c r="Q291">
        <v>129</v>
      </c>
    </row>
    <row r="292" spans="8:42" x14ac:dyDescent="0.35">
      <c r="H292">
        <v>136</v>
      </c>
      <c r="I292">
        <v>127</v>
      </c>
      <c r="J292">
        <v>130</v>
      </c>
      <c r="K292">
        <v>122</v>
      </c>
      <c r="L292">
        <v>125</v>
      </c>
      <c r="M292">
        <v>133</v>
      </c>
      <c r="N292">
        <v>140</v>
      </c>
      <c r="O292">
        <v>126</v>
      </c>
      <c r="P292">
        <v>133</v>
      </c>
      <c r="Q292">
        <v>135</v>
      </c>
      <c r="AF292" s="43" t="s">
        <v>92</v>
      </c>
      <c r="AG292" s="44"/>
      <c r="AH292" s="44"/>
      <c r="AI292" s="44"/>
      <c r="AJ292" s="44"/>
      <c r="AK292" s="44"/>
      <c r="AL292" s="44"/>
    </row>
    <row r="293" spans="8:42" x14ac:dyDescent="0.35">
      <c r="H293">
        <v>130</v>
      </c>
      <c r="I293">
        <v>134</v>
      </c>
      <c r="J293">
        <v>141</v>
      </c>
      <c r="K293">
        <v>119</v>
      </c>
      <c r="L293">
        <v>125</v>
      </c>
      <c r="M293">
        <v>131</v>
      </c>
      <c r="N293">
        <v>136</v>
      </c>
      <c r="O293">
        <v>128</v>
      </c>
      <c r="P293">
        <v>124</v>
      </c>
      <c r="Q293">
        <v>132</v>
      </c>
      <c r="AF293" s="44"/>
      <c r="AG293" s="44"/>
      <c r="AH293" s="44"/>
      <c r="AI293" s="44"/>
      <c r="AJ293" s="44"/>
      <c r="AK293" s="44"/>
      <c r="AL293" s="44"/>
    </row>
    <row r="294" spans="8:42" x14ac:dyDescent="0.35">
      <c r="H294">
        <v>136</v>
      </c>
      <c r="I294">
        <v>127</v>
      </c>
      <c r="J294">
        <v>130</v>
      </c>
      <c r="K294">
        <v>122</v>
      </c>
      <c r="L294">
        <v>125</v>
      </c>
      <c r="M294">
        <v>133</v>
      </c>
      <c r="N294">
        <v>140</v>
      </c>
      <c r="O294">
        <v>126</v>
      </c>
      <c r="P294">
        <v>133</v>
      </c>
      <c r="Q294">
        <v>135</v>
      </c>
      <c r="AF294" s="44"/>
      <c r="AG294" s="44"/>
      <c r="AH294" s="44"/>
      <c r="AI294" s="44"/>
      <c r="AJ294" s="44"/>
      <c r="AK294" s="44"/>
      <c r="AL294" s="44"/>
    </row>
    <row r="295" spans="8:42" x14ac:dyDescent="0.35">
      <c r="H295">
        <v>130</v>
      </c>
      <c r="I295">
        <v>134</v>
      </c>
      <c r="J295">
        <v>141</v>
      </c>
      <c r="K295">
        <v>119</v>
      </c>
      <c r="L295">
        <v>125</v>
      </c>
      <c r="M295">
        <v>131</v>
      </c>
      <c r="N295">
        <v>136</v>
      </c>
      <c r="O295">
        <v>128</v>
      </c>
      <c r="P295">
        <v>124</v>
      </c>
      <c r="Q295">
        <v>132</v>
      </c>
      <c r="AF295" s="44"/>
      <c r="AG295" s="44"/>
      <c r="AH295" s="44"/>
      <c r="AI295" s="44"/>
      <c r="AJ295" s="44"/>
      <c r="AK295" s="44"/>
      <c r="AL295" s="44"/>
    </row>
    <row r="296" spans="8:42" x14ac:dyDescent="0.35">
      <c r="H296">
        <v>136</v>
      </c>
      <c r="I296">
        <v>127</v>
      </c>
      <c r="J296">
        <v>130</v>
      </c>
      <c r="K296">
        <v>122</v>
      </c>
      <c r="L296">
        <v>125</v>
      </c>
      <c r="M296">
        <v>133</v>
      </c>
      <c r="N296">
        <v>140</v>
      </c>
      <c r="O296">
        <v>126</v>
      </c>
      <c r="P296">
        <v>133</v>
      </c>
      <c r="Q296">
        <v>135</v>
      </c>
      <c r="AF296" s="44"/>
      <c r="AG296" s="44"/>
      <c r="AH296" s="44"/>
      <c r="AI296" s="44"/>
      <c r="AJ296" s="44"/>
      <c r="AK296" s="44"/>
      <c r="AL296" s="44"/>
    </row>
    <row r="297" spans="8:42" x14ac:dyDescent="0.35">
      <c r="H297">
        <v>130</v>
      </c>
      <c r="I297">
        <v>134</v>
      </c>
      <c r="J297">
        <v>141</v>
      </c>
      <c r="K297">
        <v>119</v>
      </c>
      <c r="L297">
        <v>125</v>
      </c>
      <c r="M297">
        <v>131</v>
      </c>
      <c r="N297">
        <v>136</v>
      </c>
      <c r="O297">
        <v>128</v>
      </c>
      <c r="P297">
        <v>124</v>
      </c>
      <c r="Q297">
        <v>132</v>
      </c>
      <c r="AF297" s="44"/>
      <c r="AG297" s="44"/>
      <c r="AH297" s="44"/>
      <c r="AI297" s="44"/>
      <c r="AJ297" s="44"/>
      <c r="AK297" s="44"/>
      <c r="AL297" s="44"/>
    </row>
    <row r="298" spans="8:42" x14ac:dyDescent="0.35">
      <c r="H298">
        <v>136</v>
      </c>
      <c r="I298">
        <v>127</v>
      </c>
      <c r="J298">
        <v>130</v>
      </c>
      <c r="K298">
        <v>122</v>
      </c>
      <c r="L298">
        <v>125</v>
      </c>
      <c r="M298">
        <v>133</v>
      </c>
      <c r="N298">
        <v>140</v>
      </c>
      <c r="O298">
        <v>126</v>
      </c>
      <c r="P298">
        <v>133</v>
      </c>
      <c r="Q298">
        <v>135</v>
      </c>
    </row>
    <row r="299" spans="8:42" x14ac:dyDescent="0.35">
      <c r="H299">
        <v>130</v>
      </c>
      <c r="I299">
        <v>134</v>
      </c>
      <c r="J299">
        <v>141</v>
      </c>
      <c r="K299">
        <v>119</v>
      </c>
      <c r="L299">
        <v>125</v>
      </c>
      <c r="M299">
        <v>131</v>
      </c>
      <c r="N299">
        <v>136</v>
      </c>
      <c r="O299">
        <v>128</v>
      </c>
      <c r="P299">
        <v>124</v>
      </c>
      <c r="Q299">
        <v>132</v>
      </c>
    </row>
    <row r="300" spans="8:42" x14ac:dyDescent="0.35">
      <c r="AF300" t="s">
        <v>93</v>
      </c>
      <c r="AG300">
        <v>45</v>
      </c>
      <c r="AH300">
        <v>35</v>
      </c>
      <c r="AI300">
        <v>40</v>
      </c>
      <c r="AJ300">
        <v>38</v>
      </c>
      <c r="AK300">
        <v>42</v>
      </c>
      <c r="AL300">
        <v>37</v>
      </c>
      <c r="AM300">
        <v>39</v>
      </c>
      <c r="AN300">
        <v>43</v>
      </c>
      <c r="AO300">
        <v>44</v>
      </c>
      <c r="AP300">
        <v>41</v>
      </c>
    </row>
    <row r="301" spans="8:42" x14ac:dyDescent="0.35">
      <c r="AF301" t="s">
        <v>94</v>
      </c>
      <c r="AG301">
        <v>32</v>
      </c>
      <c r="AH301">
        <v>28</v>
      </c>
      <c r="AI301">
        <v>30</v>
      </c>
      <c r="AJ301">
        <v>34</v>
      </c>
      <c r="AK301">
        <v>33</v>
      </c>
      <c r="AL301">
        <v>35</v>
      </c>
      <c r="AM301">
        <v>31</v>
      </c>
      <c r="AN301">
        <v>29</v>
      </c>
      <c r="AO301">
        <v>36</v>
      </c>
      <c r="AP301">
        <v>37</v>
      </c>
    </row>
    <row r="302" spans="8:42" x14ac:dyDescent="0.35">
      <c r="J302" t="s">
        <v>16</v>
      </c>
      <c r="K302">
        <f>MIN(H290:S300)</f>
        <v>118</v>
      </c>
      <c r="AF302" t="s">
        <v>95</v>
      </c>
      <c r="AG302">
        <v>40</v>
      </c>
      <c r="AH302">
        <v>39</v>
      </c>
      <c r="AI302">
        <v>42</v>
      </c>
      <c r="AJ302">
        <v>41</v>
      </c>
      <c r="AK302">
        <v>38</v>
      </c>
      <c r="AL302">
        <v>43</v>
      </c>
      <c r="AM302">
        <v>45</v>
      </c>
      <c r="AN302">
        <v>44</v>
      </c>
      <c r="AO302">
        <v>41</v>
      </c>
      <c r="AP302">
        <v>37</v>
      </c>
    </row>
    <row r="303" spans="8:42" x14ac:dyDescent="0.35">
      <c r="J303" t="s">
        <v>17</v>
      </c>
      <c r="K303">
        <f>MAX(H290:U299)</f>
        <v>148</v>
      </c>
    </row>
    <row r="304" spans="8:42" x14ac:dyDescent="0.35">
      <c r="P304" s="10" t="s">
        <v>54</v>
      </c>
      <c r="Q304">
        <f>MEDIAN(H290:U299)</f>
        <v>130.5</v>
      </c>
    </row>
    <row r="307" spans="9:40" ht="15" thickBot="1" x14ac:dyDescent="0.4">
      <c r="I307" s="10" t="s">
        <v>23</v>
      </c>
      <c r="J307" s="10" t="s">
        <v>51</v>
      </c>
      <c r="AG307" t="s">
        <v>16</v>
      </c>
      <c r="AH307">
        <f>MIN(AG300:AR302)</f>
        <v>28</v>
      </c>
      <c r="AM307" t="s">
        <v>29</v>
      </c>
      <c r="AN307">
        <f>AVERAGE(AG300:AQ302)</f>
        <v>37.966666666666669</v>
      </c>
    </row>
    <row r="308" spans="9:40" x14ac:dyDescent="0.35">
      <c r="I308" t="s">
        <v>84</v>
      </c>
      <c r="J308">
        <v>120</v>
      </c>
      <c r="L308" s="17" t="s">
        <v>51</v>
      </c>
      <c r="M308" s="17" t="s">
        <v>53</v>
      </c>
      <c r="AG308" t="s">
        <v>17</v>
      </c>
      <c r="AH308">
        <f>MAX(AG300:AQ303)</f>
        <v>45</v>
      </c>
    </row>
    <row r="309" spans="9:40" x14ac:dyDescent="0.35">
      <c r="I309" t="s">
        <v>85</v>
      </c>
      <c r="J309">
        <v>125</v>
      </c>
      <c r="L309" s="13">
        <v>120</v>
      </c>
      <c r="M309" s="14">
        <v>6</v>
      </c>
    </row>
    <row r="310" spans="9:40" x14ac:dyDescent="0.35">
      <c r="I310" t="s">
        <v>86</v>
      </c>
      <c r="J310">
        <v>130</v>
      </c>
      <c r="L310" s="13">
        <v>125</v>
      </c>
      <c r="M310" s="14">
        <v>20</v>
      </c>
    </row>
    <row r="311" spans="9:40" x14ac:dyDescent="0.35">
      <c r="I311" t="s">
        <v>87</v>
      </c>
      <c r="J311">
        <v>135</v>
      </c>
      <c r="L311" s="13">
        <v>130</v>
      </c>
      <c r="M311" s="14">
        <v>24</v>
      </c>
      <c r="AH311" s="10" t="s">
        <v>18</v>
      </c>
      <c r="AI311" s="10" t="s">
        <v>51</v>
      </c>
    </row>
    <row r="312" spans="9:40" ht="15" thickBot="1" x14ac:dyDescent="0.4">
      <c r="I312" t="s">
        <v>88</v>
      </c>
      <c r="J312">
        <v>140</v>
      </c>
      <c r="L312" s="13">
        <v>135</v>
      </c>
      <c r="M312" s="14">
        <v>28</v>
      </c>
      <c r="AH312" t="s">
        <v>96</v>
      </c>
      <c r="AI312">
        <v>30</v>
      </c>
    </row>
    <row r="313" spans="9:40" x14ac:dyDescent="0.35">
      <c r="I313" t="s">
        <v>89</v>
      </c>
      <c r="J313">
        <v>145</v>
      </c>
      <c r="L313" s="13">
        <v>140</v>
      </c>
      <c r="M313" s="14">
        <v>15</v>
      </c>
      <c r="AH313" t="s">
        <v>58</v>
      </c>
      <c r="AI313">
        <v>35</v>
      </c>
      <c r="AL313" s="17" t="s">
        <v>51</v>
      </c>
      <c r="AM313" s="20" t="s">
        <v>53</v>
      </c>
    </row>
    <row r="314" spans="9:40" x14ac:dyDescent="0.35">
      <c r="I314" t="s">
        <v>90</v>
      </c>
      <c r="J314">
        <v>150</v>
      </c>
      <c r="L314" s="13">
        <v>145</v>
      </c>
      <c r="M314" s="14">
        <v>6</v>
      </c>
      <c r="AH314" t="s">
        <v>50</v>
      </c>
      <c r="AI314">
        <v>40</v>
      </c>
      <c r="AL314" s="13">
        <v>30</v>
      </c>
      <c r="AM314" s="14">
        <v>3</v>
      </c>
    </row>
    <row r="315" spans="9:40" x14ac:dyDescent="0.35">
      <c r="L315" s="13">
        <v>150</v>
      </c>
      <c r="M315" s="14">
        <v>1</v>
      </c>
      <c r="AH315" t="s">
        <v>57</v>
      </c>
      <c r="AI315">
        <v>45</v>
      </c>
      <c r="AL315" s="13">
        <v>35</v>
      </c>
      <c r="AM315" s="14">
        <v>6</v>
      </c>
    </row>
    <row r="316" spans="9:40" ht="15" thickBot="1" x14ac:dyDescent="0.4">
      <c r="L316" s="15" t="s">
        <v>52</v>
      </c>
      <c r="M316" s="15">
        <v>0</v>
      </c>
      <c r="AL316" s="13">
        <v>40</v>
      </c>
      <c r="AM316" s="14">
        <v>10</v>
      </c>
    </row>
    <row r="317" spans="9:40" x14ac:dyDescent="0.35">
      <c r="AL317" s="13">
        <v>45</v>
      </c>
      <c r="AM317" s="14">
        <v>11</v>
      </c>
    </row>
    <row r="318" spans="9:40" ht="15" thickBot="1" x14ac:dyDescent="0.4">
      <c r="AL318" s="15" t="s">
        <v>52</v>
      </c>
      <c r="AM318" s="15">
        <v>0</v>
      </c>
    </row>
    <row r="323" spans="17:34" x14ac:dyDescent="0.35">
      <c r="Q323" s="11"/>
    </row>
    <row r="327" spans="17:34" x14ac:dyDescent="0.35">
      <c r="AB327" s="11"/>
    </row>
    <row r="329" spans="17:34" x14ac:dyDescent="0.35">
      <c r="AC329" s="42" t="s">
        <v>97</v>
      </c>
      <c r="AD329" s="42"/>
      <c r="AE329" s="42"/>
      <c r="AF329" s="42"/>
      <c r="AG329" s="42"/>
      <c r="AH329" s="42"/>
    </row>
    <row r="330" spans="17:34" x14ac:dyDescent="0.35">
      <c r="AC330" s="42"/>
      <c r="AD330" s="42"/>
      <c r="AE330" s="42"/>
      <c r="AF330" s="42"/>
      <c r="AG330" s="42"/>
      <c r="AH330" s="42"/>
    </row>
    <row r="332" spans="17:34" ht="14.5" customHeight="1" x14ac:dyDescent="0.35">
      <c r="AB332" s="21"/>
      <c r="AC332" s="21"/>
      <c r="AD332" s="21"/>
      <c r="AE332" s="21"/>
      <c r="AF332" s="21"/>
    </row>
    <row r="333" spans="17:34" x14ac:dyDescent="0.35">
      <c r="AB333" s="21"/>
      <c r="AC333" s="21"/>
      <c r="AD333" s="21"/>
      <c r="AE333" s="21"/>
      <c r="AF333" s="21"/>
    </row>
    <row r="334" spans="17:34" x14ac:dyDescent="0.35">
      <c r="AB334" s="21"/>
      <c r="AC334" s="21"/>
      <c r="AD334" s="21"/>
      <c r="AE334" s="21"/>
      <c r="AF334" s="21"/>
    </row>
    <row r="337" spans="16:40" x14ac:dyDescent="0.35">
      <c r="P337" s="41" t="s">
        <v>98</v>
      </c>
      <c r="Q337" s="42"/>
      <c r="R337" s="42"/>
      <c r="S337" s="42"/>
      <c r="T337" s="42"/>
      <c r="U337" s="42"/>
      <c r="V337" s="42"/>
    </row>
    <row r="338" spans="16:40" x14ac:dyDescent="0.35">
      <c r="P338" s="42"/>
      <c r="Q338" s="42"/>
      <c r="R338" s="42"/>
      <c r="S338" s="42"/>
      <c r="T338" s="42"/>
      <c r="U338" s="42"/>
      <c r="V338" s="42"/>
    </row>
    <row r="339" spans="16:40" x14ac:dyDescent="0.35">
      <c r="P339" s="42"/>
      <c r="Q339" s="42"/>
      <c r="R339" s="42"/>
      <c r="S339" s="42"/>
      <c r="T339" s="42"/>
      <c r="U339" s="42"/>
      <c r="V339" s="42"/>
    </row>
    <row r="340" spans="16:40" x14ac:dyDescent="0.35">
      <c r="P340" s="42"/>
      <c r="Q340" s="42"/>
      <c r="R340" s="42"/>
      <c r="S340" s="42"/>
      <c r="T340" s="42"/>
      <c r="U340" s="42"/>
      <c r="V340" s="42"/>
    </row>
    <row r="341" spans="16:40" x14ac:dyDescent="0.35">
      <c r="P341" s="42"/>
      <c r="Q341" s="42"/>
      <c r="R341" s="42"/>
      <c r="S341" s="42"/>
      <c r="T341" s="42"/>
      <c r="U341" s="42"/>
      <c r="V341" s="42"/>
    </row>
    <row r="343" spans="16:40" x14ac:dyDescent="0.35">
      <c r="U343" s="10"/>
    </row>
    <row r="345" spans="16:40" x14ac:dyDescent="0.35">
      <c r="Q345" s="41" t="s">
        <v>99</v>
      </c>
      <c r="R345" s="42"/>
      <c r="S345" s="42"/>
      <c r="T345" s="42"/>
      <c r="U345" s="42"/>
      <c r="V345" s="42"/>
      <c r="AC345" s="10"/>
    </row>
    <row r="346" spans="16:40" x14ac:dyDescent="0.35">
      <c r="Q346" s="42"/>
      <c r="R346" s="42"/>
      <c r="S346" s="42"/>
      <c r="T346" s="42"/>
      <c r="U346" s="42"/>
      <c r="V346" s="42"/>
    </row>
    <row r="347" spans="16:40" x14ac:dyDescent="0.35">
      <c r="Q347" s="42"/>
      <c r="R347" s="42"/>
      <c r="S347" s="42"/>
      <c r="T347" s="42"/>
      <c r="U347" s="42"/>
      <c r="V347" s="42"/>
    </row>
    <row r="348" spans="16:40" x14ac:dyDescent="0.35">
      <c r="Q348" s="42"/>
      <c r="R348" s="42"/>
      <c r="S348" s="42"/>
      <c r="T348" s="42"/>
      <c r="U348" s="42"/>
      <c r="V348" s="42"/>
      <c r="AG348" s="41" t="s">
        <v>103</v>
      </c>
      <c r="AH348" s="42"/>
      <c r="AI348" s="42"/>
      <c r="AJ348" s="42"/>
      <c r="AK348" s="42"/>
      <c r="AL348" s="42"/>
      <c r="AM348" s="42"/>
      <c r="AN348" s="42"/>
    </row>
    <row r="349" spans="16:40" x14ac:dyDescent="0.35">
      <c r="Q349" s="42"/>
      <c r="R349" s="42"/>
      <c r="S349" s="42"/>
      <c r="T349" s="42"/>
      <c r="U349" s="42"/>
      <c r="V349" s="42"/>
      <c r="AG349" s="42"/>
      <c r="AH349" s="42"/>
      <c r="AI349" s="42"/>
      <c r="AJ349" s="42"/>
      <c r="AK349" s="42"/>
      <c r="AL349" s="42"/>
      <c r="AM349" s="42"/>
      <c r="AN349" s="42"/>
    </row>
    <row r="350" spans="16:40" x14ac:dyDescent="0.35">
      <c r="AG350" s="42"/>
      <c r="AH350" s="42"/>
      <c r="AI350" s="42"/>
      <c r="AJ350" s="42"/>
      <c r="AK350" s="42"/>
      <c r="AL350" s="42"/>
      <c r="AM350" s="42"/>
      <c r="AN350" s="42"/>
    </row>
    <row r="351" spans="16:40" x14ac:dyDescent="0.35">
      <c r="AG351" s="42"/>
      <c r="AH351" s="42"/>
      <c r="AI351" s="42"/>
      <c r="AJ351" s="42"/>
      <c r="AK351" s="42"/>
      <c r="AL351" s="42"/>
      <c r="AM351" s="42"/>
      <c r="AN351" s="42"/>
    </row>
    <row r="352" spans="16:40" x14ac:dyDescent="0.35">
      <c r="AG352" s="42"/>
      <c r="AH352" s="42"/>
      <c r="AI352" s="42"/>
      <c r="AJ352" s="42"/>
      <c r="AK352" s="42"/>
      <c r="AL352" s="42"/>
      <c r="AM352" s="42"/>
      <c r="AN352" s="42"/>
    </row>
    <row r="353" spans="17:43" x14ac:dyDescent="0.35">
      <c r="Q353">
        <v>40</v>
      </c>
      <c r="R353">
        <v>45</v>
      </c>
      <c r="S353">
        <v>50</v>
      </c>
      <c r="T353">
        <v>55</v>
      </c>
      <c r="U353">
        <v>60</v>
      </c>
      <c r="V353">
        <v>62</v>
      </c>
      <c r="W353">
        <v>65</v>
      </c>
      <c r="X353">
        <v>68</v>
      </c>
      <c r="Y353">
        <v>70</v>
      </c>
      <c r="Z353">
        <v>72</v>
      </c>
    </row>
    <row r="354" spans="17:43" x14ac:dyDescent="0.35">
      <c r="Q354">
        <v>75</v>
      </c>
      <c r="R354">
        <v>78</v>
      </c>
      <c r="S354">
        <v>80</v>
      </c>
      <c r="T354">
        <v>82</v>
      </c>
      <c r="U354">
        <v>85</v>
      </c>
      <c r="V354">
        <v>88</v>
      </c>
      <c r="W354">
        <v>90</v>
      </c>
      <c r="X354">
        <v>92</v>
      </c>
      <c r="Y354">
        <v>95</v>
      </c>
      <c r="Z354">
        <v>100</v>
      </c>
    </row>
    <row r="355" spans="17:43" x14ac:dyDescent="0.35">
      <c r="Q355">
        <v>105</v>
      </c>
      <c r="R355">
        <v>110</v>
      </c>
      <c r="S355">
        <v>115</v>
      </c>
      <c r="T355">
        <v>120</v>
      </c>
      <c r="U355">
        <v>125</v>
      </c>
      <c r="V355">
        <v>130</v>
      </c>
      <c r="W355">
        <v>135</v>
      </c>
      <c r="X355">
        <v>140</v>
      </c>
      <c r="Y355">
        <v>145</v>
      </c>
      <c r="Z355">
        <v>150</v>
      </c>
      <c r="AH355" s="41" t="s">
        <v>104</v>
      </c>
      <c r="AI355" s="42"/>
      <c r="AJ355" s="42"/>
      <c r="AK355" s="42"/>
      <c r="AL355" s="42"/>
      <c r="AM355" s="42"/>
      <c r="AN355" s="42"/>
    </row>
    <row r="356" spans="17:43" x14ac:dyDescent="0.35">
      <c r="Q356">
        <v>155</v>
      </c>
      <c r="R356">
        <v>160</v>
      </c>
      <c r="S356">
        <v>165</v>
      </c>
      <c r="T356">
        <v>170</v>
      </c>
      <c r="U356">
        <v>175</v>
      </c>
      <c r="V356">
        <v>180</v>
      </c>
      <c r="W356">
        <v>185</v>
      </c>
      <c r="X356">
        <v>190</v>
      </c>
      <c r="Y356">
        <v>195</v>
      </c>
      <c r="Z356">
        <v>200</v>
      </c>
      <c r="AH356" s="42"/>
      <c r="AI356" s="42"/>
      <c r="AJ356" s="42"/>
      <c r="AK356" s="42"/>
      <c r="AL356" s="42"/>
      <c r="AM356" s="42"/>
      <c r="AN356" s="42"/>
    </row>
    <row r="357" spans="17:43" x14ac:dyDescent="0.35">
      <c r="Q357">
        <v>205</v>
      </c>
      <c r="R357">
        <v>210</v>
      </c>
      <c r="S357">
        <v>215</v>
      </c>
      <c r="T357">
        <v>220</v>
      </c>
      <c r="U357">
        <v>225</v>
      </c>
      <c r="V357">
        <v>230</v>
      </c>
      <c r="W357">
        <v>235</v>
      </c>
      <c r="X357">
        <v>240</v>
      </c>
      <c r="Y357">
        <v>245</v>
      </c>
      <c r="Z357">
        <v>250</v>
      </c>
      <c r="AH357" s="42"/>
      <c r="AI357" s="42"/>
      <c r="AJ357" s="42"/>
      <c r="AK357" s="42"/>
      <c r="AL357" s="42"/>
      <c r="AM357" s="42"/>
      <c r="AN357" s="42"/>
    </row>
    <row r="358" spans="17:43" x14ac:dyDescent="0.35">
      <c r="Q358">
        <v>255</v>
      </c>
      <c r="R358">
        <v>260</v>
      </c>
      <c r="S358">
        <v>265</v>
      </c>
      <c r="T358">
        <v>270</v>
      </c>
      <c r="U358">
        <v>275</v>
      </c>
      <c r="V358">
        <v>280</v>
      </c>
      <c r="W358">
        <v>285</v>
      </c>
      <c r="X358">
        <v>290</v>
      </c>
      <c r="Y358">
        <v>295</v>
      </c>
      <c r="Z358">
        <v>300</v>
      </c>
    </row>
    <row r="359" spans="17:43" x14ac:dyDescent="0.35">
      <c r="Q359">
        <v>305</v>
      </c>
      <c r="R359">
        <v>310</v>
      </c>
      <c r="S359">
        <v>315</v>
      </c>
      <c r="T359">
        <v>320</v>
      </c>
      <c r="U359">
        <v>325</v>
      </c>
      <c r="V359">
        <v>330</v>
      </c>
      <c r="W359">
        <v>335</v>
      </c>
      <c r="X359">
        <v>340</v>
      </c>
      <c r="Y359">
        <v>345</v>
      </c>
      <c r="Z359">
        <v>350</v>
      </c>
    </row>
    <row r="360" spans="17:43" x14ac:dyDescent="0.35">
      <c r="Q360">
        <v>355</v>
      </c>
      <c r="R360">
        <v>360</v>
      </c>
      <c r="S360">
        <v>365</v>
      </c>
      <c r="T360">
        <v>370</v>
      </c>
      <c r="U360">
        <v>375</v>
      </c>
      <c r="V360">
        <v>380</v>
      </c>
      <c r="W360">
        <v>385</v>
      </c>
      <c r="X360">
        <v>390</v>
      </c>
      <c r="Y360">
        <v>395</v>
      </c>
      <c r="Z360">
        <v>400</v>
      </c>
    </row>
    <row r="361" spans="17:43" x14ac:dyDescent="0.35">
      <c r="Q361">
        <v>405</v>
      </c>
      <c r="R361">
        <v>410</v>
      </c>
      <c r="S361">
        <v>415</v>
      </c>
      <c r="T361">
        <v>420</v>
      </c>
      <c r="U361">
        <v>425</v>
      </c>
      <c r="V361">
        <v>430</v>
      </c>
      <c r="W361">
        <v>435</v>
      </c>
      <c r="X361">
        <v>440</v>
      </c>
      <c r="Y361">
        <v>445</v>
      </c>
      <c r="Z361">
        <v>450</v>
      </c>
    </row>
    <row r="362" spans="17:43" x14ac:dyDescent="0.35">
      <c r="Q362">
        <v>455</v>
      </c>
      <c r="R362">
        <v>460</v>
      </c>
      <c r="S362">
        <v>465</v>
      </c>
      <c r="T362">
        <v>470</v>
      </c>
      <c r="U362">
        <v>475</v>
      </c>
      <c r="V362">
        <v>480</v>
      </c>
      <c r="W362">
        <v>485</v>
      </c>
      <c r="X362">
        <v>490</v>
      </c>
      <c r="Y362">
        <v>495</v>
      </c>
      <c r="Z362">
        <v>500</v>
      </c>
      <c r="AH362">
        <v>55</v>
      </c>
      <c r="AI362">
        <v>60</v>
      </c>
      <c r="AJ362">
        <v>62</v>
      </c>
      <c r="AK362">
        <v>65</v>
      </c>
      <c r="AL362">
        <v>68</v>
      </c>
      <c r="AM362">
        <v>70</v>
      </c>
      <c r="AN362">
        <v>72</v>
      </c>
      <c r="AO362">
        <v>75</v>
      </c>
      <c r="AP362">
        <v>78</v>
      </c>
      <c r="AQ362">
        <v>80</v>
      </c>
    </row>
    <row r="363" spans="17:43" x14ac:dyDescent="0.35">
      <c r="V363" s="40"/>
      <c r="AH363">
        <v>82</v>
      </c>
      <c r="AI363">
        <v>85</v>
      </c>
      <c r="AJ363">
        <v>88</v>
      </c>
      <c r="AK363">
        <v>90</v>
      </c>
      <c r="AL363">
        <v>92</v>
      </c>
      <c r="AM363">
        <v>95</v>
      </c>
      <c r="AN363">
        <v>100</v>
      </c>
      <c r="AO363">
        <v>105</v>
      </c>
      <c r="AP363">
        <v>110</v>
      </c>
      <c r="AQ363">
        <v>115</v>
      </c>
    </row>
    <row r="364" spans="17:43" x14ac:dyDescent="0.35">
      <c r="AH364">
        <v>120</v>
      </c>
      <c r="AI364">
        <v>125</v>
      </c>
      <c r="AJ364">
        <v>130</v>
      </c>
      <c r="AK364">
        <v>135</v>
      </c>
      <c r="AL364">
        <v>140</v>
      </c>
      <c r="AM364">
        <v>145</v>
      </c>
      <c r="AN364">
        <v>150</v>
      </c>
      <c r="AO364">
        <v>155</v>
      </c>
      <c r="AP364">
        <v>160</v>
      </c>
      <c r="AQ364">
        <v>165</v>
      </c>
    </row>
    <row r="365" spans="17:43" ht="15" thickBot="1" x14ac:dyDescent="0.4">
      <c r="AH365">
        <v>170</v>
      </c>
      <c r="AI365">
        <v>175</v>
      </c>
      <c r="AJ365">
        <v>180</v>
      </c>
      <c r="AK365">
        <v>185</v>
      </c>
      <c r="AL365">
        <v>190</v>
      </c>
      <c r="AM365">
        <v>195</v>
      </c>
      <c r="AN365">
        <v>200</v>
      </c>
      <c r="AO365">
        <v>205</v>
      </c>
      <c r="AP365">
        <v>210</v>
      </c>
      <c r="AQ365">
        <v>215</v>
      </c>
    </row>
    <row r="366" spans="17:43" ht="15" thickBot="1" x14ac:dyDescent="0.4">
      <c r="R366" s="25" t="s">
        <v>100</v>
      </c>
      <c r="S366" s="27" t="s">
        <v>101</v>
      </c>
      <c r="T366" s="75" t="s">
        <v>102</v>
      </c>
      <c r="U366" s="76"/>
      <c r="V366" s="76"/>
      <c r="W366" s="76"/>
      <c r="X366" s="77"/>
      <c r="AH366">
        <v>220</v>
      </c>
      <c r="AI366">
        <v>225</v>
      </c>
      <c r="AJ366">
        <v>230</v>
      </c>
      <c r="AK366">
        <v>235</v>
      </c>
      <c r="AL366">
        <v>240</v>
      </c>
      <c r="AM366">
        <v>245</v>
      </c>
      <c r="AN366">
        <v>250</v>
      </c>
      <c r="AO366">
        <v>255</v>
      </c>
      <c r="AP366">
        <v>260</v>
      </c>
      <c r="AQ366">
        <v>265</v>
      </c>
    </row>
    <row r="367" spans="17:43" x14ac:dyDescent="0.35">
      <c r="R367" s="22">
        <f>PERCENTILE(Q353:AA362,0.1)</f>
        <v>74.7</v>
      </c>
      <c r="S367" s="28">
        <f>QUARTILE(Q353:AA362,1)</f>
        <v>128.75</v>
      </c>
      <c r="T367" s="45" t="s">
        <v>113</v>
      </c>
      <c r="U367" s="46"/>
      <c r="V367" s="46"/>
      <c r="W367" s="46"/>
      <c r="X367" s="47"/>
      <c r="AH367">
        <v>270</v>
      </c>
      <c r="AI367">
        <v>275</v>
      </c>
      <c r="AJ367">
        <v>280</v>
      </c>
      <c r="AK367">
        <v>285</v>
      </c>
      <c r="AL367">
        <v>290</v>
      </c>
      <c r="AM367">
        <v>295</v>
      </c>
      <c r="AN367">
        <v>300</v>
      </c>
      <c r="AO367">
        <v>305</v>
      </c>
      <c r="AP367">
        <v>310</v>
      </c>
      <c r="AQ367">
        <v>315</v>
      </c>
    </row>
    <row r="368" spans="17:43" x14ac:dyDescent="0.35">
      <c r="R368" s="23">
        <f>PERCENTILE(Q353:Z362,0.25)</f>
        <v>128.75</v>
      </c>
      <c r="S368" s="29">
        <f>QUARTILE(Q353:AA362,2)</f>
        <v>252.5</v>
      </c>
      <c r="T368" s="48"/>
      <c r="U368" s="49"/>
      <c r="V368" s="49"/>
      <c r="W368" s="49"/>
      <c r="X368" s="50"/>
      <c r="AH368">
        <v>320</v>
      </c>
      <c r="AI368">
        <v>325</v>
      </c>
      <c r="AJ368">
        <v>330</v>
      </c>
      <c r="AK368">
        <v>335</v>
      </c>
      <c r="AL368">
        <v>340</v>
      </c>
      <c r="AM368">
        <v>345</v>
      </c>
      <c r="AN368">
        <v>350</v>
      </c>
      <c r="AO368">
        <v>355</v>
      </c>
      <c r="AP368">
        <v>360</v>
      </c>
      <c r="AQ368">
        <v>365</v>
      </c>
    </row>
    <row r="369" spans="17:43" x14ac:dyDescent="0.35">
      <c r="R369" s="23">
        <f>PERCENTILE(Q353:AA363,0.75)</f>
        <v>376.25</v>
      </c>
      <c r="S369" s="29">
        <f>QUARTILE(Q353:AA362,3)</f>
        <v>376.25</v>
      </c>
      <c r="T369" s="48"/>
      <c r="U369" s="49"/>
      <c r="V369" s="49"/>
      <c r="W369" s="49"/>
      <c r="X369" s="50"/>
      <c r="AH369">
        <v>370</v>
      </c>
      <c r="AI369">
        <v>375</v>
      </c>
      <c r="AJ369">
        <v>380</v>
      </c>
      <c r="AK369">
        <v>385</v>
      </c>
      <c r="AL369">
        <v>390</v>
      </c>
      <c r="AM369">
        <v>395</v>
      </c>
      <c r="AN369">
        <v>400</v>
      </c>
      <c r="AO369">
        <v>405</v>
      </c>
      <c r="AP369">
        <v>410</v>
      </c>
      <c r="AQ369">
        <v>415</v>
      </c>
    </row>
    <row r="370" spans="17:43" ht="15" thickBot="1" x14ac:dyDescent="0.4">
      <c r="R370" s="24">
        <f>PERCENTILE(Q353:AB362,0.9)</f>
        <v>450.50000000000006</v>
      </c>
      <c r="S370" s="30"/>
      <c r="T370" s="48"/>
      <c r="U370" s="49"/>
      <c r="V370" s="49"/>
      <c r="W370" s="49"/>
      <c r="X370" s="50"/>
      <c r="AH370">
        <v>420</v>
      </c>
      <c r="AI370">
        <v>425</v>
      </c>
      <c r="AJ370">
        <v>430</v>
      </c>
      <c r="AK370">
        <v>435</v>
      </c>
      <c r="AL370">
        <v>440</v>
      </c>
      <c r="AM370">
        <v>445</v>
      </c>
      <c r="AN370">
        <v>450</v>
      </c>
      <c r="AO370">
        <v>455</v>
      </c>
      <c r="AP370">
        <v>460</v>
      </c>
      <c r="AQ370">
        <v>465</v>
      </c>
    </row>
    <row r="371" spans="17:43" ht="15" thickBot="1" x14ac:dyDescent="0.4">
      <c r="T371" s="51"/>
      <c r="U371" s="52"/>
      <c r="V371" s="52"/>
      <c r="W371" s="52"/>
      <c r="X371" s="53"/>
      <c r="AH371">
        <v>470</v>
      </c>
      <c r="AI371">
        <v>475</v>
      </c>
      <c r="AJ371">
        <v>480</v>
      </c>
      <c r="AK371">
        <v>485</v>
      </c>
      <c r="AL371">
        <v>490</v>
      </c>
      <c r="AM371">
        <v>495</v>
      </c>
      <c r="AN371">
        <v>500</v>
      </c>
      <c r="AO371">
        <v>505</v>
      </c>
      <c r="AP371">
        <v>510</v>
      </c>
      <c r="AQ371">
        <v>515</v>
      </c>
    </row>
    <row r="374" spans="17:43" ht="15" thickBot="1" x14ac:dyDescent="0.4"/>
    <row r="375" spans="17:43" ht="15" thickBot="1" x14ac:dyDescent="0.4">
      <c r="AI375" s="25" t="s">
        <v>101</v>
      </c>
      <c r="AJ375" s="26" t="s">
        <v>105</v>
      </c>
      <c r="AK375" s="63" t="s">
        <v>102</v>
      </c>
      <c r="AL375" s="64"/>
      <c r="AM375" s="64"/>
      <c r="AN375" s="64"/>
      <c r="AO375" s="64"/>
      <c r="AP375" s="65"/>
    </row>
    <row r="376" spans="17:43" x14ac:dyDescent="0.35">
      <c r="AI376" s="22">
        <f>QUARTILE(AH362:AQ372,1)</f>
        <v>143.75</v>
      </c>
      <c r="AJ376" s="28">
        <f>PERCENTILE(AH362:AS371,0.15)</f>
        <v>94.55</v>
      </c>
      <c r="AK376" s="54" t="s">
        <v>114</v>
      </c>
      <c r="AL376" s="55"/>
      <c r="AM376" s="55"/>
      <c r="AN376" s="55"/>
      <c r="AO376" s="55"/>
      <c r="AP376" s="56"/>
    </row>
    <row r="377" spans="17:43" x14ac:dyDescent="0.35">
      <c r="AI377" s="23">
        <f>QUARTILE(AH362:AT372,2)</f>
        <v>267.5</v>
      </c>
      <c r="AJ377" s="29">
        <f>PERCENTILE(AH362:AR371,0.5)</f>
        <v>267.5</v>
      </c>
      <c r="AK377" s="57"/>
      <c r="AL377" s="58"/>
      <c r="AM377" s="58"/>
      <c r="AN377" s="58"/>
      <c r="AO377" s="58"/>
      <c r="AP377" s="59"/>
    </row>
    <row r="378" spans="17:43" ht="15" thickBot="1" x14ac:dyDescent="0.4">
      <c r="AI378" s="24">
        <f>QUARTILE(AH362:AS371,3)</f>
        <v>391.25</v>
      </c>
      <c r="AJ378" s="30">
        <f>PERCENTILE(AH362:AR371,0.85)</f>
        <v>440.74999999999994</v>
      </c>
      <c r="AK378" s="57"/>
      <c r="AL378" s="58"/>
      <c r="AM378" s="58"/>
      <c r="AN378" s="58"/>
      <c r="AO378" s="58"/>
      <c r="AP378" s="59"/>
    </row>
    <row r="379" spans="17:43" ht="15" thickBot="1" x14ac:dyDescent="0.4">
      <c r="AK379" s="60"/>
      <c r="AL379" s="61"/>
      <c r="AM379" s="61"/>
      <c r="AN379" s="61"/>
      <c r="AO379" s="61"/>
      <c r="AP379" s="62"/>
    </row>
    <row r="381" spans="17:43" x14ac:dyDescent="0.35">
      <c r="Q381" s="41" t="s">
        <v>106</v>
      </c>
      <c r="R381" s="42"/>
      <c r="S381" s="42"/>
      <c r="T381" s="42"/>
      <c r="U381" s="42"/>
      <c r="V381" s="42"/>
      <c r="W381" s="42"/>
    </row>
    <row r="382" spans="17:43" x14ac:dyDescent="0.35">
      <c r="Q382" s="42"/>
      <c r="R382" s="42"/>
      <c r="S382" s="42"/>
      <c r="T382" s="42"/>
      <c r="U382" s="42"/>
      <c r="V382" s="42"/>
      <c r="W382" s="42"/>
    </row>
    <row r="383" spans="17:43" x14ac:dyDescent="0.35">
      <c r="Q383" s="42"/>
      <c r="R383" s="42"/>
      <c r="S383" s="42"/>
      <c r="T383" s="42"/>
      <c r="U383" s="42"/>
      <c r="V383" s="42"/>
      <c r="W383" s="42"/>
    </row>
    <row r="384" spans="17:43" x14ac:dyDescent="0.35">
      <c r="Q384" s="42"/>
      <c r="R384" s="42"/>
      <c r="S384" s="42"/>
      <c r="T384" s="42"/>
      <c r="U384" s="42"/>
      <c r="V384" s="42"/>
      <c r="W384" s="42"/>
    </row>
    <row r="385" spans="17:45" x14ac:dyDescent="0.35">
      <c r="Q385" s="42"/>
      <c r="R385" s="42"/>
      <c r="S385" s="42"/>
      <c r="T385" s="42"/>
      <c r="U385" s="42"/>
      <c r="V385" s="42"/>
      <c r="W385" s="42"/>
    </row>
    <row r="386" spans="17:45" x14ac:dyDescent="0.35">
      <c r="Q386" s="42"/>
      <c r="R386" s="42"/>
      <c r="S386" s="42"/>
      <c r="T386" s="42"/>
      <c r="U386" s="42"/>
      <c r="V386" s="42"/>
      <c r="W386" s="42"/>
    </row>
    <row r="388" spans="17:45" x14ac:dyDescent="0.35">
      <c r="AI388" s="41" t="s">
        <v>109</v>
      </c>
      <c r="AJ388" s="42"/>
      <c r="AK388" s="42"/>
      <c r="AL388" s="42"/>
      <c r="AM388" s="42"/>
      <c r="AN388" s="42"/>
    </row>
    <row r="389" spans="17:45" x14ac:dyDescent="0.35">
      <c r="R389" s="41" t="s">
        <v>107</v>
      </c>
      <c r="S389" s="42"/>
      <c r="T389" s="42"/>
      <c r="U389" s="42"/>
      <c r="V389" s="42"/>
      <c r="AI389" s="42"/>
      <c r="AJ389" s="42"/>
      <c r="AK389" s="42"/>
      <c r="AL389" s="42"/>
      <c r="AM389" s="42"/>
      <c r="AN389" s="42"/>
    </row>
    <row r="390" spans="17:45" x14ac:dyDescent="0.35">
      <c r="R390" s="42"/>
      <c r="S390" s="42"/>
      <c r="T390" s="42"/>
      <c r="U390" s="42"/>
      <c r="V390" s="42"/>
      <c r="AI390" s="42"/>
      <c r="AJ390" s="42"/>
      <c r="AK390" s="42"/>
      <c r="AL390" s="42"/>
      <c r="AM390" s="42"/>
      <c r="AN390" s="42"/>
    </row>
    <row r="391" spans="17:45" x14ac:dyDescent="0.35">
      <c r="R391" s="42"/>
      <c r="S391" s="42"/>
      <c r="T391" s="42"/>
      <c r="U391" s="42"/>
      <c r="V391" s="42"/>
      <c r="AI391" s="42"/>
      <c r="AJ391" s="42"/>
      <c r="AK391" s="42"/>
      <c r="AL391" s="42"/>
      <c r="AM391" s="42"/>
      <c r="AN391" s="42"/>
    </row>
    <row r="392" spans="17:45" x14ac:dyDescent="0.35">
      <c r="R392" s="42"/>
      <c r="S392" s="42"/>
      <c r="T392" s="42"/>
      <c r="U392" s="42"/>
      <c r="V392" s="42"/>
    </row>
    <row r="393" spans="17:45" x14ac:dyDescent="0.35">
      <c r="R393" s="42"/>
      <c r="S393" s="42"/>
      <c r="T393" s="42"/>
      <c r="U393" s="42"/>
      <c r="V393" s="42"/>
      <c r="AJ393" s="41" t="s">
        <v>110</v>
      </c>
      <c r="AK393" s="42"/>
      <c r="AL393" s="42"/>
      <c r="AM393" s="42"/>
      <c r="AN393" s="42"/>
    </row>
    <row r="394" spans="17:45" x14ac:dyDescent="0.35">
      <c r="AJ394" s="42"/>
      <c r="AK394" s="42"/>
      <c r="AL394" s="42"/>
      <c r="AM394" s="42"/>
      <c r="AN394" s="42"/>
    </row>
    <row r="395" spans="17:45" x14ac:dyDescent="0.35">
      <c r="AJ395" s="42"/>
      <c r="AK395" s="42"/>
      <c r="AL395" s="42"/>
      <c r="AM395" s="42"/>
      <c r="AN395" s="42"/>
    </row>
    <row r="396" spans="17:45" x14ac:dyDescent="0.35">
      <c r="AJ396" s="42"/>
      <c r="AK396" s="42"/>
      <c r="AL396" s="42"/>
      <c r="AM396" s="42"/>
      <c r="AN396" s="42"/>
    </row>
    <row r="397" spans="17:45" x14ac:dyDescent="0.35">
      <c r="Q397">
        <v>20</v>
      </c>
      <c r="R397">
        <v>25</v>
      </c>
      <c r="S397">
        <v>30</v>
      </c>
      <c r="T397">
        <v>35</v>
      </c>
      <c r="U397">
        <v>40</v>
      </c>
      <c r="V397">
        <v>45</v>
      </c>
      <c r="W397">
        <v>50</v>
      </c>
      <c r="X397">
        <v>55</v>
      </c>
      <c r="Y397">
        <v>60</v>
      </c>
      <c r="Z397">
        <v>65</v>
      </c>
    </row>
    <row r="398" spans="17:45" x14ac:dyDescent="0.35">
      <c r="Q398">
        <v>70</v>
      </c>
      <c r="R398">
        <v>75</v>
      </c>
      <c r="S398">
        <v>80</v>
      </c>
      <c r="T398">
        <v>85</v>
      </c>
      <c r="U398">
        <v>90</v>
      </c>
      <c r="V398">
        <v>95</v>
      </c>
      <c r="W398">
        <v>100</v>
      </c>
      <c r="X398">
        <v>105</v>
      </c>
      <c r="Y398">
        <v>110</v>
      </c>
      <c r="Z398">
        <v>115</v>
      </c>
    </row>
    <row r="399" spans="17:45" x14ac:dyDescent="0.35">
      <c r="Q399">
        <v>120</v>
      </c>
      <c r="R399">
        <v>125</v>
      </c>
      <c r="S399">
        <v>130</v>
      </c>
      <c r="T399">
        <v>135</v>
      </c>
      <c r="U399">
        <v>140</v>
      </c>
      <c r="V399">
        <v>145</v>
      </c>
      <c r="W399">
        <v>150</v>
      </c>
      <c r="X399">
        <v>155</v>
      </c>
      <c r="Y399">
        <v>160</v>
      </c>
      <c r="Z399">
        <v>165</v>
      </c>
    </row>
    <row r="400" spans="17:45" x14ac:dyDescent="0.35">
      <c r="Q400">
        <v>170</v>
      </c>
      <c r="R400">
        <v>175</v>
      </c>
      <c r="S400">
        <v>180</v>
      </c>
      <c r="T400">
        <v>185</v>
      </c>
      <c r="U400">
        <v>190</v>
      </c>
      <c r="V400">
        <v>195</v>
      </c>
      <c r="W400">
        <v>200</v>
      </c>
      <c r="X400">
        <v>205</v>
      </c>
      <c r="Y400">
        <v>210</v>
      </c>
      <c r="Z400">
        <v>215</v>
      </c>
      <c r="AJ400">
        <v>15</v>
      </c>
      <c r="AK400">
        <v>20</v>
      </c>
      <c r="AL400">
        <v>25</v>
      </c>
      <c r="AM400">
        <v>30</v>
      </c>
      <c r="AN400">
        <v>35</v>
      </c>
      <c r="AO400">
        <v>40</v>
      </c>
      <c r="AP400">
        <v>45</v>
      </c>
      <c r="AQ400">
        <v>50</v>
      </c>
      <c r="AR400">
        <v>55</v>
      </c>
      <c r="AS400">
        <v>60</v>
      </c>
    </row>
    <row r="401" spans="17:46" x14ac:dyDescent="0.35">
      <c r="Q401">
        <v>220</v>
      </c>
      <c r="R401">
        <v>225</v>
      </c>
      <c r="S401">
        <v>230</v>
      </c>
      <c r="T401">
        <v>235</v>
      </c>
      <c r="U401">
        <v>240</v>
      </c>
      <c r="V401">
        <v>245</v>
      </c>
      <c r="W401">
        <v>250</v>
      </c>
      <c r="X401">
        <v>255</v>
      </c>
      <c r="Y401">
        <v>260</v>
      </c>
      <c r="Z401">
        <v>265</v>
      </c>
      <c r="AJ401">
        <v>65</v>
      </c>
      <c r="AK401">
        <v>70</v>
      </c>
      <c r="AL401">
        <v>75</v>
      </c>
      <c r="AM401">
        <v>80</v>
      </c>
      <c r="AN401">
        <v>85</v>
      </c>
      <c r="AO401">
        <v>90</v>
      </c>
      <c r="AP401">
        <v>95</v>
      </c>
      <c r="AQ401">
        <v>100</v>
      </c>
      <c r="AR401">
        <v>105</v>
      </c>
      <c r="AS401">
        <v>110</v>
      </c>
    </row>
    <row r="402" spans="17:46" x14ac:dyDescent="0.35">
      <c r="Q402">
        <v>270</v>
      </c>
      <c r="R402">
        <v>275</v>
      </c>
      <c r="S402">
        <v>280</v>
      </c>
      <c r="T402">
        <v>285</v>
      </c>
      <c r="U402">
        <v>290</v>
      </c>
      <c r="V402">
        <v>295</v>
      </c>
      <c r="W402">
        <v>300</v>
      </c>
      <c r="X402">
        <v>305</v>
      </c>
      <c r="Y402">
        <v>310</v>
      </c>
      <c r="Z402">
        <v>315</v>
      </c>
      <c r="AJ402">
        <v>115</v>
      </c>
      <c r="AK402">
        <v>120</v>
      </c>
      <c r="AL402">
        <v>125</v>
      </c>
      <c r="AM402">
        <v>130</v>
      </c>
      <c r="AN402">
        <v>135</v>
      </c>
      <c r="AO402">
        <v>140</v>
      </c>
      <c r="AP402">
        <v>145</v>
      </c>
      <c r="AQ402">
        <v>150</v>
      </c>
      <c r="AR402">
        <v>155</v>
      </c>
      <c r="AS402">
        <v>160</v>
      </c>
    </row>
    <row r="403" spans="17:46" x14ac:dyDescent="0.35">
      <c r="Q403">
        <v>320</v>
      </c>
      <c r="R403">
        <v>325</v>
      </c>
      <c r="S403">
        <v>330</v>
      </c>
      <c r="T403">
        <v>335</v>
      </c>
      <c r="U403">
        <v>340</v>
      </c>
      <c r="V403">
        <v>345</v>
      </c>
      <c r="W403">
        <v>350</v>
      </c>
      <c r="X403">
        <v>355</v>
      </c>
      <c r="Y403">
        <v>360</v>
      </c>
      <c r="Z403">
        <v>365</v>
      </c>
      <c r="AJ403">
        <v>165</v>
      </c>
      <c r="AK403">
        <v>170</v>
      </c>
      <c r="AL403">
        <v>175</v>
      </c>
      <c r="AM403">
        <v>180</v>
      </c>
      <c r="AN403">
        <v>185</v>
      </c>
      <c r="AO403">
        <v>190</v>
      </c>
      <c r="AP403">
        <v>195</v>
      </c>
      <c r="AQ403">
        <v>200</v>
      </c>
      <c r="AR403">
        <v>205</v>
      </c>
      <c r="AS403">
        <v>210</v>
      </c>
    </row>
    <row r="404" spans="17:46" x14ac:dyDescent="0.35">
      <c r="Q404">
        <v>370</v>
      </c>
      <c r="R404">
        <v>375</v>
      </c>
      <c r="S404">
        <v>380</v>
      </c>
      <c r="T404">
        <v>385</v>
      </c>
      <c r="U404">
        <v>390</v>
      </c>
      <c r="V404">
        <v>395</v>
      </c>
      <c r="W404">
        <v>400</v>
      </c>
      <c r="X404">
        <v>405</v>
      </c>
      <c r="Y404">
        <v>410</v>
      </c>
      <c r="Z404">
        <v>415</v>
      </c>
      <c r="AJ404">
        <v>215</v>
      </c>
      <c r="AK404">
        <v>220</v>
      </c>
      <c r="AL404">
        <v>225</v>
      </c>
      <c r="AM404">
        <v>230</v>
      </c>
      <c r="AN404">
        <v>235</v>
      </c>
      <c r="AO404">
        <v>240</v>
      </c>
      <c r="AP404">
        <v>245</v>
      </c>
      <c r="AQ404">
        <v>250</v>
      </c>
      <c r="AR404">
        <v>255</v>
      </c>
      <c r="AS404">
        <v>260</v>
      </c>
    </row>
    <row r="405" spans="17:46" x14ac:dyDescent="0.35">
      <c r="Q405">
        <v>420</v>
      </c>
      <c r="R405">
        <v>425</v>
      </c>
      <c r="S405">
        <v>430</v>
      </c>
      <c r="T405">
        <v>435</v>
      </c>
      <c r="U405">
        <v>440</v>
      </c>
      <c r="V405">
        <v>445</v>
      </c>
      <c r="W405">
        <v>450</v>
      </c>
      <c r="X405">
        <v>455</v>
      </c>
      <c r="Y405">
        <v>460</v>
      </c>
      <c r="Z405">
        <v>465</v>
      </c>
      <c r="AJ405">
        <v>265</v>
      </c>
      <c r="AK405">
        <v>270</v>
      </c>
      <c r="AL405">
        <v>275</v>
      </c>
      <c r="AM405">
        <v>280</v>
      </c>
      <c r="AN405">
        <v>285</v>
      </c>
      <c r="AO405">
        <v>290</v>
      </c>
      <c r="AP405">
        <v>295</v>
      </c>
      <c r="AQ405">
        <v>300</v>
      </c>
      <c r="AR405">
        <v>305</v>
      </c>
      <c r="AS405">
        <v>310</v>
      </c>
    </row>
    <row r="406" spans="17:46" x14ac:dyDescent="0.35">
      <c r="Q406">
        <v>470</v>
      </c>
      <c r="R406">
        <v>475</v>
      </c>
      <c r="S406">
        <v>480</v>
      </c>
      <c r="T406">
        <v>485</v>
      </c>
      <c r="U406">
        <v>490</v>
      </c>
      <c r="V406">
        <v>495</v>
      </c>
      <c r="W406">
        <v>500</v>
      </c>
      <c r="X406">
        <v>505</v>
      </c>
      <c r="Y406">
        <v>510</v>
      </c>
      <c r="Z406">
        <v>515</v>
      </c>
      <c r="AJ406">
        <v>315</v>
      </c>
      <c r="AK406">
        <v>320</v>
      </c>
      <c r="AL406">
        <v>325</v>
      </c>
      <c r="AM406">
        <v>330</v>
      </c>
      <c r="AN406">
        <v>335</v>
      </c>
      <c r="AO406">
        <v>340</v>
      </c>
      <c r="AP406">
        <v>345</v>
      </c>
      <c r="AQ406">
        <v>350</v>
      </c>
      <c r="AR406">
        <v>355</v>
      </c>
      <c r="AS406">
        <v>360</v>
      </c>
    </row>
    <row r="407" spans="17:46" x14ac:dyDescent="0.35">
      <c r="Q407">
        <v>520</v>
      </c>
      <c r="R407">
        <v>525</v>
      </c>
      <c r="S407">
        <v>530</v>
      </c>
      <c r="T407">
        <v>535</v>
      </c>
      <c r="U407">
        <v>540</v>
      </c>
      <c r="V407">
        <v>545</v>
      </c>
      <c r="W407">
        <v>550</v>
      </c>
      <c r="X407">
        <v>555</v>
      </c>
      <c r="Y407">
        <v>560</v>
      </c>
      <c r="Z407">
        <v>565</v>
      </c>
      <c r="AJ407">
        <v>365</v>
      </c>
      <c r="AK407">
        <v>370</v>
      </c>
      <c r="AL407">
        <v>375</v>
      </c>
      <c r="AM407">
        <v>380</v>
      </c>
      <c r="AN407">
        <v>385</v>
      </c>
      <c r="AO407">
        <v>390</v>
      </c>
      <c r="AP407">
        <v>395</v>
      </c>
      <c r="AQ407">
        <v>400</v>
      </c>
      <c r="AR407">
        <v>405</v>
      </c>
      <c r="AS407">
        <v>410</v>
      </c>
    </row>
    <row r="408" spans="17:46" x14ac:dyDescent="0.35">
      <c r="T408" s="10"/>
      <c r="AJ408">
        <v>415</v>
      </c>
      <c r="AK408">
        <v>420</v>
      </c>
      <c r="AL408">
        <v>425</v>
      </c>
      <c r="AM408">
        <v>430</v>
      </c>
      <c r="AN408">
        <v>435</v>
      </c>
      <c r="AO408">
        <v>440</v>
      </c>
      <c r="AP408">
        <v>445</v>
      </c>
      <c r="AQ408">
        <v>450</v>
      </c>
      <c r="AR408">
        <v>455</v>
      </c>
      <c r="AS408">
        <v>460</v>
      </c>
    </row>
    <row r="409" spans="17:46" ht="15" thickBot="1" x14ac:dyDescent="0.4">
      <c r="AJ409">
        <v>465</v>
      </c>
      <c r="AK409">
        <v>470</v>
      </c>
      <c r="AL409">
        <v>475</v>
      </c>
      <c r="AM409">
        <v>480</v>
      </c>
      <c r="AN409">
        <v>485</v>
      </c>
      <c r="AO409">
        <v>490</v>
      </c>
      <c r="AP409">
        <v>495</v>
      </c>
      <c r="AQ409">
        <v>500</v>
      </c>
      <c r="AR409">
        <v>505</v>
      </c>
      <c r="AS409">
        <v>510</v>
      </c>
    </row>
    <row r="410" spans="17:46" x14ac:dyDescent="0.35">
      <c r="R410" s="31" t="s">
        <v>100</v>
      </c>
      <c r="S410" s="32" t="s">
        <v>108</v>
      </c>
      <c r="T410" s="33"/>
      <c r="U410" s="34"/>
      <c r="V410" s="34"/>
      <c r="W410" s="34"/>
      <c r="X410" s="34"/>
      <c r="Y410" s="35"/>
      <c r="AJ410">
        <v>515</v>
      </c>
      <c r="AK410">
        <v>520</v>
      </c>
      <c r="AL410">
        <v>525</v>
      </c>
      <c r="AM410">
        <v>530</v>
      </c>
      <c r="AN410">
        <v>535</v>
      </c>
      <c r="AO410">
        <v>540</v>
      </c>
      <c r="AP410">
        <v>545</v>
      </c>
      <c r="AQ410">
        <v>550</v>
      </c>
      <c r="AR410">
        <v>555</v>
      </c>
      <c r="AS410">
        <v>560</v>
      </c>
    </row>
    <row r="411" spans="17:46" x14ac:dyDescent="0.35">
      <c r="R411" s="31">
        <f>PERCENTILE(Q397:AD407,0.2)</f>
        <v>129</v>
      </c>
      <c r="S411" s="32">
        <f>QUARTILE(Q397:Z407,1)</f>
        <v>156.25</v>
      </c>
      <c r="T411" s="78" t="s">
        <v>115</v>
      </c>
      <c r="U411" s="78"/>
      <c r="V411" s="78"/>
      <c r="W411" s="78"/>
      <c r="X411" s="78"/>
      <c r="Y411" s="78"/>
      <c r="AJ411">
        <v>565</v>
      </c>
      <c r="AK411">
        <v>570</v>
      </c>
      <c r="AL411">
        <v>575</v>
      </c>
      <c r="AM411">
        <v>580</v>
      </c>
      <c r="AN411">
        <v>585</v>
      </c>
      <c r="AO411">
        <v>590</v>
      </c>
      <c r="AP411">
        <v>595</v>
      </c>
      <c r="AQ411">
        <v>600</v>
      </c>
      <c r="AR411">
        <v>605</v>
      </c>
      <c r="AS411">
        <v>610</v>
      </c>
    </row>
    <row r="412" spans="17:46" x14ac:dyDescent="0.35">
      <c r="R412" s="31">
        <f>PERCENTILE(Q397:AA407,0.4)</f>
        <v>238</v>
      </c>
      <c r="S412" s="32">
        <f>QUARTILE(Q397:AA407,2)</f>
        <v>292.5</v>
      </c>
      <c r="T412" s="58"/>
      <c r="U412" s="58"/>
      <c r="V412" s="58"/>
      <c r="W412" s="58"/>
      <c r="X412" s="58"/>
      <c r="Y412" s="58"/>
    </row>
    <row r="413" spans="17:46" x14ac:dyDescent="0.35">
      <c r="R413" s="31">
        <f>PERCENTILE(Q397:AC408,0.8)</f>
        <v>456</v>
      </c>
      <c r="S413" s="32">
        <f>QUARTILE(Q397:Z407,3)</f>
        <v>428.75</v>
      </c>
      <c r="T413" s="58"/>
      <c r="U413" s="58"/>
      <c r="V413" s="58"/>
      <c r="W413" s="58"/>
      <c r="X413" s="58"/>
      <c r="Y413" s="58"/>
    </row>
    <row r="414" spans="17:46" ht="15" thickBot="1" x14ac:dyDescent="0.4">
      <c r="T414" s="58"/>
      <c r="U414" s="58"/>
      <c r="V414" s="58"/>
      <c r="W414" s="58"/>
      <c r="X414" s="58"/>
      <c r="Y414" s="58"/>
    </row>
    <row r="415" spans="17:46" ht="15" thickBot="1" x14ac:dyDescent="0.4">
      <c r="T415" s="58"/>
      <c r="U415" s="58"/>
      <c r="V415" s="58"/>
      <c r="W415" s="58"/>
      <c r="X415" s="58"/>
      <c r="Y415" s="58"/>
      <c r="AL415" t="s">
        <v>101</v>
      </c>
      <c r="AM415" t="s">
        <v>105</v>
      </c>
      <c r="AN415" s="18"/>
      <c r="AO415" s="66" t="s">
        <v>102</v>
      </c>
      <c r="AP415" s="67"/>
      <c r="AQ415" s="67"/>
      <c r="AR415" s="67"/>
      <c r="AS415" s="67"/>
      <c r="AT415" s="68"/>
    </row>
    <row r="416" spans="17:46" x14ac:dyDescent="0.35">
      <c r="T416" s="58"/>
      <c r="U416" s="58"/>
      <c r="V416" s="58"/>
      <c r="W416" s="58"/>
      <c r="X416" s="58"/>
      <c r="Y416" s="58"/>
      <c r="AL416">
        <f>QUARTILE(AJ400:AU411,1)</f>
        <v>163.75</v>
      </c>
      <c r="AM416">
        <f>PERCENTILE(AJ400:AV411,0.3)</f>
        <v>193.49999999999997</v>
      </c>
      <c r="AN416" s="18"/>
      <c r="AO416" s="55" t="s">
        <v>113</v>
      </c>
      <c r="AP416" s="55"/>
      <c r="AQ416" s="55"/>
      <c r="AR416" s="55"/>
      <c r="AS416" s="55"/>
      <c r="AT416" s="55"/>
    </row>
    <row r="417" spans="12:46" x14ac:dyDescent="0.35">
      <c r="AL417">
        <f>QUARTILE(AJ400:AV412,2)</f>
        <v>312.5</v>
      </c>
      <c r="AM417">
        <f>PERCENTILE(AJ400:AV413,0.5)</f>
        <v>312.5</v>
      </c>
      <c r="AN417" s="18"/>
      <c r="AO417" s="58"/>
      <c r="AP417" s="58"/>
      <c r="AQ417" s="58"/>
      <c r="AR417" s="58"/>
      <c r="AS417" s="58"/>
      <c r="AT417" s="58"/>
    </row>
    <row r="418" spans="12:46" x14ac:dyDescent="0.35">
      <c r="AL418">
        <f>QUARTILE(AJ400:AU412,3)</f>
        <v>461.25</v>
      </c>
      <c r="AM418">
        <f>PERCENTILE(AJ399:AU412,0.7)</f>
        <v>431.5</v>
      </c>
      <c r="AN418" s="18"/>
      <c r="AO418" s="58"/>
      <c r="AP418" s="58"/>
      <c r="AQ418" s="58"/>
      <c r="AR418" s="58"/>
      <c r="AS418" s="58"/>
      <c r="AT418" s="58"/>
    </row>
    <row r="419" spans="12:46" x14ac:dyDescent="0.35">
      <c r="AN419" s="18"/>
      <c r="AO419" s="58"/>
      <c r="AP419" s="58"/>
      <c r="AQ419" s="58"/>
      <c r="AR419" s="58"/>
      <c r="AS419" s="58"/>
      <c r="AT419" s="58"/>
    </row>
    <row r="420" spans="12:46" x14ac:dyDescent="0.35">
      <c r="AN420" s="18"/>
      <c r="AO420" s="58"/>
      <c r="AP420" s="58"/>
      <c r="AQ420" s="58"/>
      <c r="AR420" s="58"/>
      <c r="AS420" s="58"/>
      <c r="AT420" s="58"/>
    </row>
    <row r="421" spans="12:46" x14ac:dyDescent="0.35">
      <c r="AO421" s="58"/>
      <c r="AP421" s="58"/>
      <c r="AQ421" s="58"/>
      <c r="AR421" s="58"/>
      <c r="AS421" s="58"/>
      <c r="AT421" s="58"/>
    </row>
    <row r="422" spans="12:46" x14ac:dyDescent="0.35">
      <c r="L422" s="10"/>
      <c r="AO422" s="58"/>
      <c r="AP422" s="58"/>
      <c r="AQ422" s="58"/>
      <c r="AR422" s="58"/>
      <c r="AS422" s="58"/>
      <c r="AT422" s="58"/>
    </row>
    <row r="423" spans="12:46" x14ac:dyDescent="0.35">
      <c r="Q423" s="41" t="s">
        <v>111</v>
      </c>
      <c r="R423" s="42"/>
      <c r="S423" s="42"/>
      <c r="T423" s="42"/>
      <c r="U423" s="42"/>
      <c r="V423" s="42"/>
      <c r="W423" s="42"/>
      <c r="X423" s="42"/>
    </row>
    <row r="424" spans="12:46" x14ac:dyDescent="0.35">
      <c r="Q424" s="42"/>
      <c r="R424" s="42"/>
      <c r="S424" s="42"/>
      <c r="T424" s="42"/>
      <c r="U424" s="42"/>
      <c r="V424" s="42"/>
      <c r="W424" s="42"/>
      <c r="X424" s="42"/>
    </row>
    <row r="425" spans="12:46" x14ac:dyDescent="0.35">
      <c r="Q425" s="42"/>
      <c r="R425" s="42"/>
      <c r="S425" s="42"/>
      <c r="T425" s="42"/>
      <c r="U425" s="42"/>
      <c r="V425" s="42"/>
      <c r="W425" s="42"/>
      <c r="X425" s="42"/>
    </row>
    <row r="426" spans="12:46" x14ac:dyDescent="0.35">
      <c r="Q426" s="42"/>
      <c r="R426" s="42"/>
      <c r="S426" s="42"/>
      <c r="T426" s="42"/>
      <c r="U426" s="42"/>
      <c r="V426" s="42"/>
      <c r="W426" s="42"/>
      <c r="X426" s="42"/>
    </row>
    <row r="427" spans="12:46" x14ac:dyDescent="0.35">
      <c r="Q427" s="42"/>
      <c r="R427" s="42"/>
      <c r="S427" s="42"/>
      <c r="T427" s="42"/>
      <c r="U427" s="42"/>
      <c r="V427" s="42"/>
      <c r="W427" s="42"/>
      <c r="X427" s="42"/>
    </row>
    <row r="428" spans="12:46" x14ac:dyDescent="0.35">
      <c r="P428" s="1"/>
      <c r="Q428" s="42"/>
      <c r="R428" s="42"/>
      <c r="S428" s="42"/>
      <c r="T428" s="42"/>
      <c r="U428" s="42"/>
      <c r="V428" s="42"/>
      <c r="W428" s="42"/>
      <c r="X428" s="42"/>
    </row>
    <row r="430" spans="12:46" x14ac:dyDescent="0.35">
      <c r="AN430" s="40"/>
    </row>
    <row r="431" spans="12:46" x14ac:dyDescent="0.35">
      <c r="P431" s="10"/>
    </row>
    <row r="432" spans="12:46" x14ac:dyDescent="0.35">
      <c r="N432" s="1"/>
    </row>
    <row r="433" spans="17:27" x14ac:dyDescent="0.35">
      <c r="R433" s="41" t="s">
        <v>112</v>
      </c>
      <c r="S433" s="42"/>
      <c r="T433" s="42"/>
      <c r="U433" s="42"/>
      <c r="V433" s="42"/>
      <c r="W433" s="42"/>
      <c r="X433" s="42"/>
    </row>
    <row r="434" spans="17:27" x14ac:dyDescent="0.35">
      <c r="R434" s="42"/>
      <c r="S434" s="42"/>
      <c r="T434" s="42"/>
      <c r="U434" s="42"/>
      <c r="V434" s="42"/>
      <c r="W434" s="42"/>
      <c r="X434" s="42"/>
    </row>
    <row r="435" spans="17:27" x14ac:dyDescent="0.35">
      <c r="R435" s="42"/>
      <c r="S435" s="42"/>
      <c r="T435" s="42"/>
      <c r="U435" s="42"/>
      <c r="V435" s="42"/>
      <c r="W435" s="42"/>
      <c r="X435" s="42"/>
    </row>
    <row r="436" spans="17:27" x14ac:dyDescent="0.35">
      <c r="R436" s="42"/>
      <c r="S436" s="42"/>
      <c r="T436" s="42"/>
      <c r="U436" s="42"/>
      <c r="V436" s="42"/>
      <c r="W436" s="42"/>
      <c r="X436" s="42"/>
    </row>
    <row r="441" spans="17:27" x14ac:dyDescent="0.35">
      <c r="Q441" s="1">
        <v>0.5</v>
      </c>
      <c r="R441" s="1">
        <v>1</v>
      </c>
      <c r="S441">
        <v>0.2</v>
      </c>
      <c r="T441">
        <v>0.7</v>
      </c>
      <c r="U441">
        <v>0.3</v>
      </c>
      <c r="V441">
        <v>0.9</v>
      </c>
      <c r="W441">
        <v>1.2</v>
      </c>
      <c r="X441">
        <v>1.6</v>
      </c>
      <c r="Y441">
        <v>0.4</v>
      </c>
      <c r="Z441">
        <v>1.1000000000000001</v>
      </c>
    </row>
    <row r="442" spans="17:27" x14ac:dyDescent="0.35">
      <c r="Q442">
        <v>0.8</v>
      </c>
      <c r="R442">
        <v>0.5</v>
      </c>
      <c r="S442">
        <v>0.3</v>
      </c>
      <c r="T442">
        <v>0.6</v>
      </c>
      <c r="U442">
        <v>1</v>
      </c>
      <c r="V442">
        <v>0.5</v>
      </c>
      <c r="W442">
        <v>0.5</v>
      </c>
      <c r="X442">
        <v>0.7</v>
      </c>
      <c r="Y442">
        <v>0</v>
      </c>
      <c r="Z442">
        <v>1.3</v>
      </c>
    </row>
    <row r="443" spans="17:27" x14ac:dyDescent="0.35">
      <c r="Q443">
        <v>0.8</v>
      </c>
      <c r="R443">
        <v>0.6</v>
      </c>
      <c r="S443">
        <v>0.4</v>
      </c>
      <c r="T443">
        <v>0.7</v>
      </c>
      <c r="U443">
        <v>0.9</v>
      </c>
      <c r="V443">
        <v>0.5</v>
      </c>
      <c r="W443">
        <v>0.2</v>
      </c>
      <c r="X443">
        <v>1</v>
      </c>
      <c r="Y443">
        <v>0.8</v>
      </c>
      <c r="Z443">
        <v>0.3</v>
      </c>
    </row>
    <row r="444" spans="17:27" x14ac:dyDescent="0.35">
      <c r="Q444">
        <v>0.6</v>
      </c>
      <c r="R444">
        <v>0.4</v>
      </c>
      <c r="S444">
        <v>0.7</v>
      </c>
      <c r="T444">
        <v>0.9</v>
      </c>
      <c r="U444">
        <v>1.2</v>
      </c>
      <c r="V444">
        <v>0.8</v>
      </c>
      <c r="W444">
        <v>0.3</v>
      </c>
      <c r="X444">
        <v>0.6</v>
      </c>
      <c r="Y444">
        <v>0.5</v>
      </c>
      <c r="Z444">
        <v>0.4</v>
      </c>
    </row>
    <row r="445" spans="17:27" x14ac:dyDescent="0.35">
      <c r="Q445">
        <v>0.7</v>
      </c>
      <c r="R445">
        <v>0.9</v>
      </c>
      <c r="S445">
        <v>1.1000000000000001</v>
      </c>
      <c r="T445">
        <v>0.3</v>
      </c>
      <c r="U445">
        <v>1.4</v>
      </c>
      <c r="V445">
        <v>0.9</v>
      </c>
      <c r="W445">
        <v>0.6</v>
      </c>
      <c r="X445">
        <v>0.2</v>
      </c>
      <c r="Y445">
        <v>1.5</v>
      </c>
      <c r="Z445">
        <v>1</v>
      </c>
    </row>
    <row r="446" spans="17:27" x14ac:dyDescent="0.35">
      <c r="Q446">
        <v>0.6</v>
      </c>
      <c r="R446">
        <v>0.4</v>
      </c>
      <c r="S446">
        <v>0.7</v>
      </c>
      <c r="T446">
        <v>1</v>
      </c>
      <c r="U446">
        <v>0.8</v>
      </c>
      <c r="V446">
        <v>0.3</v>
      </c>
      <c r="W446">
        <v>0.5</v>
      </c>
      <c r="X446">
        <v>0.8</v>
      </c>
      <c r="Y446">
        <v>0.6</v>
      </c>
      <c r="Z446">
        <v>0.3</v>
      </c>
      <c r="AA446">
        <v>0.9</v>
      </c>
    </row>
    <row r="447" spans="17:27" x14ac:dyDescent="0.35">
      <c r="Q447">
        <v>0.4</v>
      </c>
      <c r="R447">
        <v>0.7</v>
      </c>
      <c r="S447">
        <v>0.9</v>
      </c>
      <c r="T447">
        <v>1</v>
      </c>
      <c r="U447">
        <v>0.8</v>
      </c>
      <c r="V447">
        <v>0.3</v>
      </c>
      <c r="W447">
        <v>0.5</v>
      </c>
      <c r="X447">
        <v>0.6</v>
      </c>
      <c r="Y447">
        <v>0.4</v>
      </c>
      <c r="Z447">
        <v>0.7</v>
      </c>
    </row>
    <row r="448" spans="17:27" x14ac:dyDescent="0.35">
      <c r="Q448">
        <v>0.9</v>
      </c>
      <c r="R448">
        <v>1.1000000000000001</v>
      </c>
      <c r="S448">
        <v>0.8</v>
      </c>
      <c r="T448">
        <v>0.3</v>
      </c>
      <c r="U448">
        <v>0.5</v>
      </c>
      <c r="V448">
        <v>0.6</v>
      </c>
      <c r="W448">
        <v>0.4</v>
      </c>
      <c r="X448">
        <v>0.7</v>
      </c>
      <c r="Y448">
        <v>0.9</v>
      </c>
      <c r="Z448">
        <v>1</v>
      </c>
    </row>
    <row r="449" spans="17:27" x14ac:dyDescent="0.35">
      <c r="Q449">
        <v>0.8</v>
      </c>
      <c r="R449">
        <v>0.3</v>
      </c>
      <c r="S449">
        <v>0.5</v>
      </c>
      <c r="T449">
        <v>0.6</v>
      </c>
      <c r="U449">
        <v>0.4</v>
      </c>
      <c r="V449">
        <v>0.7</v>
      </c>
      <c r="W449">
        <v>0.9</v>
      </c>
      <c r="X449">
        <v>1.1000000000000001</v>
      </c>
      <c r="Y449">
        <v>0.8</v>
      </c>
      <c r="Z449">
        <v>0.3</v>
      </c>
    </row>
    <row r="450" spans="17:27" x14ac:dyDescent="0.35">
      <c r="Q450">
        <v>0.5</v>
      </c>
      <c r="R450">
        <v>0.6</v>
      </c>
      <c r="S450">
        <v>0.4</v>
      </c>
      <c r="T450">
        <v>0.7</v>
      </c>
      <c r="U450">
        <v>0.9</v>
      </c>
      <c r="V450">
        <v>1</v>
      </c>
      <c r="W450">
        <v>0.8</v>
      </c>
      <c r="X450">
        <v>0.3</v>
      </c>
      <c r="Y450">
        <v>0.5</v>
      </c>
      <c r="Z450">
        <v>0.6</v>
      </c>
    </row>
    <row r="451" spans="17:27" x14ac:dyDescent="0.35">
      <c r="Q451">
        <v>0.4</v>
      </c>
      <c r="R451">
        <v>0.7</v>
      </c>
      <c r="S451">
        <v>0.9</v>
      </c>
      <c r="T451">
        <v>1.1000000000000001</v>
      </c>
      <c r="U451">
        <v>0.8</v>
      </c>
      <c r="V451">
        <v>0.3</v>
      </c>
      <c r="W451">
        <v>0.5</v>
      </c>
      <c r="X451">
        <v>0.6</v>
      </c>
      <c r="Y451">
        <v>0.4</v>
      </c>
      <c r="Z451">
        <v>0.7</v>
      </c>
    </row>
    <row r="452" spans="17:27" x14ac:dyDescent="0.35">
      <c r="Q452">
        <v>0.9</v>
      </c>
      <c r="R452">
        <v>1</v>
      </c>
      <c r="S452">
        <v>0.8</v>
      </c>
      <c r="T452">
        <v>0.3</v>
      </c>
      <c r="U452">
        <v>0.5</v>
      </c>
      <c r="V452">
        <v>0.6</v>
      </c>
      <c r="W452">
        <v>0.4</v>
      </c>
      <c r="X452">
        <v>0.7</v>
      </c>
      <c r="Y452">
        <v>0.9</v>
      </c>
      <c r="Z452">
        <v>1.1000000000000001</v>
      </c>
    </row>
    <row r="455" spans="17:27" ht="15" thickBot="1" x14ac:dyDescent="0.4"/>
    <row r="456" spans="17:27" ht="15" thickBot="1" x14ac:dyDescent="0.4">
      <c r="S456" s="5" t="s">
        <v>108</v>
      </c>
      <c r="T456" s="39" t="s">
        <v>105</v>
      </c>
      <c r="U456" s="22"/>
      <c r="V456" s="28"/>
      <c r="W456" s="28" t="s">
        <v>102</v>
      </c>
      <c r="X456" s="28"/>
      <c r="Y456" s="28"/>
      <c r="Z456" s="28"/>
      <c r="AA456" s="79"/>
    </row>
    <row r="457" spans="17:27" ht="14.5" customHeight="1" x14ac:dyDescent="0.35">
      <c r="S457" s="36">
        <f>QUARTILE(Q441:AB452,1)</f>
        <v>0.4</v>
      </c>
      <c r="T457" s="29">
        <f>PERCENTILE(Q441:AB454,0.25)</f>
        <v>0.4</v>
      </c>
      <c r="U457" s="80" t="s">
        <v>116</v>
      </c>
      <c r="V457" s="80"/>
      <c r="W457" s="80"/>
      <c r="X457" s="80"/>
      <c r="Y457" s="80"/>
      <c r="Z457" s="80"/>
      <c r="AA457" s="80"/>
    </row>
    <row r="458" spans="17:27" x14ac:dyDescent="0.35">
      <c r="S458" s="37">
        <f>QUARTILE(Q441:AC453,2)</f>
        <v>0.7</v>
      </c>
      <c r="T458" s="29">
        <f>PERCENTILE(Q441:AB452,0.5)</f>
        <v>0.7</v>
      </c>
      <c r="U458" s="80"/>
      <c r="V458" s="80"/>
      <c r="W458" s="80"/>
      <c r="X458" s="80"/>
      <c r="Y458" s="80"/>
      <c r="Z458" s="80"/>
      <c r="AA458" s="80"/>
    </row>
    <row r="459" spans="17:27" ht="15" thickBot="1" x14ac:dyDescent="0.4">
      <c r="S459" s="38">
        <f>QUARTILE(Q441:AB455,3)</f>
        <v>0.9</v>
      </c>
      <c r="T459" s="30">
        <f>PERCENTILE(Q441:AB452,0.75)</f>
        <v>0.9</v>
      </c>
      <c r="U459" s="80"/>
      <c r="V459" s="80"/>
      <c r="W459" s="80"/>
      <c r="X459" s="80"/>
      <c r="Y459" s="80"/>
      <c r="Z459" s="80"/>
      <c r="AA459" s="80"/>
    </row>
    <row r="460" spans="17:27" x14ac:dyDescent="0.35">
      <c r="U460" s="80"/>
      <c r="V460" s="80"/>
      <c r="W460" s="80"/>
      <c r="X460" s="80"/>
      <c r="Y460" s="80"/>
      <c r="Z460" s="80"/>
      <c r="AA460" s="80"/>
    </row>
    <row r="461" spans="17:27" x14ac:dyDescent="0.35">
      <c r="U461" s="80"/>
      <c r="V461" s="80"/>
      <c r="W461" s="80"/>
      <c r="X461" s="80"/>
      <c r="Y461" s="80"/>
      <c r="Z461" s="80"/>
      <c r="AA461" s="80"/>
    </row>
    <row r="462" spans="17:27" x14ac:dyDescent="0.35">
      <c r="U462" s="80"/>
      <c r="V462" s="80"/>
      <c r="W462" s="80"/>
      <c r="X462" s="80"/>
      <c r="Y462" s="80"/>
      <c r="Z462" s="80"/>
      <c r="AA462" s="80"/>
    </row>
    <row r="463" spans="17:27" x14ac:dyDescent="0.35">
      <c r="U463" s="80"/>
      <c r="V463" s="80"/>
      <c r="W463" s="80"/>
      <c r="X463" s="80"/>
      <c r="Y463" s="80"/>
      <c r="Z463" s="80"/>
      <c r="AA463" s="80"/>
    </row>
  </sheetData>
  <sortState ref="AL314:AL317">
    <sortCondition ref="AL314"/>
  </sortState>
  <mergeCells count="51">
    <mergeCell ref="T411:Y416"/>
    <mergeCell ref="AO416:AT422"/>
    <mergeCell ref="U457:AA463"/>
    <mergeCell ref="AJ229:AP236"/>
    <mergeCell ref="AK239:AP243"/>
    <mergeCell ref="H273:P279"/>
    <mergeCell ref="Q345:V349"/>
    <mergeCell ref="T366:X366"/>
    <mergeCell ref="I283:O287"/>
    <mergeCell ref="AE281:AM288"/>
    <mergeCell ref="AF292:AL297"/>
    <mergeCell ref="P337:V341"/>
    <mergeCell ref="AC329:AH330"/>
    <mergeCell ref="V107:Z112"/>
    <mergeCell ref="E125:I130"/>
    <mergeCell ref="Q68:U72"/>
    <mergeCell ref="Q75:U78"/>
    <mergeCell ref="F94:K98"/>
    <mergeCell ref="F101:J103"/>
    <mergeCell ref="F74:J77"/>
    <mergeCell ref="A1:E4"/>
    <mergeCell ref="H2:L7"/>
    <mergeCell ref="B20:F24"/>
    <mergeCell ref="G40:J41"/>
    <mergeCell ref="E46:I50"/>
    <mergeCell ref="E52:I54"/>
    <mergeCell ref="L47:O50"/>
    <mergeCell ref="M53:P54"/>
    <mergeCell ref="F67:J71"/>
    <mergeCell ref="U97:AA103"/>
    <mergeCell ref="E133:I136"/>
    <mergeCell ref="W137:AB142"/>
    <mergeCell ref="W145:Z148"/>
    <mergeCell ref="E159:J164"/>
    <mergeCell ref="F168:I171"/>
    <mergeCell ref="H209:M215"/>
    <mergeCell ref="H218:L221"/>
    <mergeCell ref="Q423:X428"/>
    <mergeCell ref="R433:X436"/>
    <mergeCell ref="Z183:AG189"/>
    <mergeCell ref="AA192:AF196"/>
    <mergeCell ref="Q381:W386"/>
    <mergeCell ref="R389:V393"/>
    <mergeCell ref="T367:X371"/>
    <mergeCell ref="AG348:AN352"/>
    <mergeCell ref="AH355:AN357"/>
    <mergeCell ref="AK376:AP379"/>
    <mergeCell ref="AK375:AP375"/>
    <mergeCell ref="AI388:AN391"/>
    <mergeCell ref="AJ393:AN396"/>
    <mergeCell ref="AO415:AT4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2023-10-30T08:29:26Z</dcterms:created>
  <dcterms:modified xsi:type="dcterms:W3CDTF">2023-11-30T09:17:27Z</dcterms:modified>
</cp:coreProperties>
</file>