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74ddf887b88b0d/01 WORK/_ml_workspace/RDCVC/ref/"/>
    </mc:Choice>
  </mc:AlternateContent>
  <xr:revisionPtr revIDLastSave="5" documentId="8_{3E706039-A9D6-4D83-9437-0F5BACE031CA}" xr6:coauthVersionLast="47" xr6:coauthVersionMax="47" xr10:uidLastSave="{C9B8C160-89A2-459C-99D7-99BB0DCF6BB7}"/>
  <bookViews>
    <workbookView xWindow="-27990" yWindow="-120" windowWidth="28110" windowHeight="16440" xr2:uid="{45867EEF-6269-40C2-8968-65AEDB900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H25" i="1"/>
  <c r="H26" i="1"/>
  <c r="H23" i="1"/>
  <c r="H16" i="1" a="1"/>
  <c r="H16" i="1" s="1"/>
  <c r="I16" i="1" a="1"/>
  <c r="I16" i="1" s="1"/>
  <c r="G16" i="1" a="1"/>
  <c r="G16" i="1" s="1"/>
  <c r="C8" i="1"/>
  <c r="D8" i="1"/>
  <c r="B8" i="1"/>
  <c r="C7" i="1"/>
  <c r="C9" i="1" s="1"/>
  <c r="D7" i="1"/>
  <c r="B7" i="1"/>
  <c r="B10" i="1"/>
  <c r="B11" i="1"/>
  <c r="C11" i="1"/>
  <c r="D11" i="1"/>
  <c r="C10" i="1"/>
  <c r="D10" i="1"/>
  <c r="H6" i="1" l="1"/>
  <c r="H4" i="1"/>
  <c r="H7" i="1"/>
  <c r="H5" i="1"/>
  <c r="D9" i="1"/>
  <c r="I4" i="1" s="1"/>
  <c r="B9" i="1"/>
  <c r="D13" i="1"/>
  <c r="D15" i="1"/>
  <c r="D14" i="1"/>
  <c r="C15" i="1"/>
  <c r="C14" i="1"/>
  <c r="C13" i="1"/>
  <c r="B14" i="1"/>
  <c r="B15" i="1"/>
  <c r="B13" i="1"/>
  <c r="G5" i="1" l="1"/>
  <c r="G6" i="1"/>
  <c r="I7" i="1"/>
  <c r="I5" i="1"/>
  <c r="I6" i="1"/>
  <c r="H10" i="1"/>
  <c r="H18" i="1" s="1"/>
  <c r="G4" i="1"/>
  <c r="G7" i="1"/>
  <c r="I10" i="1" l="1"/>
  <c r="I18" i="1" s="1"/>
  <c r="G10" i="1"/>
  <c r="G18" i="1" s="1"/>
  <c r="H20" i="1" l="1"/>
  <c r="G20" i="1"/>
  <c r="I20" i="1"/>
  <c r="G24" i="1" l="1"/>
  <c r="G25" i="1"/>
  <c r="G26" i="1"/>
  <c r="G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<sst xmlns="http://schemas.openxmlformats.org/spreadsheetml/2006/main" count="43" uniqueCount="31">
  <si>
    <t>AVE</t>
    <phoneticPr fontId="2" type="noConversion"/>
  </si>
  <si>
    <t>STD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</si>
  <si>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</si>
  <si>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</si>
  <si>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</si>
  <si>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</si>
  <si>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</si>
  <si>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</si>
  <si>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列1</t>
  </si>
  <si>
    <t>CRITIC</t>
    <phoneticPr fontId="2" type="noConversion"/>
  </si>
  <si>
    <t>MAX</t>
    <phoneticPr fontId="2" type="noConversion"/>
  </si>
  <si>
    <t>MIN</t>
    <phoneticPr fontId="2" type="noConversion"/>
  </si>
  <si>
    <t>数据处理（正/逆向化）</t>
    <phoneticPr fontId="2" type="noConversion"/>
  </si>
  <si>
    <t>s4</t>
    <phoneticPr fontId="2" type="noConversion"/>
  </si>
  <si>
    <t>Range</t>
    <phoneticPr fontId="2" type="noConversion"/>
  </si>
  <si>
    <t>c1 min</t>
    <phoneticPr fontId="2" type="noConversion"/>
  </si>
  <si>
    <t>c2 max</t>
    <phoneticPr fontId="2" type="noConversion"/>
  </si>
  <si>
    <t>c3 min</t>
    <phoneticPr fontId="2" type="noConversion"/>
  </si>
  <si>
    <t>指标变异性（标准差）</t>
    <phoneticPr fontId="2" type="noConversion"/>
  </si>
  <si>
    <t>相关系数</t>
    <phoneticPr fontId="2" type="noConversion"/>
  </si>
  <si>
    <t>指标冲突性（1-相关系数）</t>
    <phoneticPr fontId="2" type="noConversion"/>
  </si>
  <si>
    <t>综合信息量</t>
    <phoneticPr fontId="2" type="noConversion"/>
  </si>
  <si>
    <t>权重（综合信息量归一化）</t>
    <phoneticPr fontId="2" type="noConversion"/>
  </si>
  <si>
    <t>原始数据</t>
    <phoneticPr fontId="2" type="noConversion"/>
  </si>
  <si>
    <t>Z-Score</t>
    <phoneticPr fontId="2" type="noConversion"/>
  </si>
  <si>
    <t>样本综合排序</t>
    <phoneticPr fontId="2" type="noConversion"/>
  </si>
  <si>
    <t>CRITIC得分</t>
    <phoneticPr fontId="2" type="noConversion"/>
  </si>
  <si>
    <t>CRITIC排名</t>
    <phoneticPr fontId="2" type="noConversion"/>
  </si>
  <si>
    <t>CRITIC权重法-SPSSPRO帮助中心</t>
  </si>
  <si>
    <t>【小白学统计】CRITIC法权重计算软件操作+Excel计算过程演示，CRITIC法什么是指标变异性和指标冲突性？_哔哩哔哩_bilibili</t>
  </si>
  <si>
    <t>客观赋权法——CRITIC权重法_critic法-CSDN博客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</si>
</sst>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7" borderId="5" xfId="0" applyFill="1" applyBorder="1">
      <alignment vertical="center"/>
    </xf>
    <xf numFmtId="0" fontId="1" fillId="2" borderId="6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4" fillId="0" borderId="0" xfId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B17FF6-DF89-4133-9776-B523355424B6}" name="表2" displayName="表2" ref="A2:D6" totalsRowShown="0" headerRowDxfId="9">
  <autoFilter ref="A2:D6" xr:uid="{0DB17FF6-DF89-4133-9776-B523355424B6}"/>
  <tableColumns count="4">
    <tableColumn id="1" xr3:uid="{A788F80C-CA7C-41A8-B3DD-17B522F8A8FC}" name="列1" dataDxfId="8"/>
    <tableColumn id="2" xr3:uid="{D88A884F-28DA-4A2B-BDE8-EF87867B5BD2}" name="c1 min" dataDxfId="7"/>
    <tableColumn id="3" xr3:uid="{B29CC8DA-32AA-466C-AAE2-B4774316B605}" name="c2 max" dataDxfId="6"/>
    <tableColumn id="4" xr3:uid="{0CCABA88-9CEF-4457-B36B-96A367198FA0}" name="c3 min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A6FFE5-BFDD-4E88-9FAD-A7F601F68F4B}" name="表5" displayName="表5" ref="F3:I7" totalsRowShown="0" headerRowDxfId="4">
  <autoFilter ref="F3:I7" xr:uid="{92A6FFE5-BFDD-4E88-9FAD-A7F601F68F4B}"/>
  <tableColumns count="4">
    <tableColumn id="1" xr3:uid="{32EDFB97-1659-4014-A5DA-AE3F9F41F965}" name="列1" dataDxfId="3"/>
    <tableColumn id="2" xr3:uid="{1748C3FF-BBB3-4DEC-AC59-7D832B837DC1}" name="c1" dataDxfId="2">
      <calculatedColumnFormula>(B$7-B3)/B$9</calculatedColumnFormula>
    </tableColumn>
    <tableColumn id="3" xr3:uid="{7E93B6B3-B87E-4C07-A858-29330B323232}" name="c2" dataDxfId="1">
      <calculatedColumnFormula>(C3-C$8)/C$9</calculatedColumnFormula>
    </tableColumn>
    <tableColumn id="4" xr3:uid="{2A114A04-76F4-4B50-B5A6-240B1912468A}" name="c3" dataDxfId="0">
      <calculatedColumnFormula>(D$7-D3)/D$9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2374697/article/details/106742082" TargetMode="External"/><Relationship Id="rId2" Type="http://schemas.openxmlformats.org/officeDocument/2006/relationships/hyperlink" Target="https://www.bilibili.com/video/BV11H4y1H7ck/?vd_source=5ec66480d60eaca5085ed990ed41adef" TargetMode="External"/><Relationship Id="rId1" Type="http://schemas.openxmlformats.org/officeDocument/2006/relationships/hyperlink" Target="https://www.spsspro.com/help/critic/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3F84-67CC-432A-A40F-41BA05D2AE9E}">
  <dimension ref="A1:I29"/>
  <sheetViews>
    <sheetView tabSelected="1" topLeftCell="A10" zoomScale="190" zoomScaleNormal="190" workbookViewId="0">
      <selection activeCell="J23" sqref="J23"/>
    </sheetView>
  </sheetViews>
  <sheetFormatPr defaultRowHeight="14.25" x14ac:dyDescent="0.2"/>
  <cols>
    <col min="1" max="1" width="11" bestFit="1" customWidth="1"/>
  </cols>
  <sheetData>
    <row r="1" spans="1:9" x14ac:dyDescent="0.2">
      <c r="A1" s="4" t="s">
        <v>23</v>
      </c>
      <c r="B1" s="5"/>
      <c r="C1" s="5"/>
      <c r="D1" s="6"/>
      <c r="F1" s="4" t="s">
        <v>9</v>
      </c>
      <c r="G1" s="5"/>
      <c r="H1" s="5"/>
      <c r="I1" s="6"/>
    </row>
    <row r="2" spans="1:9" x14ac:dyDescent="0.2">
      <c r="A2" s="9" t="s">
        <v>8</v>
      </c>
      <c r="B2" s="1" t="s">
        <v>15</v>
      </c>
      <c r="C2" s="1" t="s">
        <v>16</v>
      </c>
      <c r="D2" s="10" t="s">
        <v>17</v>
      </c>
      <c r="F2" s="19" t="s">
        <v>12</v>
      </c>
      <c r="G2" s="20"/>
      <c r="H2" s="20"/>
      <c r="I2" s="21"/>
    </row>
    <row r="3" spans="1:9" x14ac:dyDescent="0.2">
      <c r="A3" s="9" t="s">
        <v>5</v>
      </c>
      <c r="B3" s="1">
        <v>128</v>
      </c>
      <c r="C3" s="1">
        <v>21</v>
      </c>
      <c r="D3" s="10">
        <v>3311</v>
      </c>
      <c r="F3" s="7" t="s">
        <v>8</v>
      </c>
      <c r="G3" s="2" t="s">
        <v>2</v>
      </c>
      <c r="H3" s="2" t="s">
        <v>3</v>
      </c>
      <c r="I3" s="8" t="s">
        <v>4</v>
      </c>
    </row>
    <row r="4" spans="1:9" x14ac:dyDescent="0.2">
      <c r="A4" s="9" t="s">
        <v>6</v>
      </c>
      <c r="B4" s="1">
        <v>234</v>
      </c>
      <c r="C4" s="1">
        <v>32</v>
      </c>
      <c r="D4" s="10">
        <v>2363</v>
      </c>
      <c r="F4" s="9" t="s">
        <v>5</v>
      </c>
      <c r="G4" s="1">
        <f t="shared" ref="G4:I7" si="0">(B$7-B3)/B$9</f>
        <v>1</v>
      </c>
      <c r="H4" s="1">
        <f t="shared" ref="H4:H7" si="1">(C3-C$8)/C$9</f>
        <v>0.14516129032258066</v>
      </c>
      <c r="I4" s="10">
        <f t="shared" si="0"/>
        <v>0</v>
      </c>
    </row>
    <row r="5" spans="1:9" x14ac:dyDescent="0.2">
      <c r="A5" s="9" t="s">
        <v>7</v>
      </c>
      <c r="B5" s="1">
        <v>563</v>
      </c>
      <c r="C5" s="1">
        <v>12</v>
      </c>
      <c r="D5" s="10">
        <v>999</v>
      </c>
      <c r="F5" s="9" t="s">
        <v>6</v>
      </c>
      <c r="G5" s="1">
        <f t="shared" si="0"/>
        <v>0.7563218390804598</v>
      </c>
      <c r="H5" s="1">
        <f t="shared" si="1"/>
        <v>0.32258064516129031</v>
      </c>
      <c r="I5" s="10">
        <f t="shared" ref="I5:I7" si="2">(D$7-D4)/D$9</f>
        <v>0.41003460207612458</v>
      </c>
    </row>
    <row r="6" spans="1:9" x14ac:dyDescent="0.2">
      <c r="A6" s="9" t="s">
        <v>13</v>
      </c>
      <c r="B6" s="1">
        <v>235</v>
      </c>
      <c r="C6" s="1">
        <v>74</v>
      </c>
      <c r="D6" s="10">
        <v>1223</v>
      </c>
      <c r="F6" s="9" t="s">
        <v>7</v>
      </c>
      <c r="G6" s="1">
        <f t="shared" si="0"/>
        <v>0</v>
      </c>
      <c r="H6" s="1">
        <f t="shared" si="1"/>
        <v>0</v>
      </c>
      <c r="I6" s="10">
        <f t="shared" si="2"/>
        <v>1</v>
      </c>
    </row>
    <row r="7" spans="1:9" x14ac:dyDescent="0.2">
      <c r="A7" s="16" t="s">
        <v>10</v>
      </c>
      <c r="B7" s="1">
        <f>MAX(表2[c1 min])</f>
        <v>563</v>
      </c>
      <c r="C7" s="1">
        <f>MAX(表2[c2 max])</f>
        <v>74</v>
      </c>
      <c r="D7" s="10">
        <f>MAX(表2[c3 min])</f>
        <v>3311</v>
      </c>
      <c r="F7" s="9" t="s">
        <v>13</v>
      </c>
      <c r="G7" s="1">
        <f t="shared" si="0"/>
        <v>0.75402298850574712</v>
      </c>
      <c r="H7" s="1">
        <f t="shared" si="1"/>
        <v>1</v>
      </c>
      <c r="I7" s="10">
        <f t="shared" si="2"/>
        <v>0.90311418685121103</v>
      </c>
    </row>
    <row r="8" spans="1:9" x14ac:dyDescent="0.2">
      <c r="A8" s="16" t="s">
        <v>11</v>
      </c>
      <c r="B8" s="1">
        <f>MIN(表2[c1 min])</f>
        <v>128</v>
      </c>
      <c r="C8" s="1">
        <f>MIN(表2[c2 max])</f>
        <v>12</v>
      </c>
      <c r="D8" s="10">
        <f>MIN(表2[c3 min])</f>
        <v>999</v>
      </c>
      <c r="F8" s="9"/>
      <c r="G8" s="1"/>
      <c r="H8" s="1"/>
      <c r="I8" s="10"/>
    </row>
    <row r="9" spans="1:9" x14ac:dyDescent="0.2">
      <c r="A9" s="16" t="s">
        <v>14</v>
      </c>
      <c r="B9" s="1">
        <f>B7-B8</f>
        <v>435</v>
      </c>
      <c r="C9" s="1">
        <f t="shared" ref="C9:D9" si="3">C7-C8</f>
        <v>62</v>
      </c>
      <c r="D9" s="10">
        <f t="shared" si="3"/>
        <v>2312</v>
      </c>
      <c r="F9" s="19" t="s">
        <v>18</v>
      </c>
      <c r="G9" s="20"/>
      <c r="H9" s="20"/>
      <c r="I9" s="21"/>
    </row>
    <row r="10" spans="1:9" x14ac:dyDescent="0.2">
      <c r="A10" s="16" t="s">
        <v>0</v>
      </c>
      <c r="B10" s="1">
        <f>AVERAGE(B3:B6)</f>
        <v>290</v>
      </c>
      <c r="C10" s="1">
        <f>AVERAGE(C3:C6)</f>
        <v>34.75</v>
      </c>
      <c r="D10" s="10">
        <f>AVERAGE(D3:D6)</f>
        <v>1974</v>
      </c>
      <c r="F10" s="9"/>
      <c r="G10" s="1">
        <f>_xlfn.STDEV.S(表5[c1])</f>
        <v>0.43401828038228257</v>
      </c>
      <c r="H10" s="1">
        <f>_xlfn.STDEV.S(表5[c2])</f>
        <v>0.44217774538689225</v>
      </c>
      <c r="I10" s="10">
        <f>_xlfn.STDEV.S(表5[c3])</f>
        <v>0.46406870161742581</v>
      </c>
    </row>
    <row r="11" spans="1:9" ht="15" thickBot="1" x14ac:dyDescent="0.25">
      <c r="A11" s="17" t="s">
        <v>1</v>
      </c>
      <c r="B11" s="14">
        <f>_xlfn.STDEV.P(B3:B6)</f>
        <v>163.50382258528393</v>
      </c>
      <c r="C11" s="14">
        <f>_xlfn.STDEV.P(C3:C6)</f>
        <v>23.742103950576915</v>
      </c>
      <c r="D11" s="15">
        <f>_xlfn.STDEV.P(D3:D6)</f>
        <v>929.18189823091154</v>
      </c>
      <c r="F11" s="11" t="s">
        <v>19</v>
      </c>
      <c r="G11" s="3"/>
      <c r="H11" s="3"/>
      <c r="I11" s="12"/>
    </row>
    <row r="12" spans="1:9" ht="15" thickBot="1" x14ac:dyDescent="0.25">
      <c r="F12" s="9" t="s">
        <v>2</v>
      </c>
      <c r="G12" s="1">
        <v>1</v>
      </c>
      <c r="H12" s="1">
        <v>0.38563344103362523</v>
      </c>
      <c r="I12" s="10">
        <v>-0.76229822857827056</v>
      </c>
    </row>
    <row r="13" spans="1:9" x14ac:dyDescent="0.2">
      <c r="A13" s="4" t="s">
        <v>24</v>
      </c>
      <c r="B13" s="5">
        <f t="shared" ref="B13:D15" si="4">STANDARDIZE(B3,B$10,B$11)</f>
        <v>-0.9908025233813752</v>
      </c>
      <c r="C13" s="5">
        <f t="shared" si="4"/>
        <v>-0.57913991231033612</v>
      </c>
      <c r="D13" s="6">
        <f t="shared" si="4"/>
        <v>1.4389001793357594</v>
      </c>
      <c r="F13" s="9" t="s">
        <v>3</v>
      </c>
      <c r="G13" s="1">
        <v>0.38563344103362523</v>
      </c>
      <c r="H13" s="1">
        <v>1</v>
      </c>
      <c r="I13" s="10">
        <v>0.30312909069176586</v>
      </c>
    </row>
    <row r="14" spans="1:9" x14ac:dyDescent="0.2">
      <c r="A14" s="9"/>
      <c r="B14" s="1">
        <f t="shared" si="4"/>
        <v>-0.34249963771208031</v>
      </c>
      <c r="C14" s="1">
        <f t="shared" si="4"/>
        <v>-0.11582798246206723</v>
      </c>
      <c r="D14" s="10">
        <f t="shared" si="4"/>
        <v>0.41864784574540792</v>
      </c>
      <c r="F14" s="9" t="s">
        <v>4</v>
      </c>
      <c r="G14" s="1">
        <v>-0.76229822857827056</v>
      </c>
      <c r="H14" s="1">
        <v>0.30312909069176586</v>
      </c>
      <c r="I14" s="10">
        <v>1</v>
      </c>
    </row>
    <row r="15" spans="1:9" ht="15" thickBot="1" x14ac:dyDescent="0.25">
      <c r="A15" s="13"/>
      <c r="B15" s="14">
        <f t="shared" si="4"/>
        <v>1.6696857338463915</v>
      </c>
      <c r="C15" s="14">
        <f t="shared" si="4"/>
        <v>-0.9582133094589198</v>
      </c>
      <c r="D15" s="15">
        <f t="shared" si="4"/>
        <v>-1.0493101532179248</v>
      </c>
      <c r="F15" s="19" t="s">
        <v>20</v>
      </c>
      <c r="G15" s="20"/>
      <c r="H15" s="20"/>
      <c r="I15" s="21"/>
    </row>
    <row r="16" spans="1:9" x14ac:dyDescent="0.2">
      <c r="F16" s="9"/>
      <c r="G16" s="1" cm="1">
        <f t="array" ref="G16">SUM(1-(G12:G14))</f>
        <v>2.3766647875446454</v>
      </c>
      <c r="H16" s="1" cm="1">
        <f t="array" ref="H16">SUM(1-(H12:H14))</f>
        <v>1.3112374682746089</v>
      </c>
      <c r="I16" s="10" cm="1">
        <f t="array" ref="I16">SUM(1-(I12:I14))</f>
        <v>2.4591691378865046</v>
      </c>
    </row>
    <row r="17" spans="1:9" x14ac:dyDescent="0.2">
      <c r="F17" s="19" t="s">
        <v>21</v>
      </c>
      <c r="G17" s="20"/>
      <c r="H17" s="20"/>
      <c r="I17" s="21"/>
    </row>
    <row r="18" spans="1:9" x14ac:dyDescent="0.2">
      <c r="F18" s="9"/>
      <c r="G18" s="1">
        <f>G10*G16</f>
        <v>1.03151596413525</v>
      </c>
      <c r="H18" s="1">
        <f>H10*H16</f>
        <v>0.57980002738848324</v>
      </c>
      <c r="I18" s="10">
        <f>I10*I16</f>
        <v>1.1412234288766345</v>
      </c>
    </row>
    <row r="19" spans="1:9" x14ac:dyDescent="0.2">
      <c r="F19" s="19" t="s">
        <v>22</v>
      </c>
      <c r="G19" s="20"/>
      <c r="H19" s="20"/>
      <c r="I19" s="21"/>
    </row>
    <row r="20" spans="1:9" x14ac:dyDescent="0.2">
      <c r="F20" s="9"/>
      <c r="G20" s="1">
        <f>G18/SUM($G$18:$I$18)</f>
        <v>0.37475065987800171</v>
      </c>
      <c r="H20" s="1">
        <f>H18/SUM($G$18:$I$18)</f>
        <v>0.21064186150843539</v>
      </c>
      <c r="I20" s="10">
        <f>I18/SUM($G$18:$I$18)</f>
        <v>0.41460747861356301</v>
      </c>
    </row>
    <row r="21" spans="1:9" x14ac:dyDescent="0.2">
      <c r="F21" s="19" t="s">
        <v>25</v>
      </c>
      <c r="G21" s="20"/>
      <c r="H21" s="20"/>
      <c r="I21" s="21"/>
    </row>
    <row r="22" spans="1:9" x14ac:dyDescent="0.2">
      <c r="F22" s="9"/>
      <c r="G22" s="1" t="s">
        <v>26</v>
      </c>
      <c r="H22" s="1" t="s">
        <v>27</v>
      </c>
      <c r="I22" s="10"/>
    </row>
    <row r="23" spans="1:9" x14ac:dyDescent="0.2">
      <c r="F23" s="9" t="s">
        <v>5</v>
      </c>
      <c r="G23" s="1">
        <f>G4*$G$20+H4*$H$20+I4*$I$20</f>
        <v>0.40532770429051651</v>
      </c>
      <c r="H23" s="1">
        <f>_xlfn.RANK.AVG(G23,$G$23:$G$26)</f>
        <v>4</v>
      </c>
      <c r="I23" s="10"/>
    </row>
    <row r="24" spans="1:9" x14ac:dyDescent="0.2">
      <c r="F24" s="9" t="s">
        <v>6</v>
      </c>
      <c r="G24" s="1">
        <f>G5*$G$20+H5*$H$20+I5*$I$20</f>
        <v>0.52138450837001005</v>
      </c>
      <c r="H24" s="1">
        <f t="shared" ref="H24:H26" si="5">_xlfn.RANK.AVG(G24,$G$23:$G$26)</f>
        <v>2</v>
      </c>
      <c r="I24" s="10"/>
    </row>
    <row r="25" spans="1:9" x14ac:dyDescent="0.2">
      <c r="F25" s="9" t="s">
        <v>7</v>
      </c>
      <c r="G25" s="1">
        <f>G6*$G$20+H6*$H$20+I6*$I$20</f>
        <v>0.41460747861356301</v>
      </c>
      <c r="H25" s="1">
        <f t="shared" si="5"/>
        <v>3</v>
      </c>
      <c r="I25" s="10"/>
    </row>
    <row r="26" spans="1:9" ht="15" thickBot="1" x14ac:dyDescent="0.25">
      <c r="F26" s="13" t="s">
        <v>13</v>
      </c>
      <c r="G26" s="14">
        <f>G7*$G$20+H7*$H$20+I7*$I$20</f>
        <v>0.86765036992466582</v>
      </c>
      <c r="H26" s="14">
        <f t="shared" si="5"/>
        <v>1</v>
      </c>
      <c r="I26" s="15"/>
    </row>
    <row r="27" spans="1:9" x14ac:dyDescent="0.2">
      <c r="A27" s="18" t="s">
        <v>30</v>
      </c>
    </row>
    <row r="28" spans="1:9" x14ac:dyDescent="0.2">
      <c r="A28" s="18" t="s">
        <v>28</v>
      </c>
    </row>
    <row r="29" spans="1:9" x14ac:dyDescent="0.2">
      <c r="A29" s="18" t="s">
        <v>29</v>
      </c>
    </row>
  </sheetData>
  <mergeCells count="6">
    <mergeCell ref="F21:I21"/>
    <mergeCell ref="F2:I2"/>
    <mergeCell ref="F9:I9"/>
    <mergeCell ref="F15:I15"/>
    <mergeCell ref="F17:I17"/>
    <mergeCell ref="F19:I19"/>
  </mergeCells>
  <phoneticPr fontId="2" type="noConversion"/>
  <conditionalFormatting sqref="E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{EDA54FF8-676E-4D89-BD41-167022AAAE8D}</x14:id>
        </ext>
      </extLst>
    </cfRule>
  </conditionalFormatting>
  <hyperlinks>
    <hyperlink ref="A28" r:id="rId1" location="_6%E3%80%81%E8%BE%93%E5%87%BA%E7%BB%93%E6%9E%9C%E5%88%86%E6%9E%90" display="https://www.spsspro.com/help/critic/ - _6%E3%80%81%E8%BE%93%E5%87%BA%E7%BB%93%E6%9E%9C%E5%88%86%E6%9E%90" xr:uid="{BFF4BF21-EAB3-40BF-AF98-19456798A074}"/>
    <hyperlink ref="A29" r:id="rId2" display="https://www.bilibili.com/video/BV11H4y1H7ck/?vd_source=5ec66480d60eaca5085ed990ed41adef" xr:uid="{D68DBD07-9799-4E97-8AD0-52145C2D247D}"/>
    <hyperlink ref="A27" r:id="rId3" display="https://blog.csdn.net/qq_42374697/article/details/106742082" xr:uid="{BD05CBFA-3154-4A92-99AA-F9D9E1A51740}"/>
  </hyperlinks>
  <pageMargins left="0.7" right="0.7" top="0.75" bottom="0.75" header="0.3" footer="0.3"/>
  <pageSetup paperSize="9" orientation="portrait" horizontalDpi="360" verticalDpi="360" r:id="rId4"/>
  <tableParts count="2"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A54FF8-676E-4D89-BD41-167022AAAE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FAN</dc:creator>
  <cp:lastModifiedBy>KAI FAN</cp:lastModifiedBy>
  <dcterms:created xsi:type="dcterms:W3CDTF">2024-07-04T07:02:04Z</dcterms:created>
  <dcterms:modified xsi:type="dcterms:W3CDTF">2024-07-05T06:38:57Z</dcterms:modified>
</cp:coreProperties>
</file>