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kk\Documents\Rprojects\Diet-sensitivty-to-TDFs-and-priors\"/>
    </mc:Choice>
  </mc:AlternateContent>
  <xr:revisionPtr revIDLastSave="0" documentId="8_{13079B8D-D455-4D25-BAF7-73160FB04FF1}" xr6:coauthVersionLast="47" xr6:coauthVersionMax="47" xr10:uidLastSave="{00000000-0000-0000-0000-000000000000}"/>
  <bookViews>
    <workbookView xWindow="38280" yWindow="-120" windowWidth="38640" windowHeight="21240" xr2:uid="{F4154798-B816-4127-94ED-9A8A844F6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8" i="1"/>
  <c r="G29" i="1"/>
  <c r="G30" i="1"/>
  <c r="G27" i="1"/>
  <c r="G7" i="1"/>
  <c r="K6" i="1" s="1"/>
  <c r="M6" i="1" s="1"/>
  <c r="G8" i="1"/>
  <c r="K7" i="1" s="1"/>
  <c r="M7" i="1" s="1"/>
  <c r="F4" i="1"/>
  <c r="E4" i="1"/>
  <c r="D4" i="1"/>
  <c r="F12" i="1"/>
  <c r="E12" i="1"/>
  <c r="D12" i="1"/>
  <c r="G16" i="1"/>
  <c r="G15" i="1"/>
  <c r="J6" i="1" s="1"/>
  <c r="L6" i="1" s="1"/>
  <c r="F14" i="1"/>
  <c r="D14" i="1"/>
  <c r="G23" i="1"/>
  <c r="F19" i="1"/>
  <c r="E19" i="1"/>
  <c r="D19" i="1"/>
  <c r="G22" i="1"/>
  <c r="F21" i="1"/>
  <c r="E21" i="1"/>
  <c r="G20" i="1"/>
  <c r="G6" i="1"/>
  <c r="G5" i="1"/>
  <c r="K4" i="1" s="1"/>
  <c r="M4" i="1" s="1"/>
  <c r="G13" i="1"/>
  <c r="J4" i="1" s="1"/>
  <c r="L4" i="1" s="1"/>
  <c r="J7" i="1" l="1"/>
  <c r="L7" i="1" s="1"/>
  <c r="G14" i="1"/>
  <c r="G21" i="1"/>
  <c r="G4" i="1"/>
  <c r="G12" i="1"/>
  <c r="G19" i="1"/>
  <c r="J3" i="1" l="1"/>
  <c r="L3" i="1" s="1"/>
  <c r="K3" i="1"/>
  <c r="J5" i="1"/>
  <c r="L5" i="1" s="1"/>
  <c r="K5" i="1"/>
  <c r="M5" i="1" s="1"/>
  <c r="L9" i="1" l="1"/>
  <c r="M3" i="1"/>
  <c r="J9" i="1"/>
</calcChain>
</file>

<file path=xl/sharedStrings.xml><?xml version="1.0" encoding="utf-8"?>
<sst xmlns="http://schemas.openxmlformats.org/spreadsheetml/2006/main" count="43" uniqueCount="21">
  <si>
    <t>Citation</t>
  </si>
  <si>
    <t>Diet Source</t>
  </si>
  <si>
    <t>Spring</t>
  </si>
  <si>
    <t>Summer</t>
  </si>
  <si>
    <t>Fall</t>
  </si>
  <si>
    <t>Season</t>
  </si>
  <si>
    <t>Bilberries</t>
  </si>
  <si>
    <t>EDEC</t>
  </si>
  <si>
    <t>Averages</t>
  </si>
  <si>
    <t>SD</t>
  </si>
  <si>
    <t>ants</t>
  </si>
  <si>
    <t>moose</t>
  </si>
  <si>
    <t>lingon</t>
  </si>
  <si>
    <t>crowberry</t>
  </si>
  <si>
    <t>lingonberry</t>
  </si>
  <si>
    <t>average</t>
  </si>
  <si>
    <t>Diet Metric</t>
  </si>
  <si>
    <t>Dahle.1998</t>
  </si>
  <si>
    <t>Stenset.2016</t>
  </si>
  <si>
    <t>Persson.2001</t>
  </si>
  <si>
    <t>Frank.2019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</si>
</sst>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E24D-28D0-47C8-B224-36F786BD6E70}">
  <dimension ref="A1:M30"/>
  <sheetViews>
    <sheetView tabSelected="1" workbookViewId="0">
      <selection activeCell="B32" sqref="B32"/>
    </sheetView>
  </sheetViews>
  <sheetFormatPr defaultRowHeight="15" x14ac:dyDescent="0.25"/>
  <cols>
    <col min="1" max="2" width="19.5703125" customWidth="1"/>
    <col min="3" max="3" width="27.5703125" customWidth="1"/>
    <col min="4" max="4" width="19" customWidth="1"/>
    <col min="5" max="5" width="14.140625" customWidth="1"/>
    <col min="6" max="6" width="13.7109375" customWidth="1"/>
    <col min="9" max="9" width="12.85546875" customWidth="1"/>
  </cols>
  <sheetData>
    <row r="1" spans="1:13" x14ac:dyDescent="0.25">
      <c r="A1" t="s">
        <v>0</v>
      </c>
      <c r="B1" t="s">
        <v>16</v>
      </c>
      <c r="C1" t="s">
        <v>1</v>
      </c>
      <c r="D1" s="2" t="s">
        <v>5</v>
      </c>
      <c r="E1" s="2"/>
      <c r="F1" s="2"/>
      <c r="G1" t="s">
        <v>15</v>
      </c>
    </row>
    <row r="2" spans="1:13" x14ac:dyDescent="0.25">
      <c r="D2" t="s">
        <v>2</v>
      </c>
      <c r="E2" t="s">
        <v>3</v>
      </c>
      <c r="F2" t="s">
        <v>4</v>
      </c>
      <c r="J2" t="s">
        <v>8</v>
      </c>
      <c r="K2" t="s">
        <v>9</v>
      </c>
    </row>
    <row r="3" spans="1:13" x14ac:dyDescent="0.25">
      <c r="A3" t="s">
        <v>17</v>
      </c>
      <c r="B3" t="s">
        <v>7</v>
      </c>
      <c r="I3" t="s">
        <v>10</v>
      </c>
      <c r="J3" s="1">
        <f>AVERAGE(G4,G12,G19,G26)</f>
        <v>18.458333333333332</v>
      </c>
      <c r="K3" s="1">
        <f>STDEV(G4,G12,G19,G26)</f>
        <v>10.979387252686031</v>
      </c>
      <c r="L3" s="1">
        <f>J3/100</f>
        <v>0.18458333333333332</v>
      </c>
      <c r="M3" s="1">
        <f>K3/100</f>
        <v>0.10979387252686031</v>
      </c>
    </row>
    <row r="4" spans="1:13" x14ac:dyDescent="0.25">
      <c r="C4" t="s">
        <v>10</v>
      </c>
      <c r="D4">
        <f>13</f>
        <v>13</v>
      </c>
      <c r="E4">
        <f>36</f>
        <v>36</v>
      </c>
      <c r="F4">
        <f>5</f>
        <v>5</v>
      </c>
      <c r="G4" s="1">
        <f>SUM(D4:F4)/3</f>
        <v>18</v>
      </c>
      <c r="I4" t="s">
        <v>6</v>
      </c>
      <c r="J4" s="1">
        <f>AVERAGE(G5,G13,G20,G27)</f>
        <v>15.875</v>
      </c>
      <c r="K4" s="1">
        <f t="shared" ref="K4:K7" si="0">STDEV(G5,G13,G20,G27)</f>
        <v>10.183851596195488</v>
      </c>
      <c r="L4" s="1">
        <f t="shared" ref="L4:L7" si="1">J4/100</f>
        <v>0.15875</v>
      </c>
      <c r="M4" s="1">
        <f t="shared" ref="M4:M7" si="2">K4/100</f>
        <v>0.10183851596195488</v>
      </c>
    </row>
    <row r="5" spans="1:13" x14ac:dyDescent="0.25">
      <c r="C5" t="s">
        <v>6</v>
      </c>
      <c r="F5">
        <v>22</v>
      </c>
      <c r="G5" s="1">
        <f>SUM(F5)</f>
        <v>22</v>
      </c>
      <c r="I5" t="s">
        <v>13</v>
      </c>
      <c r="J5" s="1">
        <f>AVERAGE(G6,G14,G21,G28)</f>
        <v>13.6625</v>
      </c>
      <c r="K5" s="1">
        <f t="shared" si="0"/>
        <v>5.7847240562888897</v>
      </c>
      <c r="L5" s="1">
        <f t="shared" si="1"/>
        <v>0.136625</v>
      </c>
      <c r="M5" s="1">
        <f t="shared" si="2"/>
        <v>5.7847240562888896E-2</v>
      </c>
    </row>
    <row r="6" spans="1:13" x14ac:dyDescent="0.25">
      <c r="C6" t="s">
        <v>13</v>
      </c>
      <c r="D6">
        <v>2</v>
      </c>
      <c r="E6">
        <v>1</v>
      </c>
      <c r="F6">
        <v>58</v>
      </c>
      <c r="G6" s="1">
        <f>SUM(D6:F6)/3</f>
        <v>20.333333333333332</v>
      </c>
      <c r="I6" t="s">
        <v>14</v>
      </c>
      <c r="J6" s="1">
        <f>AVERAGE(G7,G15,G22,G29)</f>
        <v>7.0166666666666666</v>
      </c>
      <c r="K6" s="1">
        <f t="shared" si="0"/>
        <v>11.208148490834361</v>
      </c>
      <c r="L6" s="1">
        <f t="shared" si="1"/>
        <v>7.0166666666666669E-2</v>
      </c>
      <c r="M6" s="1">
        <f t="shared" si="2"/>
        <v>0.11208148490834362</v>
      </c>
    </row>
    <row r="7" spans="1:13" x14ac:dyDescent="0.25">
      <c r="C7" t="s">
        <v>12</v>
      </c>
      <c r="D7">
        <v>1</v>
      </c>
      <c r="E7">
        <v>1</v>
      </c>
      <c r="F7">
        <v>1</v>
      </c>
      <c r="G7" s="1">
        <f>SUM(D7:F7)/3</f>
        <v>1</v>
      </c>
      <c r="I7" t="s">
        <v>11</v>
      </c>
      <c r="J7" s="1">
        <f>AVERAGE(G8,G16,G23,G30)</f>
        <v>33.6875</v>
      </c>
      <c r="K7" s="1">
        <f t="shared" si="0"/>
        <v>16.14143147881207</v>
      </c>
      <c r="L7" s="1">
        <f t="shared" si="1"/>
        <v>0.33687499999999998</v>
      </c>
      <c r="M7" s="1">
        <f t="shared" si="2"/>
        <v>0.16141431478812071</v>
      </c>
    </row>
    <row r="8" spans="1:13" x14ac:dyDescent="0.25">
      <c r="C8" t="s">
        <v>11</v>
      </c>
      <c r="D8">
        <v>80</v>
      </c>
      <c r="E8">
        <v>38</v>
      </c>
      <c r="F8">
        <v>1</v>
      </c>
      <c r="G8" s="1">
        <f>SUM(D8:F8)/3</f>
        <v>39.666666666666664</v>
      </c>
      <c r="J8" s="1"/>
      <c r="K8" s="1"/>
      <c r="L8" s="1"/>
    </row>
    <row r="9" spans="1:13" x14ac:dyDescent="0.25">
      <c r="J9" s="1">
        <f>SUM(J3:J7)</f>
        <v>88.699999999999989</v>
      </c>
      <c r="L9" s="1">
        <f>SUM(L3:L7)</f>
        <v>0.88700000000000001</v>
      </c>
    </row>
    <row r="10" spans="1:13" x14ac:dyDescent="0.25">
      <c r="A10" t="s">
        <v>18</v>
      </c>
      <c r="B10" t="s">
        <v>7</v>
      </c>
      <c r="J10" s="1"/>
    </row>
    <row r="12" spans="1:13" x14ac:dyDescent="0.25">
      <c r="C12" t="s">
        <v>10</v>
      </c>
      <c r="D12">
        <f>20.2</f>
        <v>20.2</v>
      </c>
      <c r="E12">
        <f>28.2</f>
        <v>28.2</v>
      </c>
      <c r="F12">
        <f>11.1</f>
        <v>11.1</v>
      </c>
      <c r="G12" s="1">
        <f>SUM(D12:F12)/3</f>
        <v>19.833333333333332</v>
      </c>
    </row>
    <row r="13" spans="1:13" x14ac:dyDescent="0.25">
      <c r="C13" t="s">
        <v>6</v>
      </c>
      <c r="D13">
        <v>0.05</v>
      </c>
      <c r="E13">
        <v>1.3</v>
      </c>
      <c r="F13">
        <v>39.6</v>
      </c>
      <c r="G13">
        <f>SUM(D13:F13)/3</f>
        <v>13.65</v>
      </c>
    </row>
    <row r="14" spans="1:13" x14ac:dyDescent="0.25">
      <c r="C14" t="s">
        <v>13</v>
      </c>
      <c r="D14">
        <f>6</f>
        <v>6</v>
      </c>
      <c r="E14">
        <v>0.1</v>
      </c>
      <c r="F14">
        <f>20.9</f>
        <v>20.9</v>
      </c>
      <c r="G14" s="1">
        <f>SUM(D14:F14)/3</f>
        <v>9</v>
      </c>
    </row>
    <row r="15" spans="1:13" x14ac:dyDescent="0.25">
      <c r="C15" t="s">
        <v>12</v>
      </c>
      <c r="D15">
        <v>2.2999999999999998</v>
      </c>
      <c r="E15">
        <v>0.1</v>
      </c>
      <c r="F15">
        <v>7.6</v>
      </c>
      <c r="G15" s="1">
        <f>SUM(D15:F15)/3</f>
        <v>3.3333333333333335</v>
      </c>
    </row>
    <row r="16" spans="1:13" x14ac:dyDescent="0.25">
      <c r="C16" t="s">
        <v>11</v>
      </c>
      <c r="D16">
        <v>60.8</v>
      </c>
      <c r="E16">
        <v>62.3</v>
      </c>
      <c r="F16">
        <v>13.8</v>
      </c>
      <c r="G16" s="1">
        <f>SUM(D16:F16)/3</f>
        <v>45.633333333333333</v>
      </c>
    </row>
    <row r="18" spans="1:7" x14ac:dyDescent="0.25">
      <c r="A18" t="s">
        <v>19</v>
      </c>
      <c r="B18" t="s">
        <v>7</v>
      </c>
    </row>
    <row r="19" spans="1:7" x14ac:dyDescent="0.25">
      <c r="C19" t="s">
        <v>10</v>
      </c>
      <c r="D19" s="1">
        <f>2.1</f>
        <v>2.1</v>
      </c>
      <c r="E19">
        <f>7.3</f>
        <v>7.3</v>
      </c>
      <c r="F19">
        <f>4.4</f>
        <v>4.4000000000000004</v>
      </c>
      <c r="G19" s="1">
        <f>SUM(D19:F19)/3</f>
        <v>4.6000000000000005</v>
      </c>
    </row>
    <row r="20" spans="1:7" x14ac:dyDescent="0.25">
      <c r="C20" t="s">
        <v>6</v>
      </c>
      <c r="D20">
        <v>0.1</v>
      </c>
      <c r="E20">
        <v>0.1</v>
      </c>
      <c r="F20">
        <v>7.3</v>
      </c>
      <c r="G20" s="1">
        <f>SUM(D20:F20)/3</f>
        <v>2.5</v>
      </c>
    </row>
    <row r="21" spans="1:7" x14ac:dyDescent="0.25">
      <c r="C21" t="s">
        <v>13</v>
      </c>
      <c r="D21">
        <v>6.1</v>
      </c>
      <c r="E21">
        <f>4.3</f>
        <v>4.3</v>
      </c>
      <c r="F21">
        <f>39.6</f>
        <v>39.6</v>
      </c>
      <c r="G21" s="1">
        <f>SUM(D21:F21)/3</f>
        <v>16.666666666666668</v>
      </c>
    </row>
    <row r="22" spans="1:7" x14ac:dyDescent="0.25">
      <c r="C22" t="s">
        <v>12</v>
      </c>
      <c r="D22">
        <v>0</v>
      </c>
      <c r="E22">
        <v>0</v>
      </c>
      <c r="F22">
        <v>0.1</v>
      </c>
      <c r="G22" s="1">
        <f>SUM(D22:F22)/3</f>
        <v>3.3333333333333333E-2</v>
      </c>
    </row>
    <row r="23" spans="1:7" x14ac:dyDescent="0.25">
      <c r="C23" t="s">
        <v>11</v>
      </c>
      <c r="D23">
        <v>61.5</v>
      </c>
      <c r="E23">
        <v>45.1</v>
      </c>
      <c r="F23">
        <v>12.2</v>
      </c>
      <c r="G23" s="1">
        <f>SUM(D23:F23)/3</f>
        <v>39.6</v>
      </c>
    </row>
    <row r="25" spans="1:7" x14ac:dyDescent="0.25">
      <c r="A25" t="s">
        <v>20</v>
      </c>
      <c r="B25" t="s">
        <v>7</v>
      </c>
    </row>
    <row r="26" spans="1:7" x14ac:dyDescent="0.25">
      <c r="C26" t="s">
        <v>10</v>
      </c>
      <c r="D26">
        <v>35.700000000000003</v>
      </c>
      <c r="F26">
        <v>27.1</v>
      </c>
      <c r="G26">
        <f>SUM(D26:F26)/2</f>
        <v>31.400000000000002</v>
      </c>
    </row>
    <row r="27" spans="1:7" x14ac:dyDescent="0.25">
      <c r="C27" t="s">
        <v>6</v>
      </c>
      <c r="D27">
        <v>3.5</v>
      </c>
      <c r="F27">
        <v>47.2</v>
      </c>
      <c r="G27">
        <f>SUM(D27:F27)/2</f>
        <v>25.35</v>
      </c>
    </row>
    <row r="28" spans="1:7" x14ac:dyDescent="0.25">
      <c r="C28" t="s">
        <v>13</v>
      </c>
      <c r="D28">
        <v>11.9</v>
      </c>
      <c r="F28">
        <v>5.4</v>
      </c>
      <c r="G28">
        <f>SUM(D28:F28)/2</f>
        <v>8.65</v>
      </c>
    </row>
    <row r="29" spans="1:7" x14ac:dyDescent="0.25">
      <c r="C29" t="s">
        <v>12</v>
      </c>
      <c r="D29">
        <v>43.1</v>
      </c>
      <c r="F29">
        <v>4.3</v>
      </c>
      <c r="G29">
        <f>SUM(D29:F29)/2</f>
        <v>23.7</v>
      </c>
    </row>
    <row r="30" spans="1:7" x14ac:dyDescent="0.25">
      <c r="C30" t="s">
        <v>11</v>
      </c>
      <c r="D30">
        <v>18</v>
      </c>
      <c r="F30">
        <v>1.7</v>
      </c>
      <c r="G30">
        <f>SUM(D30:F30)/2</f>
        <v>9.85</v>
      </c>
    </row>
  </sheetData>
  <sortState xmlns:xlrd2="http://schemas.microsoft.com/office/spreadsheetml/2017/richdata2" ref="I3:L7">
    <sortCondition ref="I3:I7"/>
  </sortState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Ashlee Mikkelsen</dc:creator>
  <cp:lastModifiedBy>Ashlee Mikkelsen</cp:lastModifiedBy>
  <dcterms:created xsi:type="dcterms:W3CDTF">2022-03-17T10:48:31Z</dcterms:created>
  <dcterms:modified xsi:type="dcterms:W3CDTF">2022-03-23T09:19:45Z</dcterms:modified>
</cp:coreProperties>
</file>