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<sst xmlns="http://schemas.openxmlformats.org/spreadsheetml/2006/main" count="72" uniqueCount="19">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</sst>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>
      <sz val="11.0"/>
      <color rgb="FF05192D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EFEBE4"/>
        <bgColor rgb="FFEFEBE4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2" fillId="0" fontId="1" numFmtId="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0" fillId="0" fontId="1" numFmtId="4" xfId="0" applyAlignment="1" applyFont="1" applyNumberFormat="1">
      <alignment vertical="bottom"/>
    </xf>
    <xf borderId="0" fillId="2" fontId="4" numFmtId="4" xfId="0" applyAlignment="1" applyFill="1" applyFont="1" applyNumberFormat="1">
      <alignment readingOrder="0"/>
    </xf>
    <xf borderId="8" fillId="0" fontId="3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" width="9.5"/>
    <col customWidth="1" min="6" max="6" width="3.5"/>
    <col customWidth="1" min="7" max="7" width="11.75"/>
    <col customWidth="1" min="8" max="8" width="10.0"/>
    <col customWidth="1" min="9" max="10" width="9.5"/>
    <col customWidth="1" min="11" max="11" width="4.25"/>
    <col customWidth="1" min="12" max="20" width="9.5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</row>
    <row r="3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 COUNTIF($C$3:$C$26, G3)</f>
        <v>8</v>
      </c>
      <c r="I3" s="13">
        <f t="shared" ref="I3:I6" si="2"> SUMIF($C$3:$C$26, G3, $D$3:$D$26)</f>
        <v>123.21</v>
      </c>
      <c r="J3" s="14">
        <f t="shared" ref="J3:J6" si="3"> AVERAGEIF($C$3:$C$26, G3, $D$3:$D$26)</f>
        <v>15.40125</v>
      </c>
      <c r="K3" s="1"/>
    </row>
    <row r="4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3">
        <f t="shared" si="2"/>
        <v>89.69</v>
      </c>
      <c r="J4" s="14">
        <f t="shared" si="3"/>
        <v>12.81285714</v>
      </c>
      <c r="K4" s="1"/>
    </row>
    <row r="5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3">
        <f t="shared" si="2"/>
        <v>72.05</v>
      </c>
      <c r="J5" s="14">
        <f t="shared" si="3"/>
        <v>18.0125</v>
      </c>
      <c r="K5" s="1"/>
    </row>
    <row r="6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3">
        <f t="shared" si="2"/>
        <v>76.41</v>
      </c>
      <c r="J6" s="14">
        <f t="shared" si="3"/>
        <v>15.282</v>
      </c>
      <c r="K6" s="1"/>
    </row>
    <row r="7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2"/>
      <c r="I7" s="2"/>
      <c r="J7" s="2"/>
      <c r="K7" s="1"/>
    </row>
    <row r="8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>
      <c r="A9" s="4"/>
      <c r="B9" s="8">
        <v>42853.9227</v>
      </c>
      <c r="C9" s="9" t="s">
        <v>8</v>
      </c>
      <c r="D9" s="10">
        <v>9.95</v>
      </c>
      <c r="E9" s="11" t="s">
        <v>14</v>
      </c>
      <c r="F9" s="4"/>
      <c r="G9" s="12" t="s">
        <v>9</v>
      </c>
      <c r="H9" s="13">
        <f t="shared" ref="H9:H11" si="4"> COUNTIF($E$3:$E$26, G9)</f>
        <v>9</v>
      </c>
      <c r="I9" s="13">
        <f t="shared" ref="I9:I11" si="5"> SUMIF($E$3:$E$26, G9, $D$2:$D$26)</f>
        <v>100.95</v>
      </c>
      <c r="J9" s="14">
        <f t="shared" ref="J9:J11" si="6"> AVERAGEIF($E$3:$E$26, G9, $D$3:$D$26)</f>
        <v>17.91111111</v>
      </c>
      <c r="K9" s="1"/>
    </row>
    <row r="10">
      <c r="A10" s="4"/>
      <c r="B10" s="8">
        <v>42867.2199</v>
      </c>
      <c r="C10" s="9" t="s">
        <v>13</v>
      </c>
      <c r="D10" s="10">
        <v>20.45</v>
      </c>
      <c r="E10" s="11" t="s">
        <v>14</v>
      </c>
      <c r="F10" s="4"/>
      <c r="G10" s="12" t="s">
        <v>14</v>
      </c>
      <c r="H10" s="13">
        <f t="shared" si="4"/>
        <v>9</v>
      </c>
      <c r="I10" s="13">
        <f t="shared" si="5"/>
        <v>155.67</v>
      </c>
      <c r="J10" s="14">
        <f t="shared" si="6"/>
        <v>13.79222222</v>
      </c>
      <c r="K10" s="1"/>
    </row>
    <row r="1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3">
        <f t="shared" si="4"/>
        <v>6</v>
      </c>
      <c r="I11" s="13">
        <f t="shared" si="5"/>
        <v>87.47</v>
      </c>
      <c r="J11" s="14">
        <f t="shared" si="6"/>
        <v>12.67166667</v>
      </c>
      <c r="K11" s="1"/>
    </row>
    <row r="12">
      <c r="A12" s="4"/>
      <c r="B12" s="8">
        <v>42885.9929</v>
      </c>
      <c r="C12" s="9" t="s">
        <v>13</v>
      </c>
      <c r="D12" s="10">
        <v>8.81</v>
      </c>
      <c r="E12" s="11" t="s">
        <v>14</v>
      </c>
      <c r="F12" s="1"/>
      <c r="G12" s="1"/>
      <c r="H12" s="1"/>
      <c r="I12" s="1"/>
      <c r="J12" s="1"/>
      <c r="K12" s="1"/>
    </row>
    <row r="13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15" t="s">
        <v>15</v>
      </c>
      <c r="H13" s="16" t="s">
        <v>7</v>
      </c>
      <c r="I13" s="17" t="s">
        <v>16</v>
      </c>
      <c r="J13" s="1"/>
      <c r="K13" s="1"/>
    </row>
    <row r="14">
      <c r="A14" s="4"/>
      <c r="B14" s="8">
        <v>42933.0308</v>
      </c>
      <c r="C14" s="9" t="s">
        <v>8</v>
      </c>
      <c r="D14" s="10">
        <v>21.86</v>
      </c>
      <c r="E14" s="11" t="s">
        <v>14</v>
      </c>
      <c r="F14" s="1"/>
      <c r="G14" s="18" t="s">
        <v>17</v>
      </c>
      <c r="H14" s="19">
        <f> AVERAGEIF(B3:B26, "&lt;= 2017-07-01", D3:D26)</f>
        <v>15.43454545</v>
      </c>
      <c r="I14" s="20">
        <f>IFERROR(__xludf.DUMMYFUNCTION("MEDIAN(FILTER(D3:D26,B3:B26 &lt;= DATEVALUE(""2017-07-01"")))"),15.06)</f>
        <v>15.06</v>
      </c>
      <c r="J14" s="19"/>
      <c r="K14" s="1"/>
    </row>
    <row r="15">
      <c r="A15" s="4"/>
      <c r="B15" s="8">
        <v>42952.7091</v>
      </c>
      <c r="C15" s="9" t="s">
        <v>8</v>
      </c>
      <c r="D15" s="10">
        <v>13.26</v>
      </c>
      <c r="E15" s="11" t="s">
        <v>14</v>
      </c>
      <c r="F15" s="1"/>
      <c r="G15" s="21" t="s">
        <v>18</v>
      </c>
      <c r="H15" s="19">
        <f> AVERAGEIF(B3:B26, "&gt; 2017-07-01", D3:D26)</f>
        <v>14.73692308</v>
      </c>
      <c r="I15" s="20">
        <f>IFERROR(__xludf.DUMMYFUNCTION("MEDIAN(FILTER(D3:D26,B3:B26 &gt;= DATEVALUE(""2017-07-01"")))"),13.26)</f>
        <v>13.26</v>
      </c>
      <c r="J15" s="19"/>
      <c r="K15" s="1"/>
    </row>
    <row r="16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1"/>
      <c r="H16" s="1"/>
      <c r="I16" s="1"/>
      <c r="J16" s="19"/>
      <c r="K16" s="1"/>
    </row>
    <row r="17">
      <c r="A17" s="4"/>
      <c r="B17" s="8">
        <v>42978.6019</v>
      </c>
      <c r="C17" s="9" t="s">
        <v>12</v>
      </c>
      <c r="D17" s="10">
        <v>9.68</v>
      </c>
      <c r="E17" s="11" t="s">
        <v>14</v>
      </c>
      <c r="F17" s="1"/>
      <c r="G17" s="1"/>
      <c r="H17" s="1"/>
      <c r="I17" s="1"/>
      <c r="J17" s="1"/>
      <c r="K17" s="1"/>
    </row>
    <row r="18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</row>
    <row r="19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</row>
    <row r="20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</row>
    <row r="2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</row>
    <row r="22">
      <c r="A22" s="4"/>
      <c r="B22" s="8">
        <v>43022.2815</v>
      </c>
      <c r="C22" s="9" t="s">
        <v>10</v>
      </c>
      <c r="D22" s="10">
        <v>5.11</v>
      </c>
      <c r="E22" s="11" t="s">
        <v>14</v>
      </c>
      <c r="F22" s="1"/>
      <c r="G22" s="1"/>
      <c r="H22" s="1"/>
      <c r="I22" s="1"/>
      <c r="J22" s="1"/>
      <c r="K22" s="1"/>
    </row>
    <row r="23">
      <c r="A23" s="4"/>
      <c r="B23" s="8">
        <v>43028.3135</v>
      </c>
      <c r="C23" s="9" t="s">
        <v>8</v>
      </c>
      <c r="D23" s="10">
        <v>17.74</v>
      </c>
      <c r="E23" s="11" t="s">
        <v>14</v>
      </c>
      <c r="F23" s="1"/>
      <c r="G23" s="1"/>
      <c r="H23" s="1"/>
      <c r="I23" s="1"/>
      <c r="J23" s="1"/>
      <c r="K23" s="1"/>
    </row>
    <row r="24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</row>
    <row r="25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</row>
    <row r="26">
      <c r="A26" s="4"/>
      <c r="B26" s="22">
        <v>43066.6244</v>
      </c>
      <c r="C26" s="23" t="s">
        <v>13</v>
      </c>
      <c r="D26" s="24">
        <v>17.27</v>
      </c>
      <c r="E26" s="25" t="s">
        <v>14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/>
    </row>
    <row r="29"/>
  </sheetData>
  <drawing r:id="rId1"/>
</worksheet>
</file>