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zzie\Downloads\"/>
    </mc:Choice>
  </mc:AlternateContent>
  <bookViews>
    <workbookView xWindow="0" yWindow="0" windowWidth="19200" windowHeight="7640"/>
  </bookViews>
  <sheets>
    <sheet name="dcf for Coco-Co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H27" i="1"/>
  <c r="H28" i="1" s="1"/>
  <c r="C21" i="1"/>
  <c r="E14" i="1"/>
  <c r="F14" i="1"/>
  <c r="F18" i="1" s="1"/>
  <c r="G14" i="1"/>
  <c r="H14" i="1"/>
  <c r="H18" i="1" s="1"/>
  <c r="D14" i="1"/>
  <c r="C23" i="1"/>
  <c r="C22" i="1"/>
  <c r="G18" i="1"/>
  <c r="E18" i="1"/>
  <c r="C24" i="1" l="1"/>
  <c r="H29" i="1" l="1"/>
  <c r="H30" i="1" s="1"/>
  <c r="E33" i="1"/>
  <c r="E34" i="1" s="1"/>
  <c r="D33" i="1"/>
  <c r="D34" i="1" s="1"/>
  <c r="F33" i="1"/>
  <c r="F34" i="1" s="1"/>
  <c r="G33" i="1"/>
  <c r="G34" i="1" s="1"/>
  <c r="H33" i="1"/>
  <c r="H34" i="1" s="1"/>
  <c r="H35" i="1" l="1"/>
  <c r="C36" i="1" s="1"/>
  <c r="C43" i="1" s="1"/>
  <c r="C46" i="1" s="1"/>
</calcChain>
</file>

<file path=xl/sharedStrings.xml><?xml version="1.0" encoding="utf-8"?>
<sst xmlns="http://schemas.openxmlformats.org/spreadsheetml/2006/main" count="43" uniqueCount="42">
  <si>
    <t>Assumptions pt1</t>
  </si>
  <si>
    <t>Assumptions pt2</t>
  </si>
  <si>
    <t>Growth rate</t>
  </si>
  <si>
    <t>Beta</t>
  </si>
  <si>
    <t>EV/EBITDA Multiple</t>
  </si>
  <si>
    <t>Market Return</t>
  </si>
  <si>
    <t>Cost of Debt</t>
  </si>
  <si>
    <t>Equity value</t>
  </si>
  <si>
    <t>Tax Rate</t>
  </si>
  <si>
    <t>Debt value</t>
  </si>
  <si>
    <t>10y Treasury</t>
  </si>
  <si>
    <t>Period</t>
  </si>
  <si>
    <t>Free Cash Flows</t>
  </si>
  <si>
    <t>EBIT</t>
  </si>
  <si>
    <t>Tax</t>
  </si>
  <si>
    <t>D&amp;A</t>
  </si>
  <si>
    <t>CapEx</t>
  </si>
  <si>
    <t>Non-cash Work. Capital (inc) / dec</t>
  </si>
  <si>
    <t>FCF</t>
  </si>
  <si>
    <t>WACC</t>
  </si>
  <si>
    <t>Cost of Equity</t>
  </si>
  <si>
    <t>D/D+E</t>
  </si>
  <si>
    <t>E/D+E</t>
  </si>
  <si>
    <t>Terminal Value</t>
  </si>
  <si>
    <t>EBITDA</t>
  </si>
  <si>
    <t>Exit Multiple (EV/EBITDA)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</si>
  <si>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</si>
  <si>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</si>
  <si>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</si>
  <si>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</si>
  <si>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</si>
  <si>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</si>
  <si>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</si>
  <si>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</si>
  <si>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</si>
  <si>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</si>
  <si>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</si>
  <si>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</si>
  <si>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</si>
  <si>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</si>
  <si>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Implied Share Price</t>
  </si>
  <si>
    <t>Discounted Cash Flow for Coca-Cola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</si>
</sst>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0.00\x"/>
    <numFmt numFmtId="167" formatCode="#,##0;\(#,##0\)"/>
    <numFmt numFmtId="168" formatCode="#,##0.00;\(#,##0.00\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sz val="12"/>
      <color rgb="FF000000"/>
      <name val="Calibri"/>
      <family val="2"/>
    </font>
    <font>
      <b/>
      <i/>
      <sz val="12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D9E2F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rgb="FFD9E2F3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167" fontId="3" fillId="0" borderId="0" xfId="0" applyNumberFormat="1" applyFont="1"/>
    <xf numFmtId="0" fontId="0" fillId="0" borderId="5" xfId="0" applyFont="1" applyBorder="1" applyAlignment="1"/>
    <xf numFmtId="0" fontId="2" fillId="0" borderId="5" xfId="0" applyFont="1" applyBorder="1" applyAlignment="1">
      <alignment horizontal="left"/>
    </xf>
    <xf numFmtId="167" fontId="2" fillId="0" borderId="5" xfId="0" applyNumberFormat="1" applyFont="1" applyBorder="1"/>
    <xf numFmtId="167" fontId="3" fillId="0" borderId="5" xfId="0" applyNumberFormat="1" applyFont="1" applyBorder="1"/>
    <xf numFmtId="0" fontId="1" fillId="0" borderId="5" xfId="0" applyFont="1" applyBorder="1" applyAlignment="1">
      <alignment horizontal="left"/>
    </xf>
    <xf numFmtId="167" fontId="1" fillId="0" borderId="5" xfId="0" applyNumberFormat="1" applyFont="1" applyBorder="1"/>
    <xf numFmtId="167" fontId="2" fillId="0" borderId="0" xfId="0" applyNumberFormat="1" applyFont="1"/>
    <xf numFmtId="0" fontId="2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10" xfId="0" applyFont="1" applyBorder="1" applyAlignment="1"/>
    <xf numFmtId="167" fontId="2" fillId="0" borderId="10" xfId="0" applyNumberFormat="1" applyFont="1" applyBorder="1"/>
    <xf numFmtId="0" fontId="2" fillId="0" borderId="0" xfId="0" applyFont="1" applyAlignment="1">
      <alignment horizontal="left"/>
    </xf>
    <xf numFmtId="167" fontId="2" fillId="0" borderId="6" xfId="0" applyNumberFormat="1" applyFont="1" applyBorder="1"/>
    <xf numFmtId="0" fontId="1" fillId="0" borderId="14" xfId="0" applyFont="1" applyBorder="1" applyAlignment="1">
      <alignment horizontal="left"/>
    </xf>
    <xf numFmtId="167" fontId="1" fillId="0" borderId="15" xfId="0" applyNumberFormat="1" applyFont="1" applyBorder="1"/>
    <xf numFmtId="167" fontId="1" fillId="0" borderId="16" xfId="0" applyNumberFormat="1" applyFont="1" applyBorder="1"/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167" fontId="2" fillId="0" borderId="22" xfId="0" applyNumberFormat="1" applyFont="1" applyBorder="1"/>
    <xf numFmtId="0" fontId="1" fillId="0" borderId="11" xfId="0" applyFont="1" applyBorder="1" applyAlignment="1">
      <alignment horizontal="left"/>
    </xf>
    <xf numFmtId="167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167" fontId="3" fillId="0" borderId="6" xfId="0" applyNumberFormat="1" applyFont="1" applyBorder="1"/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2" fillId="4" borderId="4" xfId="0" applyFont="1" applyFill="1" applyBorder="1"/>
    <xf numFmtId="0" fontId="0" fillId="4" borderId="0" xfId="0" applyFont="1" applyFill="1" applyAlignment="1"/>
    <xf numFmtId="164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0" fontId="2" fillId="5" borderId="5" xfId="0" applyFont="1" applyFill="1" applyBorder="1" applyAlignment="1">
      <alignment horizontal="right"/>
    </xf>
    <xf numFmtId="0" fontId="2" fillId="5" borderId="5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167" fontId="2" fillId="5" borderId="7" xfId="0" applyNumberFormat="1" applyFont="1" applyFill="1" applyBorder="1"/>
    <xf numFmtId="10" fontId="6" fillId="6" borderId="7" xfId="0" applyNumberFormat="1" applyFont="1" applyFill="1" applyBorder="1"/>
    <xf numFmtId="164" fontId="6" fillId="6" borderId="9" xfId="0" applyNumberFormat="1" applyFont="1" applyFill="1" applyBorder="1"/>
    <xf numFmtId="167" fontId="2" fillId="6" borderId="5" xfId="0" applyNumberFormat="1" applyFont="1" applyFill="1" applyBorder="1"/>
    <xf numFmtId="167" fontId="1" fillId="6" borderId="5" xfId="0" applyNumberFormat="1" applyFont="1" applyFill="1" applyBorder="1"/>
    <xf numFmtId="167" fontId="2" fillId="6" borderId="6" xfId="0" applyNumberFormat="1" applyFont="1" applyFill="1" applyBorder="1"/>
    <xf numFmtId="167" fontId="1" fillId="6" borderId="16" xfId="0" applyNumberFormat="1" applyFont="1" applyFill="1" applyBorder="1"/>
    <xf numFmtId="168" fontId="2" fillId="6" borderId="0" xfId="0" applyNumberFormat="1" applyFont="1" applyFill="1" applyBorder="1"/>
    <xf numFmtId="167" fontId="2" fillId="6" borderId="0" xfId="0" applyNumberFormat="1" applyFont="1" applyFill="1" applyBorder="1"/>
    <xf numFmtId="167" fontId="2" fillId="7" borderId="10" xfId="0" applyNumberFormat="1" applyFont="1" applyFill="1" applyBorder="1"/>
    <xf numFmtId="167" fontId="2" fillId="6" borderId="22" xfId="0" applyNumberFormat="1" applyFont="1" applyFill="1" applyBorder="1"/>
    <xf numFmtId="167" fontId="1" fillId="6" borderId="13" xfId="0" applyNumberFormat="1" applyFont="1" applyFill="1" applyBorder="1"/>
    <xf numFmtId="168" fontId="1" fillId="6" borderId="25" xfId="0" applyNumberFormat="1" applyFont="1" applyFill="1" applyBorder="1"/>
    <xf numFmtId="0" fontId="5" fillId="5" borderId="23" xfId="0" applyFont="1" applyFill="1" applyBorder="1"/>
    <xf numFmtId="167" fontId="2" fillId="5" borderId="18" xfId="0" applyNumberFormat="1" applyFont="1" applyFill="1" applyBorder="1"/>
    <xf numFmtId="0" fontId="5" fillId="5" borderId="17" xfId="0" applyFont="1" applyFill="1" applyBorder="1" applyAlignment="1">
      <alignment horizontal="left"/>
    </xf>
    <xf numFmtId="167" fontId="2" fillId="5" borderId="19" xfId="0" applyNumberFormat="1" applyFont="1" applyFill="1" applyBorder="1"/>
    <xf numFmtId="0" fontId="5" fillId="5" borderId="11" xfId="0" applyFont="1" applyFill="1" applyBorder="1"/>
    <xf numFmtId="167" fontId="2" fillId="5" borderId="12" xfId="0" applyNumberFormat="1" applyFont="1" applyFill="1" applyBorder="1"/>
    <xf numFmtId="167" fontId="2" fillId="5" borderId="13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8" fillId="4" borderId="2" xfId="0" applyFont="1" applyFill="1" applyBorder="1"/>
    <xf numFmtId="0" fontId="8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showGridLines="0" tabSelected="1" workbookViewId="0">
      <selection activeCell="L20" sqref="L20"/>
    </sheetView>
  </sheetViews>
  <sheetFormatPr defaultRowHeight="14.5" x14ac:dyDescent="0.35"/>
  <cols>
    <col min="1" max="1" width="2.453125" customWidth="1"/>
    <col min="2" max="2" width="31.6328125" bestFit="1" customWidth="1"/>
    <col min="3" max="3" width="8.90625" customWidth="1"/>
    <col min="4" max="4" width="11.36328125" customWidth="1"/>
    <col min="5" max="5" width="11.1796875" customWidth="1"/>
    <col min="6" max="6" width="9.6328125" customWidth="1"/>
    <col min="7" max="7" width="10.1796875" customWidth="1"/>
    <col min="8" max="8" width="9.81640625" customWidth="1"/>
  </cols>
  <sheetData>
    <row r="1" spans="2:8" ht="38" customHeight="1" x14ac:dyDescent="0.55000000000000004">
      <c r="B1" s="62" t="s">
        <v>41</v>
      </c>
      <c r="C1" s="63"/>
      <c r="D1" s="63"/>
      <c r="E1" s="63"/>
      <c r="F1" s="63"/>
      <c r="G1" s="63"/>
      <c r="H1" s="64"/>
    </row>
    <row r="2" spans="2:8" ht="15.5" x14ac:dyDescent="0.35">
      <c r="B2" s="1"/>
      <c r="C2" s="1"/>
      <c r="D2" s="1"/>
      <c r="E2" s="1"/>
      <c r="F2" s="1"/>
      <c r="G2" s="1"/>
      <c r="H2" s="1"/>
    </row>
    <row r="3" spans="2:8" ht="15.5" x14ac:dyDescent="0.35">
      <c r="B3" s="32" t="s">
        <v>0</v>
      </c>
      <c r="C3" s="32"/>
      <c r="D3" s="2"/>
      <c r="E3" s="32" t="s">
        <v>1</v>
      </c>
      <c r="F3" s="32"/>
      <c r="G3" s="33"/>
      <c r="H3" s="33"/>
    </row>
    <row r="4" spans="2:8" ht="15.5" x14ac:dyDescent="0.35">
      <c r="B4" s="3" t="s">
        <v>2</v>
      </c>
      <c r="C4" s="34">
        <v>3.5000000000000003E-2</v>
      </c>
      <c r="D4" s="2"/>
      <c r="E4" s="3" t="s">
        <v>3</v>
      </c>
      <c r="H4" s="37">
        <v>0.6</v>
      </c>
    </row>
    <row r="5" spans="2:8" ht="15.5" x14ac:dyDescent="0.35">
      <c r="B5" s="3" t="s">
        <v>4</v>
      </c>
      <c r="C5" s="35">
        <v>12</v>
      </c>
      <c r="D5" s="2"/>
      <c r="E5" s="3" t="s">
        <v>5</v>
      </c>
      <c r="H5" s="36">
        <v>0.09</v>
      </c>
    </row>
    <row r="6" spans="2:8" ht="15.5" x14ac:dyDescent="0.35">
      <c r="B6" s="3" t="s">
        <v>6</v>
      </c>
      <c r="C6" s="36">
        <v>0.05</v>
      </c>
      <c r="D6" s="2"/>
      <c r="E6" s="5" t="s">
        <v>7</v>
      </c>
      <c r="H6" s="13">
        <v>250000</v>
      </c>
    </row>
    <row r="7" spans="2:8" ht="15.5" x14ac:dyDescent="0.35">
      <c r="B7" s="3" t="s">
        <v>8</v>
      </c>
      <c r="C7" s="36">
        <v>0.21</v>
      </c>
      <c r="D7" s="2"/>
      <c r="E7" s="5" t="s">
        <v>9</v>
      </c>
      <c r="H7" s="13">
        <v>45000</v>
      </c>
    </row>
    <row r="8" spans="2:8" ht="15.5" x14ac:dyDescent="0.35">
      <c r="B8" s="3" t="s">
        <v>10</v>
      </c>
      <c r="C8" s="34">
        <v>0.04</v>
      </c>
      <c r="D8" s="2"/>
      <c r="E8" s="3"/>
      <c r="F8" s="3"/>
      <c r="G8" s="2"/>
      <c r="H8" s="2"/>
    </row>
    <row r="9" spans="2:8" ht="15.5" x14ac:dyDescent="0.35">
      <c r="B9" s="2"/>
      <c r="C9" s="4"/>
      <c r="D9" s="2"/>
      <c r="E9" s="2"/>
      <c r="F9" s="2"/>
      <c r="G9" s="2"/>
      <c r="H9" s="2"/>
    </row>
    <row r="10" spans="2:8" x14ac:dyDescent="0.35">
      <c r="B10" s="2"/>
      <c r="C10" s="2"/>
      <c r="D10" s="2"/>
      <c r="E10" s="2"/>
      <c r="F10" s="2"/>
      <c r="G10" s="2"/>
      <c r="H10" s="2"/>
    </row>
    <row r="11" spans="2:8" ht="15.5" x14ac:dyDescent="0.35">
      <c r="B11" s="38" t="s">
        <v>11</v>
      </c>
      <c r="C11" s="39">
        <v>0</v>
      </c>
      <c r="D11" s="39">
        <v>1</v>
      </c>
      <c r="E11" s="39">
        <v>2</v>
      </c>
      <c r="F11" s="39">
        <v>3</v>
      </c>
      <c r="G11" s="39">
        <v>4</v>
      </c>
      <c r="H11" s="39">
        <v>5</v>
      </c>
    </row>
    <row r="12" spans="2:8" ht="15.5" x14ac:dyDescent="0.35">
      <c r="B12" s="40" t="s">
        <v>12</v>
      </c>
      <c r="C12" s="7"/>
      <c r="D12" s="7"/>
      <c r="E12" s="7"/>
      <c r="F12" s="7"/>
      <c r="G12" s="7"/>
      <c r="H12" s="7"/>
    </row>
    <row r="13" spans="2:8" ht="15.5" x14ac:dyDescent="0.35">
      <c r="B13" s="8" t="s">
        <v>13</v>
      </c>
      <c r="C13" s="9"/>
      <c r="D13" s="10">
        <v>12000</v>
      </c>
      <c r="E13" s="10">
        <v>12600</v>
      </c>
      <c r="F13" s="10">
        <v>13200</v>
      </c>
      <c r="G13" s="10">
        <v>13800</v>
      </c>
      <c r="H13" s="10">
        <v>14400</v>
      </c>
    </row>
    <row r="14" spans="2:8" ht="15.5" x14ac:dyDescent="0.35">
      <c r="B14" s="8" t="s">
        <v>14</v>
      </c>
      <c r="C14" s="9"/>
      <c r="D14" s="45">
        <f>D13*-$C$7</f>
        <v>-2520</v>
      </c>
      <c r="E14" s="45">
        <f t="shared" ref="E14:H14" si="0">E13*-$C$7</f>
        <v>-2646</v>
      </c>
      <c r="F14" s="45">
        <f t="shared" si="0"/>
        <v>-2772</v>
      </c>
      <c r="G14" s="45">
        <f t="shared" si="0"/>
        <v>-2898</v>
      </c>
      <c r="H14" s="45">
        <f t="shared" si="0"/>
        <v>-3024</v>
      </c>
    </row>
    <row r="15" spans="2:8" ht="15.5" x14ac:dyDescent="0.35">
      <c r="B15" s="8" t="s">
        <v>15</v>
      </c>
      <c r="C15" s="9"/>
      <c r="D15" s="10">
        <v>605</v>
      </c>
      <c r="E15" s="10">
        <v>530</v>
      </c>
      <c r="F15" s="10">
        <v>440</v>
      </c>
      <c r="G15" s="10">
        <v>700</v>
      </c>
      <c r="H15" s="10">
        <v>690</v>
      </c>
    </row>
    <row r="16" spans="2:8" ht="15.5" x14ac:dyDescent="0.35">
      <c r="B16" s="8" t="s">
        <v>16</v>
      </c>
      <c r="C16" s="9"/>
      <c r="D16" s="10">
        <v>-1750</v>
      </c>
      <c r="E16" s="10">
        <v>-1650</v>
      </c>
      <c r="F16" s="10">
        <v>-1500</v>
      </c>
      <c r="G16" s="10">
        <v>-1400</v>
      </c>
      <c r="H16" s="10">
        <v>-1300</v>
      </c>
    </row>
    <row r="17" spans="2:8" ht="15.5" x14ac:dyDescent="0.35">
      <c r="B17" s="8" t="s">
        <v>17</v>
      </c>
      <c r="C17" s="9"/>
      <c r="D17" s="10">
        <v>-200</v>
      </c>
      <c r="E17" s="10">
        <v>-200</v>
      </c>
      <c r="F17" s="10">
        <v>-200</v>
      </c>
      <c r="G17" s="10">
        <v>-200</v>
      </c>
      <c r="H17" s="10">
        <v>-200</v>
      </c>
    </row>
    <row r="18" spans="2:8" ht="15.5" x14ac:dyDescent="0.35">
      <c r="B18" s="11" t="s">
        <v>18</v>
      </c>
      <c r="C18" s="12"/>
      <c r="D18" s="46">
        <f>SUM(D13:D17)</f>
        <v>8135</v>
      </c>
      <c r="E18" s="46">
        <f t="shared" ref="E18:H18" si="1">SUM(E13:E17)</f>
        <v>8634</v>
      </c>
      <c r="F18" s="46">
        <f t="shared" si="1"/>
        <v>9168</v>
      </c>
      <c r="G18" s="46">
        <f t="shared" si="1"/>
        <v>10002</v>
      </c>
      <c r="H18" s="46">
        <f t="shared" si="1"/>
        <v>10566</v>
      </c>
    </row>
    <row r="19" spans="2:8" ht="15.5" x14ac:dyDescent="0.35">
      <c r="B19" s="2"/>
      <c r="C19" s="13"/>
      <c r="D19" s="13"/>
      <c r="E19" s="13"/>
      <c r="F19" s="13"/>
      <c r="G19" s="13"/>
      <c r="H19" s="13"/>
    </row>
    <row r="20" spans="2:8" ht="15.5" x14ac:dyDescent="0.35">
      <c r="B20" s="41" t="s">
        <v>19</v>
      </c>
      <c r="C20" s="42"/>
      <c r="D20" s="13"/>
      <c r="E20" s="13"/>
      <c r="F20" s="13"/>
      <c r="G20" s="13"/>
      <c r="H20" s="13"/>
    </row>
    <row r="21" spans="2:8" ht="15.5" x14ac:dyDescent="0.35">
      <c r="B21" s="14" t="s">
        <v>20</v>
      </c>
      <c r="C21" s="43">
        <f>C8+H4*(H5-C8)</f>
        <v>6.9999999999999993E-2</v>
      </c>
      <c r="D21" s="13"/>
      <c r="E21" s="13"/>
      <c r="F21" s="13"/>
      <c r="G21" s="13"/>
      <c r="H21" s="13"/>
    </row>
    <row r="22" spans="2:8" ht="15.5" x14ac:dyDescent="0.35">
      <c r="B22" s="14" t="s">
        <v>21</v>
      </c>
      <c r="C22" s="43">
        <f>H7/(H7+H6)</f>
        <v>0.15254237288135594</v>
      </c>
      <c r="D22" s="13"/>
      <c r="E22" s="13"/>
      <c r="F22" s="13"/>
      <c r="G22" s="13"/>
      <c r="H22" s="13"/>
    </row>
    <row r="23" spans="2:8" ht="15.5" x14ac:dyDescent="0.35">
      <c r="B23" s="14" t="s">
        <v>22</v>
      </c>
      <c r="C23" s="43">
        <f>H6/(H6+H7)</f>
        <v>0.84745762711864403</v>
      </c>
      <c r="D23" s="13"/>
      <c r="E23" s="13"/>
      <c r="F23" s="13"/>
      <c r="G23" s="13"/>
      <c r="H23" s="13"/>
    </row>
    <row r="24" spans="2:8" ht="15.5" x14ac:dyDescent="0.35">
      <c r="B24" s="15" t="s">
        <v>19</v>
      </c>
      <c r="C24" s="44">
        <f>C23*C21+C22*C6*(1+C7)</f>
        <v>6.8550847457627115E-2</v>
      </c>
      <c r="D24" s="13"/>
      <c r="E24" s="13"/>
      <c r="F24" s="13"/>
      <c r="G24" s="13"/>
      <c r="H24" s="13"/>
    </row>
    <row r="25" spans="2:8" ht="15.5" x14ac:dyDescent="0.35">
      <c r="B25" s="16"/>
      <c r="C25" s="17"/>
      <c r="D25" s="17"/>
      <c r="E25" s="17"/>
      <c r="F25" s="17"/>
      <c r="G25" s="17"/>
      <c r="H25" s="17"/>
    </row>
    <row r="26" spans="2:8" ht="15.5" x14ac:dyDescent="0.35">
      <c r="B26" s="59" t="s">
        <v>23</v>
      </c>
      <c r="C26" s="60"/>
      <c r="D26" s="60"/>
      <c r="E26" s="60"/>
      <c r="F26" s="60"/>
      <c r="G26" s="61"/>
      <c r="H26" s="61"/>
    </row>
    <row r="27" spans="2:8" ht="15.5" x14ac:dyDescent="0.35">
      <c r="B27" s="18" t="s">
        <v>24</v>
      </c>
      <c r="C27" s="13"/>
      <c r="D27" s="13"/>
      <c r="E27" s="13"/>
      <c r="F27" s="13"/>
      <c r="G27" s="19"/>
      <c r="H27" s="47">
        <f>H13+H15</f>
        <v>15090</v>
      </c>
    </row>
    <row r="28" spans="2:8" ht="15.5" x14ac:dyDescent="0.35">
      <c r="B28" s="18" t="s">
        <v>25</v>
      </c>
      <c r="C28" s="13"/>
      <c r="D28" s="13"/>
      <c r="E28" s="13"/>
      <c r="F28" s="13"/>
      <c r="G28" s="19"/>
      <c r="H28" s="47">
        <f>H27*C5</f>
        <v>181080</v>
      </c>
    </row>
    <row r="29" spans="2:8" ht="15.5" x14ac:dyDescent="0.35">
      <c r="B29" s="18" t="s">
        <v>26</v>
      </c>
      <c r="C29" s="13"/>
      <c r="D29" s="13"/>
      <c r="E29" s="13"/>
      <c r="F29" s="13"/>
      <c r="G29" s="19"/>
      <c r="H29" s="47">
        <f>H18*(1+C4)/C24-C4</f>
        <v>159528.40856533565</v>
      </c>
    </row>
    <row r="30" spans="2:8" ht="15.5" x14ac:dyDescent="0.35">
      <c r="B30" s="20" t="s">
        <v>27</v>
      </c>
      <c r="C30" s="21"/>
      <c r="D30" s="21"/>
      <c r="E30" s="21"/>
      <c r="F30" s="21"/>
      <c r="G30" s="22"/>
      <c r="H30" s="48">
        <f>AVERAGE(H28:H29)</f>
        <v>170304.20428266784</v>
      </c>
    </row>
    <row r="31" spans="2:8" ht="15.5" x14ac:dyDescent="0.35">
      <c r="B31" s="2"/>
      <c r="C31" s="13"/>
      <c r="D31" s="13"/>
      <c r="E31" s="13"/>
      <c r="F31" s="13"/>
      <c r="G31" s="13"/>
      <c r="H31" s="13"/>
    </row>
    <row r="32" spans="2:8" ht="15.5" x14ac:dyDescent="0.35">
      <c r="B32" s="57" t="s">
        <v>28</v>
      </c>
      <c r="C32" s="56"/>
      <c r="D32" s="58"/>
      <c r="E32" s="58"/>
      <c r="F32" s="58"/>
      <c r="G32" s="58"/>
      <c r="H32" s="56"/>
    </row>
    <row r="33" spans="2:8" ht="15.5" x14ac:dyDescent="0.35">
      <c r="B33" s="23" t="s">
        <v>29</v>
      </c>
      <c r="C33" s="19"/>
      <c r="D33" s="49">
        <f>1/(1+$C$24)^D11</f>
        <v>0.93584690179159169</v>
      </c>
      <c r="E33" s="49">
        <f t="shared" ref="E33:H33" si="2">1/(1+$C$24)^E11</f>
        <v>0.87580942359292113</v>
      </c>
      <c r="F33" s="49">
        <f t="shared" si="2"/>
        <v>0.81962353562931489</v>
      </c>
      <c r="G33" s="49">
        <f t="shared" si="2"/>
        <v>0.76704214645416458</v>
      </c>
      <c r="H33" s="49">
        <f t="shared" si="2"/>
        <v>0.71783401630270227</v>
      </c>
    </row>
    <row r="34" spans="2:8" ht="15.5" x14ac:dyDescent="0.35">
      <c r="B34" s="23" t="s">
        <v>30</v>
      </c>
      <c r="C34" s="19"/>
      <c r="D34" s="50">
        <f>D33*D18</f>
        <v>7613.1145460745984</v>
      </c>
      <c r="E34" s="50">
        <f t="shared" ref="E34:H34" si="3">E33*E18</f>
        <v>7561.7385633012809</v>
      </c>
      <c r="F34" s="50">
        <f t="shared" si="3"/>
        <v>7514.308574649559</v>
      </c>
      <c r="G34" s="50">
        <f t="shared" si="3"/>
        <v>7671.9555488345541</v>
      </c>
      <c r="H34" s="47">
        <f t="shared" si="3"/>
        <v>7584.6342162543524</v>
      </c>
    </row>
    <row r="35" spans="2:8" ht="15.5" x14ac:dyDescent="0.35">
      <c r="B35" s="24" t="s">
        <v>31</v>
      </c>
      <c r="C35" s="25"/>
      <c r="D35" s="51"/>
      <c r="E35" s="51"/>
      <c r="F35" s="51"/>
      <c r="G35" s="51"/>
      <c r="H35" s="52">
        <f>H33*H30</f>
        <v>122250.15095346332</v>
      </c>
    </row>
    <row r="36" spans="2:8" ht="15.5" x14ac:dyDescent="0.35">
      <c r="B36" s="26" t="s">
        <v>32</v>
      </c>
      <c r="C36" s="53">
        <f>SUM(D34:H35)</f>
        <v>160195.90240257766</v>
      </c>
      <c r="D36" s="27"/>
      <c r="E36" s="27"/>
      <c r="F36" s="27"/>
      <c r="G36" s="27"/>
      <c r="H36" s="27"/>
    </row>
    <row r="37" spans="2:8" ht="15.5" x14ac:dyDescent="0.35">
      <c r="B37" s="2"/>
      <c r="C37" s="2"/>
      <c r="D37" s="13"/>
      <c r="E37" s="13"/>
      <c r="F37" s="13"/>
      <c r="G37" s="13"/>
      <c r="H37" s="13"/>
    </row>
    <row r="38" spans="2:8" ht="15.5" x14ac:dyDescent="0.35">
      <c r="B38" s="55" t="s">
        <v>33</v>
      </c>
      <c r="C38" s="56"/>
      <c r="D38" s="13"/>
      <c r="E38" s="13"/>
      <c r="F38" s="13"/>
      <c r="G38" s="13"/>
      <c r="H38" s="13"/>
    </row>
    <row r="39" spans="2:8" ht="15.5" x14ac:dyDescent="0.35">
      <c r="B39" s="28" t="s">
        <v>34</v>
      </c>
      <c r="C39" s="29">
        <v>15500</v>
      </c>
      <c r="D39" s="13"/>
      <c r="E39" s="13"/>
      <c r="F39" s="13"/>
      <c r="G39" s="13"/>
      <c r="H39" s="13"/>
    </row>
    <row r="40" spans="2:8" ht="15.5" x14ac:dyDescent="0.35">
      <c r="B40" s="28" t="s">
        <v>35</v>
      </c>
      <c r="C40" s="29">
        <v>6000</v>
      </c>
      <c r="D40" s="13"/>
      <c r="E40" s="13"/>
      <c r="F40" s="13"/>
      <c r="G40" s="13"/>
      <c r="H40" s="13"/>
    </row>
    <row r="41" spans="2:8" ht="15.5" x14ac:dyDescent="0.35">
      <c r="B41" s="28" t="s">
        <v>36</v>
      </c>
      <c r="C41" s="29">
        <v>25650</v>
      </c>
      <c r="D41" s="13"/>
      <c r="E41" s="13"/>
      <c r="F41" s="13"/>
      <c r="G41" s="13"/>
      <c r="H41" s="13"/>
    </row>
    <row r="42" spans="2:8" ht="15.5" x14ac:dyDescent="0.35">
      <c r="B42" s="28" t="s">
        <v>37</v>
      </c>
      <c r="C42" s="29">
        <v>116540</v>
      </c>
      <c r="D42" s="13"/>
      <c r="E42" s="13"/>
      <c r="F42" s="13"/>
      <c r="G42" s="13"/>
      <c r="H42" s="13"/>
    </row>
    <row r="43" spans="2:8" ht="15.5" x14ac:dyDescent="0.35">
      <c r="B43" s="30" t="s">
        <v>38</v>
      </c>
      <c r="C43" s="48">
        <f>SUM(C36,C39:C40)-SUM(C41:C42)</f>
        <v>39505.90240257766</v>
      </c>
      <c r="D43" s="13"/>
      <c r="E43" s="13"/>
      <c r="F43" s="13"/>
      <c r="G43" s="13"/>
      <c r="H43" s="13"/>
    </row>
    <row r="44" spans="2:8" ht="15.5" x14ac:dyDescent="0.35">
      <c r="B44" s="2"/>
      <c r="C44" s="13"/>
      <c r="D44" s="13"/>
      <c r="E44" s="13"/>
      <c r="F44" s="13"/>
      <c r="G44" s="13"/>
      <c r="H44" s="13"/>
    </row>
    <row r="45" spans="2:8" ht="15.5" x14ac:dyDescent="0.35">
      <c r="B45" s="18" t="s">
        <v>39</v>
      </c>
      <c r="C45" s="6">
        <v>1000</v>
      </c>
      <c r="D45" s="13"/>
      <c r="E45" s="13"/>
      <c r="F45" s="13"/>
      <c r="G45" s="13"/>
      <c r="H45" s="13"/>
    </row>
    <row r="46" spans="2:8" ht="15.5" x14ac:dyDescent="0.35">
      <c r="B46" s="31" t="s">
        <v>40</v>
      </c>
      <c r="C46" s="54">
        <f>C43/C45</f>
        <v>39.505902402577661</v>
      </c>
      <c r="D46" s="13"/>
      <c r="E46" s="13"/>
      <c r="F46" s="13"/>
      <c r="G46" s="13"/>
      <c r="H46" s="13"/>
    </row>
    <row r="47" spans="2:8" x14ac:dyDescent="0.35">
      <c r="B47" s="2"/>
      <c r="C47" s="2"/>
      <c r="D47" s="2"/>
      <c r="E47" s="2"/>
      <c r="F47" s="2"/>
      <c r="G47" s="2"/>
      <c r="H47" s="2"/>
    </row>
    <row r="48" spans="2:8" x14ac:dyDescent="0.35">
      <c r="B48" s="2"/>
      <c r="C48" s="2"/>
      <c r="D48" s="2"/>
      <c r="E48" s="2"/>
      <c r="F48" s="2"/>
      <c r="G48" s="2"/>
      <c r="H48" s="2"/>
    </row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 for Coco-Cola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</dc:creator>
  <cp:lastModifiedBy>Lizzie</cp:lastModifiedBy>
  <dcterms:created xsi:type="dcterms:W3CDTF">2025-10-28T09:43:25Z</dcterms:created>
  <dcterms:modified xsi:type="dcterms:W3CDTF">2025-10-28T10:06:48Z</dcterms:modified>
</cp:coreProperties>
</file>