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ashleyanderson/Desktop/"/>
    </mc:Choice>
  </mc:AlternateContent>
  <xr:revisionPtr revIDLastSave="0" documentId="13_ncr:1_{B68E95C6-7A9F-214A-8798-ECA8AB664823}" xr6:coauthVersionLast="47" xr6:coauthVersionMax="47" xr10:uidLastSave="{00000000-0000-0000-0000-000000000000}"/>
  <bookViews>
    <workbookView xWindow="-1880" yWindow="760" windowWidth="30240" windowHeight="17500" activeTab="3" xr2:uid="{00000000-000D-0000-FFFF-FFFF00000000}"/>
  </bookViews>
  <sheets>
    <sheet name="Category" sheetId="4" r:id="rId1"/>
    <sheet name="Sub Category" sheetId="5" r:id="rId2"/>
    <sheet name="Outcome" sheetId="20" r:id="rId3"/>
    <sheet name="Crowdfunding" sheetId="1" r:id="rId4"/>
    <sheet name="Outcomes Based on Goal" sheetId="18" r:id="rId5"/>
    <sheet name="Summary" sheetId="19" r:id="rId6"/>
  </sheets>
  <definedNames>
    <definedName name="_xlnm._FilterDatabase" localSheetId="3" hidden="1">Crowdfunding!$A$1:$R$1001</definedName>
    <definedName name="_xlnm._FilterDatabase" localSheetId="4" hidden="1">'Outcomes Based on Goal'!$A$1:$H$1</definedName>
    <definedName name="_xlchart.v1.0" hidden="1">Summary!$D$1</definedName>
    <definedName name="_xlchart.v1.1" hidden="1">Summary!$D$2:$D$566</definedName>
    <definedName name="_xlchart.v1.2" hidden="1">Summary!$B$1</definedName>
    <definedName name="_xlchart.v1.3" hidden="1">Summary!$B$2:$B$566</definedName>
    <definedName name="_xlchart.v1.4" hidden="1">Summary!$D$1</definedName>
    <definedName name="_xlchart.v1.5" hidden="1">Summary!$D$2:$D$566</definedName>
    <definedName name="_xlchart.v1.6" hidden="1">Summary!$D$1</definedName>
    <definedName name="_xlchart.v1.7" hidden="1">Summary!$D$2:$D$566</definedName>
    <definedName name="_xlchart.v1.8" hidden="1">Summary!$B$1</definedName>
    <definedName name="_xlchart.v1.9" hidden="1">Summary!$B$2:$B$566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9" l="1"/>
  <c r="J10" i="19"/>
  <c r="G10" i="19"/>
  <c r="F10" i="19"/>
  <c r="K5" i="19"/>
  <c r="J5" i="19"/>
  <c r="G5" i="19"/>
  <c r="F5" i="19"/>
  <c r="D13" i="18"/>
  <c r="C13" i="18"/>
  <c r="B13" i="18"/>
  <c r="D12" i="18"/>
  <c r="C12" i="18"/>
  <c r="B12" i="18"/>
  <c r="D11" i="18"/>
  <c r="C11" i="18"/>
  <c r="B11" i="18"/>
  <c r="D10" i="18"/>
  <c r="C10" i="18"/>
  <c r="B10" i="18"/>
  <c r="D9" i="18"/>
  <c r="C9" i="18"/>
  <c r="B9" i="18"/>
  <c r="D8" i="18"/>
  <c r="C8" i="18"/>
  <c r="B8" i="18"/>
  <c r="D7" i="18"/>
  <c r="C7" i="18"/>
  <c r="B7" i="18"/>
  <c r="D6" i="18"/>
  <c r="C6" i="18"/>
  <c r="B6" i="18"/>
  <c r="D5" i="18"/>
  <c r="C5" i="18"/>
  <c r="B5" i="18"/>
  <c r="D4" i="18"/>
  <c r="C4" i="18"/>
  <c r="B4" i="18"/>
  <c r="D3" i="18"/>
  <c r="C3" i="18"/>
  <c r="B3" i="18"/>
  <c r="D2" i="18"/>
  <c r="C2" i="18"/>
  <c r="B2" i="18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4" i="1"/>
  <c r="G5" i="1"/>
  <c r="G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" i="1"/>
  <c r="M4" i="1"/>
  <c r="M5" i="1"/>
  <c r="M6" i="1"/>
  <c r="M7" i="1"/>
  <c r="M8" i="1"/>
  <c r="M9" i="1"/>
  <c r="M10" i="1"/>
  <c r="M11" i="1"/>
  <c r="M12" i="1"/>
  <c r="M2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0" i="1"/>
  <c r="T21" i="1"/>
  <c r="T22" i="1"/>
  <c r="T23" i="1"/>
  <c r="T24" i="1"/>
  <c r="T25" i="1"/>
  <c r="T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63" i="1"/>
  <c r="E64" i="1"/>
  <c r="E65" i="1"/>
  <c r="E66" i="1"/>
  <c r="E67" i="1"/>
  <c r="E68" i="1"/>
  <c r="E69" i="1"/>
  <c r="E55" i="1"/>
  <c r="E56" i="1"/>
  <c r="E57" i="1"/>
  <c r="E58" i="1"/>
  <c r="E59" i="1"/>
  <c r="E60" i="1"/>
  <c r="E61" i="1"/>
  <c r="E62" i="1"/>
  <c r="E48" i="1"/>
  <c r="E49" i="1"/>
  <c r="E50" i="1"/>
  <c r="E51" i="1"/>
  <c r="E52" i="1"/>
  <c r="E53" i="1"/>
  <c r="E54" i="1"/>
  <c r="E4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3" i="1"/>
  <c r="E24" i="1"/>
  <c r="E25" i="1"/>
  <c r="E26" i="1"/>
  <c r="E27" i="1"/>
  <c r="E2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12" i="18" l="1"/>
  <c r="G12" i="18" s="1"/>
  <c r="E8" i="18"/>
  <c r="F8" i="18" s="1"/>
  <c r="E4" i="18"/>
  <c r="H4" i="18" s="1"/>
  <c r="E11" i="18"/>
  <c r="G11" i="18" s="1"/>
  <c r="E7" i="18"/>
  <c r="F7" i="18" s="1"/>
  <c r="E3" i="18"/>
  <c r="H3" i="18" s="1"/>
  <c r="E2" i="18"/>
  <c r="E10" i="18"/>
  <c r="F10" i="18" s="1"/>
  <c r="E6" i="18"/>
  <c r="H6" i="18" s="1"/>
  <c r="E13" i="18"/>
  <c r="G13" i="18" s="1"/>
  <c r="E9" i="18"/>
  <c r="F9" i="18" s="1"/>
  <c r="E5" i="18"/>
  <c r="F5" i="18" s="1"/>
  <c r="H2" i="18" l="1"/>
  <c r="F6" i="18"/>
  <c r="G7" i="18"/>
  <c r="G6" i="18"/>
  <c r="F12" i="18"/>
  <c r="H7" i="18"/>
  <c r="H12" i="18"/>
  <c r="F13" i="18"/>
  <c r="G2" i="18"/>
  <c r="H8" i="18"/>
  <c r="G3" i="18"/>
  <c r="F11" i="18"/>
  <c r="H5" i="18"/>
  <c r="H11" i="18"/>
  <c r="F2" i="18"/>
  <c r="H9" i="18"/>
  <c r="G4" i="18"/>
  <c r="H10" i="18"/>
  <c r="G5" i="18"/>
  <c r="G10" i="18"/>
  <c r="H13" i="18"/>
  <c r="G8" i="18"/>
  <c r="F3" i="18"/>
  <c r="G9" i="18"/>
  <c r="F4" i="18"/>
</calcChain>
</file>

<file path=xl/sharedStrings.xml><?xml version="1.0" encoding="utf-8"?>
<sst xmlns="http://schemas.openxmlformats.org/spreadsheetml/2006/main" count="7068" uniqueCount="2115">
  <si>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</si>
  <si>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</si>
  <si>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</si>
  <si>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</si>
  <si>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</si>
  <si>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</si>
  <si>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</si>
  <si>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</si>
  <si>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</si>
  <si>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</si>
  <si>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</si>
  <si>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</si>
  <si>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</si>
  <si>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</si>
  <si>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</si>
  <si>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</si>
  <si>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</si>
  <si>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</si>
  <si>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</si>
  <si>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</si>
  <si>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</si>
  <si>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</si>
  <si>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</si>
  <si>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</si>
  <si>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</si>
  <si>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</si>
  <si>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</si>
  <si>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</si>
  <si>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</si>
  <si>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</si>
  <si>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</si>
  <si>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</si>
  <si>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</si>
  <si>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</si>
  <si>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</si>
  <si>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</si>
  <si>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</si>
  <si>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</si>
  <si>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</si>
  <si>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</si>
  <si>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</si>
  <si>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</si>
  <si>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</si>
  <si>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</si>
  <si>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</si>
  <si>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</si>
  <si>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</si>
  <si>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</si>
  <si>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</si>
  <si>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</si>
  <si>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</si>
  <si>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</si>
  <si>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</si>
  <si>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</si>
  <si>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</si>
  <si>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</si>
  <si>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</si>
  <si>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</si>
  <si>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</si>
  <si>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</si>
  <si>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</si>
  <si>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</si>
  <si>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</si>
  <si>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</si>
  <si>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</si>
  <si>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</si>
  <si>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</si>
  <si>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</si>
  <si>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</si>
  <si>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</si>
  <si>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</si>
  <si>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</si>
  <si>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</si>
  <si>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</si>
  <si>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</si>
  <si>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</si>
  <si>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</si>
  <si>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</si>
  <si>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</si>
  <si>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</si>
  <si>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</si>
  <si>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</si>
  <si>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</si>
  <si>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</si>
  <si>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</si>
  <si>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</si>
  <si>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</si>
  <si>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</si>
  <si>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</si>
  <si>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</si>
  <si>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</si>
  <si>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</si>
  <si>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</si>
  <si>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</si>
  <si>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</si>
  <si>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</si>
  <si>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</si>
  <si>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</si>
  <si>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</si>
  <si>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</si>
  <si>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</si>
  <si>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</si>
  <si>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</si>
  <si>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</si>
  <si>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</si>
  <si>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</si>
  <si>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</si>
  <si>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</si>
  <si>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</si>
  <si>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</si>
  <si>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</si>
  <si>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</si>
  <si>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</si>
  <si>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</si>
  <si>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</si>
  <si>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</si>
  <si>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</si>
  <si>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</si>
  <si>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</si>
  <si>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</si>
  <si>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</si>
  <si>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</si>
  <si>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</si>
  <si>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</si>
  <si>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</si>
  <si>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</si>
  <si>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</si>
  <si>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</si>
  <si>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</si>
  <si>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</si>
  <si>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</si>
  <si>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</si>
  <si>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</si>
  <si>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</si>
  <si>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</si>
  <si>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</si>
  <si>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</si>
  <si>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</si>
  <si>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</si>
  <si>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</si>
  <si>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</si>
  <si>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</si>
  <si>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</si>
  <si>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</si>
  <si>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</si>
  <si>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</si>
  <si>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</si>
  <si>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</si>
  <si>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</si>
  <si>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</si>
  <si>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</si>
  <si>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</si>
  <si>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</si>
  <si>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</si>
  <si>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</si>
  <si>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</si>
  <si>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</si>
  <si>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</si>
  <si>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</si>
  <si>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</si>
  <si>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</si>
  <si>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</si>
  <si>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</si>
  <si>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</si>
  <si>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</si>
  <si>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</si>
  <si>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</si>
  <si>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</si>
  <si>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</si>
  <si>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</si>
  <si>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</si>
  <si>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</si>
  <si>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</si>
  <si>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</si>
  <si>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</si>
  <si>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</si>
  <si>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</si>
  <si>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</si>
  <si>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</si>
  <si>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</si>
  <si>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</si>
  <si>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</si>
  <si>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</si>
  <si>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</si>
  <si>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</si>
  <si>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</si>
  <si>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</si>
  <si>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</si>
  <si>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</si>
  <si>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</si>
  <si>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</si>
  <si>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</si>
  <si>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</si>
  <si>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</si>
  <si>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</si>
  <si>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</si>
  <si>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</si>
  <si>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</si>
  <si>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</si>
  <si>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</si>
  <si>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</si>
  <si>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</si>
  <si>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</si>
  <si>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</si>
  <si>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</si>
  <si>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</si>
  <si>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</si>
  <si>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</si>
  <si>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</si>
  <si>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</si>
  <si>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</si>
  <si>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</si>
  <si>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</si>
  <si>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</si>
  <si>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</si>
  <si>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</si>
  <si>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</si>
  <si>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</si>
  <si>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</si>
  <si>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</si>
  <si>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</si>
  <si>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</si>
  <si>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</si>
  <si>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</si>
  <si>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</si>
  <si>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</si>
  <si>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</si>
  <si>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</si>
  <si>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</si>
  <si>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</si>
  <si>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</si>
  <si>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</si>
  <si>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</si>
  <si>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</si>
  <si>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</si>
  <si>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</si>
  <si>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</si>
  <si>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</si>
  <si>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</si>
  <si>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</si>
  <si>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</si>
  <si>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</si>
  <si>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</si>
  <si>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</si>
  <si>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</si>
  <si>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</si>
  <si>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</si>
  <si>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</si>
  <si>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</si>
  <si>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</si>
  <si>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</si>
  <si>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</si>
  <si>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</si>
  <si>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</si>
  <si>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</si>
  <si>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</si>
  <si>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</si>
  <si>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</si>
  <si>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</si>
  <si>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</si>
  <si>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</si>
  <si>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</si>
  <si>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</si>
  <si>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</si>
  <si>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</si>
  <si>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</si>
  <si>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</si>
  <si>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</si>
  <si>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</si>
  <si>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</si>
  <si>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</si>
  <si>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</si>
  <si>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</si>
  <si>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</si>
  <si>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</si>
  <si>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</si>
  <si>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</si>
  <si>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</si>
  <si>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</si>
  <si>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</si>
  <si>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</si>
  <si>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</si>
  <si>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</si>
  <si>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</si>
  <si>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</si>
  <si>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</si>
  <si>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</si>
  <si>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</si>
  <si>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</si>
  <si>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</si>
  <si>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</si>
  <si>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</si>
  <si>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</si>
  <si>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</si>
  <si>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</si>
  <si>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</si>
  <si>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</si>
  <si>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</si>
  <si>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</si>
  <si>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</si>
  <si>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</si>
  <si>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</si>
  <si>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</si>
  <si>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</si>
  <si>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</si>
  <si>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</si>
  <si>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</si>
  <si>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</si>
  <si>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</si>
  <si>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</si>
  <si>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</si>
  <si>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</si>
  <si>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</si>
  <si>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</si>
  <si>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</si>
  <si>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</si>
  <si>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</si>
  <si>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</si>
  <si>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</si>
  <si>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</si>
  <si>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</si>
  <si>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</si>
  <si>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</si>
  <si>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</si>
  <si>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</si>
  <si>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</si>
  <si>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</si>
  <si>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</si>
  <si>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</si>
  <si>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</si>
  <si>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</si>
  <si>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</si>
  <si>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</si>
  <si>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</si>
  <si>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</si>
  <si>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</si>
  <si>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</si>
  <si>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</si>
  <si>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</si>
  <si>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</si>
  <si>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</si>
  <si>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</si>
  <si>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</si>
  <si>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</si>
  <si>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</si>
  <si>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</si>
  <si>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</si>
  <si>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</si>
  <si>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</si>
  <si>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</si>
  <si>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</si>
  <si>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</si>
  <si>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</si>
  <si>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</si>
  <si>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</si>
  <si>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</si>
  <si>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</si>
  <si>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</si>
  <si>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</si>
  <si>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</si>
  <si>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</si>
  <si>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</si>
  <si>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</si>
  <si>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</si>
  <si>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</si>
  <si>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</si>
  <si>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</si>
  <si>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</si>
  <si>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</si>
  <si>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</si>
  <si>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</si>
  <si>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</si>
  <si>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</si>
  <si>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</si>
  <si>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</si>
  <si>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</si>
  <si>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</si>
  <si>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</si>
  <si>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</si>
  <si>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</si>
  <si>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</si>
  <si>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</si>
  <si>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</si>
  <si>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</si>
  <si>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</si>
  <si>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</si>
  <si>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</si>
  <si>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</si>
  <si>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</si>
  <si>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</si>
  <si>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</si>
  <si>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</si>
  <si>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</si>
  <si>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</si>
  <si>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</si>
  <si>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</si>
  <si>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</si>
  <si>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</si>
  <si>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</si>
  <si>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</si>
  <si>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</si>
  <si>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</si>
  <si>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</si>
  <si>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</si>
  <si>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</si>
  <si>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</si>
  <si>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</si>
  <si>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</si>
  <si>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</si>
  <si>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</si>
  <si>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</si>
  <si>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</si>
  <si>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</si>
  <si>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</si>
  <si>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</si>
  <si>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</si>
  <si>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</si>
  <si>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</si>
  <si>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</si>
  <si>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</si>
  <si>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</si>
  <si>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</si>
  <si>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</si>
  <si>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</si>
  <si>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</si>
  <si>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</si>
  <si>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</si>
  <si>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</si>
  <si>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</si>
  <si>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</si>
  <si>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</si>
  <si>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</si>
  <si>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</si>
  <si>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</si>
  <si>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</si>
  <si>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</si>
  <si>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</si>
  <si>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</si>
  <si>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</si>
  <si>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</si>
  <si>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</si>
  <si>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</si>
  <si>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</si>
  <si>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</si>
  <si>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</si>
  <si>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</si>
  <si>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</si>
  <si>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</si>
  <si>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</si>
  <si>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</si>
  <si>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</si>
  <si>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</si>
  <si>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</si>
  <si>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</si>
  <si>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</si>
  <si>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</si>
  <si>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</si>
  <si>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</si>
  <si>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</si>
  <si>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</si>
  <si>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</si>
  <si>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</si>
  <si>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</si>
  <si>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</si>
  <si>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</si>
  <si>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</si>
  <si>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</si>
  <si>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</si>
  <si>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</si>
  <si>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</si>
  <si>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</si>
  <si>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</si>
  <si>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</si>
  <si>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</si>
  <si>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</si>
  <si>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</si>
  <si>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</si>
  <si>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</si>
  <si>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</si>
  <si>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</si>
  <si>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</si>
  <si>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</si>
  <si>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</si>
  <si>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</si>
  <si>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</si>
  <si>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</si>
  <si>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</si>
  <si>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</si>
  <si>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</si>
  <si>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</si>
  <si>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</si>
  <si>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</si>
  <si>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</si>
  <si>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</si>
  <si>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</si>
  <si>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</si>
  <si>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</si>
  <si>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</si>
  <si>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</si>
  <si>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</si>
  <si>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</si>
  <si>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</si>
  <si>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</si>
  <si>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</si>
  <si>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</si>
  <si>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</si>
  <si>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</si>
  <si>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</si>
  <si>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</si>
  <si>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</si>
  <si>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</si>
  <si>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</si>
  <si>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</si>
  <si>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</si>
  <si>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</si>
  <si>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</si>
  <si>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</si>
  <si>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</si>
  <si>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</si>
  <si>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</si>
  <si>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</si>
  <si>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</si>
  <si>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</si>
  <si>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</si>
  <si>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</si>
  <si>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</si>
  <si>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</si>
  <si>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</si>
  <si>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</si>
  <si>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</si>
  <si>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</si>
  <si>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</si>
  <si>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</si>
  <si>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</si>
  <si>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</si>
  <si>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</si>
  <si>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</si>
  <si>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</si>
  <si>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</si>
  <si>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</si>
  <si>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</si>
  <si>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</si>
  <si>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</si>
  <si>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</si>
  <si>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</si>
  <si>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</si>
  <si>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</si>
  <si>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</si>
  <si>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</si>
  <si>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</si>
  <si>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</si>
  <si>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</si>
  <si>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</si>
  <si>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</si>
  <si>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</si>
  <si>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</si>
  <si>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</si>
  <si>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</si>
  <si>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</si>
  <si>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</si>
  <si>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</si>
  <si>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</si>
  <si>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</si>
  <si>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</si>
  <si>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</si>
  <si>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</si>
  <si>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</si>
  <si>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</si>
  <si>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</si>
  <si>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</si>
  <si>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</si>
  <si>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</si>
  <si>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</si>
  <si>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</si>
  <si>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</si>
  <si>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</si>
  <si>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</si>
  <si>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</si>
  <si>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</si>
  <si>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</si>
  <si>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</si>
  <si>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</si>
  <si>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</si>
  <si>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</si>
  <si>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</si>
  <si>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</si>
  <si>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</si>
  <si>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</si>
  <si>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</si>
  <si>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</si>
  <si>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</si>
  <si>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</si>
  <si>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</si>
  <si>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</si>
  <si>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</si>
  <si>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</si>
  <si>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</si>
  <si>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</si>
  <si>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</si>
  <si>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</si>
  <si>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</si>
  <si>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</si>
  <si>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</si>
  <si>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</si>
  <si>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</si>
  <si>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</si>
  <si>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</si>
  <si>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</si>
  <si>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</si>
  <si>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</si>
  <si>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</si>
  <si>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</si>
  <si>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</si>
  <si>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</si>
  <si>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</si>
  <si>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</si>
  <si>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</si>
  <si>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</si>
  <si>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</si>
  <si>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</si>
  <si>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</si>
  <si>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</si>
  <si>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</si>
  <si>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</si>
  <si>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</si>
  <si>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</si>
  <si>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</si>
  <si>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</si>
  <si>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</si>
  <si>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</si>
  <si>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</si>
  <si>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</si>
  <si>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</si>
  <si>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</si>
  <si>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</si>
  <si>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</si>
  <si>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</si>
  <si>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</si>
  <si>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</si>
  <si>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</si>
  <si>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</si>
  <si>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</si>
  <si>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</si>
  <si>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</si>
  <si>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</si>
  <si>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</si>
  <si>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</si>
  <si>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</si>
  <si>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</si>
  <si>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</si>
  <si>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</si>
  <si>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</si>
  <si>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</si>
  <si>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</si>
  <si>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</si>
  <si>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</si>
  <si>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</si>
  <si>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</si>
  <si>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</si>
  <si>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</si>
  <si>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</si>
  <si>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</si>
  <si>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</si>
  <si>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</si>
  <si>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</si>
  <si>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</si>
  <si>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</si>
  <si>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</si>
  <si>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</si>
  <si>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</si>
  <si>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</si>
  <si>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</si>
  <si>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</si>
  <si>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</si>
  <si>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</si>
  <si>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</si>
  <si>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</si>
  <si>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</si>
  <si>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</si>
  <si>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</si>
  <si>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</si>
  <si>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</si>
  <si>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</si>
  <si>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</si>
  <si>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</si>
  <si>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</si>
  <si>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</si>
  <si>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</si>
  <si>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</si>
  <si>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</si>
  <si>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</si>
  <si>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</si>
  <si>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</si>
  <si>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</si>
  <si>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</si>
  <si>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</si>
  <si>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</si>
  <si>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</si>
  <si>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</si>
  <si>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</si>
  <si>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</si>
  <si>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</si>
  <si>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</si>
  <si>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</si>
  <si>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</si>
  <si>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</si>
  <si>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</si>
  <si>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</si>
  <si>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</si>
  <si>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</si>
  <si>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</si>
  <si>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</si>
  <si>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</si>
  <si>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</si>
  <si>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</si>
  <si>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</si>
  <si>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</si>
  <si>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</si>
  <si>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</si>
  <si>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</si>
  <si>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</si>
  <si>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</si>
  <si>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</si>
  <si>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</si>
  <si>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</si>
  <si>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</si>
  <si>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</si>
  <si>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</si>
  <si>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</si>
  <si>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</si>
  <si>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</si>
  <si>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</si>
  <si>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</si>
  <si>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</si>
  <si>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</si>
  <si>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</si>
  <si>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</si>
  <si>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</si>
  <si>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</si>
  <si>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</si>
  <si>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</si>
  <si>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</si>
  <si>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</si>
  <si>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</si>
  <si>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</si>
  <si>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</si>
  <si>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</si>
  <si>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</si>
  <si>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</si>
  <si>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</si>
  <si>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</si>
  <si>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</si>
  <si>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</si>
  <si>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</si>
  <si>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</si>
  <si>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</si>
  <si>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</si>
  <si>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</si>
  <si>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</si>
  <si>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</si>
  <si>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</si>
  <si>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</si>
  <si>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</si>
  <si>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</si>
  <si>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</si>
  <si>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</si>
  <si>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</si>
  <si>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</si>
  <si>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</si>
  <si>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</si>
  <si>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</si>
  <si>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</si>
  <si>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</si>
  <si>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</si>
  <si>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</si>
  <si>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</si>
  <si>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</si>
  <si>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</si>
  <si>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</si>
  <si>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</si>
  <si>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</si>
  <si>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</si>
  <si>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</si>
  <si>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</si>
  <si>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</si>
  <si>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</si>
  <si>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</si>
  <si>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</si>
  <si>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</si>
  <si>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</si>
  <si>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</si>
  <si>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</si>
  <si>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</si>
  <si>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</si>
  <si>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</si>
  <si>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</si>
  <si>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</si>
  <si>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</si>
  <si>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</si>
  <si>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</si>
  <si>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</si>
  <si>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</si>
  <si>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</si>
  <si>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</si>
  <si>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</si>
  <si>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</si>
  <si>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</si>
  <si>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</si>
  <si>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</si>
  <si>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</si>
  <si>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</si>
  <si>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</si>
  <si>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</si>
  <si>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</si>
  <si>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</si>
  <si>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</si>
  <si>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</si>
  <si>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</si>
  <si>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</si>
  <si>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</si>
  <si>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</si>
  <si>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</si>
  <si>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</si>
  <si>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</si>
  <si>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</si>
  <si>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</si>
  <si>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</si>
  <si>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</si>
  <si>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</si>
  <si>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</si>
  <si>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</si>
  <si>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</si>
  <si>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</si>
  <si>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</si>
  <si>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</si>
  <si>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</si>
  <si>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</si>
  <si>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</si>
  <si>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</si>
  <si>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</si>
  <si>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</si>
  <si>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</si>
  <si>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</si>
  <si>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</si>
  <si>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</si>
  <si>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</si>
  <si>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</si>
  <si>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</si>
  <si>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</si>
  <si>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</si>
  <si>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</si>
  <si>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</si>
  <si>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</si>
  <si>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</si>
  <si>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</si>
  <si>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</si>
  <si>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</si>
  <si>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</si>
  <si>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</si>
  <si>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</si>
  <si>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</si>
  <si>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</si>
  <si>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</si>
  <si>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</si>
  <si>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</si>
  <si>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</si>
  <si>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</si>
  <si>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</si>
  <si>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</si>
  <si>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</si>
  <si>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</si>
  <si>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</si>
  <si>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</si>
  <si>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</si>
  <si>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</si>
  <si>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</si>
  <si>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</si>
  <si>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</si>
  <si>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</si>
  <si>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</si>
  <si>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</si>
  <si>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</si>
  <si>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</si>
  <si>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</si>
  <si>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</si>
  <si>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</si>
  <si>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</si>
  <si>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</si>
  <si>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</si>
  <si>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</si>
  <si>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</si>
  <si>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</si>
  <si>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</si>
  <si>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</si>
  <si>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</si>
  <si>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</si>
  <si>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</si>
  <si>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</si>
  <si>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</si>
  <si>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</si>
  <si>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</si>
  <si>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</si>
  <si>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</si>
  <si>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</si>
  <si>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</si>
  <si>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</si>
  <si>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</si>
  <si>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</si>
  <si>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</si>
  <si>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</si>
  <si>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</si>
  <si>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</si>
  <si>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</si>
  <si>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</si>
  <si>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</si>
  <si>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</si>
  <si>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</si>
  <si>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</si>
  <si>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</si>
  <si>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</si>
  <si>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</si>
  <si>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</si>
  <si>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</si>
  <si>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</si>
  <si>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</si>
  <si>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</si>
  <si>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</si>
  <si>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</si>
  <si>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</si>
  <si>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</si>
  <si>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</si>
  <si>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</si>
  <si>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</si>
  <si>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</si>
  <si>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</si>
  <si>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</si>
  <si>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</si>
  <si>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</si>
  <si>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</si>
  <si>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</si>
  <si>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</si>
  <si>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</si>
  <si>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</si>
  <si>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</si>
  <si>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</si>
  <si>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</si>
  <si>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</si>
  <si>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</si>
  <si>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</si>
  <si>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</si>
  <si>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</si>
  <si>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</si>
  <si>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</si>
  <si>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</si>
  <si>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</si>
  <si>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</si>
  <si>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</si>
  <si>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</si>
  <si>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</si>
  <si>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</si>
  <si>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</si>
  <si>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</si>
  <si>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</si>
  <si>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</si>
  <si>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</si>
  <si>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</si>
  <si>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</si>
  <si>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</si>
  <si>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</si>
  <si>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</si>
  <si>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</si>
  <si>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</si>
  <si>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</si>
  <si>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</si>
  <si>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</si>
  <si>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</si>
  <si>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</si>
  <si>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</si>
  <si>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</si>
  <si>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</si>
  <si>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</si>
  <si>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</si>
  <si>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</si>
  <si>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</si>
  <si>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</si>
  <si>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</si>
  <si>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</si>
  <si>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</si>
  <si>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</si>
  <si>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</si>
  <si>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</si>
  <si>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</si>
  <si>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</si>
  <si>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</si>
  <si>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</si>
  <si>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</si>
  <si>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</si>
  <si>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</si>
  <si>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</si>
  <si>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</si>
  <si>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</si>
  <si>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</si>
  <si>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</si>
  <si>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</si>
  <si>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</si>
  <si>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</si>
  <si>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</si>
  <si>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</si>
  <si>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</si>
  <si>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</si>
  <si>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</si>
  <si>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</si>
  <si>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</si>
  <si>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</si>
  <si>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</si>
  <si>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</si>
  <si>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</si>
  <si>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</si>
  <si>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</si>
  <si>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</si>
  <si>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</si>
  <si>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</si>
  <si>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</si>
  <si>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</si>
  <si>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</si>
  <si>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</si>
  <si>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</si>
  <si>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</si>
  <si>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</si>
  <si>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</si>
  <si>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</si>
  <si>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</si>
  <si>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</si>
  <si>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</si>
  <si>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</si>
  <si>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</si>
  <si>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</si>
  <si>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</si>
  <si>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</si>
  <si>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</si>
  <si>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</si>
  <si>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</si>
  <si>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</si>
  <si>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</si>
  <si>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</si>
  <si>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</si>
  <si>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</si>
  <si>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</si>
  <si>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</si>
  <si>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</si>
  <si>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</si>
  <si>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</si>
  <si>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</si>
  <si>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</si>
  <si>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</si>
  <si>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</si>
  <si>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</si>
  <si>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</si>
  <si>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</si>
  <si>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</si>
  <si>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</si>
  <si>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</si>
  <si>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</si>
  <si>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</si>
  <si>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</si>
  <si>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</si>
  <si>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</si>
  <si>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</si>
  <si>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</si>
  <si>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</si>
  <si>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</si>
  <si>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</si>
  <si>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</si>
  <si>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</si>
  <si>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</si>
  <si>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</si>
  <si>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</si>
  <si>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</si>
  <si>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</si>
  <si>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</si>
  <si>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</si>
  <si>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</si>
  <si>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</si>
  <si>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</si>
  <si>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</si>
  <si>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</si>
  <si>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</si>
  <si>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</si>
  <si>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</si>
  <si>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</si>
  <si>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</si>
  <si>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</si>
  <si>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</si>
  <si>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</si>
  <si>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</si>
  <si>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</si>
  <si>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</si>
  <si>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</si>
  <si>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</si>
  <si>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</si>
  <si>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</si>
  <si>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</si>
  <si>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</si>
  <si>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</si>
  <si>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</si>
  <si>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</si>
  <si>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</si>
  <si>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</si>
  <si>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</si>
  <si>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</si>
  <si>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</si>
  <si>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</si>
  <si>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</si>
  <si>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</si>
  <si>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</si>
  <si>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</si>
  <si>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</si>
  <si>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</si>
  <si>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</si>
  <si>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</si>
  <si>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</si>
  <si>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</si>
  <si>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</si>
  <si>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</si>
  <si>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</si>
  <si>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</si>
  <si>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</si>
  <si>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</si>
  <si>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</si>
  <si>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</si>
  <si>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</si>
  <si>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</si>
  <si>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</si>
  <si>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</si>
  <si>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</si>
  <si>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</si>
  <si>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</si>
  <si>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</si>
  <si>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</si>
  <si>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</si>
  <si>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</si>
  <si>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</si>
  <si>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</si>
  <si>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</si>
  <si>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</si>
  <si>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</si>
  <si>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</si>
  <si>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</si>
  <si>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</si>
  <si>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</si>
  <si>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</si>
  <si>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</si>
  <si>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</si>
  <si>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</si>
  <si>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</si>
  <si>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</si>
  <si>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</si>
  <si>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</si>
  <si>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</si>
  <si>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</si>
  <si>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</si>
  <si>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</si>
  <si>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</si>
  <si>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</si>
  <si>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</si>
  <si>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</si>
  <si>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</si>
  <si>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</si>
  <si>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</si>
  <si>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</si>
  <si>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</si>
  <si>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</si>
  <si>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</si>
  <si>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</si>
  <si>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</si>
  <si>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</si>
  <si>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</si>
  <si>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</si>
  <si>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</si>
  <si>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</si>
  <si>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</si>
  <si>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</si>
  <si>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</si>
  <si>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</si>
  <si>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</si>
  <si>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</si>
  <si>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</si>
  <si>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</si>
  <si>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</si>
  <si>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</si>
  <si>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</si>
  <si>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</si>
  <si>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</si>
  <si>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</si>
  <si>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</si>
  <si>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</si>
  <si>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</si>
  <si>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</si>
  <si>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</si>
  <si>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</si>
  <si>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</si>
  <si>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</si>
  <si>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</si>
  <si>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</si>
  <si>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</si>
  <si>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</si>
  <si>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</si>
  <si>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</si>
  <si>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</si>
  <si>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</si>
  <si>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</si>
  <si>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</si>
  <si>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</si>
  <si>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</si>
  <si>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</si>
  <si>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</si>
  <si>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</si>
  <si>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</si>
  <si>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</si>
  <si>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</si>
  <si>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</si>
  <si>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</si>
  <si>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</si>
  <si>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</si>
  <si>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</si>
  <si>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</si>
  <si>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</si>
  <si>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</si>
  <si>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</si>
  <si>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</si>
  <si>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</si>
  <si>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</si>
  <si>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</si>
  <si>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</si>
  <si>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</si>
  <si>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</si>
  <si>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</si>
  <si>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</si>
  <si>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</si>
  <si>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</si>
  <si>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</si>
  <si>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</si>
  <si>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</si>
  <si>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</si>
  <si>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</si>
  <si>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</si>
  <si>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</si>
  <si>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</si>
  <si>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</si>
  <si>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</si>
  <si>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</si>
  <si>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</si>
  <si>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</si>
  <si>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</si>
  <si>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</si>
  <si>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</si>
  <si>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</si>
  <si>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</si>
  <si>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</si>
  <si>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</si>
  <si>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</si>
  <si>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</si>
  <si>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</si>
  <si>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</si>
  <si>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</si>
  <si>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</si>
  <si>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</si>
  <si>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</si>
  <si>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</si>
  <si>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</si>
  <si>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</si>
  <si>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</si>
  <si>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</si>
  <si>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</si>
  <si>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</si>
  <si>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</si>
  <si>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</si>
  <si>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</si>
  <si>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</si>
  <si>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</si>
  <si>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</si>
  <si>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</si>
  <si>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</si>
  <si>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</si>
  <si>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</si>
  <si>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</si>
  <si>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</si>
  <si>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</si>
  <si>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</si>
  <si>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</si>
  <si>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</si>
  <si>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</si>
  <si>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</si>
  <si>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</si>
  <si>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</si>
  <si>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</si>
  <si>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</si>
  <si>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</si>
  <si>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</si>
  <si>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</si>
  <si>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</si>
  <si>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</si>
  <si>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</si>
  <si>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</si>
  <si>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</si>
  <si>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</si>
  <si>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</si>
  <si>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</si>
  <si>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</si>
  <si>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</si>
  <si>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</si>
  <si>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</si>
  <si>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</si>
  <si>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</si>
  <si>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</si>
  <si>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</si>
  <si>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</si>
  <si>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</si>
  <si>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</si>
  <si>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</si>
  <si>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</si>
  <si>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</si>
  <si>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</si>
  <si>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</si>
  <si>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</si>
  <si>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</si>
  <si>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</si>
  <si>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</si>
  <si>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</si>
  <si>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</si>
  <si>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</si>
  <si>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</si>
  <si>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</si>
  <si>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</si>
  <si>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</si>
  <si>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</si>
  <si>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</si>
  <si>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</si>
  <si>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</si>
  <si>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</si>
  <si>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</si>
  <si>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</si>
  <si>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</si>
  <si>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</si>
  <si>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</si>
  <si>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</si>
  <si>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</si>
  <si>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</si>
  <si>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</si>
  <si>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</si>
  <si>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</si>
  <si>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</si>
  <si>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</si>
  <si>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</si>
  <si>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</si>
  <si>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</si>
  <si>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</si>
  <si>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</si>
  <si>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</si>
  <si>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</si>
  <si>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</si>
  <si>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</si>
  <si>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</si>
  <si>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</si>
  <si>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</si>
  <si>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</si>
  <si>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</si>
  <si>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</si>
  <si>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</si>
  <si>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</si>
  <si>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</si>
  <si>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</si>
  <si>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</si>
  <si>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</si>
  <si>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</si>
  <si>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</si>
  <si>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</si>
  <si>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</si>
  <si>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</si>
  <si>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</si>
  <si>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</si>
  <si>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</si>
  <si>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</si>
  <si>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</si>
  <si>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</si>
  <si>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</si>
  <si>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</si>
  <si>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</si>
  <si>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</si>
  <si>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</si>
  <si>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</si>
  <si>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</si>
  <si>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</si>
  <si>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</si>
  <si>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</si>
  <si>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</si>
  <si>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</si>
  <si>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</si>
  <si>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</si>
  <si>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</si>
  <si>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</si>
  <si>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</si>
  <si>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</si>
  <si>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</si>
  <si>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</si>
  <si>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</si>
  <si>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</si>
  <si>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</si>
  <si>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</si>
  <si>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</si>
  <si>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</si>
  <si>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</si>
  <si>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</si>
  <si>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</si>
  <si>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</si>
  <si>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</si>
  <si>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</si>
  <si>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</si>
  <si>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</si>
  <si>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</si>
  <si>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</si>
  <si>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</si>
  <si>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</si>
  <si>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</si>
  <si>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</si>
  <si>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</si>
  <si>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</si>
  <si>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</si>
  <si>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</si>
  <si>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</si>
  <si>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</si>
  <si>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</si>
  <si>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</si>
  <si>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</si>
  <si>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</si>
  <si>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</si>
  <si>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</si>
  <si>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</si>
  <si>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</si>
  <si>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</si>
  <si>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</si>
  <si>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</si>
  <si>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</si>
  <si>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</si>
  <si>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</si>
  <si>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</si>
  <si>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</si>
  <si>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</si>
  <si>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</si>
  <si>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</si>
  <si>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</si>
  <si>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</si>
  <si>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</si>
  <si>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</si>
  <si>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</si>
  <si>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</si>
  <si>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</si>
  <si>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</si>
  <si>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</si>
  <si>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</si>
  <si>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</si>
  <si>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</si>
  <si>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</si>
  <si>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</si>
  <si>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</si>
  <si>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</si>
  <si>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</si>
  <si>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</si>
  <si>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</si>
  <si>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</si>
  <si>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</si>
  <si>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</si>
  <si>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</si>
  <si>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</si>
  <si>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</si>
  <si>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</si>
  <si>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</si>
  <si>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</si>
  <si>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</si>
  <si>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</si>
  <si>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</si>
  <si>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</si>
  <si>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</si>
  <si>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</si>
  <si>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</si>
  <si>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</si>
  <si>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</si>
  <si>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</si>
  <si>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</si>
  <si>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</si>
  <si>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</si>
  <si>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</si>
  <si>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</si>
  <si>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</si>
  <si>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</si>
  <si>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</si>
  <si>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</si>
  <si>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</si>
  <si>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</si>
  <si>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</si>
  <si>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</si>
  <si>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</si>
  <si>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</si>
  <si>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</si>
  <si>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</si>
  <si>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</si>
  <si>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</si>
  <si>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</si>
  <si>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</si>
  <si>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</si>
  <si>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</si>
  <si>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</si>
  <si>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</si>
  <si>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</si>
  <si>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</si>
  <si>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</si>
  <si>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</si>
  <si>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</si>
  <si>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</si>
  <si>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</si>
  <si>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</si>
  <si>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</si>
  <si>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</si>
  <si>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</si>
  <si>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</si>
  <si>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</si>
  <si>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</si>
  <si>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</si>
  <si>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</si>
  <si>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</si>
  <si>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</si>
  <si>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</si>
  <si>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</si>
  <si>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</si>
  <si>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</si>
  <si>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</si>
  <si>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</si>
  <si>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</si>
  <si>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</si>
  <si>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</si>
  <si>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</si>
  <si>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</si>
  <si>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</si>
  <si>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</si>
  <si>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</si>
  <si>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</si>
  <si>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</si>
  <si>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</si>
  <si>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</si>
  <si>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</si>
  <si>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</si>
  <si>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</si>
  <si>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</si>
  <si>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</si>
  <si>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</si>
  <si>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</si>
  <si>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</si>
  <si>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</si>
  <si>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</si>
  <si>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</si>
  <si>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</si>
  <si>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</si>
  <si>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</si>
  <si>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</si>
  <si>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</si>
  <si>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</si>
  <si>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</si>
  <si>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</si>
  <si>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</si>
  <si>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</si>
  <si>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</si>
  <si>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</si>
  <si>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</si>
  <si>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</si>
  <si>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</si>
  <si>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</si>
  <si>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</si>
  <si>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</si>
  <si>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</si>
  <si>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</si>
  <si>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</si>
  <si>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</si>
  <si>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</si>
  <si>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</si>
  <si>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</si>
  <si>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</si>
  <si>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</si>
  <si>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</si>
  <si>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</si>
  <si>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</si>
  <si>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</si>
  <si>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</si>
  <si>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</si>
  <si>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</si>
  <si>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</si>
  <si>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</si>
  <si>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</si>
  <si>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</si>
  <si>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</si>
  <si>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</si>
  <si>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</si>
  <si>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</si>
  <si>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</si>
  <si>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</si>
  <si>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</si>
  <si>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</si>
  <si>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</si>
  <si>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</si>
  <si>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</si>
  <si>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</si>
  <si>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</si>
  <si>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</si>
  <si>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</si>
  <si>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</si>
  <si>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</si>
  <si>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</si>
  <si>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</si>
  <si>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</si>
  <si>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</si>
  <si>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</si>
  <si>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</si>
  <si>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</si>
  <si>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</si>
  <si>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</si>
  <si>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</si>
  <si>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</si>
  <si>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</si>
  <si>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</si>
  <si>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</si>
  <si>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</si>
  <si>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</si>
  <si>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</si>
  <si>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</si>
  <si>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</si>
  <si>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</si>
  <si>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</si>
  <si>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</si>
  <si>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</si>
  <si>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</si>
  <si>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</si>
  <si>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</si>
  <si>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</si>
  <si>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</si>
  <si>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</si>
  <si>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</si>
  <si>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</si>
  <si>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</si>
  <si>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</si>
  <si>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</si>
  <si>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</si>
  <si>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</si>
  <si>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</si>
  <si>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</si>
  <si>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</si>
  <si>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</si>
  <si>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</si>
  <si>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</si>
  <si>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</si>
  <si>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</si>
  <si>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</si>
  <si>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</si>
  <si>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</si>
  <si>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</si>
  <si>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</si>
  <si>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</si>
  <si>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</si>
  <si>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</si>
  <si>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</si>
  <si>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</si>
  <si>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</si>
  <si>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</si>
  <si>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</si>
  <si>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</si>
  <si>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</si>
  <si>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</si>
  <si>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</si>
  <si>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</si>
  <si>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</si>
  <si>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</si>
  <si>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</si>
  <si>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</si>
  <si>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</si>
  <si>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</si>
  <si>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</si>
  <si>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</si>
  <si>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</si>
  <si>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</si>
  <si>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</si>
  <si>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</si>
  <si>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</si>
  <si>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</si>
  <si>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</si>
  <si>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</si>
  <si>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</si>
  <si>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</si>
  <si>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</si>
  <si>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</si>
  <si>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</si>
  <si>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</si>
  <si>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</si>
  <si>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</si>
  <si>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</si>
  <si>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</si>
  <si>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</si>
  <si>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</si>
  <si>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</si>
  <si>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</si>
  <si>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</si>
  <si>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</si>
  <si>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</si>
  <si>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</si>
  <si>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</si>
  <si>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</si>
  <si>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</si>
  <si>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</si>
  <si>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</si>
  <si>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</si>
  <si>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</si>
  <si>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</si>
  <si>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</si>
  <si>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</si>
  <si>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</si>
  <si>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</si>
  <si>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</si>
  <si>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</si>
  <si>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</si>
  <si>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</si>
  <si>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</si>
  <si>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</si>
  <si>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</si>
  <si>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</si>
  <si>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</si>
  <si>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</si>
  <si>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</si>
  <si>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</si>
  <si>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</si>
  <si>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</si>
  <si>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</si>
  <si>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</si>
  <si>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</si>
  <si>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</si>
  <si>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</si>
  <si>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</si>
  <si>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</si>
  <si>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</si>
  <si>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</si>
  <si>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</si>
  <si>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</si>
  <si>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</si>
  <si>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</si>
  <si>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</si>
  <si>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</si>
  <si>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</si>
  <si>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</si>
  <si>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</si>
  <si>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</si>
  <si>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</si>
  <si>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</si>
  <si>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</si>
  <si>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</si>
  <si>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</si>
  <si>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</si>
  <si>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</si>
  <si>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</si>
  <si>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</si>
  <si>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</si>
  <si>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</si>
  <si>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</si>
  <si>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</si>
  <si>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</si>
  <si>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</si>
  <si>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</si>
  <si>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</si>
  <si>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</si>
  <si>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</si>
  <si>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</si>
  <si>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</si>
  <si>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</si>
  <si>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</si>
  <si>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</si>
  <si>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</si>
  <si>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</si>
  <si>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</si>
  <si>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</si>
  <si>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</si>
  <si>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</si>
  <si>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</si>
  <si>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</si>
  <si>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</si>
  <si>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</si>
  <si>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</si>
  <si>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</si>
  <si>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</si>
  <si>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</si>
  <si>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</si>
  <si>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</si>
  <si>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</si>
  <si>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</si>
  <si>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</si>
  <si>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</si>
  <si>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</si>
  <si>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</si>
  <si>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</si>
  <si>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</si>
  <si>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</si>
  <si>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</si>
  <si>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</si>
  <si>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</si>
  <si>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</si>
  <si>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</si>
  <si>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</si>
  <si>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</si>
  <si>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</si>
  <si>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</si>
  <si>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</si>
  <si>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</si>
  <si>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</si>
  <si>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</si>
  <si>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</si>
  <si>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</si>
  <si>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</si>
  <si>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</si>
  <si>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</si>
  <si>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</si>
  <si>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</si>
  <si>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</si>
  <si>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</si>
  <si>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</si>
  <si>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</si>
  <si>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</si>
  <si>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</si>
  <si>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</si>
  <si>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</si>
  <si>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</si>
  <si>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</si>
  <si>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</si>
  <si>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</si>
  <si>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</si>
  <si>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</si>
  <si>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</si>
  <si>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</si>
  <si>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</si>
  <si>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</si>
  <si>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</si>
  <si>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</si>
  <si>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</si>
  <si>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</si>
  <si>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</si>
  <si>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</si>
  <si>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</si>
  <si>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</si>
  <si>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</si>
  <si>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</si>
  <si>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</si>
  <si>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</si>
  <si>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</si>
  <si>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</si>
  <si>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</si>
  <si>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</si>
  <si>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</si>
  <si>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</si>
  <si>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</si>
  <si>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</si>
  <si>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</si>
  <si>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</si>
  <si>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</si>
  <si>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</si>
  <si>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</si>
  <si>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</si>
  <si>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</si>
  <si>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</si>
  <si>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</si>
  <si>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</si>
  <si>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</si>
  <si>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</si>
  <si>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</si>
  <si>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</si>
  <si>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</si>
  <si>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</si>
  <si>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</si>
  <si>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</si>
  <si>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</si>
  <si>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</si>
  <si>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</si>
  <si>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</si>
  <si>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</si>
  <si>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</si>
  <si>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</si>
  <si>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</si>
  <si>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</si>
  <si>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</si>
  <si>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</si>
  <si>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</si>
  <si>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</si>
  <si>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</si>
  <si>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</si>
  <si>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</si>
  <si>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</si>
  <si>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</si>
  <si>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</si>
  <si>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</si>
  <si>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</si>
  <si>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</si>
  <si>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</si>
  <si>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</si>
  <si>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</si>
  <si>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</si>
  <si>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</si>
  <si>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</si>
  <si>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</si>
  <si>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</si>
  <si>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</si>
  <si>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</si>
  <si>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</si>
  <si>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</si>
  <si>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</si>
  <si>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</si>
  <si>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</si>
  <si>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</si>
  <si>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</si>
  <si>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</si>
  <si>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</si>
  <si>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</si>
  <si>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</si>
  <si>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</si>
  <si>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</si>
  <si>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</si>
  <si>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</si>
  <si>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</si>
  <si>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</si>
  <si>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</si>
  <si>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</si>
  <si>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</si>
  <si>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</si>
  <si>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</si>
  <si>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</si>
  <si>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</si>
  <si>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</si>
  <si>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</si>
  <si>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</si>
  <si>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</si>
  <si>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</si>
  <si>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</si>
  <si>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</si>
  <si>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</si>
  <si>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</si>
  <si>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</si>
  <si>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</si>
  <si>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</si>
  <si>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</si>
  <si>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</si>
  <si>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</si>
  <si>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</si>
  <si>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</si>
  <si>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</si>
  <si>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</si>
  <si>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</si>
  <si>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</si>
  <si>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</si>
  <si>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</si>
  <si>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</si>
  <si>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</si>
  <si>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</si>
  <si>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</si>
  <si>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</si>
  <si>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</si>
  <si>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</si>
  <si>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</si>
  <si>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</si>
  <si>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</si>
  <si>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</si>
  <si>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</si>
  <si>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</si>
  <si>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</si>
  <si>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</si>
  <si>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</si>
  <si>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</si>
  <si>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</si>
  <si>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</si>
  <si>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</si>
  <si>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</si>
  <si>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</si>
  <si>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</si>
  <si>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</si>
  <si>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</si>
  <si>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</si>
  <si>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</si>
  <si>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</si>
  <si>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</si>
  <si>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</si>
  <si>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</si>
  <si>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</si>
  <si>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</si>
  <si>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</si>
  <si>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</si>
  <si>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</si>
  <si>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</si>
  <si>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</si>
  <si>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</si>
  <si>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</si>
  <si>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</si>
  <si>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</si>
  <si>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</si>
  <si>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</si>
  <si>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</si>
  <si>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</si>
  <si>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</si>
  <si>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</si>
  <si>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</si>
  <si>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</si>
  <si>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</si>
  <si>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</si>
  <si>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</si>
  <si>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</si>
  <si>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</si>
  <si>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</si>
  <si>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</si>
  <si>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</si>
  <si>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</si>
  <si>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</si>
  <si>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</si>
  <si>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</si>
  <si>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</si>
  <si>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</si>
  <si>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</si>
  <si>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</si>
  <si>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</si>
  <si>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</si>
  <si>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</si>
  <si>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</si>
  <si>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Parent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</si>
  <si>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</si>
  <si>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</si>
  <si>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</si>
  <si>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</si>
  <si>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</si>
  <si>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</si>
  <si>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</si>
  <si>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</si>
  <si>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</si>
  <si>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</si>
  <si>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</si>
  <si>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</si>
  <si>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</si>
  <si>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</si>
  <si>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</si>
  <si>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</si>
  <si>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</si>
  <si>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</si>
  <si>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</si>
  <si>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</si>
  <si>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</si>
  <si>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</si>
  <si>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</si>
  <si>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</si>
  <si>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</si>
  <si>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</si>
  <si>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</si>
  <si>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</si>
  <si>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</si>
  <si>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</si>
  <si>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</si>
  <si>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</si>
  <si>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</si>
  <si>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</si>
  <si>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</si>
  <si>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</si>
  <si>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</si>
  <si>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</si>
  <si>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average_donation</t>
  </si>
  <si>
    <t>parent_category</t>
  </si>
  <si>
    <t>sub_category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</si>
  <si>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</si>
  <si>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</si>
  <si>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</si>
  <si>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</si>
  <si>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</si>
  <si>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</si>
  <si>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</si>
  <si>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</si>
  <si>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</si>
  <si>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</si>
  <si>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</si>
  <si>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</si>
  <si>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</si>
  <si>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</si>
  <si>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</si>
  <si>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</si>
  <si>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</si>
  <si>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</si>
  <si>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</si>
  <si>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</si>
  <si>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</si>
  <si>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</si>
  <si>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</si>
  <si>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</si>
  <si>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</si>
  <si>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</si>
  <si>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</si>
  <si>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</si>
  <si>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</si>
  <si>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</si>
  <si>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</si>
  <si>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</si>
  <si>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</si>
  <si>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</si>
  <si>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</si>
  <si>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</si>
  <si>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</si>
  <si>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Successful</t>
  </si>
  <si>
    <t>Minimum</t>
  </si>
  <si>
    <t>Maximum</t>
  </si>
  <si>
    <t>Variance</t>
  </si>
  <si>
    <t>Standard Deviation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</si>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</sst>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8"/>
      <color theme="3"/>
      <name val="Impact"/>
      <family val="2"/>
      <scheme val="major"/>
    </font>
    <font>
      <b/>
      <sz val="15"/>
      <color theme="3"/>
      <name val="Gill Sans MT"/>
      <family val="2"/>
      <scheme val="minor"/>
    </font>
    <font>
      <b/>
      <sz val="13"/>
      <color theme="3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2"/>
      <color rgb="FF006100"/>
      <name val="Gill Sans MT"/>
      <family val="2"/>
      <scheme val="minor"/>
    </font>
    <font>
      <sz val="12"/>
      <color rgb="FF9C0006"/>
      <name val="Gill Sans MT"/>
      <family val="2"/>
      <scheme val="minor"/>
    </font>
    <font>
      <sz val="12"/>
      <color rgb="FF9C5700"/>
      <name val="Gill Sans MT"/>
      <family val="2"/>
      <scheme val="minor"/>
    </font>
    <font>
      <sz val="12"/>
      <color rgb="FF3F3F76"/>
      <name val="Gill Sans MT"/>
      <family val="2"/>
      <scheme val="minor"/>
    </font>
    <font>
      <b/>
      <sz val="12"/>
      <color rgb="FF3F3F3F"/>
      <name val="Gill Sans MT"/>
      <family val="2"/>
      <scheme val="minor"/>
    </font>
    <font>
      <b/>
      <sz val="12"/>
      <color rgb="FFFA7D00"/>
      <name val="Gill Sans MT"/>
      <family val="2"/>
      <scheme val="minor"/>
    </font>
    <font>
      <sz val="12"/>
      <color rgb="FFFA7D00"/>
      <name val="Gill Sans MT"/>
      <family val="2"/>
      <scheme val="minor"/>
    </font>
    <font>
      <b/>
      <sz val="12"/>
      <color theme="0"/>
      <name val="Gill Sans MT"/>
      <family val="2"/>
      <scheme val="minor"/>
    </font>
    <font>
      <sz val="12"/>
      <color rgb="FFFF0000"/>
      <name val="Gill Sans MT"/>
      <family val="2"/>
      <scheme val="minor"/>
    </font>
    <font>
      <i/>
      <sz val="12"/>
      <color rgb="FF7F7F7F"/>
      <name val="Gill Sans MT"/>
      <family val="2"/>
      <scheme val="minor"/>
    </font>
    <font>
      <b/>
      <sz val="12"/>
      <color theme="1"/>
      <name val="Gill Sans MT"/>
      <family val="2"/>
      <scheme val="minor"/>
    </font>
    <font>
      <sz val="12"/>
      <color theme="0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14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E2F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0" fillId="0" borderId="0" xfId="42" applyFon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33" borderId="0" xfId="0" applyFill="1" applyBorder="1"/>
    <xf numFmtId="0" fontId="0" fillId="33" borderId="18" xfId="0" applyFill="1" applyBorder="1"/>
    <xf numFmtId="0" fontId="0" fillId="33" borderId="19" xfId="0" applyFill="1" applyBorder="1" applyAlignment="1">
      <alignment horizontal="left"/>
    </xf>
    <xf numFmtId="0" fontId="0" fillId="33" borderId="19" xfId="0" applyFill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8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19" fillId="0" borderId="0" xfId="0" applyFont="1" applyAlignment="1">
      <alignment vertical="center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border>
        <top style="thin">
          <color rgb="FF0070C0"/>
        </top>
      </border>
    </dxf>
    <dxf>
      <border>
        <top style="thin">
          <color rgb="FF0070C0"/>
        </top>
      </border>
    </dxf>
    <dxf>
      <border>
        <bottom/>
      </border>
    </dxf>
    <dxf>
      <border>
        <bottom/>
      </border>
    </dxf>
    <dxf>
      <border>
        <bottom style="thin">
          <color rgb="FF0070C0"/>
        </bottom>
      </border>
    </dxf>
    <dxf>
      <border>
        <bottom style="thin">
          <color rgb="FF0070C0"/>
        </bottom>
      </border>
    </dxf>
    <dxf>
      <border>
        <bottom style="thin">
          <color rgb="FF0070C0"/>
        </bottom>
      </border>
    </dxf>
    <dxf>
      <border>
        <bottom style="thin">
          <color rgb="FF0070C0"/>
        </bottom>
      </border>
    </dxf>
    <dxf>
      <border>
        <bottom style="thin">
          <color rgb="FF0070C0"/>
        </bottom>
      </border>
    </dxf>
    <dxf>
      <border>
        <bottom style="thin">
          <color rgb="FF0070C0"/>
        </bottom>
      </border>
    </dxf>
    <dxf>
      <fill>
        <patternFill patternType="solid">
          <bgColor rgb="FFDAE2F2"/>
        </patternFill>
      </fill>
    </dxf>
    <dxf>
      <fill>
        <patternFill patternType="solid">
          <bgColor rgb="FFDAE2F2"/>
        </patternFill>
      </fill>
    </dxf>
    <dxf>
      <fill>
        <patternFill patternType="solid">
          <bgColor rgb="FFDAE2F2"/>
        </patternFill>
      </fill>
    </dxf>
    <dxf>
      <fill>
        <patternFill patternType="solid">
          <bgColor rgb="FFDAE2F2"/>
        </patternFill>
      </fill>
    </dxf>
    <dxf>
      <fill>
        <patternFill patternType="solid">
          <bgColor rgb="FFDAE2F2"/>
        </patternFill>
      </fill>
    </dxf>
    <dxf>
      <fill>
        <patternFill patternType="solid">
          <bgColor rgb="FFDAE2F2"/>
        </patternFill>
      </fill>
    </dxf>
    <dxf>
      <fill>
        <patternFill patternType="solid">
          <bgColor rgb="FFDAE2F2"/>
        </patternFill>
      </fill>
    </dxf>
    <dxf>
      <fill>
        <patternFill patternType="solid">
          <bgColor rgb="FFDAE2F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A6A6B"/>
      <color rgb="FFDAE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F-FE41-A537-E5987A2B20A0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F-FE41-A537-E5987A2B20A0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F-FE41-A537-E5987A2B20A0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F-FE41-A537-E5987A2B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238864"/>
        <c:axId val="342834944"/>
      </c:barChart>
      <c:catAx>
        <c:axId val="3422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34944"/>
        <c:crosses val="autoZero"/>
        <c:auto val="1"/>
        <c:lblAlgn val="ctr"/>
        <c:lblOffset val="100"/>
        <c:noMultiLvlLbl val="0"/>
      </c:catAx>
      <c:valAx>
        <c:axId val="3428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749542997035132E-2"/>
          <c:y val="3.4104750304506701E-2"/>
          <c:w val="0.8396807761622086"/>
          <c:h val="0.80381769879252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7-8F40-AC10-80D03902F6BD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1-6349-B11B-DE07E4898A79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F1-6349-B11B-DE07E4898A79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F1-6349-B11B-DE07E4898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754544"/>
        <c:axId val="931838000"/>
      </c:barChart>
      <c:catAx>
        <c:axId val="3427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38000"/>
        <c:crosses val="autoZero"/>
        <c:auto val="1"/>
        <c:lblAlgn val="ctr"/>
        <c:lblOffset val="100"/>
        <c:noMultiLvlLbl val="0"/>
      </c:catAx>
      <c:valAx>
        <c:axId val="9318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C000"/>
            </a:solidFill>
            <a:round/>
          </a:ln>
          <a:effectLst/>
        </c:spPr>
        <c:marker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70C0"/>
            </a:solidFill>
            <a:round/>
          </a:ln>
          <a:effectLst/>
        </c:spPr>
        <c:marker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</c:v>
              </c:pt>
              <c:pt idx="1">
                <c:v>7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8</c:v>
              </c:pt>
              <c:pt idx="8">
                <c:v>5</c:v>
              </c:pt>
              <c:pt idx="9">
                <c:v>6</c:v>
              </c:pt>
              <c:pt idx="10">
                <c:v>3</c:v>
              </c:pt>
              <c:pt idx="11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FE-DA42-95AA-5369F398DCB9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36</c:v>
              </c:pt>
              <c:pt idx="1">
                <c:v>28</c:v>
              </c:pt>
              <c:pt idx="2">
                <c:v>33</c:v>
              </c:pt>
              <c:pt idx="3">
                <c:v>30</c:v>
              </c:pt>
              <c:pt idx="4">
                <c:v>35</c:v>
              </c:pt>
              <c:pt idx="5">
                <c:v>28</c:v>
              </c:pt>
              <c:pt idx="6">
                <c:v>31</c:v>
              </c:pt>
              <c:pt idx="7">
                <c:v>35</c:v>
              </c:pt>
              <c:pt idx="8">
                <c:v>23</c:v>
              </c:pt>
              <c:pt idx="9">
                <c:v>26</c:v>
              </c:pt>
              <c:pt idx="10">
                <c:v>27</c:v>
              </c:pt>
              <c:pt idx="11">
                <c:v>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2FE-DA42-95AA-5369F398DCB9}"/>
            </c:ext>
          </c:extLst>
        </c:ser>
        <c:ser>
          <c:idx val="2"/>
          <c:order val="2"/>
          <c:tx>
            <c:v>successful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49</c:v>
              </c:pt>
              <c:pt idx="1">
                <c:v>44</c:v>
              </c:pt>
              <c:pt idx="2">
                <c:v>49</c:v>
              </c:pt>
              <c:pt idx="3">
                <c:v>46</c:v>
              </c:pt>
              <c:pt idx="4">
                <c:v>46</c:v>
              </c:pt>
              <c:pt idx="5">
                <c:v>55</c:v>
              </c:pt>
              <c:pt idx="6">
                <c:v>58</c:v>
              </c:pt>
              <c:pt idx="7">
                <c:v>41</c:v>
              </c:pt>
              <c:pt idx="8">
                <c:v>45</c:v>
              </c:pt>
              <c:pt idx="9">
                <c:v>45</c:v>
              </c:pt>
              <c:pt idx="10">
                <c:v>45</c:v>
              </c:pt>
              <c:pt idx="11">
                <c:v>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2FE-DA42-95AA-5369F398D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640895"/>
        <c:axId val="1919642895"/>
      </c:lineChart>
      <c:catAx>
        <c:axId val="191964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42895"/>
        <c:crosses val="autoZero"/>
        <c:auto val="1"/>
        <c:lblAlgn val="ctr"/>
        <c:lblOffset val="100"/>
        <c:noMultiLvlLbl val="0"/>
      </c:catAx>
      <c:valAx>
        <c:axId val="19196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4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700271329043154E-2"/>
          <c:y val="0.1211178247734139"/>
          <c:w val="0.95435533939588235"/>
          <c:h val="0.71556367010014987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A-3F4A-9EE2-1146D72E8DA4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A-3F4A-9EE2-1146D72E8DA4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A-3F4A-9EE2-1146D72E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637264"/>
        <c:axId val="1017059904"/>
      </c:lineChart>
      <c:catAx>
        <c:axId val="10486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59904"/>
        <c:crosses val="autoZero"/>
        <c:auto val="1"/>
        <c:lblAlgn val="ctr"/>
        <c:lblOffset val="100"/>
        <c:noMultiLvlLbl val="0"/>
      </c:catAx>
      <c:valAx>
        <c:axId val="10170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0</xdr:row>
      <xdr:rowOff>101600</xdr:rowOff>
    </xdr:from>
    <xdr:to>
      <xdr:col>14</xdr:col>
      <xdr:colOff>698500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24A0D-37F2-C095-8FE8-B367514FB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2</xdr:row>
      <xdr:rowOff>44450</xdr:rowOff>
    </xdr:from>
    <xdr:to>
      <xdr:col>15</xdr:col>
      <xdr:colOff>546100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97E83-2CCA-6E2D-F260-F3D2256AB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793750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37F1E-E072-3948-8F99-0BD8FC947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25400</xdr:rowOff>
    </xdr:from>
    <xdr:to>
      <xdr:col>7</xdr:col>
      <xdr:colOff>1206500</xdr:colOff>
      <xdr:row>35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7511AA-D519-A8C9-9C64-EABCE4AAC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838200</xdr:colOff>
      <xdr:row>11</xdr:row>
      <xdr:rowOff>190500</xdr:rowOff>
    </xdr:from>
    <xdr:to>
      <xdr:col>12</xdr:col>
      <xdr:colOff>266700</xdr:colOff>
      <xdr:row>17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82F6F5-198F-4C7C-4A72-C8FE090D0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2641600"/>
          <a:ext cx="7518400" cy="1143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7.71848009259" createdVersion="8" refreshedVersion="8" minRefreshableVersion="3" recordCount="1001" xr:uid="{A45673A5-B180-D44E-A050-6FFF885F764B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Average Donation" numFmtId="0">
      <sharedItems containsBlank="1" containsMixedTypes="1" containsNumber="1" minValue="0" maxValue="113.17073170731707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7.80758414352" createdVersion="8" refreshedVersion="8" minRefreshableVersion="3" recordCount="1000" xr:uid="{9C14BB53-DA8D-2E4B-9093-FA2A4D8648F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average_donation" numFmtId="164">
      <sharedItems containsMixedTypes="1" containsNumber="1" minValue="0" maxValue="113.17073170731707"/>
    </cacheField>
    <cacheField name="pledged" numFmtId="0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n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92.151898734177209"/>
    <n v="14560"/>
    <n v="10.4"/>
    <x v="1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00.01614035087719"/>
    <n v="142523"/>
    <n v="1.3147878228782288"/>
    <x v="1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103.20833333333333"/>
    <n v="2477"/>
    <n v="0.58976190476190471"/>
    <x v="0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99.339622641509436"/>
    <n v="5265"/>
    <n v="0.69276315789473686"/>
    <x v="0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75.833333333333329"/>
    <n v="13195"/>
    <n v="1.7361842105263159"/>
    <x v="1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60.555555555555557"/>
    <n v="1090"/>
    <n v="0.20961538461538462"/>
    <x v="0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64.93832599118943"/>
    <n v="14741"/>
    <n v="3.2757777777777779"/>
    <x v="1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30.997175141242938"/>
    <n v="21946"/>
    <n v="0.19932788374205268"/>
    <x v="2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72.909090909090907"/>
    <n v="3208"/>
    <n v="0.51741935483870971"/>
    <x v="0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62.9"/>
    <n v="13838"/>
    <n v="2.6611538461538462"/>
    <x v="1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112.22222222222223"/>
    <n v="3030"/>
    <n v="0.48095238095238096"/>
    <x v="0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102.34545454545454"/>
    <n v="5629"/>
    <n v="0.89349206349206345"/>
    <x v="0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5.05102040816327"/>
    <n v="10295"/>
    <n v="2.4511904761904764"/>
    <x v="1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94.144999999999996"/>
    <n v="18829"/>
    <n v="0.66769503546099296"/>
    <x v="0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84.986725663716811"/>
    <n v="38414"/>
    <n v="0.47307881773399013"/>
    <x v="0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.41"/>
    <n v="11041"/>
    <n v="6.4947058823529416"/>
    <x v="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07.96236989591674"/>
    <n v="134845"/>
    <n v="1.5939125295508274"/>
    <x v="1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45.103703703703701"/>
    <n v="6089"/>
    <n v="0.66912087912087914"/>
    <x v="3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45.001483679525222"/>
    <n v="30331"/>
    <n v="0.48529600000000001"/>
    <x v="0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05.97134670487107"/>
    <n v="147936"/>
    <n v="1.1224279210925645"/>
    <x v="1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69.055555555555557"/>
    <n v="38533"/>
    <n v="0.40992553191489361"/>
    <x v="0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85.044943820224717"/>
    <n v="75690"/>
    <n v="1.2807106598984772"/>
    <x v="1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05.22535211267606"/>
    <n v="14942"/>
    <n v="3.3204444444444445"/>
    <x v="1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39.003741114852225"/>
    <n v="104257"/>
    <n v="1.1283225108225108"/>
    <x v="1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73.030674846625772"/>
    <n v="11904"/>
    <n v="2.1643636363636363"/>
    <x v="1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35.009459459459457"/>
    <n v="51814"/>
    <n v="0.4819906976744186"/>
    <x v="3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06.6"/>
    <n v="1599"/>
    <n v="0.79949999999999999"/>
    <x v="0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61.997747747747745"/>
    <n v="137635"/>
    <n v="1.0522553516819573"/>
    <x v="1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94.000622665006233"/>
    <n v="150965"/>
    <n v="3.2889978213507627"/>
    <x v="1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12.05426356589147"/>
    <n v="14455"/>
    <n v="1.606111111111111"/>
    <x v="1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48.008849557522126"/>
    <n v="10850"/>
    <n v="3.1"/>
    <x v="1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38.004334633723452"/>
    <n v="87676"/>
    <n v="0.86807920792079207"/>
    <x v="0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35.000184535892231"/>
    <n v="189666"/>
    <n v="3.7782071713147412"/>
    <x v="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85"/>
    <n v="14025"/>
    <n v="1.5080645161290323"/>
    <x v="1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95.993893129770996"/>
    <n v="188628"/>
    <n v="1.5030119521912351"/>
    <x v="1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68.8125"/>
    <n v="1101"/>
    <n v="1.572857142857143"/>
    <x v="1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05.97196261682242"/>
    <n v="11339"/>
    <n v="1.3998765432098765"/>
    <x v="1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75.261194029850742"/>
    <n v="10085"/>
    <n v="3.2532258064516131"/>
    <x v="1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7.125"/>
    <n v="5027"/>
    <n v="0.50777777777777777"/>
    <x v="0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75.141414141414145"/>
    <n v="14878"/>
    <n v="1.6906818181818182"/>
    <x v="1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07.42342342342343"/>
    <n v="11924"/>
    <n v="2.1292857142857144"/>
    <x v="1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35.995495495495497"/>
    <n v="7991"/>
    <n v="4.4394444444444447"/>
    <x v="1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26.998873148744366"/>
    <n v="167717"/>
    <n v="1.859390243902439"/>
    <x v="1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7.56122448979592"/>
    <n v="10541"/>
    <n v="6.5881249999999998"/>
    <x v="1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94.375"/>
    <n v="4530"/>
    <n v="0.4768421052631579"/>
    <x v="0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6.163043478260867"/>
    <n v="4247"/>
    <n v="1.1478378378378378"/>
    <x v="1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47.845637583892618"/>
    <n v="7129"/>
    <n v="4.7526666666666664"/>
    <x v="1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53.007815713698065"/>
    <n v="128862"/>
    <n v="3.86972972972973"/>
    <x v="1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45.059405940594061"/>
    <n v="13653"/>
    <n v="1.89625"/>
    <x v="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n v="0.02"/>
    <x v="0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99.006816632583508"/>
    <n v="145243"/>
    <n v="0.91867805186590767"/>
    <x v="0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32.786666666666669"/>
    <n v="2459"/>
    <n v="0.34152777777777776"/>
    <x v="0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59.119617224880386"/>
    <n v="12356"/>
    <n v="1.4040909090909091"/>
    <x v="1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44.93333333333333"/>
    <n v="5392"/>
    <n v="0.89866666666666661"/>
    <x v="0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89.664122137404576"/>
    <n v="11746"/>
    <n v="1.7796969696969698"/>
    <x v="1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70.079268292682926"/>
    <n v="11493"/>
    <n v="1.436625"/>
    <x v="1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31.059701492537314"/>
    <n v="6243"/>
    <n v="2.1527586206896552"/>
    <x v="1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29.061611374407583"/>
    <n v="6132"/>
    <n v="2.2711111111111113"/>
    <x v="1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0.0859375"/>
    <n v="3851"/>
    <n v="2.7507142857142859"/>
    <x v="1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84.998125000000002"/>
    <n v="135997"/>
    <n v="1.4437048832271762"/>
    <x v="1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82.001775410563695"/>
    <n v="184750"/>
    <n v="0.92745983935742971"/>
    <x v="0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58.040160642570278"/>
    <n v="14452"/>
    <n v="7.226"/>
    <x v="1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111.4"/>
    <n v="557"/>
    <n v="0.11851063829787234"/>
    <x v="0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71.94736842105263"/>
    <n v="2734"/>
    <n v="0.97642857142857142"/>
    <x v="0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61.038135593220339"/>
    <n v="14405"/>
    <n v="2.3614754098360655"/>
    <x v="1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08.91666666666667"/>
    <n v="1307"/>
    <n v="0.45068965517241377"/>
    <x v="0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29.001722017220171"/>
    <n v="117892"/>
    <n v="1.6238567493112948"/>
    <x v="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58.975609756097562"/>
    <n v="14508"/>
    <n v="2.5452631578947367"/>
    <x v="1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11.82352941176471"/>
    <n v="1901"/>
    <n v="0.24063291139240506"/>
    <x v="3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63.995555555555555"/>
    <n v="158389"/>
    <n v="1.2374140625000001"/>
    <x v="1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85.315789473684205"/>
    <n v="6484"/>
    <n v="1.0806666666666667"/>
    <x v="1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74.481481481481481"/>
    <n v="4022"/>
    <n v="6.7033333333333331"/>
    <x v="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105.14772727272727"/>
    <n v="9253"/>
    <n v="6.609285714285714"/>
    <x v="1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56.188235294117646"/>
    <n v="4776"/>
    <n v="1.2246153846153847"/>
    <x v="1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85.917647058823533"/>
    <n v="14606"/>
    <n v="1.5057731958762886"/>
    <x v="1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57.00296912114014"/>
    <n v="95993"/>
    <n v="0.78106590724165992"/>
    <x v="0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79.642857142857139"/>
    <n v="4460"/>
    <n v="0.46947368421052632"/>
    <x v="0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41.018181818181816"/>
    <n v="13536"/>
    <n v="3.008"/>
    <x v="1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8.004773269689736"/>
    <n v="40228"/>
    <n v="0.6959861591695502"/>
    <x v="0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55.212598425196852"/>
    <n v="7012"/>
    <n v="6.374545454545455"/>
    <x v="1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92.109489051094897"/>
    <n v="37857"/>
    <n v="2.253392857142857"/>
    <x v="1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83.183333333333337"/>
    <n v="14973"/>
    <n v="14.973000000000001"/>
    <x v="1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.996000000000002"/>
    <n v="39996"/>
    <n v="0.37590225563909774"/>
    <x v="0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111.1336898395722"/>
    <n v="41564"/>
    <n v="1.3236942675159236"/>
    <x v="1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90.563380281690144"/>
    <n v="6430"/>
    <n v="1.3122448979591836"/>
    <x v="1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61.108374384236456"/>
    <n v="12405"/>
    <n v="1.6763513513513513"/>
    <x v="1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83.022941970310384"/>
    <n v="123040"/>
    <n v="0.6198488664987406"/>
    <x v="0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10.76106194690266"/>
    <n v="12516"/>
    <n v="2.6074999999999999"/>
    <x v="1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9.458333333333329"/>
    <n v="8588"/>
    <n v="2.5258823529411765"/>
    <x v="1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57.849056603773583"/>
    <n v="6132"/>
    <n v="0.7861538461538462"/>
    <x v="0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109.99705449189985"/>
    <n v="74688"/>
    <n v="0.48404406999351912"/>
    <x v="0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103.96586345381526"/>
    <n v="51775"/>
    <n v="2.5887500000000001"/>
    <x v="1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107.99508196721311"/>
    <n v="65877"/>
    <n v="0.60548713235294116"/>
    <x v="3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48.927777777777777"/>
    <n v="8807"/>
    <n v="3.036896551724138"/>
    <x v="1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37.666666666666664"/>
    <n v="1017"/>
    <n v="1.1299999999999999"/>
    <x v="1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64.999141999141997"/>
    <n v="151513"/>
    <n v="2.1737876614060259"/>
    <x v="1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06.61061946902655"/>
    <n v="12047"/>
    <n v="9.2669230769230762"/>
    <x v="1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27.009016393442622"/>
    <n v="32951"/>
    <n v="0.33692229038854804"/>
    <x v="0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91.16463414634147"/>
    <n v="14951"/>
    <n v="1.9672368421052631"/>
    <x v="1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n v="0.01"/>
    <x v="0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56.054878048780488"/>
    <n v="9193"/>
    <n v="10.214444444444444"/>
    <x v="1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31.017857142857142"/>
    <n v="10422"/>
    <n v="2.8167567567567566"/>
    <x v="1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66.513513513513516"/>
    <n v="2461"/>
    <n v="0.24610000000000001"/>
    <x v="0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89.005216484089729"/>
    <n v="170623"/>
    <n v="1.4314010067114094"/>
    <x v="1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103.46315789473684"/>
    <n v="9829"/>
    <n v="1.4454411764705883"/>
    <x v="1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95.278911564625844"/>
    <n v="14006"/>
    <n v="3.5912820512820511"/>
    <x v="1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75.895348837209298"/>
    <n v="6527"/>
    <n v="1.8648571428571428"/>
    <x v="1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107.57831325301204"/>
    <n v="8929"/>
    <n v="5.9526666666666666"/>
    <x v="1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51.31666666666667"/>
    <n v="3079"/>
    <n v="0.5921153846153846"/>
    <x v="0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71.983108108108112"/>
    <n v="21307"/>
    <n v="0.14962780898876404"/>
    <x v="0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108.95414201183432"/>
    <n v="73653"/>
    <n v="1.1995602605863191"/>
    <x v="1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35"/>
    <n v="12635"/>
    <n v="2.6882978723404256"/>
    <x v="1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94.938931297709928"/>
    <n v="12437"/>
    <n v="3.7687878787878786"/>
    <x v="1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09.65079365079364"/>
    <n v="13816"/>
    <n v="7.2715789473684209"/>
    <x v="1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44.001815980629537"/>
    <n v="145382"/>
    <n v="0.87211757648470301"/>
    <x v="0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86.794520547945211"/>
    <n v="6336"/>
    <n v="0.88"/>
    <x v="0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30.992727272727272"/>
    <n v="8523"/>
    <n v="1.7393877551020409"/>
    <x v="1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94.791044776119406"/>
    <n v="6351"/>
    <n v="1.1761111111111111"/>
    <x v="1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69.79220779220779"/>
    <n v="10748"/>
    <n v="2.1496"/>
    <x v="1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63.003367003367003"/>
    <n v="112272"/>
    <n v="1.4949667110519307"/>
    <x v="1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110.0343300110742"/>
    <n v="99361"/>
    <n v="2.1933995584988963"/>
    <x v="1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25.997933274284026"/>
    <n v="88055"/>
    <n v="0.64367690058479532"/>
    <x v="0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49.987915407854985"/>
    <n v="33092"/>
    <n v="0.18622397298818233"/>
    <x v="0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101.72340425531915"/>
    <n v="9562"/>
    <n v="3.6776923076923076"/>
    <x v="1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47.083333333333336"/>
    <n v="8475"/>
    <n v="1.5990566037735849"/>
    <x v="1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89.944444444444443"/>
    <n v="69617"/>
    <n v="0.38633185349611543"/>
    <x v="0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78.96875"/>
    <n v="53067"/>
    <n v="0.51421511627906979"/>
    <x v="0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80.067669172932327"/>
    <n v="42596"/>
    <n v="0.60334277620396604"/>
    <x v="3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86.472727272727269"/>
    <n v="4756"/>
    <n v="3.2026936026936029E-2"/>
    <x v="3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28.001876172607879"/>
    <n v="14925"/>
    <n v="1.5546875"/>
    <x v="1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67.996725337699544"/>
    <n v="166116"/>
    <n v="1.0085974499089254"/>
    <x v="1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43.078651685393261"/>
    <n v="3834"/>
    <n v="1.1618181818181819"/>
    <x v="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87.95597484276729"/>
    <n v="13985"/>
    <n v="3.1077777777777778"/>
    <x v="1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94.987234042553197"/>
    <n v="89288"/>
    <n v="0.89736683417085428"/>
    <x v="0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46.905982905982903"/>
    <n v="5488"/>
    <n v="0.71272727272727276"/>
    <x v="0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46.913793103448278"/>
    <n v="2721"/>
    <n v="3.2862318840579711E-2"/>
    <x v="3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94.24"/>
    <n v="4712"/>
    <n v="2.617777777777778"/>
    <x v="1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80.139130434782615"/>
    <n v="9216"/>
    <n v="0.96"/>
    <x v="0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59.036809815950917"/>
    <n v="19246"/>
    <n v="0.20896851248642778"/>
    <x v="0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65.989247311827953"/>
    <n v="12274"/>
    <n v="2.2316363636363636"/>
    <x v="1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0.992530345471522"/>
    <n v="65323"/>
    <n v="1.0159097978227061"/>
    <x v="1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98.307692307692307"/>
    <n v="11502"/>
    <n v="2.3003999999999998"/>
    <x v="1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104.6"/>
    <n v="7322"/>
    <n v="1.355925925925926"/>
    <x v="1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86.066666666666663"/>
    <n v="11619"/>
    <n v="1.2909999999999999"/>
    <x v="1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76.989583333333329"/>
    <n v="59128"/>
    <n v="2.3651200000000001"/>
    <x v="1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29.764705882352942"/>
    <n v="1518"/>
    <n v="0.17249999999999999"/>
    <x v="3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46.91959798994975"/>
    <n v="9337"/>
    <n v="1.1249397590361445"/>
    <x v="1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05.18691588785046"/>
    <n v="11255"/>
    <n v="1.2102150537634409"/>
    <x v="1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69.907692307692301"/>
    <n v="13632"/>
    <n v="2.1987096774193549"/>
    <x v="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n v="0.01"/>
    <x v="0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60.011588275391958"/>
    <n v="88037"/>
    <n v="0.64166909620991253"/>
    <x v="0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52.006220379146917"/>
    <n v="175573"/>
    <n v="4.2306746987951804"/>
    <x v="1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31.000176025347649"/>
    <n v="176112"/>
    <n v="0.92984160506863778"/>
    <x v="0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95.042492917847028"/>
    <n v="100650"/>
    <n v="0.58756567425569173"/>
    <x v="0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75.968174204355108"/>
    <n v="90706"/>
    <n v="0.65022222222222226"/>
    <x v="0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71.013192612137203"/>
    <n v="26914"/>
    <n v="0.73939560439560437"/>
    <x v="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73.733333333333334"/>
    <n v="2212"/>
    <n v="0.52666666666666662"/>
    <x v="0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113.17073170731707"/>
    <n v="4640"/>
    <n v="2.2095238095238097"/>
    <x v="1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05.00933552992861"/>
    <n v="191222"/>
    <n v="1.0001150627615063"/>
    <x v="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79.176829268292678"/>
    <n v="12985"/>
    <n v="1.6231249999999999"/>
    <x v="1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57.333333333333336"/>
    <n v="4300"/>
    <n v="0.78181818181818186"/>
    <x v="0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58.178343949044589"/>
    <n v="9134"/>
    <n v="1.4973770491803278"/>
    <x v="1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36.032520325203251"/>
    <n v="8864"/>
    <n v="2.5325714285714285"/>
    <x v="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07.99068767908309"/>
    <n v="150755"/>
    <n v="1.0016943521594683"/>
    <x v="1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44.005985634477256"/>
    <n v="110279"/>
    <n v="1.2199004424778761"/>
    <x v="1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55.077868852459019"/>
    <n v="13439"/>
    <n v="1.3713265306122449"/>
    <x v="1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74"/>
    <n v="10804"/>
    <n v="4.155384615384615"/>
    <x v="1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1.996858638743454"/>
    <n v="40107"/>
    <n v="0.3130913348946136"/>
    <x v="0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77.988161010260455"/>
    <n v="98811"/>
    <n v="4.240815450643777"/>
    <x v="1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82.507462686567166"/>
    <n v="5528"/>
    <n v="2.9388623072833599E-2"/>
    <x v="0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104.2"/>
    <n v="521"/>
    <n v="0.1063265306122449"/>
    <x v="0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25.5"/>
    <n v="663"/>
    <n v="0.82874999999999999"/>
    <x v="0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00.98334401024984"/>
    <n v="157635"/>
    <n v="1.6301447776628748"/>
    <x v="1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111.83333333333333"/>
    <n v="5368"/>
    <n v="8.9466666666666672"/>
    <x v="1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1.999115044247787"/>
    <n v="47459"/>
    <n v="0.26191501103752757"/>
    <x v="0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110.05115089514067"/>
    <n v="86060"/>
    <n v="0.74834782608695649"/>
    <x v="0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58.997079225994888"/>
    <n v="161593"/>
    <n v="4.1647680412371137"/>
    <x v="1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32.985714285714288"/>
    <n v="6927"/>
    <n v="0.96208333333333329"/>
    <x v="0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45.005654509471306"/>
    <n v="159185"/>
    <n v="3.5771910112359548"/>
    <x v="1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81.98196487897485"/>
    <n v="172736"/>
    <n v="3.0845714285714285"/>
    <x v="1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39.080882352941174"/>
    <n v="5315"/>
    <n v="0.61802325581395345"/>
    <x v="0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58.996383363471971"/>
    <n v="195750"/>
    <n v="7.2232472324723247"/>
    <x v="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40.988372093023258"/>
    <n v="3525"/>
    <n v="0.69117647058823528"/>
    <x v="0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31.029411764705884"/>
    <n v="10550"/>
    <n v="2.9305555555555554"/>
    <x v="1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37.789473684210527"/>
    <n v="718"/>
    <n v="0.71799999999999997"/>
    <x v="0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32.006772009029348"/>
    <n v="28358"/>
    <n v="0.31934684684684683"/>
    <x v="0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95.966712898751737"/>
    <n v="138384"/>
    <n v="2.2987375415282392"/>
    <x v="1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75"/>
    <n v="2625"/>
    <n v="0.3201219512195122"/>
    <x v="0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102.0498866213152"/>
    <n v="45004"/>
    <n v="0.23525352848928385"/>
    <x v="3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105.75"/>
    <n v="2538"/>
    <n v="0.68594594594594593"/>
    <x v="0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7.069767441860463"/>
    <n v="3188"/>
    <n v="0.37952380952380954"/>
    <x v="0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35.049382716049379"/>
    <n v="8517"/>
    <n v="0.19992957746478873"/>
    <x v="0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46.338461538461537"/>
    <n v="3012"/>
    <n v="0.45636363636363636"/>
    <x v="0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69.174603174603178"/>
    <n v="8716"/>
    <n v="1.227605633802817"/>
    <x v="1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109.07824427480917"/>
    <n v="57157"/>
    <n v="3.61753164556962"/>
    <x v="1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.78"/>
    <n v="5178"/>
    <n v="0.63146341463414635"/>
    <x v="0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82.010055304172951"/>
    <n v="163118"/>
    <n v="2.9820475319926874"/>
    <x v="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35.958333333333336"/>
    <n v="6041"/>
    <n v="9.5585443037974685E-2"/>
    <x v="0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74.461538461538467"/>
    <n v="968"/>
    <n v="0.5377777777777778"/>
    <x v="0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n v="0.02"/>
    <x v="0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91.114649681528661"/>
    <n v="14305"/>
    <n v="6.8119047619047617"/>
    <x v="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79.792682926829272"/>
    <n v="6543"/>
    <n v="0.78831325301204824"/>
    <x v="3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42.999777678968428"/>
    <n v="193413"/>
    <n v="1.3440792216817234"/>
    <x v="1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63.225000000000001"/>
    <n v="2529"/>
    <n v="3.372E-2"/>
    <x v="0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70.174999999999997"/>
    <n v="5614"/>
    <n v="4.3184615384615386"/>
    <x v="1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61.333333333333336"/>
    <n v="3496"/>
    <n v="0.38844444444444443"/>
    <x v="3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99"/>
    <n v="4257"/>
    <n v="4.2569999999999997"/>
    <x v="1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96.984900146127615"/>
    <n v="199110"/>
    <n v="1.0112239715591671"/>
    <x v="1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51.004950495049506"/>
    <n v="41212"/>
    <n v="0.21188688946015424"/>
    <x v="2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28.044247787610619"/>
    <n v="6338"/>
    <n v="0.67425531914893622"/>
    <x v="0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60.984615384615381"/>
    <n v="99100"/>
    <n v="0.9492337164750958"/>
    <x v="0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73.214285714285708"/>
    <n v="12300"/>
    <n v="1.5185185185185186"/>
    <x v="1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39.997435299603637"/>
    <n v="171549"/>
    <n v="1.9516382252559727"/>
    <x v="1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86.812121212121212"/>
    <n v="14324"/>
    <n v="10.231428571428571"/>
    <x v="1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42.125874125874127"/>
    <n v="6024"/>
    <n v="3.8418367346938778E-2"/>
    <x v="0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03.97851239669421"/>
    <n v="188721"/>
    <n v="1.5507066557107643"/>
    <x v="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62.003211991434689"/>
    <n v="57911"/>
    <n v="0.44753477588871715"/>
    <x v="0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31.005037783375315"/>
    <n v="12309"/>
    <n v="2.1594736842105262"/>
    <x v="1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89.991552956465242"/>
    <n v="138497"/>
    <n v="3.3212709832134291"/>
    <x v="1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39.235294117647058"/>
    <n v="667"/>
    <n v="8.4430379746835441E-2"/>
    <x v="0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54.993116108306566"/>
    <n v="119830"/>
    <n v="0.9862551440329218"/>
    <x v="0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47.992753623188406"/>
    <n v="6623"/>
    <n v="1.3797916666666667"/>
    <x v="1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7.966702470461868"/>
    <n v="81897"/>
    <n v="0.93810996563573879"/>
    <x v="0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51.999165275459099"/>
    <n v="186885"/>
    <n v="4.0363930885529156"/>
    <x v="1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29.999659863945578"/>
    <n v="176398"/>
    <n v="2.6017404129793511"/>
    <x v="1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98.205357142857139"/>
    <n v="10999"/>
    <n v="3.6663333333333332"/>
    <x v="1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8.96182396606575"/>
    <n v="102751"/>
    <n v="1.687208538587849"/>
    <x v="1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66.998379254457049"/>
    <n v="165352"/>
    <n v="1.1990717911530093"/>
    <x v="1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64.99333594668758"/>
    <n v="165798"/>
    <n v="1.936892523364486"/>
    <x v="1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99.841584158415841"/>
    <n v="10084"/>
    <n v="4.2016666666666671"/>
    <x v="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82.432835820895519"/>
    <n v="5523"/>
    <n v="0.76708333333333334"/>
    <x v="3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63.293478260869563"/>
    <n v="5823"/>
    <n v="1.7126470588235294"/>
    <x v="1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96.774193548387103"/>
    <n v="6000"/>
    <n v="1.5789473684210527"/>
    <x v="1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54.906040268456373"/>
    <n v="8181"/>
    <n v="1.0908"/>
    <x v="1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9.010869565217391"/>
    <n v="3589"/>
    <n v="0.41732558139534881"/>
    <x v="0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75.84210526315789"/>
    <n v="4323"/>
    <n v="0.10944303797468355"/>
    <x v="0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45.051671732522799"/>
    <n v="14822"/>
    <n v="1.593763440860215"/>
    <x v="1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4.51546391752578"/>
    <n v="10138"/>
    <n v="4.2241666666666671"/>
    <x v="1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76.268292682926827"/>
    <n v="3127"/>
    <n v="0.97718749999999999"/>
    <x v="0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69.015695067264573"/>
    <n v="123124"/>
    <n v="4.1878911564625847"/>
    <x v="1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01.97684085510689"/>
    <n v="171729"/>
    <n v="1.0191632047477746"/>
    <x v="1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42.915999999999997"/>
    <n v="10729"/>
    <n v="1.2772619047619047"/>
    <x v="1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43.025210084033617"/>
    <n v="10240"/>
    <n v="4.4521739130434783"/>
    <x v="1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75.245283018867923"/>
    <n v="3988"/>
    <n v="5.6971428571428575"/>
    <x v="1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69.023364485981304"/>
    <n v="14771"/>
    <n v="5.0934482758620687"/>
    <x v="1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65.986486486486484"/>
    <n v="14649"/>
    <n v="3.2553333333333332"/>
    <x v="1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98.013800424628457"/>
    <n v="184658"/>
    <n v="9.3261616161616168"/>
    <x v="1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60.105504587155963"/>
    <n v="13103"/>
    <n v="2.1133870967741935"/>
    <x v="1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26.000773395204948"/>
    <n v="168095"/>
    <n v="2.7332520325203253"/>
    <x v="1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n v="0.03"/>
    <x v="0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.019801980198018"/>
    <n v="3840"/>
    <n v="0.54084507042253516"/>
    <x v="0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106.15254237288136"/>
    <n v="6263"/>
    <n v="6.2629999999999999"/>
    <x v="1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81.019475655430711"/>
    <n v="108161"/>
    <n v="0.8902139917695473"/>
    <x v="0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96.647727272727266"/>
    <n v="8505"/>
    <n v="1.8489130434782608"/>
    <x v="1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57.003535651149086"/>
    <n v="96735"/>
    <n v="1.2016770186335404"/>
    <x v="1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63.93333333333333"/>
    <n v="959"/>
    <n v="0.23390243902439026"/>
    <x v="0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90.456521739130437"/>
    <n v="8322"/>
    <n v="1.46"/>
    <x v="1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72.172043010752688"/>
    <n v="13424"/>
    <n v="2.6848000000000001"/>
    <x v="1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77.934782608695656"/>
    <n v="10755"/>
    <n v="5.9749999999999996"/>
    <x v="1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38.065134099616856"/>
    <n v="9935"/>
    <n v="1.5769841269841269"/>
    <x v="1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57.936123348017624"/>
    <n v="26303"/>
    <n v="0.31201660735468567"/>
    <x v="0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49.794392523364486"/>
    <n v="5328"/>
    <n v="3.1341176470588237"/>
    <x v="1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54.050251256281406"/>
    <n v="10756"/>
    <n v="3.7089655172413791"/>
    <x v="1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30.002721335268504"/>
    <n v="165375"/>
    <n v="3.6266447368421053"/>
    <x v="1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70.127906976744185"/>
    <n v="6031"/>
    <n v="1.2308163265306122"/>
    <x v="1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26.996228786926462"/>
    <n v="85902"/>
    <n v="0.76766756032171579"/>
    <x v="0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51.990606936416185"/>
    <n v="143910"/>
    <n v="2.3362012987012988"/>
    <x v="1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56.416666666666664"/>
    <n v="2708"/>
    <n v="1.8053333333333332"/>
    <x v="1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101.63218390804597"/>
    <n v="8842"/>
    <n v="2.5262857142857142"/>
    <x v="1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25.005291005291006"/>
    <n v="47260"/>
    <n v="0.27176538240368026"/>
    <x v="3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32.016393442622949"/>
    <n v="1953"/>
    <n v="1.2706571242680547E-2"/>
    <x v="2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82.021647307286173"/>
    <n v="155349"/>
    <n v="3.0400978473581213"/>
    <x v="1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37.957446808510639"/>
    <n v="10704"/>
    <n v="1.3723076923076922"/>
    <x v="1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51.533333333333331"/>
    <n v="773"/>
    <n v="0.32208333333333333"/>
    <x v="0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81.198275862068968"/>
    <n v="9419"/>
    <n v="2.4151282051282053"/>
    <x v="1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40.030075187969928"/>
    <n v="5324"/>
    <n v="0.96799999999999997"/>
    <x v="0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89.939759036144579"/>
    <n v="7465"/>
    <n v="10.664285714285715"/>
    <x v="1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96.692307692307693"/>
    <n v="8799"/>
    <n v="3.2588888888888889"/>
    <x v="1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25.010989010989011"/>
    <n v="13656"/>
    <n v="1.7070000000000001"/>
    <x v="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36.987277353689571"/>
    <n v="14536"/>
    <n v="5.8144"/>
    <x v="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73.012609117361791"/>
    <n v="150552"/>
    <n v="0.91520972644376897"/>
    <x v="0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68.240601503759393"/>
    <n v="9076"/>
    <n v="1.0804761904761904"/>
    <x v="1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52.310344827586206"/>
    <n v="1517"/>
    <n v="0.18728395061728395"/>
    <x v="0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61.765151515151516"/>
    <n v="8153"/>
    <n v="0.83193877551020412"/>
    <x v="0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25.027559055118111"/>
    <n v="6357"/>
    <n v="7.0633333333333335"/>
    <x v="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06.28804347826087"/>
    <n v="19557"/>
    <n v="0.17446030330062445"/>
    <x v="3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75.07386363636364"/>
    <n v="13213"/>
    <n v="2.0973015873015872"/>
    <x v="1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39.970802919708028"/>
    <n v="5476"/>
    <n v="0.97785714285714287"/>
    <x v="0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39.982195845697326"/>
    <n v="13474"/>
    <n v="16.842500000000001"/>
    <x v="1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101.01541850220265"/>
    <n v="91722"/>
    <n v="0.54402135231316728"/>
    <x v="0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76.813084112149539"/>
    <n v="8219"/>
    <n v="4.5661111111111108"/>
    <x v="1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.7"/>
    <n v="717"/>
    <n v="9.8219178082191785E-2"/>
    <x v="0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33.28125"/>
    <n v="1065"/>
    <n v="0.16384615384615384"/>
    <x v="3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43.923497267759565"/>
    <n v="8038"/>
    <n v="13.396666666666667"/>
    <x v="1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36.004712041884815"/>
    <n v="68769"/>
    <n v="0.35650077760497667"/>
    <x v="0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88.21052631578948"/>
    <n v="3352"/>
    <n v="0.54950819672131146"/>
    <x v="0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5.240384615384613"/>
    <n v="6785"/>
    <n v="0.94236111111111109"/>
    <x v="0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69.958333333333329"/>
    <n v="5037"/>
    <n v="1.4391428571428571"/>
    <x v="1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39.877551020408163"/>
    <n v="1954"/>
    <n v="0.51421052631578945"/>
    <x v="0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n v="0.05"/>
    <x v="0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41.023728813559323"/>
    <n v="12102"/>
    <n v="13.446666666666667"/>
    <x v="1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98.914285714285711"/>
    <n v="24234"/>
    <n v="0.31844940867279897"/>
    <x v="0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87.78125"/>
    <n v="2809"/>
    <n v="0.82617647058823529"/>
    <x v="0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80.767605633802816"/>
    <n v="11469"/>
    <n v="5.4614285714285717"/>
    <x v="1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94.28235294117647"/>
    <n v="8014"/>
    <n v="2.8621428571428571"/>
    <x v="1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73.428571428571431"/>
    <n v="514"/>
    <n v="7.9076923076923072E-2"/>
    <x v="0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65.968133535660087"/>
    <n v="43473"/>
    <n v="1.3213677811550153"/>
    <x v="1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109.04109589041096"/>
    <n v="87560"/>
    <n v="0.74077834179357027"/>
    <x v="0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41.16"/>
    <n v="3087"/>
    <n v="0.75292682926829269"/>
    <x v="3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99.125"/>
    <n v="1586"/>
    <n v="0.20333333333333334"/>
    <x v="0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05.88429752066116"/>
    <n v="12812"/>
    <n v="2.0336507936507937"/>
    <x v="1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48.996525921966864"/>
    <n v="183345"/>
    <n v="3.1022842639593908"/>
    <x v="1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39"/>
    <n v="8697"/>
    <n v="3.9531818181818181"/>
    <x v="1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31.022556390977442"/>
    <n v="4126"/>
    <n v="2.9471428571428571"/>
    <x v="1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103.87096774193549"/>
    <n v="3220"/>
    <n v="0.33894736842105261"/>
    <x v="0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59.268518518518519"/>
    <n v="6401"/>
    <n v="0.66677083333333331"/>
    <x v="0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42.3"/>
    <n v="1269"/>
    <n v="0.19227272727272726"/>
    <x v="0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53.117647058823529"/>
    <n v="903"/>
    <n v="0.15842105263157893"/>
    <x v="0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50.796875"/>
    <n v="3251"/>
    <n v="0.38702380952380955"/>
    <x v="3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101.15"/>
    <n v="8092"/>
    <n v="9.5876777251184833E-2"/>
    <x v="0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65.000810372771468"/>
    <n v="160422"/>
    <n v="0.94144366197183094"/>
    <x v="0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37.998645510835914"/>
    <n v="196377"/>
    <n v="1.6656234096692113"/>
    <x v="1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82.615384615384613"/>
    <n v="2148"/>
    <n v="0.24134831460674158"/>
    <x v="0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37.941368078175898"/>
    <n v="11648"/>
    <n v="1.6405633802816901"/>
    <x v="1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80.780821917808225"/>
    <n v="5897"/>
    <n v="0.90723076923076929"/>
    <x v="0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25.984375"/>
    <n v="3326"/>
    <n v="0.46194444444444444"/>
    <x v="0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30.363636363636363"/>
    <n v="1002"/>
    <n v="0.38538461538461538"/>
    <x v="0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54.004916018025398"/>
    <n v="131826"/>
    <n v="1.3356231003039514"/>
    <x v="1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101.78672985781991"/>
    <n v="21477"/>
    <n v="0.22896588486140726"/>
    <x v="2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45.003610108303249"/>
    <n v="62330"/>
    <n v="1.8495548961424333"/>
    <x v="1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77.068421052631578"/>
    <n v="14643"/>
    <n v="4.4372727272727275"/>
    <x v="1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88.076595744680844"/>
    <n v="41396"/>
    <n v="1.999806763285024"/>
    <x v="1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47.035573122529641"/>
    <n v="11900"/>
    <n v="1.2395833333333333"/>
    <x v="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10.99550763701707"/>
    <n v="123538"/>
    <n v="1.8661329305135952"/>
    <x v="1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87.003066141042481"/>
    <n v="198628"/>
    <n v="1.1428538550057536"/>
    <x v="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3.994402985074629"/>
    <n v="68602"/>
    <n v="0.97032531824611035"/>
    <x v="0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05.9945205479452"/>
    <n v="116064"/>
    <n v="1.2281904761904763"/>
    <x v="1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73.989349112426041"/>
    <n v="125042"/>
    <n v="1.7914326647564469"/>
    <x v="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84.02004626060139"/>
    <n v="108974"/>
    <n v="0.79951577402787966"/>
    <x v="3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88.966921119592882"/>
    <n v="34964"/>
    <n v="0.94242587601078165"/>
    <x v="0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76.990453460620529"/>
    <n v="96777"/>
    <n v="0.84669291338582675"/>
    <x v="0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97.146341463414629"/>
    <n v="31864"/>
    <n v="0.66521920668058454"/>
    <x v="0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33.013605442176868"/>
    <n v="4853"/>
    <n v="0.53922222222222227"/>
    <x v="0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99.950602409638549"/>
    <n v="82959"/>
    <n v="0.41983299595141699"/>
    <x v="0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69.966767371601208"/>
    <n v="23159"/>
    <n v="0.14694796954314721"/>
    <x v="0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110.32"/>
    <n v="2758"/>
    <n v="0.34475"/>
    <x v="0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66.005235602094245"/>
    <n v="12607"/>
    <n v="14.007777777777777"/>
    <x v="1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41.005742176284812"/>
    <n v="142823"/>
    <n v="0.71770351758793971"/>
    <x v="0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103.96316359696641"/>
    <n v="95958"/>
    <n v="0.53074115044247783"/>
    <x v="0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n v="0.05"/>
    <x v="0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47.009935419771487"/>
    <n v="94631"/>
    <n v="1.2770715249662619"/>
    <x v="1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29.606060606060606"/>
    <n v="977"/>
    <n v="0.34892857142857142"/>
    <x v="0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81.010569583088667"/>
    <n v="137961"/>
    <n v="4.105982142857143"/>
    <x v="1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94.35"/>
    <n v="7548"/>
    <n v="1.2373770491803278"/>
    <x v="1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6.058139534883722"/>
    <n v="2241"/>
    <n v="0.58973684210526311"/>
    <x v="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85.775000000000006"/>
    <n v="3431"/>
    <n v="0.36892473118279567"/>
    <x v="0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103.73170731707317"/>
    <n v="4253"/>
    <n v="1.8491304347826087"/>
    <x v="1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49.826086956521742"/>
    <n v="1146"/>
    <n v="0.11814432989690722"/>
    <x v="0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63.893048128342244"/>
    <n v="11948"/>
    <n v="2.9870000000000001"/>
    <x v="1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47.002434782608695"/>
    <n v="135132"/>
    <n v="2.2635175879396985"/>
    <x v="1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108.47727272727273"/>
    <n v="9546"/>
    <n v="1.7356363636363636"/>
    <x v="1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72.015706806282722"/>
    <n v="13755"/>
    <n v="3.7175675675675675"/>
    <x v="1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59.928057553956833"/>
    <n v="8330"/>
    <n v="1.601923076923077"/>
    <x v="1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78.209677419354833"/>
    <n v="14547"/>
    <n v="16.163333333333334"/>
    <x v="1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04.77678571428571"/>
    <n v="11735"/>
    <n v="7.3343749999999996"/>
    <x v="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5.52475247524752"/>
    <n v="10658"/>
    <n v="5.9211111111111112"/>
    <x v="1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24.933333333333334"/>
    <n v="1870"/>
    <n v="0.18888888888888888"/>
    <x v="0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69.873786407766985"/>
    <n v="14394"/>
    <n v="2.7680769230769231"/>
    <x v="1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95.733766233766232"/>
    <n v="14743"/>
    <n v="2.730185185185185"/>
    <x v="1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29.997485752598056"/>
    <n v="178965"/>
    <n v="1.593633125556545"/>
    <x v="1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59.011948529411768"/>
    <n v="128410"/>
    <n v="0.67869978858350954"/>
    <x v="0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84.757396449704146"/>
    <n v="14324"/>
    <n v="15.915555555555555"/>
    <x v="1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78.010921177587846"/>
    <n v="164291"/>
    <n v="7.3018222222222224"/>
    <x v="1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50.05215419501134"/>
    <n v="22073"/>
    <n v="0.13185782556750297"/>
    <x v="0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59.16"/>
    <n v="1479"/>
    <n v="0.54777777777777781"/>
    <x v="0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93.702290076335885"/>
    <n v="12275"/>
    <n v="3.6102941176470589"/>
    <x v="1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40.14173228346457"/>
    <n v="5098"/>
    <n v="0.10257545271629778"/>
    <x v="0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70.090140845070422"/>
    <n v="24882"/>
    <n v="0.13962962962962963"/>
    <x v="0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66.181818181818187"/>
    <n v="2912"/>
    <n v="0.40444444444444444"/>
    <x v="0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7.714285714285715"/>
    <n v="4008"/>
    <n v="1.6032"/>
    <x v="1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62.896774193548389"/>
    <n v="9749"/>
    <n v="1.8394339622641509"/>
    <x v="1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86.611940298507463"/>
    <n v="5803"/>
    <n v="0.63769230769230767"/>
    <x v="0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75.126984126984127"/>
    <n v="14199"/>
    <n v="2.2538095238095237"/>
    <x v="1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41.004167534903104"/>
    <n v="196779"/>
    <n v="1.7200961538461539"/>
    <x v="1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0.007915567282325"/>
    <n v="56859"/>
    <n v="1.4616709511568124"/>
    <x v="1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96.960674157303373"/>
    <n v="103554"/>
    <n v="0.76423616236162362"/>
    <x v="0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100.93160377358491"/>
    <n v="42795"/>
    <n v="0.39261467889908258"/>
    <x v="0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89.227586206896547"/>
    <n v="12938"/>
    <n v="0.11270034843205574"/>
    <x v="3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87.979166666666671"/>
    <n v="101352"/>
    <n v="1.2211084337349398"/>
    <x v="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89.54"/>
    <n v="4477"/>
    <n v="1.8654166666666667"/>
    <x v="1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29.09271523178808"/>
    <n v="4393"/>
    <n v="7.27317880794702E-2"/>
    <x v="0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42.006218905472636"/>
    <n v="67546"/>
    <n v="0.65642371234207963"/>
    <x v="0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47.004903563255965"/>
    <n v="143788"/>
    <n v="2.2896178343949045"/>
    <x v="1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110.44117647058823"/>
    <n v="3755"/>
    <n v="4.6937499999999996"/>
    <x v="1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41.990909090909092"/>
    <n v="9238"/>
    <n v="1.3011267605633803"/>
    <x v="1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48.012468827930178"/>
    <n v="77012"/>
    <n v="1.6705422993492407"/>
    <x v="1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31.019823788546255"/>
    <n v="14083"/>
    <n v="1.738641975308642"/>
    <x v="1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99.203252032520325"/>
    <n v="12202"/>
    <n v="7.1776470588235295"/>
    <x v="1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6.022316684378325"/>
    <n v="62127"/>
    <n v="0.63850976361767731"/>
    <x v="0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n v="0.02"/>
    <x v="0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46.060200668896321"/>
    <n v="13772"/>
    <n v="15.302222222222222"/>
    <x v="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73.650000000000006"/>
    <n v="2946"/>
    <n v="0.40356164383561643"/>
    <x v="0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55.99336650082919"/>
    <n v="168820"/>
    <n v="0.86220633299284988"/>
    <x v="0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68.985695127402778"/>
    <n v="154321"/>
    <n v="3.1558486707566464"/>
    <x v="1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60.981609195402299"/>
    <n v="26527"/>
    <n v="0.89618243243243245"/>
    <x v="0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110.98139534883721"/>
    <n v="71583"/>
    <n v="1.8214503816793892"/>
    <x v="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25"/>
    <n v="12100"/>
    <n v="3.5588235294117645"/>
    <x v="1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78.759740259740255"/>
    <n v="12129"/>
    <n v="1.3183695652173912"/>
    <x v="1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87.960784313725483"/>
    <n v="62804"/>
    <n v="0.46315634218289087"/>
    <x v="0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49.987398739873989"/>
    <n v="55536"/>
    <n v="0.36132726089785294"/>
    <x v="2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99.524390243902445"/>
    <n v="8161"/>
    <n v="1.0462820512820512"/>
    <x v="1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04.82089552238806"/>
    <n v="14046"/>
    <n v="6.6885714285714286"/>
    <x v="1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08.01469237832875"/>
    <n v="117628"/>
    <n v="0.62072823218997364"/>
    <x v="2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28.998544660724033"/>
    <n v="159405"/>
    <n v="0.84699787460148779"/>
    <x v="0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30.028708133971293"/>
    <n v="12552"/>
    <n v="0.11059030837004405"/>
    <x v="0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41.005559416261292"/>
    <n v="59007"/>
    <n v="0.43838781575037145"/>
    <x v="0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62.866666666666667"/>
    <n v="943"/>
    <n v="0.55470588235294116"/>
    <x v="0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47.005002501250623"/>
    <n v="93963"/>
    <n v="0.57399511301160655"/>
    <x v="0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26.997693638285604"/>
    <n v="140469"/>
    <n v="1.2343497363796134"/>
    <x v="1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8.329787234042556"/>
    <n v="6423"/>
    <n v="1.2846"/>
    <x v="1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50.974576271186443"/>
    <n v="6015"/>
    <n v="0.63989361702127656"/>
    <x v="0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54.024390243902438"/>
    <n v="11075"/>
    <n v="1.2729885057471264"/>
    <x v="1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97.055555555555557"/>
    <n v="15723"/>
    <n v="0.10638024357239513"/>
    <x v="0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4.867469879518072"/>
    <n v="2064"/>
    <n v="0.40470588235294119"/>
    <x v="0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84.423913043478265"/>
    <n v="7767"/>
    <n v="2.8766666666666665"/>
    <x v="1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47.091324200913242"/>
    <n v="10313"/>
    <n v="5.7294444444444448"/>
    <x v="1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77.996041171813147"/>
    <n v="197018"/>
    <n v="1.1290429799426933"/>
    <x v="1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62.967871485943775"/>
    <n v="47037"/>
    <n v="0.46387573964497042"/>
    <x v="0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81.006080449017773"/>
    <n v="173191"/>
    <n v="0.90675916230366493"/>
    <x v="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65.321428571428569"/>
    <n v="5487"/>
    <n v="0.67740740740740746"/>
    <x v="0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104.43617021276596"/>
    <n v="9817"/>
    <n v="1.9249019607843136"/>
    <x v="1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9.989010989010993"/>
    <n v="6369"/>
    <n v="0.82714285714285718"/>
    <x v="0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83.023989898989896"/>
    <n v="65755"/>
    <n v="0.54163920922570019"/>
    <x v="0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.3"/>
    <n v="903"/>
    <n v="0.16722222222222222"/>
    <x v="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03.98131932282546"/>
    <n v="178120"/>
    <n v="1.168766404199475"/>
    <x v="1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54.931726907630519"/>
    <n v="13678"/>
    <n v="10.521538461538462"/>
    <x v="1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51.921875"/>
    <n v="9969"/>
    <n v="1.2307407407407407"/>
    <x v="1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60.02834008097166"/>
    <n v="14827"/>
    <n v="1.7863855421686747"/>
    <x v="1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44.003488879197555"/>
    <n v="100900"/>
    <n v="3.5528169014084505"/>
    <x v="1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53.003513254551258"/>
    <n v="165954"/>
    <n v="1.6190634146341463"/>
    <x v="1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54.5"/>
    <n v="1744"/>
    <n v="0.24914285714285714"/>
    <x v="0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75.04195804195804"/>
    <n v="10731"/>
    <n v="1.9872222222222222"/>
    <x v="1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5.911111111111111"/>
    <n v="3232"/>
    <n v="0.34752688172043011"/>
    <x v="3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36.952702702702702"/>
    <n v="10938"/>
    <n v="1.7641935483870967"/>
    <x v="1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63.170588235294119"/>
    <n v="10739"/>
    <n v="5.1138095238095236"/>
    <x v="1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29.99462365591398"/>
    <n v="5579"/>
    <n v="0.82044117647058823"/>
    <x v="0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86"/>
    <n v="37754"/>
    <n v="0.24326030927835052"/>
    <x v="3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75.014876033057845"/>
    <n v="45384"/>
    <n v="0.50482758620689661"/>
    <x v="0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101.19767441860465"/>
    <n v="8703"/>
    <n v="9.67"/>
    <x v="1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n v="0.04"/>
    <x v="0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29.001272669424118"/>
    <n v="182302"/>
    <n v="1.2284501347708894"/>
    <x v="1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98.225806451612897"/>
    <n v="3045"/>
    <n v="0.63437500000000002"/>
    <x v="0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87.001693480101608"/>
    <n v="102749"/>
    <n v="0.56331688596491225"/>
    <x v="0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45.205128205128204"/>
    <n v="1763"/>
    <n v="0.44074999999999998"/>
    <x v="0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37.001341561577675"/>
    <n v="137904"/>
    <n v="1.1837253218884121"/>
    <x v="1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94.976947040498445"/>
    <n v="152438"/>
    <n v="1.041243169398907"/>
    <x v="1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28.956521739130434"/>
    <n v="1332"/>
    <n v="0.26640000000000003"/>
    <x v="0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55.993396226415094"/>
    <n v="118706"/>
    <n v="3.5120118343195266"/>
    <x v="1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4.038095238095238"/>
    <n v="5674"/>
    <n v="0.90063492063492068"/>
    <x v="0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82.38"/>
    <n v="4119"/>
    <n v="1.7162500000000001"/>
    <x v="1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66.997115384615384"/>
    <n v="139354"/>
    <n v="1.4104655870445344"/>
    <x v="1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107.91401869158878"/>
    <n v="57734"/>
    <n v="0.30579449152542371"/>
    <x v="0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69.009501187648453"/>
    <n v="145265"/>
    <n v="1.0816455696202532"/>
    <x v="1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39.006568144499177"/>
    <n v="95020"/>
    <n v="1.3345505617977529"/>
    <x v="1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110.3625"/>
    <n v="8829"/>
    <n v="1.8785106382978722"/>
    <x v="1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94.857142857142861"/>
    <n v="3984"/>
    <n v="3.32"/>
    <x v="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57.935251798561154"/>
    <n v="8053"/>
    <n v="5.7521428571428572"/>
    <x v="1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01.25"/>
    <n v="1620"/>
    <n v="0.40500000000000003"/>
    <x v="0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64.95597484276729"/>
    <n v="10328"/>
    <n v="1.8442857142857143"/>
    <x v="1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27.00524934383202"/>
    <n v="10289"/>
    <n v="2.8580555555555556"/>
    <x v="1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50.97422680412371"/>
    <n v="9889"/>
    <n v="3.19"/>
    <x v="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104.94260869565217"/>
    <n v="60342"/>
    <n v="0.39234070221066319"/>
    <x v="0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4.028301886792448"/>
    <n v="8907"/>
    <n v="1.7814000000000001"/>
    <x v="1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02.85915492957747"/>
    <n v="14606"/>
    <n v="3.6515"/>
    <x v="1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39.962085308056871"/>
    <n v="8432"/>
    <n v="1.1394594594594594"/>
    <x v="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1.001785714285717"/>
    <n v="57122"/>
    <n v="0.29828720626631855"/>
    <x v="0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0.823008849557525"/>
    <n v="4613"/>
    <n v="0.54270588235294115"/>
    <x v="0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58.999637155297535"/>
    <n v="162603"/>
    <n v="2.3634156976744185"/>
    <x v="1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71.156069364161851"/>
    <n v="12310"/>
    <n v="5.1291666666666664"/>
    <x v="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99.494252873563212"/>
    <n v="8656"/>
    <n v="1.0065116279069768"/>
    <x v="1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03.98634590377114"/>
    <n v="159931"/>
    <n v="0.81348423194303154"/>
    <x v="0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76.555555555555557"/>
    <n v="689"/>
    <n v="0.16404761904761905"/>
    <x v="0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87.068592057761734"/>
    <n v="48236"/>
    <n v="0.52774617067833696"/>
    <x v="0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48.99554707379135"/>
    <n v="77021"/>
    <n v="2.6020608108108108"/>
    <x v="1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42.969135802469133"/>
    <n v="27844"/>
    <n v="0.30732891832229581"/>
    <x v="0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33.428571428571431"/>
    <n v="702"/>
    <n v="0.13500000000000001"/>
    <x v="0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83.982949701619773"/>
    <n v="197024"/>
    <n v="1.7862556663644606"/>
    <x v="1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01.41739130434783"/>
    <n v="11663"/>
    <n v="2.2005660377358489"/>
    <x v="1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109.87058823529412"/>
    <n v="9339"/>
    <n v="1.015108695652174"/>
    <x v="1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31.916666666666668"/>
    <n v="4596"/>
    <n v="1.915"/>
    <x v="1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70.993450675399103"/>
    <n v="173437"/>
    <n v="3.0534683098591549"/>
    <x v="1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77.026890756302521"/>
    <n v="45831"/>
    <n v="0.23995287958115183"/>
    <x v="3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101.78125"/>
    <n v="6514"/>
    <n v="7.2377777777777776"/>
    <x v="1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51.059701492537314"/>
    <n v="13684"/>
    <n v="5.4736000000000002"/>
    <x v="1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68.02051282051282"/>
    <n v="13264"/>
    <n v="4.1449999999999996"/>
    <x v="1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30.87037037037037"/>
    <n v="1667"/>
    <n v="9.0696409140369975E-3"/>
    <x v="0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27.908333333333335"/>
    <n v="3349"/>
    <n v="0.34173469387755101"/>
    <x v="0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79.994818652849744"/>
    <n v="46317"/>
    <n v="0.239488107549121"/>
    <x v="0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38.003378378378379"/>
    <n v="78743"/>
    <n v="0.48072649572649573"/>
    <x v="0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e v="#DIV/0!"/>
    <n v="0"/>
    <n v="0"/>
    <x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59.990534521158132"/>
    <n v="107743"/>
    <n v="0.70145182291666663"/>
    <x v="0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37.037634408602152"/>
    <n v="6889"/>
    <n v="5.2992307692307694"/>
    <x v="1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99.963043478260872"/>
    <n v="45983"/>
    <n v="1.8032549019607844"/>
    <x v="1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111.6774193548387"/>
    <n v="6924"/>
    <n v="0.92320000000000002"/>
    <x v="0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36.014409221902014"/>
    <n v="12497"/>
    <n v="0.13901001112347053"/>
    <x v="0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66.010284810126578"/>
    <n v="166874"/>
    <n v="9.2707777777777771"/>
    <x v="1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44.05263157894737"/>
    <n v="837"/>
    <n v="0.39857142857142858"/>
    <x v="0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52.999726551818434"/>
    <n v="193820"/>
    <n v="1.1222929936305732"/>
    <x v="1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95"/>
    <n v="119510"/>
    <n v="0.70925816023738875"/>
    <x v="0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70.908396946564892"/>
    <n v="9289"/>
    <n v="1.1908974358974358"/>
    <x v="1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98.060773480662988"/>
    <n v="35498"/>
    <n v="0.24017591339648173"/>
    <x v="0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53.046025104602514"/>
    <n v="12678"/>
    <n v="1.3931868131868133"/>
    <x v="1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93.142857142857139"/>
    <n v="3260"/>
    <n v="0.39277108433734942"/>
    <x v="3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58.945075757575758"/>
    <n v="31123"/>
    <n v="0.22439077144917088"/>
    <x v="3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36.067669172932334"/>
    <n v="4797"/>
    <n v="0.55779069767441858"/>
    <x v="0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63.030732860520096"/>
    <n v="53324"/>
    <n v="0.42523125996810207"/>
    <x v="0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84.717948717948715"/>
    <n v="6608"/>
    <n v="1.1200000000000001"/>
    <x v="1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.2"/>
    <n v="622"/>
    <n v="7.0681818181818179E-2"/>
    <x v="0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01.97518330513255"/>
    <n v="180802"/>
    <n v="1.0174563871693867"/>
    <x v="1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106.4375"/>
    <n v="3406"/>
    <n v="4.2575000000000003"/>
    <x v="1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29.975609756097562"/>
    <n v="11061"/>
    <n v="1.4553947368421052"/>
    <x v="1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85.806282722513089"/>
    <n v="16389"/>
    <n v="0.32453465346534655"/>
    <x v="0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70.82022471910112"/>
    <n v="6303"/>
    <n v="7.003333333333333"/>
    <x v="1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40.998484082870135"/>
    <n v="81136"/>
    <n v="0.83904860392967939"/>
    <x v="0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28.063492063492063"/>
    <n v="1768"/>
    <n v="0.84190476190476193"/>
    <x v="0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88.054421768707485"/>
    <n v="12944"/>
    <n v="1.5595180722891566"/>
    <x v="1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31"/>
    <n v="188480"/>
    <n v="0.99619450317124736"/>
    <x v="0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90.337500000000006"/>
    <n v="7227"/>
    <n v="0.80300000000000005"/>
    <x v="0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63.777777777777779"/>
    <n v="574"/>
    <n v="0.11254901960784314"/>
    <x v="0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53.995515695067262"/>
    <n v="96328"/>
    <n v="0.91740952380952379"/>
    <x v="0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48.993956043956047"/>
    <n v="178338"/>
    <n v="0.95521156936261387"/>
    <x v="2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63.857142857142854"/>
    <n v="8046"/>
    <n v="5.0287499999999996"/>
    <x v="1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82.996393146979258"/>
    <n v="184086"/>
    <n v="1.5924394463667819"/>
    <x v="1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55.08230452674897"/>
    <n v="13385"/>
    <n v="0.15022446689113356"/>
    <x v="0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62.044554455445542"/>
    <n v="12533"/>
    <n v="4.820384615384615"/>
    <x v="1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04.97857142857143"/>
    <n v="14697"/>
    <n v="1.4996938775510205"/>
    <x v="1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4.044676806083643"/>
    <n v="98935"/>
    <n v="1.1722156398104266"/>
    <x v="1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44.007716049382715"/>
    <n v="57034"/>
    <n v="0.37695968274950431"/>
    <x v="0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92.467532467532465"/>
    <n v="7120"/>
    <n v="0.72653061224489801"/>
    <x v="0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57.072874493927124"/>
    <n v="14097"/>
    <n v="2.6598113207547169"/>
    <x v="1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109.07848101265823"/>
    <n v="43086"/>
    <n v="0.24205617977528091"/>
    <x v="0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39.387755102040813"/>
    <n v="1930"/>
    <n v="2.5064935064935064E-2"/>
    <x v="0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77.022222222222226"/>
    <n v="13864"/>
    <n v="0.1632979976442874"/>
    <x v="0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92.166666666666671"/>
    <n v="7742"/>
    <n v="2.7650000000000001"/>
    <x v="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61.007063197026021"/>
    <n v="164109"/>
    <n v="0.88803571428571426"/>
    <x v="0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78.068181818181813"/>
    <n v="6870"/>
    <n v="1.6357142857142857"/>
    <x v="1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80.75"/>
    <n v="12597"/>
    <n v="9.69"/>
    <x v="1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59.991289782244557"/>
    <n v="179074"/>
    <n v="2.7091376701966716"/>
    <x v="1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110.03018372703411"/>
    <n v="83843"/>
    <n v="2.8421355932203389"/>
    <x v="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n v="0.04"/>
    <x v="3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37.99856063332134"/>
    <n v="105598"/>
    <n v="0.58632981676846196"/>
    <x v="0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96.369565217391298"/>
    <n v="8866"/>
    <n v="0.98511111111111116"/>
    <x v="0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2.978599221789878"/>
    <n v="75022"/>
    <n v="0.43975381008206332"/>
    <x v="0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26.007220216606498"/>
    <n v="14408"/>
    <n v="1.5166315789473683"/>
    <x v="1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04.36296296296297"/>
    <n v="14089"/>
    <n v="2.2363492063492063"/>
    <x v="1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02.18852459016394"/>
    <n v="12467"/>
    <n v="2.3975"/>
    <x v="1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54.117647058823529"/>
    <n v="11960"/>
    <n v="1.9933333333333334"/>
    <x v="1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63.222222222222221"/>
    <n v="7966"/>
    <n v="1.373448275862069"/>
    <x v="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4.03228962818004"/>
    <n v="106321"/>
    <n v="1.009696106362773"/>
    <x v="1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49.994334277620396"/>
    <n v="158832"/>
    <n v="7.9416000000000002"/>
    <x v="1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56.015151515151516"/>
    <n v="11091"/>
    <n v="3.6970000000000001"/>
    <x v="1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48.807692307692307"/>
    <n v="1269"/>
    <n v="0.12818181818181817"/>
    <x v="0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60.082352941176474"/>
    <n v="5107"/>
    <n v="1.3802702702702703"/>
    <x v="1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78.990502793296088"/>
    <n v="141393"/>
    <n v="0.83813278008298753"/>
    <x v="0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53.99499443826474"/>
    <n v="194166"/>
    <n v="2.0460063224446787"/>
    <x v="1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111.45945945945945"/>
    <n v="4124"/>
    <n v="0.44344086021505374"/>
    <x v="0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60.922131147540981"/>
    <n v="14865"/>
    <n v="2.1860294117647059"/>
    <x v="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26.0015444015444"/>
    <n v="134688"/>
    <n v="1.8603314917127072"/>
    <x v="1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80.993208828522924"/>
    <n v="47705"/>
    <n v="2.3733830845771142"/>
    <x v="1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34.995963302752294"/>
    <n v="95364"/>
    <n v="3.0565384615384614"/>
    <x v="1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94.142857142857139"/>
    <n v="3295"/>
    <n v="0.94142857142857139"/>
    <x v="0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52.085106382978722"/>
    <n v="4896"/>
    <n v="0.54400000000000004"/>
    <x v="3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24.986666666666668"/>
    <n v="7496"/>
    <n v="1.1188059701492536"/>
    <x v="1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69.215277777777771"/>
    <n v="9967"/>
    <n v="3.6914814814814814"/>
    <x v="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93.944444444444443"/>
    <n v="52421"/>
    <n v="0.62930372148859548"/>
    <x v="0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98.40625"/>
    <n v="6298"/>
    <n v="0.6492783505154639"/>
    <x v="0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41.783783783783782"/>
    <n v="1546"/>
    <n v="0.18853658536585366"/>
    <x v="3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65.991836734693877"/>
    <n v="16168"/>
    <n v="0.1675440414507772"/>
    <x v="0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72.05747126436782"/>
    <n v="6269"/>
    <n v="1.0111290322580646"/>
    <x v="1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48.003209242618745"/>
    <n v="149578"/>
    <n v="3.4150228310502282"/>
    <x v="1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54.098591549295776"/>
    <n v="3841"/>
    <n v="0.64016666666666666"/>
    <x v="0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107.88095238095238"/>
    <n v="4531"/>
    <n v="0.5208045977011494"/>
    <x v="0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7.034103410341032"/>
    <n v="60934"/>
    <n v="3.2240211640211642"/>
    <x v="1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64.01425914445133"/>
    <n v="103255"/>
    <n v="1.1950810185185186"/>
    <x v="1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96.066176470588232"/>
    <n v="13065"/>
    <n v="1.4679775280898877"/>
    <x v="1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51.184615384615384"/>
    <n v="6654"/>
    <n v="9.5057142857142853"/>
    <x v="1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43.92307692307692"/>
    <n v="6852"/>
    <n v="0.72893617021276591"/>
    <x v="0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91.021198830409361"/>
    <n v="124517"/>
    <n v="0.7900824873096447"/>
    <x v="0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0.127450980392155"/>
    <n v="5113"/>
    <n v="0.64721518987341775"/>
    <x v="0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67.720930232558146"/>
    <n v="5824"/>
    <n v="0.82028169014084507"/>
    <x v="0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1.03921568627451"/>
    <n v="6226"/>
    <n v="10.376666666666667"/>
    <x v="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80.011857707509876"/>
    <n v="20243"/>
    <n v="0.12910076530612244"/>
    <x v="0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47.001497753369947"/>
    <n v="188288"/>
    <n v="1.5484210526315789"/>
    <x v="1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71.127388535031841"/>
    <n v="11167"/>
    <n v="7.0991735537190084E-2"/>
    <x v="0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89.99079189686924"/>
    <n v="146595"/>
    <n v="2.0852773826458035"/>
    <x v="1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43.032786885245905"/>
    <n v="7875"/>
    <n v="0.99683544303797467"/>
    <x v="0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67.997714808043881"/>
    <n v="148779"/>
    <n v="2.0159756097560977"/>
    <x v="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73.004566210045667"/>
    <n v="175868"/>
    <n v="1.6209032258064515"/>
    <x v="1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62.341463414634148"/>
    <n v="5112"/>
    <n v="3.6436208125445471E-2"/>
    <x v="0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n v="0.05"/>
    <x v="0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67.103092783505161"/>
    <n v="13018"/>
    <n v="2.0663492063492064"/>
    <x v="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79.978947368421046"/>
    <n v="91176"/>
    <n v="1.2823628691983122"/>
    <x v="1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2.176470588235297"/>
    <n v="6342"/>
    <n v="1.1966037735849056"/>
    <x v="1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53.005950297514879"/>
    <n v="151438"/>
    <n v="1.7073055242390078"/>
    <x v="1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57.738317757009348"/>
    <n v="6178"/>
    <n v="1.8721212121212121"/>
    <x v="1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40.03125"/>
    <n v="6405"/>
    <n v="1.8838235294117647"/>
    <x v="1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81.016591928251117"/>
    <n v="180667"/>
    <n v="1.3129869186046512"/>
    <x v="1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35.047468354430379"/>
    <n v="11075"/>
    <n v="2.8397435897435899"/>
    <x v="1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02.92307692307692"/>
    <n v="12042"/>
    <n v="1.2041999999999999"/>
    <x v="1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27.998126756166094"/>
    <n v="179356"/>
    <n v="4.1905607476635511"/>
    <x v="1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75.733333333333334"/>
    <n v="1136"/>
    <n v="0.13853658536585367"/>
    <x v="3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45.026041666666664"/>
    <n v="8645"/>
    <n v="1.3943548387096774"/>
    <x v="1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73.615384615384613"/>
    <n v="1914"/>
    <n v="1.74"/>
    <x v="1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56.991701244813278"/>
    <n v="41205"/>
    <n v="1.5549056603773586"/>
    <x v="1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85.223529411764702"/>
    <n v="14488"/>
    <n v="1.7044705882352942"/>
    <x v="1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50.962184873949582"/>
    <n v="12129"/>
    <n v="1.8951562500000001"/>
    <x v="1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63.563636363636363"/>
    <n v="3496"/>
    <n v="2.4971428571428573"/>
    <x v="1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80.999165275459092"/>
    <n v="97037"/>
    <n v="0.48860523665659616"/>
    <x v="0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86.044753086419746"/>
    <n v="55757"/>
    <n v="0.28461970393057684"/>
    <x v="0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90.0390625"/>
    <n v="11525"/>
    <n v="2.6802325581395348"/>
    <x v="1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74.006063432835816"/>
    <n v="158669"/>
    <n v="6.1980078125000002"/>
    <x v="1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92.4375"/>
    <n v="5916"/>
    <n v="3.1301587301587303E-2"/>
    <x v="0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55.999257333828446"/>
    <n v="150806"/>
    <n v="1.5992152704135738"/>
    <x v="1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32.983796296296298"/>
    <n v="14249"/>
    <n v="2.793921568627451"/>
    <x v="1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93.596774193548384"/>
    <n v="5803"/>
    <n v="0.77373333333333338"/>
    <x v="0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69.867724867724874"/>
    <n v="13205"/>
    <n v="2.0632812500000002"/>
    <x v="1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72.129870129870127"/>
    <n v="11108"/>
    <n v="6.9424999999999999"/>
    <x v="1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30.041666666666668"/>
    <n v="2884"/>
    <n v="1.5178947368421052"/>
    <x v="1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73.968000000000004"/>
    <n v="55476"/>
    <n v="0.64582072176949945"/>
    <x v="0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68.65517241379311"/>
    <n v="5973"/>
    <n v="0.62873684210526315"/>
    <x v="3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59.992164544564154"/>
    <n v="183756"/>
    <n v="3.1039864864864866"/>
    <x v="1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111.15827338129496"/>
    <n v="30902"/>
    <n v="0.42859916782246882"/>
    <x v="2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3.038095238095238"/>
    <n v="5569"/>
    <n v="0.83119402985074631"/>
    <x v="0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55.985524728588658"/>
    <n v="92824"/>
    <n v="0.78531302876480547"/>
    <x v="3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69.986760812003524"/>
    <n v="158590"/>
    <n v="1.1409352517985611"/>
    <x v="1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48.998079877112133"/>
    <n v="127591"/>
    <n v="0.64537683358624176"/>
    <x v="0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103.84615384615384"/>
    <n v="6750"/>
    <n v="0.79411764705882348"/>
    <x v="0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9.127659574468083"/>
    <n v="9318"/>
    <n v="0.11419117647058824"/>
    <x v="0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107.37777777777778"/>
    <n v="4832"/>
    <n v="0.56186046511627907"/>
    <x v="2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76.922178988326849"/>
    <n v="19769"/>
    <n v="0.16501669449081802"/>
    <x v="0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58.128865979381445"/>
    <n v="11277"/>
    <n v="1.1996808510638297"/>
    <x v="1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03.73643410852713"/>
    <n v="13382"/>
    <n v="1.4545652173913044"/>
    <x v="1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87.962666666666664"/>
    <n v="32986"/>
    <n v="2.2138255033557046"/>
    <x v="1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28"/>
    <n v="81984"/>
    <n v="0.48396694214876035"/>
    <x v="0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37.999361294443261"/>
    <n v="178483"/>
    <n v="0.92911504424778757"/>
    <x v="0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29.999313893653515"/>
    <n v="87448"/>
    <n v="0.88599797365754818"/>
    <x v="0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03.5"/>
    <n v="1863"/>
    <n v="0.41399999999999998"/>
    <x v="0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85.994467496542185"/>
    <n v="62174"/>
    <n v="0.63056795131845844"/>
    <x v="3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98.011627906976742"/>
    <n v="59003"/>
    <n v="0.48482333607230893"/>
    <x v="0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n v="0.02"/>
    <x v="0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44.994570837642193"/>
    <n v="174039"/>
    <n v="0.88479410269445857"/>
    <x v="0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31.012224938875306"/>
    <n v="12684"/>
    <n v="1.2684"/>
    <x v="1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59.970085470085472"/>
    <n v="14033"/>
    <n v="23.388333333333332"/>
    <x v="1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58.9973474801061"/>
    <n v="177936"/>
    <n v="5.0838857142857146"/>
    <x v="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50.045454545454547"/>
    <n v="13212"/>
    <n v="1.9147826086956521"/>
    <x v="1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98.966269841269835"/>
    <n v="49879"/>
    <n v="0.42127533783783783"/>
    <x v="0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58.857142857142854"/>
    <n v="824"/>
    <n v="8.2400000000000001E-2"/>
    <x v="0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81.010256410256417"/>
    <n v="31594"/>
    <n v="0.60064638783269964"/>
    <x v="3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76.013333333333335"/>
    <n v="57010"/>
    <n v="0.47232808616404309"/>
    <x v="0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96.597402597402592"/>
    <n v="7438"/>
    <n v="0.81736263736263737"/>
    <x v="0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76.957446808510639"/>
    <n v="57872"/>
    <n v="0.54187265917603"/>
    <x v="0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67.984732824427482"/>
    <n v="8906"/>
    <n v="0.97868131868131869"/>
    <x v="0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88.781609195402297"/>
    <n v="7724"/>
    <n v="0.77239999999999998"/>
    <x v="0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4.99623706491063"/>
    <n v="26571"/>
    <n v="0.33464735516372796"/>
    <x v="0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44.922794117647058"/>
    <n v="12219"/>
    <n v="2.3958823529411766"/>
    <x v="1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79.400000000000006"/>
    <n v="1985"/>
    <n v="0.64032258064516134"/>
    <x v="3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29.009546539379475"/>
    <n v="12155"/>
    <n v="1.7615942028985507"/>
    <x v="1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73.59210526315789"/>
    <n v="5593"/>
    <n v="0.20338181818181819"/>
    <x v="0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07.97038864898211"/>
    <n v="175020"/>
    <n v="3.5864754098360656"/>
    <x v="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68.987284287011803"/>
    <n v="75955"/>
    <n v="4.6885802469135802"/>
    <x v="1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1.02236719478098"/>
    <n v="119127"/>
    <n v="1.220563524590164"/>
    <x v="1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24.997515808491418"/>
    <n v="110689"/>
    <n v="0.55931783729156137"/>
    <x v="0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42.155172413793103"/>
    <n v="2445"/>
    <n v="0.43660714285714286"/>
    <x v="0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47.003284072249592"/>
    <n v="57250"/>
    <n v="0.33538371411833628"/>
    <x v="3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36.0392749244713"/>
    <n v="11929"/>
    <n v="1.2297938144329896"/>
    <x v="1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01.03760683760684"/>
    <n v="118214"/>
    <n v="1.8974959871589085"/>
    <x v="1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39.927927927927925"/>
    <n v="4432"/>
    <n v="0.83622641509433959"/>
    <x v="0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83.158139534883716"/>
    <n v="17879"/>
    <n v="0.17968844221105529"/>
    <x v="3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39.97520661157025"/>
    <n v="14511"/>
    <n v="10.365"/>
    <x v="1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47.993908629441627"/>
    <n v="141822"/>
    <n v="0.97405219780219776"/>
    <x v="0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95.978877489438744"/>
    <n v="159037"/>
    <n v="0.86386203150461705"/>
    <x v="0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78.728155339805824"/>
    <n v="8109"/>
    <n v="1.5016666666666667"/>
    <x v="1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56.081632653061227"/>
    <n v="8244"/>
    <n v="3.5843478260869563"/>
    <x v="1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69.090909090909093"/>
    <n v="7600"/>
    <n v="5.4285714285714288"/>
    <x v="1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102.05291576673866"/>
    <n v="94501"/>
    <n v="0.67500714285714281"/>
    <x v="0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07.32089552238806"/>
    <n v="14381"/>
    <n v="1.9174666666666667"/>
    <x v="1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51.970260223048328"/>
    <n v="13980"/>
    <n v="9.32"/>
    <x v="1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71.137142857142862"/>
    <n v="12449"/>
    <n v="4.2927586206896553"/>
    <x v="1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106.49275362318841"/>
    <n v="7348"/>
    <n v="1.0065753424657535"/>
    <x v="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42.93684210526316"/>
    <n v="8158"/>
    <n v="2.266111111111111"/>
    <x v="1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30.037974683544302"/>
    <n v="7119"/>
    <n v="1.4238"/>
    <x v="1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70.623376623376629"/>
    <n v="5438"/>
    <n v="0.90633333333333332"/>
    <x v="0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66.016018306636155"/>
    <n v="115396"/>
    <n v="0.63966740576496672"/>
    <x v="0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96.911392405063296"/>
    <n v="7656"/>
    <n v="0.84131868131868137"/>
    <x v="0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62.867346938775512"/>
    <n v="12322"/>
    <n v="1.3393478260869565"/>
    <x v="1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108.98537682789652"/>
    <n v="96888"/>
    <n v="0.59042047531992692"/>
    <x v="0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26.999314599040439"/>
    <n v="196960"/>
    <n v="1.5280062063615205"/>
    <x v="1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65.004147943311438"/>
    <n v="188057"/>
    <n v="4.466912114014252"/>
    <x v="1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111.51785714285714"/>
    <n v="6245"/>
    <n v="0.8439189189189189"/>
    <x v="0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n v="0.03"/>
    <x v="0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110.99268292682927"/>
    <n v="91014"/>
    <n v="1.7502692307692307"/>
    <x v="1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56.746987951807228"/>
    <n v="4710"/>
    <n v="0.54137931034482756"/>
    <x v="0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97.020608439646708"/>
    <n v="197728"/>
    <n v="3.1187381703470032"/>
    <x v="1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92.08620689655173"/>
    <n v="10682"/>
    <n v="1.2278160919540231"/>
    <x v="1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82.986666666666665"/>
    <n v="168048"/>
    <n v="0.99026517383618151"/>
    <x v="0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03.03791821561339"/>
    <n v="138586"/>
    <n v="1.278468634686347"/>
    <x v="1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68.922619047619051"/>
    <n v="11579"/>
    <n v="1.5861643835616439"/>
    <x v="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87.737226277372258"/>
    <n v="12020"/>
    <n v="7.0705882352941174"/>
    <x v="1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75.021505376344081"/>
    <n v="13954"/>
    <n v="1.4238775510204082"/>
    <x v="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50.863999999999997"/>
    <n v="6358"/>
    <n v="1.4786046511627906"/>
    <x v="1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90"/>
    <n v="1260"/>
    <n v="0.20322580645161289"/>
    <x v="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72.896039603960389"/>
    <n v="14725"/>
    <n v="18.40625"/>
    <x v="1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08.48543689320388"/>
    <n v="11174"/>
    <n v="1.6194202898550725"/>
    <x v="1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01.98095238095237"/>
    <n v="182036"/>
    <n v="4.7282077922077921"/>
    <x v="1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44.009146341463413"/>
    <n v="28870"/>
    <n v="0.24466101694915254"/>
    <x v="0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65.942675159235662"/>
    <n v="10353"/>
    <n v="5.1764999999999999"/>
    <x v="1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24.987387387387386"/>
    <n v="13868"/>
    <n v="2.4764285714285714"/>
    <x v="1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28.003367003367003"/>
    <n v="8317"/>
    <n v="1.0020481927710843"/>
    <x v="1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85.829268292682926"/>
    <n v="10557"/>
    <n v="1.53"/>
    <x v="1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84.921052631578945"/>
    <n v="3227"/>
    <n v="0.37091954022988505"/>
    <x v="3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90.483333333333334"/>
    <n v="5429"/>
    <n v="4.3923948220064728E-2"/>
    <x v="3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25.00197628458498"/>
    <n v="75906"/>
    <n v="1.5650721649484536"/>
    <x v="1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92.013888888888886"/>
    <n v="13250"/>
    <n v="2.704081632653061"/>
    <x v="1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93.066115702479337"/>
    <n v="11261"/>
    <n v="1.3405952380952382"/>
    <x v="1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61.008145363408524"/>
    <n v="97369"/>
    <n v="0.50398033126293995"/>
    <x v="0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92.036259541984734"/>
    <n v="48227"/>
    <n v="0.88815837937384901"/>
    <x v="3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81.132596685082873"/>
    <n v="14685"/>
    <n v="1.65"/>
    <x v="1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.5"/>
    <n v="735"/>
    <n v="0.17499999999999999"/>
    <x v="0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85.221311475409834"/>
    <n v="10397"/>
    <n v="1.8566071428571429"/>
    <x v="1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0.96825396825396"/>
    <n v="118847"/>
    <n v="4.1266319444444441"/>
    <x v="1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32.968036529680369"/>
    <n v="7220"/>
    <n v="0.90249999999999997"/>
    <x v="3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96.005352363960753"/>
    <n v="107622"/>
    <n v="0.91984615384615387"/>
    <x v="0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4.96632653061225"/>
    <n v="83267"/>
    <n v="5.2700632911392402"/>
    <x v="1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25.007462686567163"/>
    <n v="13404"/>
    <n v="3.1914285714285713"/>
    <x v="1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65.998995479658461"/>
    <n v="131404"/>
    <n v="3.5418867924528303"/>
    <x v="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87.34482758620689"/>
    <n v="2533"/>
    <n v="0.32896103896103895"/>
    <x v="3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27.933333333333334"/>
    <n v="5028"/>
    <n v="1.358918918918919"/>
    <x v="1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03.8"/>
    <n v="1557"/>
    <n v="2.0843373493975904E-2"/>
    <x v="0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31.937172774869111"/>
    <n v="6100"/>
    <n v="0.61"/>
    <x v="0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99.5"/>
    <n v="1592"/>
    <n v="0.30037735849056602"/>
    <x v="0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08.84615384615384"/>
    <n v="14150"/>
    <n v="11.791666666666666"/>
    <x v="1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10.76229508196721"/>
    <n v="13513"/>
    <n v="11.260833333333334"/>
    <x v="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29.647058823529413"/>
    <n v="504"/>
    <n v="0.12923076923076923"/>
    <x v="0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01.71428571428571"/>
    <n v="14240"/>
    <n v="7.12"/>
    <x v="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61.5"/>
    <n v="2091"/>
    <n v="0.30304347826086958"/>
    <x v="0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35"/>
    <n v="118580"/>
    <n v="2.1250896057347672"/>
    <x v="1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40.049999999999997"/>
    <n v="11214"/>
    <n v="2.2885714285714287"/>
    <x v="1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110.97231270358306"/>
    <n v="68137"/>
    <n v="0.34959979476654696"/>
    <x v="3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36.959016393442624"/>
    <n v="13527"/>
    <n v="1.5729069767441861"/>
    <x v="1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n v="0.01"/>
    <x v="0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30.974074074074075"/>
    <n v="8363"/>
    <n v="2.3230555555555554"/>
    <x v="1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47.035087719298247"/>
    <n v="5362"/>
    <n v="0.92448275862068963"/>
    <x v="3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88.065693430656935"/>
    <n v="12065"/>
    <n v="2.5670212765957445"/>
    <x v="1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37.005616224648989"/>
    <n v="118603"/>
    <n v="1.6847017045454546"/>
    <x v="1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26.027777777777779"/>
    <n v="7496"/>
    <n v="1.6657777777777778"/>
    <x v="1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67.817567567567565"/>
    <n v="10037"/>
    <n v="7.7207692307692311"/>
    <x v="1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49.964912280701753"/>
    <n v="5696"/>
    <n v="4.0685714285714285"/>
    <x v="1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10.01646903820817"/>
    <n v="167005"/>
    <n v="5.6420608108108112"/>
    <x v="1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89.964678178963894"/>
    <n v="114615"/>
    <n v="0.6842686567164179"/>
    <x v="0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79.009523809523813"/>
    <n v="16592"/>
    <n v="0.34351966873706002"/>
    <x v="0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86.867469879518069"/>
    <n v="14420"/>
    <n v="6.5545454545454547"/>
    <x v="1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.04"/>
    <n v="6204"/>
    <n v="1.7725714285714285"/>
    <x v="1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26.970212765957445"/>
    <n v="6338"/>
    <n v="1.1317857142857144"/>
    <x v="1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54.121621621621621"/>
    <n v="8010"/>
    <n v="7.2818181818181822"/>
    <x v="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41.035353535353536"/>
    <n v="8125"/>
    <n v="2.0833333333333335"/>
    <x v="1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55.052419354838712"/>
    <n v="13653"/>
    <n v="0.31171232876712329"/>
    <x v="0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107.93762183235867"/>
    <n v="55372"/>
    <n v="0.56967078189300413"/>
    <x v="0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73.92"/>
    <n v="11088"/>
    <n v="2.31"/>
    <x v="1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31.995894428152493"/>
    <n v="109106"/>
    <n v="0.86867834394904464"/>
    <x v="0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53.898148148148145"/>
    <n v="11642"/>
    <n v="2.7074418604651163"/>
    <x v="1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106.5"/>
    <n v="2769"/>
    <n v="0.49446428571428569"/>
    <x v="3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32.999805409612762"/>
    <n v="169586"/>
    <n v="1.1335962566844919"/>
    <x v="1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43.00254993625159"/>
    <n v="101185"/>
    <n v="1.9055555555555554"/>
    <x v="1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86.858974358974365"/>
    <n v="6775"/>
    <n v="1.355"/>
    <x v="1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.8"/>
    <n v="968"/>
    <n v="0.10297872340425532"/>
    <x v="0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32.995456610631528"/>
    <n v="72623"/>
    <n v="0.65544223826714798"/>
    <x v="0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68.028106508875737"/>
    <n v="45987"/>
    <n v="0.49026652452025588"/>
    <x v="0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58.867816091954026"/>
    <n v="10243"/>
    <n v="7.8792307692307695"/>
    <x v="1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105.04572803850782"/>
    <n v="87293"/>
    <n v="0.80306347746090156"/>
    <x v="0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33.054878048780488"/>
    <n v="5421"/>
    <n v="1.0629411764705883"/>
    <x v="1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78.821428571428569"/>
    <n v="4414"/>
    <n v="0.50735632183908042"/>
    <x v="3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68.204968944099377"/>
    <n v="10981"/>
    <n v="2.153137254901961"/>
    <x v="1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75.731884057971016"/>
    <n v="10451"/>
    <n v="1.4122972972972974"/>
    <x v="1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30.996070133010882"/>
    <n v="102535"/>
    <n v="1.1533745781777278"/>
    <x v="1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01.88188976377953"/>
    <n v="12939"/>
    <n v="1.9311940298507462"/>
    <x v="1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52.879227053140099"/>
    <n v="10946"/>
    <n v="7.2973333333333334"/>
    <x v="1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71.005820721769496"/>
    <n v="60994"/>
    <n v="0.99663398692810456"/>
    <x v="0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102.38709677419355"/>
    <n v="3174"/>
    <n v="0.88166666666666671"/>
    <x v="2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74.466666666666669"/>
    <n v="3351"/>
    <n v="0.37233333333333335"/>
    <x v="0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1.009883198562441"/>
    <n v="56774"/>
    <n v="0.30540075309306081"/>
    <x v="3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90"/>
    <n v="540"/>
    <n v="0.25714285714285712"/>
    <x v="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97.142857142857139"/>
    <n v="680"/>
    <n v="0.34"/>
    <x v="0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72.071823204419886"/>
    <n v="13045"/>
    <n v="11.859090909090909"/>
    <x v="1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75.236363636363635"/>
    <n v="8276"/>
    <n v="1.2539393939393939"/>
    <x v="1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32.967741935483872"/>
    <n v="1022"/>
    <n v="0.14394366197183098"/>
    <x v="0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54.807692307692307"/>
    <n v="4275"/>
    <n v="0.54807692307692313"/>
    <x v="0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45.037837837837834"/>
    <n v="8332"/>
    <n v="1.0963157894736841"/>
    <x v="1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52.958677685950413"/>
    <n v="6408"/>
    <n v="1.8847058823529412"/>
    <x v="1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60.017959183673469"/>
    <n v="73522"/>
    <n v="0.87008284023668636"/>
    <x v="0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n v="0.01"/>
    <x v="0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4.028301886792455"/>
    <n v="4667"/>
    <n v="2.0291304347826089"/>
    <x v="1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86.028169014084511"/>
    <n v="12216"/>
    <n v="1.9703225806451612"/>
    <x v="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28.012875536480685"/>
    <n v="6527"/>
    <n v="1.07"/>
    <x v="1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32.050458715596328"/>
    <n v="6987"/>
    <n v="2.6873076923076922"/>
    <x v="1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73.611940298507463"/>
    <n v="4932"/>
    <n v="0.50845360824742269"/>
    <x v="0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108.71052631578948"/>
    <n v="8262"/>
    <n v="11.802857142857142"/>
    <x v="1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42.97674418604651"/>
    <n v="1848"/>
    <n v="2.64"/>
    <x v="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83.315789473684205"/>
    <n v="1583"/>
    <n v="0.30442307692307691"/>
    <x v="0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42"/>
    <n v="88536"/>
    <n v="0.62880681818181816"/>
    <x v="0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55.927601809954751"/>
    <n v="12360"/>
    <n v="1.9312499999999999"/>
    <x v="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105.03681885125184"/>
    <n v="71320"/>
    <n v="0.77102702702702708"/>
    <x v="0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48"/>
    <n v="134640"/>
    <n v="2.2552763819095478"/>
    <x v="1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112.66176470588235"/>
    <n v="7661"/>
    <n v="2.3940625"/>
    <x v="1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81.944444444444443"/>
    <n v="2950"/>
    <n v="0.921875"/>
    <x v="0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64.049180327868854"/>
    <n v="11721"/>
    <n v="1.3023333333333333"/>
    <x v="1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06.39097744360902"/>
    <n v="14150"/>
    <n v="6.1521739130434785"/>
    <x v="1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76.011249497790274"/>
    <n v="189192"/>
    <n v="3.687953216374269"/>
    <x v="1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111.07246376811594"/>
    <n v="7664"/>
    <n v="10.948571428571428"/>
    <x v="1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95.936170212765958"/>
    <n v="4509"/>
    <n v="0.50662921348314605"/>
    <x v="0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43.043010752688176"/>
    <n v="12009"/>
    <n v="8.0060000000000002"/>
    <x v="1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67.966666666666669"/>
    <n v="14273"/>
    <n v="2.9128571428571428"/>
    <x v="1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89.991428571428571"/>
    <n v="188982"/>
    <n v="3.4996666666666667"/>
    <x v="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58.095238095238095"/>
    <n v="14640"/>
    <n v="3.5707317073170732"/>
    <x v="1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83.996875000000003"/>
    <n v="107516"/>
    <n v="1.2648941176470587"/>
    <x v="1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88.853503184713375"/>
    <n v="13950"/>
    <n v="3.875"/>
    <x v="1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65.963917525773198"/>
    <n v="12797"/>
    <n v="4.5703571428571426"/>
    <x v="1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74.804878048780495"/>
    <n v="6134"/>
    <n v="2.6669565217391304"/>
    <x v="1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69.98571428571428"/>
    <n v="4899"/>
    <n v="0.69"/>
    <x v="0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32.006493506493506"/>
    <n v="4929"/>
    <n v="0.51343749999999999"/>
    <x v="0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64.727272727272734"/>
    <n v="1424"/>
    <n v="1.1710526315789473E-2"/>
    <x v="0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24.998110087408456"/>
    <n v="105817"/>
    <n v="1.089773429454171"/>
    <x v="1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04.97764070932922"/>
    <n v="136156"/>
    <n v="3.1517592592592591"/>
    <x v="1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64.987878787878785"/>
    <n v="10723"/>
    <n v="1.5769117647058823"/>
    <x v="1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94.352941176470594"/>
    <n v="11228"/>
    <n v="1.5380821917808218"/>
    <x v="1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44.001706484641637"/>
    <n v="77355"/>
    <n v="0.89738979118329465"/>
    <x v="0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4.744680851063833"/>
    <n v="6086"/>
    <n v="0.75135802469135804"/>
    <x v="0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84.00667779632721"/>
    <n v="150960"/>
    <n v="8.5288135593220336"/>
    <x v="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34.061302681992338"/>
    <n v="8890"/>
    <n v="1.3890625000000001"/>
    <x v="1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93.273885350318466"/>
    <n v="14644"/>
    <n v="1.9018181818181819"/>
    <x v="1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32.998301726577978"/>
    <n v="116583"/>
    <n v="1.0024333619948409"/>
    <x v="1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83.812903225806451"/>
    <n v="12991"/>
    <n v="1.4275824175824177"/>
    <x v="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63.992424242424242"/>
    <n v="8447"/>
    <n v="5.6313333333333331"/>
    <x v="1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81.909090909090907"/>
    <n v="2703"/>
    <n v="0.30715909090909088"/>
    <x v="0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93.053191489361708"/>
    <n v="8747"/>
    <n v="0.99397727272727276"/>
    <x v="3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01.98449039881831"/>
    <n v="138087"/>
    <n v="1.9754935622317598"/>
    <x v="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105.9375"/>
    <n v="5085"/>
    <n v="5.085"/>
    <x v="1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01.58181818181818"/>
    <n v="11174"/>
    <n v="2.3774468085106384"/>
    <x v="1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62.970930232558139"/>
    <n v="10831"/>
    <n v="3.3846875000000001"/>
    <x v="1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29.045602605863191"/>
    <n v="8917"/>
    <n v="1.3308955223880596"/>
    <x v="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n v="0.01"/>
    <x v="0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77.924999999999997"/>
    <n v="12468"/>
    <n v="2.0779999999999998"/>
    <x v="1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80.806451612903231"/>
    <n v="2505"/>
    <n v="0.51122448979591839"/>
    <x v="0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76.006816632583508"/>
    <n v="111502"/>
    <n v="6.5205847953216374"/>
    <x v="1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72.993613824192337"/>
    <n v="194309"/>
    <n v="1.1363099415204678"/>
    <x v="1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53"/>
    <n v="23956"/>
    <n v="1.0237606837606839"/>
    <x v="1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54.164556962025316"/>
    <n v="8558"/>
    <n v="3.5658333333333334"/>
    <x v="1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32.946666666666665"/>
    <n v="7413"/>
    <n v="1.3986792452830188"/>
    <x v="1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79.371428571428567"/>
    <n v="2778"/>
    <n v="0.69450000000000001"/>
    <x v="0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41.174603174603178"/>
    <n v="2594"/>
    <n v="0.35534246575342465"/>
    <x v="0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77.430769230769229"/>
    <n v="5033"/>
    <n v="2.5165000000000002"/>
    <x v="1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57.159509202453989"/>
    <n v="9317"/>
    <n v="1.0587500000000001"/>
    <x v="1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77.17647058823529"/>
    <n v="6560"/>
    <n v="1.8742857142857143"/>
    <x v="1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24.953917050691246"/>
    <n v="5415"/>
    <n v="3.8678571428571429"/>
    <x v="1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97.18"/>
    <n v="14577"/>
    <n v="3.4707142857142856"/>
    <x v="1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46.000916870415651"/>
    <n v="150515"/>
    <n v="1.8582098765432098"/>
    <x v="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88.023385300668153"/>
    <n v="79045"/>
    <n v="0.43241247264770238"/>
    <x v="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25.99"/>
    <n v="7797"/>
    <n v="1.6243749999999999"/>
    <x v="1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02.69047619047619"/>
    <n v="12939"/>
    <n v="1.8484285714285715"/>
    <x v="1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72.958174904942965"/>
    <n v="38376"/>
    <n v="0.23703520691785052"/>
    <x v="0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57.190082644628099"/>
    <n v="6920"/>
    <n v="0.89870129870129867"/>
    <x v="0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84.013793103448279"/>
    <n v="194912"/>
    <n v="2.7260419580419581"/>
    <x v="1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98.666666666666671"/>
    <n v="7992"/>
    <n v="1.7004255319148935"/>
    <x v="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42.007419183889773"/>
    <n v="79268"/>
    <n v="1.8828503562945369"/>
    <x v="1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32.002753556677376"/>
    <n v="139468"/>
    <n v="3.4693532338308457"/>
    <x v="1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81.567164179104481"/>
    <n v="5465"/>
    <n v="0.6917721518987342"/>
    <x v="0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37.035087719298247"/>
    <n v="2111"/>
    <n v="0.25433734939759034"/>
    <x v="0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03.033360455655"/>
    <n v="126628"/>
    <n v="0.77400977995110021"/>
    <x v="0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84.333333333333329"/>
    <n v="1012"/>
    <n v="0.37481481481481482"/>
    <x v="0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102.60377358490567"/>
    <n v="5438"/>
    <n v="5.4379999999999997"/>
    <x v="1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79.992129246064621"/>
    <n v="193101"/>
    <n v="2.2852189349112426"/>
    <x v="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70.055309734513273"/>
    <n v="31665"/>
    <n v="0.38948339483394834"/>
    <x v="0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37"/>
    <n v="2960"/>
    <n v="3.7"/>
    <x v="1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41.911917098445599"/>
    <n v="8089"/>
    <n v="2.3791176470588233"/>
    <x v="1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57.992576882290564"/>
    <n v="109374"/>
    <n v="0.64036299765807958"/>
    <x v="0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40.942307692307693"/>
    <n v="2129"/>
    <n v="1.1827777777777777"/>
    <x v="1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69.9972602739726"/>
    <n v="127745"/>
    <n v="0.84824037184594958"/>
    <x v="0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73.838709677419359"/>
    <n v="2289"/>
    <n v="0.29346153846153844"/>
    <x v="0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41.979310344827589"/>
    <n v="12174"/>
    <n v="2.0989655172413793"/>
    <x v="1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77.93442622950819"/>
    <n v="9508"/>
    <n v="1.697857142857143"/>
    <x v="1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06.01972789115646"/>
    <n v="155849"/>
    <n v="1.1595907738095239"/>
    <x v="1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47.018181818181816"/>
    <n v="7758"/>
    <n v="2.5859999999999999"/>
    <x v="1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76.016483516483518"/>
    <n v="13835"/>
    <n v="2.3058333333333332"/>
    <x v="1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54.120603015075375"/>
    <n v="10770"/>
    <n v="1.2821428571428573"/>
    <x v="1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57.285714285714285"/>
    <n v="3208"/>
    <n v="1.8870588235294117"/>
    <x v="1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03.81308411214954"/>
    <n v="11108"/>
    <n v="6.9511889862327911E-2"/>
    <x v="0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05.02602739726028"/>
    <n v="153338"/>
    <n v="7.7443434343434348"/>
    <x v="1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90.259259259259252"/>
    <n v="2437"/>
    <n v="0.27693181818181817"/>
    <x v="0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76.978705978705975"/>
    <n v="93991"/>
    <n v="0.52479620323841425"/>
    <x v="0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02.60162601626017"/>
    <n v="12620"/>
    <n v="4.0709677419354842"/>
    <x v="1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n v="0.02"/>
    <x v="0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55.0062893081761"/>
    <n v="8746"/>
    <n v="1.5617857142857143"/>
    <x v="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2.127272727272725"/>
    <n v="3534"/>
    <n v="2.5242857142857145"/>
    <x v="1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50.642857142857146"/>
    <n v="709"/>
    <n v="1.729268292682927E-2"/>
    <x v="2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49.6875"/>
    <n v="795"/>
    <n v="0.12230769230769231"/>
    <x v="0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54.894067796610166"/>
    <n v="12955"/>
    <n v="1.6398734177215191"/>
    <x v="1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46.931937172774866"/>
    <n v="8964"/>
    <n v="1.6298181818181818"/>
    <x v="1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44.951219512195124"/>
    <n v="1843"/>
    <n v="0.20252747252747252"/>
    <x v="0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30.99898322318251"/>
    <n v="121950"/>
    <n v="3.1924083769633507"/>
    <x v="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107.7625"/>
    <n v="8621"/>
    <n v="4.7894444444444444"/>
    <x v="1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102.07770270270271"/>
    <n v="30215"/>
    <n v="0.19556634304207121"/>
    <x v="3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24.976190476190474"/>
    <n v="11539"/>
    <n v="1.9894827586206896"/>
    <x v="1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79.944134078212286"/>
    <n v="14310"/>
    <n v="7.95"/>
    <x v="1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67.946462715105156"/>
    <n v="35536"/>
    <n v="0.50621082621082625"/>
    <x v="0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26.070921985815602"/>
    <n v="3676"/>
    <n v="0.57437499999999997"/>
    <x v="0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05.0032154340836"/>
    <n v="195936"/>
    <n v="1.5562827640984909"/>
    <x v="1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25.826923076923077"/>
    <n v="1343"/>
    <n v="0.36297297297297298"/>
    <x v="0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77.666666666666671"/>
    <n v="2097"/>
    <n v="0.58250000000000002"/>
    <x v="2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57.82692307692308"/>
    <n v="9021"/>
    <n v="2.3739473684210526"/>
    <x v="1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92.955555555555549"/>
    <n v="20915"/>
    <n v="0.58750000000000002"/>
    <x v="0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37.945098039215686"/>
    <n v="9676"/>
    <n v="1.8256603773584905"/>
    <x v="1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31.842105263157894"/>
    <n v="1210"/>
    <n v="7.5436408977556111E-3"/>
    <x v="0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40"/>
    <n v="90440"/>
    <n v="1.7595330739299611"/>
    <x v="1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101.1"/>
    <n v="4044"/>
    <n v="2.3788235294117648"/>
    <x v="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84.006989951944078"/>
    <n v="192292"/>
    <n v="4.8805076142131982"/>
    <x v="1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103.41538461538461"/>
    <n v="6722"/>
    <n v="2.2406666666666668"/>
    <x v="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05.13333333333334"/>
    <n v="1577"/>
    <n v="0.18126436781609195"/>
    <x v="0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89.21621621621621"/>
    <n v="3301"/>
    <n v="0.45847222222222223"/>
    <x v="0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51.995234312946785"/>
    <n v="196386"/>
    <n v="1.1731541218637993"/>
    <x v="1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64.956521739130437"/>
    <n v="11952"/>
    <n v="2.173090909090909"/>
    <x v="1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46.235294117647058"/>
    <n v="3930"/>
    <n v="1.1228571428571428"/>
    <x v="1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1.151785714285715"/>
    <n v="5729"/>
    <n v="0.72518987341772156"/>
    <x v="0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33.909722222222221"/>
    <n v="4883"/>
    <n v="2.1230434782608696"/>
    <x v="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92.016298633017882"/>
    <n v="175015"/>
    <n v="2.3974657534246577"/>
    <x v="1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07.42857142857143"/>
    <n v="11280"/>
    <n v="1.8193548387096774"/>
    <x v="1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75.848484848484844"/>
    <n v="10012"/>
    <n v="1.6413114754098361"/>
    <x v="1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80.476190476190482"/>
    <n v="1690"/>
    <n v="1.6375968992248063E-2"/>
    <x v="0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6.978483606557376"/>
    <n v="84891"/>
    <n v="0.49643859649122807"/>
    <x v="3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5.13541666666667"/>
    <n v="10093"/>
    <n v="1.0970652173913042"/>
    <x v="1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57.298507462686565"/>
    <n v="3839"/>
    <n v="0.49217948717948717"/>
    <x v="0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93.348484848484844"/>
    <n v="6161"/>
    <n v="0.62232323232323228"/>
    <x v="2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71.987179487179489"/>
    <n v="5615"/>
    <n v="0.1305813953488372"/>
    <x v="0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92.611940298507463"/>
    <n v="6205"/>
    <n v="0.64635416666666667"/>
    <x v="0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04.99122807017544"/>
    <n v="11969"/>
    <n v="1.5958666666666668"/>
    <x v="1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30.958174904942965"/>
    <n v="8142"/>
    <n v="0.81420000000000003"/>
    <x v="0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33.001182732111175"/>
    <n v="55805"/>
    <n v="0.32444767441860467"/>
    <x v="0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84.187845303867405"/>
    <n v="15238"/>
    <n v="9.9141184124918666E-2"/>
    <x v="0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73.92307692307692"/>
    <n v="961"/>
    <n v="0.26694444444444443"/>
    <x v="0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36.987499999999997"/>
    <n v="5918"/>
    <n v="0.62957446808510642"/>
    <x v="3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46.896551724137929"/>
    <n v="9520"/>
    <n v="1.6135593220338984"/>
    <x v="1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n v="0.05"/>
    <x v="0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02.02437459910199"/>
    <n v="159056"/>
    <n v="10.969379310344827"/>
    <x v="1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45.007502206531335"/>
    <n v="101987"/>
    <n v="0.70094158075601376"/>
    <x v="3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94.285714285714292"/>
    <n v="1980"/>
    <n v="0.6"/>
    <x v="0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01.02325581395348"/>
    <n v="156384"/>
    <n v="3.6709859154929578"/>
    <x v="1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97.037499999999994"/>
    <n v="7763"/>
    <n v="11.09"/>
    <x v="1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43.00963855421687"/>
    <n v="35698"/>
    <n v="0.19028784648187633"/>
    <x v="0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94.916030534351151"/>
    <n v="12434"/>
    <n v="1.2687755102040816"/>
    <x v="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72.151785714285708"/>
    <n v="8081"/>
    <n v="7.3463636363636367"/>
    <x v="1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51.007692307692309"/>
    <n v="6631"/>
    <n v="4.5731034482758622E-2"/>
    <x v="0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85.054545454545448"/>
    <n v="4678"/>
    <n v="0.85054545454545449"/>
    <x v="0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43.87096774193548"/>
    <n v="6800"/>
    <n v="1.1929824561403508"/>
    <x v="1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40.063909774436091"/>
    <n v="10657"/>
    <n v="2.9602777777777778"/>
    <x v="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3.833333333333336"/>
    <n v="4997"/>
    <n v="0.84694915254237291"/>
    <x v="0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84.92903225806451"/>
    <n v="13164"/>
    <n v="3.5578378378378379"/>
    <x v="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41.067632850241544"/>
    <n v="8501"/>
    <n v="3.8640909090909092"/>
    <x v="1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54.971428571428568"/>
    <n v="13468"/>
    <n v="7.9223529411764702"/>
    <x v="1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77.010807374443743"/>
    <n v="121138"/>
    <n v="1.3703393665158372"/>
    <x v="1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71.201754385964918"/>
    <n v="8117"/>
    <n v="3.3820833333333336"/>
    <x v="1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91.935483870967744"/>
    <n v="8550"/>
    <n v="1.0822784810126582"/>
    <x v="1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97.069023569023571"/>
    <n v="57659"/>
    <n v="0.60757639620653314"/>
    <x v="0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58.916666666666664"/>
    <n v="1414"/>
    <n v="0.27725490196078434"/>
    <x v="0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58.015466983938133"/>
    <n v="97524"/>
    <n v="2.283934426229508"/>
    <x v="1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103.87301587301587"/>
    <n v="26176"/>
    <n v="0.21615194054500414"/>
    <x v="0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93.46875"/>
    <n v="2991"/>
    <n v="3.73875"/>
    <x v="1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61.970370370370368"/>
    <n v="8366"/>
    <n v="1.5492592592592593"/>
    <x v="1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92.042857142857144"/>
    <n v="12886"/>
    <n v="3.2214999999999998"/>
    <x v="1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77.268656716417908"/>
    <n v="5177"/>
    <n v="0.73957142857142855"/>
    <x v="0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93.923913043478265"/>
    <n v="8641"/>
    <n v="8.641"/>
    <x v="1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4.969458128078813"/>
    <n v="86244"/>
    <n v="1.432624584717608"/>
    <x v="1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105.97035040431267"/>
    <n v="78630"/>
    <n v="0.40281762295081969"/>
    <x v="0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36.969040247678016"/>
    <n v="11941"/>
    <n v="1.7822388059701493"/>
    <x v="1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81.533333333333331"/>
    <n v="6115"/>
    <n v="0.84930555555555554"/>
    <x v="0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80.999140154772135"/>
    <n v="188404"/>
    <n v="1.4593648334624323"/>
    <x v="1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26.010498687664043"/>
    <n v="9910"/>
    <n v="1.5246153846153847"/>
    <x v="1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25.998410896708286"/>
    <n v="114523"/>
    <n v="0.67129542790152408"/>
    <x v="0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4.173913043478258"/>
    <n v="3144"/>
    <n v="0.40307692307692305"/>
    <x v="0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28.002083333333335"/>
    <n v="13441"/>
    <n v="2.1679032258064517"/>
    <x v="1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76.546875"/>
    <n v="4899"/>
    <n v="0.52117021276595743"/>
    <x v="0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53.053097345132741"/>
    <n v="11990"/>
    <n v="4.9958333333333336"/>
    <x v="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106.859375"/>
    <n v="6839"/>
    <n v="0.87679487179487181"/>
    <x v="0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46.020746887966808"/>
    <n v="11091"/>
    <n v="1.131734693877551"/>
    <x v="1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00.17424242424242"/>
    <n v="13223"/>
    <n v="4.2654838709677421"/>
    <x v="1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101.44"/>
    <n v="7608"/>
    <n v="0.77632653061224488"/>
    <x v="3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87.972684085510693"/>
    <n v="74073"/>
    <n v="0.52496810772501767"/>
    <x v="0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74.995594713656388"/>
    <n v="153216"/>
    <n v="1.5746762589928058"/>
    <x v="1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2.982142857142854"/>
    <n v="4814"/>
    <n v="0.72939393939393937"/>
    <x v="0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33.115107913669064"/>
    <n v="4603"/>
    <n v="0.60565789473684206"/>
    <x v="3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101.13101604278074"/>
    <n v="37823"/>
    <n v="0.5679129129129129"/>
    <x v="0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55.98841354723708"/>
    <n v="62819"/>
    <n v="0.56542754275427543"/>
    <x v="3"/>
    <n v="1122"/>
    <x v="1"/>
    <s v="USD"/>
    <n v="1467176400"/>
    <n v="1467781200"/>
    <b v="0"/>
    <b v="0"/>
    <s v="food/food trucks"/>
    <x v="0"/>
    <x v="0"/>
  </r>
  <r>
    <m/>
    <m/>
    <m/>
    <m/>
    <m/>
    <m/>
    <m/>
    <x v="4"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92.151898734177209"/>
    <n v="14560"/>
    <n v="1040"/>
    <x v="1"/>
    <n v="158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00.01614035087719"/>
    <n v="142523"/>
    <n v="131.4787822878229"/>
    <x v="1"/>
    <n v="1425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103.20833333333333"/>
    <n v="2477"/>
    <n v="58.976190476190467"/>
    <x v="0"/>
    <n v="24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99.339622641509436"/>
    <n v="5265"/>
    <n v="69.276315789473685"/>
    <x v="0"/>
    <n v="53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75.833333333333329"/>
    <n v="13195"/>
    <n v="173.61842105263159"/>
    <x v="1"/>
    <n v="174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60.555555555555557"/>
    <n v="1090"/>
    <n v="20.961538461538463"/>
    <x v="0"/>
    <n v="18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64.93832599118943"/>
    <n v="14741"/>
    <n v="327.57777777777778"/>
    <x v="1"/>
    <n v="227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30.997175141242938"/>
    <n v="21946"/>
    <n v="19.932788374205266"/>
    <x v="2"/>
    <n v="70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72.909090909090907"/>
    <n v="3208"/>
    <n v="51.741935483870968"/>
    <x v="0"/>
    <n v="44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62.9"/>
    <n v="13838"/>
    <n v="266.11538461538464"/>
    <x v="1"/>
    <n v="220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112.22222222222223"/>
    <n v="3030"/>
    <n v="48.095238095238095"/>
    <x v="0"/>
    <n v="27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102.34545454545454"/>
    <n v="5629"/>
    <n v="89.349206349206341"/>
    <x v="0"/>
    <n v="5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5.05102040816327"/>
    <n v="10295"/>
    <n v="245.11904761904765"/>
    <x v="1"/>
    <n v="98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94.144999999999996"/>
    <n v="18829"/>
    <n v="66.769503546099301"/>
    <x v="0"/>
    <n v="200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84.986725663716811"/>
    <n v="38414"/>
    <n v="47.307881773399011"/>
    <x v="0"/>
    <n v="452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.41"/>
    <n v="11041"/>
    <n v="649.47058823529414"/>
    <x v="1"/>
    <n v="100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07.96236989591674"/>
    <n v="134845"/>
    <n v="159.39125295508273"/>
    <x v="1"/>
    <n v="1249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45.103703703703701"/>
    <n v="6089"/>
    <n v="66.912087912087912"/>
    <x v="3"/>
    <n v="135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45.001483679525222"/>
    <n v="30331"/>
    <n v="48.529600000000002"/>
    <x v="0"/>
    <n v="674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05.97134670487107"/>
    <n v="147936"/>
    <n v="112.24279210925646"/>
    <x v="1"/>
    <n v="1396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69.055555555555557"/>
    <n v="38533"/>
    <n v="40.992553191489364"/>
    <x v="0"/>
    <n v="558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85.044943820224717"/>
    <n v="75690"/>
    <n v="128.07106598984771"/>
    <x v="1"/>
    <n v="890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05.22535211267606"/>
    <n v="14942"/>
    <n v="332.04444444444448"/>
    <x v="1"/>
    <n v="142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39.003741114852225"/>
    <n v="104257"/>
    <n v="112.83225108225108"/>
    <x v="1"/>
    <n v="2673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73.030674846625772"/>
    <n v="11904"/>
    <n v="216.43636363636364"/>
    <x v="1"/>
    <n v="16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35.009459459459457"/>
    <n v="51814"/>
    <n v="48.199069767441863"/>
    <x v="3"/>
    <n v="1480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06.6"/>
    <n v="1599"/>
    <n v="79.95"/>
    <x v="0"/>
    <n v="15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61.997747747747745"/>
    <n v="137635"/>
    <n v="105.22553516819573"/>
    <x v="1"/>
    <n v="2220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94.000622665006233"/>
    <n v="150965"/>
    <n v="328.89978213507629"/>
    <x v="1"/>
    <n v="1606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12.05426356589147"/>
    <n v="14455"/>
    <n v="160.61111111111111"/>
    <x v="1"/>
    <n v="129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48.008849557522126"/>
    <n v="10850"/>
    <n v="310"/>
    <x v="1"/>
    <n v="2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38.004334633723452"/>
    <n v="87676"/>
    <n v="86.807920792079202"/>
    <x v="0"/>
    <n v="2307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35.000184535892231"/>
    <n v="189666"/>
    <n v="377.82071713147411"/>
    <x v="1"/>
    <n v="5419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85"/>
    <n v="14025"/>
    <n v="150.80645161290323"/>
    <x v="1"/>
    <n v="16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95.993893129770996"/>
    <n v="188628"/>
    <n v="150.30119521912351"/>
    <x v="1"/>
    <n v="1965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68.8125"/>
    <n v="1101"/>
    <n v="157.28571428571431"/>
    <x v="1"/>
    <n v="16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05.97196261682242"/>
    <n v="11339"/>
    <n v="139.98765432098764"/>
    <x v="1"/>
    <n v="107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75.261194029850742"/>
    <n v="10085"/>
    <n v="325.32258064516128"/>
    <x v="1"/>
    <n v="134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7.125"/>
    <n v="5027"/>
    <n v="50.777777777777779"/>
    <x v="0"/>
    <n v="88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75.141414141414145"/>
    <n v="14878"/>
    <n v="169.06818181818181"/>
    <x v="1"/>
    <n v="198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07.42342342342343"/>
    <n v="11924"/>
    <n v="212.92857142857144"/>
    <x v="1"/>
    <n v="111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35.995495495495497"/>
    <n v="7991"/>
    <n v="443.94444444444446"/>
    <x v="1"/>
    <n v="222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26.998873148744366"/>
    <n v="167717"/>
    <n v="185.9390243902439"/>
    <x v="1"/>
    <n v="6212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7.56122448979592"/>
    <n v="10541"/>
    <n v="658.8125"/>
    <x v="1"/>
    <n v="98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94.375"/>
    <n v="4530"/>
    <n v="47.684210526315788"/>
    <x v="0"/>
    <n v="48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6.163043478260867"/>
    <n v="4247"/>
    <n v="114.78378378378378"/>
    <x v="1"/>
    <n v="92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47.845637583892618"/>
    <n v="7129"/>
    <n v="475.26666666666665"/>
    <x v="1"/>
    <n v="149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53.007815713698065"/>
    <n v="128862"/>
    <n v="386.97297297297297"/>
    <x v="1"/>
    <n v="2431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45.059405940594061"/>
    <n v="13653"/>
    <n v="189.625"/>
    <x v="1"/>
    <n v="303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n v="2"/>
    <x v="0"/>
    <n v="1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99.006816632583508"/>
    <n v="145243"/>
    <n v="91.867805186590772"/>
    <x v="0"/>
    <n v="1467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32.786666666666669"/>
    <n v="2459"/>
    <n v="34.152777777777779"/>
    <x v="0"/>
    <n v="75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59.119617224880386"/>
    <n v="12356"/>
    <n v="140.40909090909091"/>
    <x v="1"/>
    <n v="209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44.93333333333333"/>
    <n v="5392"/>
    <n v="89.86666666666666"/>
    <x v="0"/>
    <n v="120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89.664122137404576"/>
    <n v="11746"/>
    <n v="177.96969696969697"/>
    <x v="1"/>
    <n v="131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70.079268292682926"/>
    <n v="11493"/>
    <n v="143.66249999999999"/>
    <x v="1"/>
    <n v="164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31.059701492537314"/>
    <n v="6243"/>
    <n v="215.27586206896552"/>
    <x v="1"/>
    <n v="201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29.061611374407583"/>
    <n v="6132"/>
    <n v="227.11111111111114"/>
    <x v="1"/>
    <n v="211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0.0859375"/>
    <n v="3851"/>
    <n v="275.07142857142861"/>
    <x v="1"/>
    <n v="128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84.998125000000002"/>
    <n v="135997"/>
    <n v="144.37048832271762"/>
    <x v="1"/>
    <n v="1600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82.001775410563695"/>
    <n v="184750"/>
    <n v="92.74598393574297"/>
    <x v="0"/>
    <n v="2253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58.040160642570278"/>
    <n v="14452"/>
    <n v="722.6"/>
    <x v="1"/>
    <n v="249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111.4"/>
    <n v="557"/>
    <n v="11.851063829787234"/>
    <x v="0"/>
    <n v="5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71.94736842105263"/>
    <n v="2734"/>
    <n v="97.642857142857139"/>
    <x v="0"/>
    <n v="38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61.038135593220339"/>
    <n v="14405"/>
    <n v="236.14754098360655"/>
    <x v="1"/>
    <n v="236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08.91666666666667"/>
    <n v="1307"/>
    <n v="45.068965517241381"/>
    <x v="0"/>
    <n v="12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29.001722017220171"/>
    <n v="117892"/>
    <n v="162.38567493112947"/>
    <x v="1"/>
    <n v="4065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58.975609756097562"/>
    <n v="14508"/>
    <n v="254.52631578947367"/>
    <x v="1"/>
    <n v="246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11.82352941176471"/>
    <n v="1901"/>
    <n v="24.063291139240505"/>
    <x v="3"/>
    <n v="17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63.995555555555555"/>
    <n v="158389"/>
    <n v="123.74140625000001"/>
    <x v="1"/>
    <n v="247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85.315789473684205"/>
    <n v="6484"/>
    <n v="108.06666666666666"/>
    <x v="1"/>
    <n v="76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74.481481481481481"/>
    <n v="4022"/>
    <n v="670.33333333333326"/>
    <x v="1"/>
    <n v="54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105.14772727272727"/>
    <n v="9253"/>
    <n v="660.92857142857144"/>
    <x v="1"/>
    <n v="88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56.188235294117646"/>
    <n v="4776"/>
    <n v="122.46153846153847"/>
    <x v="1"/>
    <n v="85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85.917647058823533"/>
    <n v="14606"/>
    <n v="150.57731958762886"/>
    <x v="1"/>
    <n v="170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57.00296912114014"/>
    <n v="95993"/>
    <n v="78.106590724165997"/>
    <x v="0"/>
    <n v="168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79.642857142857139"/>
    <n v="4460"/>
    <n v="46.94736842105263"/>
    <x v="0"/>
    <n v="56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41.018181818181816"/>
    <n v="13536"/>
    <n v="300.8"/>
    <x v="1"/>
    <n v="330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8.004773269689736"/>
    <n v="40228"/>
    <n v="69.598615916955026"/>
    <x v="0"/>
    <n v="83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55.212598425196852"/>
    <n v="7012"/>
    <n v="637.4545454545455"/>
    <x v="1"/>
    <n v="127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92.109489051094897"/>
    <n v="37857"/>
    <n v="225.33928571428569"/>
    <x v="1"/>
    <n v="41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83.183333333333337"/>
    <n v="14973"/>
    <n v="1497.3000000000002"/>
    <x v="1"/>
    <n v="180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.996000000000002"/>
    <n v="39996"/>
    <n v="37.590225563909776"/>
    <x v="0"/>
    <n v="100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111.1336898395722"/>
    <n v="41564"/>
    <n v="132.36942675159236"/>
    <x v="1"/>
    <n v="374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90.563380281690144"/>
    <n v="6430"/>
    <n v="131.22448979591837"/>
    <x v="1"/>
    <n v="71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61.108374384236456"/>
    <n v="12405"/>
    <n v="167.63513513513513"/>
    <x v="1"/>
    <n v="203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83.022941970310384"/>
    <n v="123040"/>
    <n v="61.984886649874063"/>
    <x v="0"/>
    <n v="1482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10.76106194690266"/>
    <n v="12516"/>
    <n v="260.75"/>
    <x v="1"/>
    <n v="113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9.458333333333329"/>
    <n v="8588"/>
    <n v="252.58823529411765"/>
    <x v="1"/>
    <n v="96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57.849056603773583"/>
    <n v="6132"/>
    <n v="78.615384615384613"/>
    <x v="0"/>
    <n v="106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109.99705449189985"/>
    <n v="74688"/>
    <n v="48.404406999351913"/>
    <x v="0"/>
    <n v="679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103.96586345381526"/>
    <n v="51775"/>
    <n v="258.875"/>
    <x v="1"/>
    <n v="498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107.99508196721311"/>
    <n v="65877"/>
    <n v="60.548713235294116"/>
    <x v="3"/>
    <n v="610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48.927777777777777"/>
    <n v="8807"/>
    <n v="303.68965517241378"/>
    <x v="1"/>
    <n v="180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37.666666666666664"/>
    <n v="1017"/>
    <n v="112.99999999999999"/>
    <x v="1"/>
    <n v="2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64.999141999141997"/>
    <n v="151513"/>
    <n v="217.37876614060258"/>
    <x v="1"/>
    <n v="2331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06.61061946902655"/>
    <n v="12047"/>
    <n v="926.69230769230762"/>
    <x v="1"/>
    <n v="113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27.009016393442622"/>
    <n v="32951"/>
    <n v="33.692229038854805"/>
    <x v="0"/>
    <n v="1220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91.16463414634147"/>
    <n v="14951"/>
    <n v="196.7236842105263"/>
    <x v="1"/>
    <n v="164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n v="1"/>
    <x v="0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56.054878048780488"/>
    <n v="9193"/>
    <n v="1021.4444444444445"/>
    <x v="1"/>
    <n v="164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31.017857142857142"/>
    <n v="10422"/>
    <n v="281.67567567567568"/>
    <x v="1"/>
    <n v="336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66.513513513513516"/>
    <n v="2461"/>
    <n v="24.610000000000003"/>
    <x v="0"/>
    <n v="37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89.005216484089729"/>
    <n v="170623"/>
    <n v="143.14010067114094"/>
    <x v="1"/>
    <n v="1917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103.46315789473684"/>
    <n v="9829"/>
    <n v="144.54411764705884"/>
    <x v="1"/>
    <n v="95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95.278911564625844"/>
    <n v="14006"/>
    <n v="359.12820512820514"/>
    <x v="1"/>
    <n v="147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75.895348837209298"/>
    <n v="6527"/>
    <n v="186.48571428571427"/>
    <x v="1"/>
    <n v="8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107.57831325301204"/>
    <n v="8929"/>
    <n v="595.26666666666665"/>
    <x v="1"/>
    <n v="83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51.31666666666667"/>
    <n v="3079"/>
    <n v="59.21153846153846"/>
    <x v="0"/>
    <n v="60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71.983108108108112"/>
    <n v="21307"/>
    <n v="14.962780898876405"/>
    <x v="0"/>
    <n v="296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108.95414201183432"/>
    <n v="73653"/>
    <n v="119.95602605863192"/>
    <x v="1"/>
    <n v="676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35"/>
    <n v="12635"/>
    <n v="268.82978723404256"/>
    <x v="1"/>
    <n v="361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94.938931297709928"/>
    <n v="12437"/>
    <n v="376.87878787878788"/>
    <x v="1"/>
    <n v="131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09.65079365079364"/>
    <n v="13816"/>
    <n v="727.15789473684208"/>
    <x v="1"/>
    <n v="126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44.001815980629537"/>
    <n v="145382"/>
    <n v="87.211757648470297"/>
    <x v="0"/>
    <n v="330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86.794520547945211"/>
    <n v="6336"/>
    <n v="88"/>
    <x v="0"/>
    <n v="73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30.992727272727272"/>
    <n v="8523"/>
    <n v="173.9387755102041"/>
    <x v="1"/>
    <n v="275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94.791044776119406"/>
    <n v="6351"/>
    <n v="117.61111111111111"/>
    <x v="1"/>
    <n v="67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69.79220779220779"/>
    <n v="10748"/>
    <n v="214.96"/>
    <x v="1"/>
    <n v="154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63.003367003367003"/>
    <n v="112272"/>
    <n v="149.49667110519306"/>
    <x v="1"/>
    <n v="1782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110.0343300110742"/>
    <n v="99361"/>
    <n v="219.33995584988963"/>
    <x v="1"/>
    <n v="90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25.997933274284026"/>
    <n v="88055"/>
    <n v="64.367690058479525"/>
    <x v="0"/>
    <n v="3387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49.987915407854985"/>
    <n v="33092"/>
    <n v="18.622397298818232"/>
    <x v="0"/>
    <n v="662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101.72340425531915"/>
    <n v="9562"/>
    <n v="367.76923076923077"/>
    <x v="1"/>
    <n v="94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47.083333333333336"/>
    <n v="8475"/>
    <n v="159.90566037735849"/>
    <x v="1"/>
    <n v="180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89.944444444444443"/>
    <n v="69617"/>
    <n v="38.633185349611544"/>
    <x v="0"/>
    <n v="774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78.96875"/>
    <n v="53067"/>
    <n v="51.42151162790698"/>
    <x v="0"/>
    <n v="672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80.067669172932327"/>
    <n v="42596"/>
    <n v="60.334277620396605"/>
    <x v="3"/>
    <n v="532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86.472727272727269"/>
    <n v="4756"/>
    <n v="3.202693602693603"/>
    <x v="3"/>
    <n v="55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28.001876172607879"/>
    <n v="14925"/>
    <n v="155.46875"/>
    <x v="1"/>
    <n v="533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67.996725337699544"/>
    <n v="166116"/>
    <n v="100.85974499089254"/>
    <x v="1"/>
    <n v="2443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43.078651685393261"/>
    <n v="3834"/>
    <n v="116.18181818181819"/>
    <x v="1"/>
    <n v="89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87.95597484276729"/>
    <n v="13985"/>
    <n v="310.77777777777777"/>
    <x v="1"/>
    <n v="15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94.987234042553197"/>
    <n v="89288"/>
    <n v="89.73668341708543"/>
    <x v="0"/>
    <n v="940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46.905982905982903"/>
    <n v="5488"/>
    <n v="71.27272727272728"/>
    <x v="0"/>
    <n v="117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46.913793103448278"/>
    <n v="2721"/>
    <n v="3.2862318840579712"/>
    <x v="3"/>
    <n v="5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94.24"/>
    <n v="4712"/>
    <n v="261.77777777777777"/>
    <x v="1"/>
    <n v="50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80.139130434782615"/>
    <n v="9216"/>
    <n v="96"/>
    <x v="0"/>
    <n v="1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59.036809815950917"/>
    <n v="19246"/>
    <n v="20.896851248642779"/>
    <x v="0"/>
    <n v="326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65.989247311827953"/>
    <n v="12274"/>
    <n v="223.16363636363636"/>
    <x v="1"/>
    <n v="186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0.992530345471522"/>
    <n v="65323"/>
    <n v="101.59097978227061"/>
    <x v="1"/>
    <n v="1071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98.307692307692307"/>
    <n v="11502"/>
    <n v="230.03999999999996"/>
    <x v="1"/>
    <n v="11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104.6"/>
    <n v="7322"/>
    <n v="135.59259259259261"/>
    <x v="1"/>
    <n v="70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86.066666666666663"/>
    <n v="11619"/>
    <n v="129.1"/>
    <x v="1"/>
    <n v="135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76.989583333333329"/>
    <n v="59128"/>
    <n v="236.512"/>
    <x v="1"/>
    <n v="768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29.764705882352942"/>
    <n v="1518"/>
    <n v="17.25"/>
    <x v="3"/>
    <n v="51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46.91959798994975"/>
    <n v="9337"/>
    <n v="112.49397590361446"/>
    <x v="1"/>
    <n v="199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05.18691588785046"/>
    <n v="11255"/>
    <n v="121.02150537634408"/>
    <x v="1"/>
    <n v="107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69.907692307692301"/>
    <n v="13632"/>
    <n v="219.87096774193549"/>
    <x v="1"/>
    <n v="195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n v="1"/>
    <x v="0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60.011588275391958"/>
    <n v="88037"/>
    <n v="64.166909620991248"/>
    <x v="0"/>
    <n v="1467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52.006220379146917"/>
    <n v="175573"/>
    <n v="423.06746987951806"/>
    <x v="1"/>
    <n v="3376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31.000176025347649"/>
    <n v="176112"/>
    <n v="92.984160506863773"/>
    <x v="0"/>
    <n v="568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95.042492917847028"/>
    <n v="100650"/>
    <n v="58.756567425569173"/>
    <x v="0"/>
    <n v="1059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75.968174204355108"/>
    <n v="90706"/>
    <n v="65.022222222222226"/>
    <x v="0"/>
    <n v="1194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71.013192612137203"/>
    <n v="26914"/>
    <n v="73.939560439560438"/>
    <x v="3"/>
    <n v="379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73.733333333333334"/>
    <n v="2212"/>
    <n v="52.666666666666664"/>
    <x v="0"/>
    <n v="30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113.17073170731707"/>
    <n v="4640"/>
    <n v="220.95238095238096"/>
    <x v="1"/>
    <n v="41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05.00933552992861"/>
    <n v="191222"/>
    <n v="100.01150627615063"/>
    <x v="1"/>
    <n v="182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79.176829268292678"/>
    <n v="12985"/>
    <n v="162.3125"/>
    <x v="1"/>
    <n v="164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57.333333333333336"/>
    <n v="4300"/>
    <n v="78.181818181818187"/>
    <x v="0"/>
    <n v="75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58.178343949044589"/>
    <n v="9134"/>
    <n v="149.73770491803279"/>
    <x v="1"/>
    <n v="157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36.032520325203251"/>
    <n v="8864"/>
    <n v="253.25714285714284"/>
    <x v="1"/>
    <n v="246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07.99068767908309"/>
    <n v="150755"/>
    <n v="100.16943521594683"/>
    <x v="1"/>
    <n v="1396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44.005985634477256"/>
    <n v="110279"/>
    <n v="121.99004424778761"/>
    <x v="1"/>
    <n v="250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55.077868852459019"/>
    <n v="13439"/>
    <n v="137.13265306122449"/>
    <x v="1"/>
    <n v="244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74"/>
    <n v="10804"/>
    <n v="415.53846153846149"/>
    <x v="1"/>
    <n v="146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1.996858638743454"/>
    <n v="40107"/>
    <n v="31.30913348946136"/>
    <x v="0"/>
    <n v="955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77.988161010260455"/>
    <n v="98811"/>
    <n v="424.08154506437768"/>
    <x v="1"/>
    <n v="1267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82.507462686567166"/>
    <n v="5528"/>
    <n v="2.93886230728336"/>
    <x v="0"/>
    <n v="67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104.2"/>
    <n v="521"/>
    <n v="10.63265306122449"/>
    <x v="0"/>
    <n v="5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25.5"/>
    <n v="663"/>
    <n v="82.875"/>
    <x v="0"/>
    <n v="26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00.98334401024984"/>
    <n v="157635"/>
    <n v="163.01447776628748"/>
    <x v="1"/>
    <n v="1561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111.83333333333333"/>
    <n v="5368"/>
    <n v="894.66666666666674"/>
    <x v="1"/>
    <n v="48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1.999115044247787"/>
    <n v="47459"/>
    <n v="26.191501103752756"/>
    <x v="0"/>
    <n v="1130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110.05115089514067"/>
    <n v="86060"/>
    <n v="74.834782608695647"/>
    <x v="0"/>
    <n v="782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58.997079225994888"/>
    <n v="161593"/>
    <n v="416.47680412371136"/>
    <x v="1"/>
    <n v="273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32.985714285714288"/>
    <n v="6927"/>
    <n v="96.208333333333329"/>
    <x v="0"/>
    <n v="210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45.005654509471306"/>
    <n v="159185"/>
    <n v="357.71910112359546"/>
    <x v="1"/>
    <n v="3537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81.98196487897485"/>
    <n v="172736"/>
    <n v="308.45714285714286"/>
    <x v="1"/>
    <n v="2107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39.080882352941174"/>
    <n v="5315"/>
    <n v="61.802325581395344"/>
    <x v="0"/>
    <n v="136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58.996383363471971"/>
    <n v="195750"/>
    <n v="722.32472324723244"/>
    <x v="1"/>
    <n v="3318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40.988372093023258"/>
    <n v="3525"/>
    <n v="69.117647058823522"/>
    <x v="0"/>
    <n v="86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31.029411764705884"/>
    <n v="10550"/>
    <n v="293.05555555555554"/>
    <x v="1"/>
    <n v="340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37.789473684210527"/>
    <n v="718"/>
    <n v="71.8"/>
    <x v="0"/>
    <n v="19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32.006772009029348"/>
    <n v="28358"/>
    <n v="31.934684684684683"/>
    <x v="0"/>
    <n v="886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95.966712898751737"/>
    <n v="138384"/>
    <n v="229.87375415282392"/>
    <x v="1"/>
    <n v="1442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75"/>
    <n v="2625"/>
    <n v="32.012195121951223"/>
    <x v="0"/>
    <n v="3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102.0498866213152"/>
    <n v="45004"/>
    <n v="23.525352848928385"/>
    <x v="3"/>
    <n v="441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105.75"/>
    <n v="2538"/>
    <n v="68.594594594594597"/>
    <x v="0"/>
    <n v="24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7.069767441860463"/>
    <n v="3188"/>
    <n v="37.952380952380956"/>
    <x v="0"/>
    <n v="86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35.049382716049379"/>
    <n v="8517"/>
    <n v="19.992957746478872"/>
    <x v="0"/>
    <n v="243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46.338461538461537"/>
    <n v="3012"/>
    <n v="45.636363636363633"/>
    <x v="0"/>
    <n v="65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69.174603174603178"/>
    <n v="8716"/>
    <n v="122.7605633802817"/>
    <x v="1"/>
    <n v="126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109.07824427480917"/>
    <n v="57157"/>
    <n v="361.75316455696202"/>
    <x v="1"/>
    <n v="524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.78"/>
    <n v="5178"/>
    <n v="63.146341463414636"/>
    <x v="0"/>
    <n v="100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82.010055304172951"/>
    <n v="163118"/>
    <n v="298.20475319926874"/>
    <x v="1"/>
    <n v="1989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35.958333333333336"/>
    <n v="6041"/>
    <n v="9.5585443037974684"/>
    <x v="0"/>
    <n v="168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74.461538461538467"/>
    <n v="968"/>
    <n v="53.777777777777779"/>
    <x v="0"/>
    <n v="13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n v="2"/>
    <x v="0"/>
    <n v="1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91.114649681528661"/>
    <n v="14305"/>
    <n v="681.19047619047615"/>
    <x v="1"/>
    <n v="157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79.792682926829272"/>
    <n v="6543"/>
    <n v="78.831325301204828"/>
    <x v="3"/>
    <n v="8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42.999777678968428"/>
    <n v="193413"/>
    <n v="134.40792216817235"/>
    <x v="1"/>
    <n v="449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63.225000000000001"/>
    <n v="2529"/>
    <n v="3.3719999999999999"/>
    <x v="0"/>
    <n v="40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70.174999999999997"/>
    <n v="5614"/>
    <n v="431.84615384615387"/>
    <x v="1"/>
    <n v="80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61.333333333333336"/>
    <n v="3496"/>
    <n v="38.844444444444441"/>
    <x v="3"/>
    <n v="57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99"/>
    <n v="4257"/>
    <n v="425.7"/>
    <x v="1"/>
    <n v="43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96.984900146127615"/>
    <n v="199110"/>
    <n v="101.12239715591672"/>
    <x v="1"/>
    <n v="2053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51.004950495049506"/>
    <n v="41212"/>
    <n v="21.188688946015425"/>
    <x v="2"/>
    <n v="808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28.044247787610619"/>
    <n v="6338"/>
    <n v="67.425531914893625"/>
    <x v="0"/>
    <n v="226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60.984615384615381"/>
    <n v="99100"/>
    <n v="94.923371647509583"/>
    <x v="0"/>
    <n v="1625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73.214285714285708"/>
    <n v="12300"/>
    <n v="151.85185185185185"/>
    <x v="1"/>
    <n v="16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39.997435299603637"/>
    <n v="171549"/>
    <n v="195.16382252559728"/>
    <x v="1"/>
    <n v="4289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86.812121212121212"/>
    <n v="14324"/>
    <n v="1023.1428571428571"/>
    <x v="1"/>
    <n v="165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42.125874125874127"/>
    <n v="6024"/>
    <n v="3.841836734693878"/>
    <x v="0"/>
    <n v="143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03.97851239669421"/>
    <n v="188721"/>
    <n v="155.07066557107643"/>
    <x v="1"/>
    <n v="1815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62.003211991434689"/>
    <n v="57911"/>
    <n v="44.753477588871718"/>
    <x v="0"/>
    <n v="934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31.005037783375315"/>
    <n v="12309"/>
    <n v="215.94736842105263"/>
    <x v="1"/>
    <n v="397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89.991552956465242"/>
    <n v="138497"/>
    <n v="332.12709832134288"/>
    <x v="1"/>
    <n v="1539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39.235294117647058"/>
    <n v="667"/>
    <n v="8.4430379746835449"/>
    <x v="0"/>
    <n v="17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54.993116108306566"/>
    <n v="119830"/>
    <n v="98.625514403292186"/>
    <x v="0"/>
    <n v="217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47.992753623188406"/>
    <n v="6623"/>
    <n v="137.97916666666669"/>
    <x v="1"/>
    <n v="138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7.966702470461868"/>
    <n v="81897"/>
    <n v="93.81099656357388"/>
    <x v="0"/>
    <n v="931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51.999165275459099"/>
    <n v="186885"/>
    <n v="403.63930885529157"/>
    <x v="1"/>
    <n v="3594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29.999659863945578"/>
    <n v="176398"/>
    <n v="260.1740412979351"/>
    <x v="1"/>
    <n v="588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98.205357142857139"/>
    <n v="10999"/>
    <n v="366.63333333333333"/>
    <x v="1"/>
    <n v="112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8.96182396606575"/>
    <n v="102751"/>
    <n v="168.72085385878489"/>
    <x v="1"/>
    <n v="943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66.998379254457049"/>
    <n v="165352"/>
    <n v="119.90717911530093"/>
    <x v="1"/>
    <n v="2468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64.99333594668758"/>
    <n v="165798"/>
    <n v="193.68925233644859"/>
    <x v="1"/>
    <n v="2551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99.841584158415841"/>
    <n v="10084"/>
    <n v="420.16666666666669"/>
    <x v="1"/>
    <n v="10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82.432835820895519"/>
    <n v="5523"/>
    <n v="76.708333333333329"/>
    <x v="3"/>
    <n v="67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63.293478260869563"/>
    <n v="5823"/>
    <n v="171.26470588235293"/>
    <x v="1"/>
    <n v="92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96.774193548387103"/>
    <n v="6000"/>
    <n v="157.89473684210526"/>
    <x v="1"/>
    <n v="62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54.906040268456373"/>
    <n v="8181"/>
    <n v="109.08"/>
    <x v="1"/>
    <n v="149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9.010869565217391"/>
    <n v="3589"/>
    <n v="41.732558139534881"/>
    <x v="0"/>
    <n v="92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75.84210526315789"/>
    <n v="4323"/>
    <n v="10.944303797468354"/>
    <x v="0"/>
    <n v="57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45.051671732522799"/>
    <n v="14822"/>
    <n v="159.3763440860215"/>
    <x v="1"/>
    <n v="32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4.51546391752578"/>
    <n v="10138"/>
    <n v="422.41666666666669"/>
    <x v="1"/>
    <n v="97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76.268292682926827"/>
    <n v="3127"/>
    <n v="97.71875"/>
    <x v="0"/>
    <n v="41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69.015695067264573"/>
    <n v="123124"/>
    <n v="418.78911564625849"/>
    <x v="1"/>
    <n v="1784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01.97684085510689"/>
    <n v="171729"/>
    <n v="101.91632047477745"/>
    <x v="1"/>
    <n v="1684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42.915999999999997"/>
    <n v="10729"/>
    <n v="127.72619047619047"/>
    <x v="1"/>
    <n v="250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43.025210084033617"/>
    <n v="10240"/>
    <n v="445.21739130434781"/>
    <x v="1"/>
    <n v="238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75.245283018867923"/>
    <n v="3988"/>
    <n v="569.71428571428578"/>
    <x v="1"/>
    <n v="5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69.023364485981304"/>
    <n v="14771"/>
    <n v="509.34482758620686"/>
    <x v="1"/>
    <n v="21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65.986486486486484"/>
    <n v="14649"/>
    <n v="325.5333333333333"/>
    <x v="1"/>
    <n v="222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98.013800424628457"/>
    <n v="184658"/>
    <n v="932.61616161616166"/>
    <x v="1"/>
    <n v="1884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60.105504587155963"/>
    <n v="13103"/>
    <n v="211.33870967741933"/>
    <x v="1"/>
    <n v="218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26.000773395204948"/>
    <n v="168095"/>
    <n v="273.32520325203251"/>
    <x v="1"/>
    <n v="6465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n v="3"/>
    <x v="0"/>
    <n v="1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.019801980198018"/>
    <n v="3840"/>
    <n v="54.084507042253513"/>
    <x v="0"/>
    <n v="101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106.15254237288136"/>
    <n v="6263"/>
    <n v="626.29999999999995"/>
    <x v="1"/>
    <n v="59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81.019475655430711"/>
    <n v="108161"/>
    <n v="89.021399176954731"/>
    <x v="0"/>
    <n v="1335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96.647727272727266"/>
    <n v="8505"/>
    <n v="184.89130434782609"/>
    <x v="1"/>
    <n v="88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57.003535651149086"/>
    <n v="96735"/>
    <n v="120.16770186335404"/>
    <x v="1"/>
    <n v="169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63.93333333333333"/>
    <n v="959"/>
    <n v="23.390243902439025"/>
    <x v="0"/>
    <n v="15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90.456521739130437"/>
    <n v="8322"/>
    <n v="146"/>
    <x v="1"/>
    <n v="92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72.172043010752688"/>
    <n v="13424"/>
    <n v="268.48"/>
    <x v="1"/>
    <n v="186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77.934782608695656"/>
    <n v="10755"/>
    <n v="597.5"/>
    <x v="1"/>
    <n v="138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38.065134099616856"/>
    <n v="9935"/>
    <n v="157.69841269841268"/>
    <x v="1"/>
    <n v="261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57.936123348017624"/>
    <n v="26303"/>
    <n v="31.201660735468568"/>
    <x v="0"/>
    <n v="45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49.794392523364486"/>
    <n v="5328"/>
    <n v="313.41176470588238"/>
    <x v="1"/>
    <n v="107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54.050251256281406"/>
    <n v="10756"/>
    <n v="370.89655172413791"/>
    <x v="1"/>
    <n v="199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30.002721335268504"/>
    <n v="165375"/>
    <n v="362.66447368421052"/>
    <x v="1"/>
    <n v="5512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70.127906976744185"/>
    <n v="6031"/>
    <n v="123.08163265306122"/>
    <x v="1"/>
    <n v="86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26.996228786926462"/>
    <n v="85902"/>
    <n v="76.766756032171585"/>
    <x v="0"/>
    <n v="318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51.990606936416185"/>
    <n v="143910"/>
    <n v="233.62012987012989"/>
    <x v="1"/>
    <n v="2768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56.416666666666664"/>
    <n v="2708"/>
    <n v="180.53333333333333"/>
    <x v="1"/>
    <n v="48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101.63218390804597"/>
    <n v="8842"/>
    <n v="252.62857142857143"/>
    <x v="1"/>
    <n v="8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25.005291005291006"/>
    <n v="47260"/>
    <n v="27.176538240368025"/>
    <x v="3"/>
    <n v="1890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32.016393442622949"/>
    <n v="1953"/>
    <n v="1.2706571242680547"/>
    <x v="2"/>
    <n v="61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82.021647307286173"/>
    <n v="155349"/>
    <n v="304.0097847358121"/>
    <x v="1"/>
    <n v="1894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37.957446808510639"/>
    <n v="10704"/>
    <n v="137.23076923076923"/>
    <x v="1"/>
    <n v="282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51.533333333333331"/>
    <n v="773"/>
    <n v="32.208333333333336"/>
    <x v="0"/>
    <n v="15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81.198275862068968"/>
    <n v="9419"/>
    <n v="241.51282051282053"/>
    <x v="1"/>
    <n v="116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40.030075187969928"/>
    <n v="5324"/>
    <n v="96.8"/>
    <x v="0"/>
    <n v="133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89.939759036144579"/>
    <n v="7465"/>
    <n v="1066.4285714285716"/>
    <x v="1"/>
    <n v="83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96.692307692307693"/>
    <n v="8799"/>
    <n v="325.88888888888891"/>
    <x v="1"/>
    <n v="91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25.010989010989011"/>
    <n v="13656"/>
    <n v="170.70000000000002"/>
    <x v="1"/>
    <n v="546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36.987277353689571"/>
    <n v="14536"/>
    <n v="581.44000000000005"/>
    <x v="1"/>
    <n v="393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73.012609117361791"/>
    <n v="150552"/>
    <n v="91.520972644376897"/>
    <x v="0"/>
    <n v="2062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68.240601503759393"/>
    <n v="9076"/>
    <n v="108.04761904761904"/>
    <x v="1"/>
    <n v="13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52.310344827586206"/>
    <n v="1517"/>
    <n v="18.728395061728396"/>
    <x v="0"/>
    <n v="29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61.765151515151516"/>
    <n v="8153"/>
    <n v="83.193877551020407"/>
    <x v="0"/>
    <n v="132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25.027559055118111"/>
    <n v="6357"/>
    <n v="706.33333333333337"/>
    <x v="1"/>
    <n v="254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06.28804347826087"/>
    <n v="19557"/>
    <n v="17.446030330062445"/>
    <x v="3"/>
    <n v="184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75.07386363636364"/>
    <n v="13213"/>
    <n v="209.73015873015873"/>
    <x v="1"/>
    <n v="176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39.970802919708028"/>
    <n v="5476"/>
    <n v="97.785714285714292"/>
    <x v="0"/>
    <n v="13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39.982195845697326"/>
    <n v="13474"/>
    <n v="1684.25"/>
    <x v="1"/>
    <n v="337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101.01541850220265"/>
    <n v="91722"/>
    <n v="54.402135231316727"/>
    <x v="0"/>
    <n v="908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76.813084112149539"/>
    <n v="8219"/>
    <n v="456.61111111111109"/>
    <x v="1"/>
    <n v="107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.7"/>
    <n v="717"/>
    <n v="9.8219178082191778"/>
    <x v="0"/>
    <n v="10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33.28125"/>
    <n v="1065"/>
    <n v="16.384615384615383"/>
    <x v="3"/>
    <n v="32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43.923497267759565"/>
    <n v="8038"/>
    <n v="1339.6666666666667"/>
    <x v="1"/>
    <n v="183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36.004712041884815"/>
    <n v="68769"/>
    <n v="35.650077760497666"/>
    <x v="0"/>
    <n v="1910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88.21052631578948"/>
    <n v="3352"/>
    <n v="54.950819672131146"/>
    <x v="0"/>
    <n v="3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5.240384615384613"/>
    <n v="6785"/>
    <n v="94.236111111111114"/>
    <x v="0"/>
    <n v="104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69.958333333333329"/>
    <n v="5037"/>
    <n v="143.91428571428571"/>
    <x v="1"/>
    <n v="72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39.877551020408163"/>
    <n v="1954"/>
    <n v="51.421052631578945"/>
    <x v="0"/>
    <n v="49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n v="5"/>
    <x v="0"/>
    <n v="1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41.023728813559323"/>
    <n v="12102"/>
    <n v="1344.6666666666667"/>
    <x v="1"/>
    <n v="295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98.914285714285711"/>
    <n v="24234"/>
    <n v="31.844940867279899"/>
    <x v="0"/>
    <n v="245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87.78125"/>
    <n v="2809"/>
    <n v="82.617647058823536"/>
    <x v="0"/>
    <n v="32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80.767605633802816"/>
    <n v="11469"/>
    <n v="546.14285714285722"/>
    <x v="1"/>
    <n v="142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94.28235294117647"/>
    <n v="8014"/>
    <n v="286.21428571428572"/>
    <x v="1"/>
    <n v="85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73.428571428571431"/>
    <n v="514"/>
    <n v="7.9076923076923071"/>
    <x v="0"/>
    <n v="7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65.968133535660087"/>
    <n v="43473"/>
    <n v="132.13677811550153"/>
    <x v="1"/>
    <n v="659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109.04109589041096"/>
    <n v="87560"/>
    <n v="74.077834179357026"/>
    <x v="0"/>
    <n v="803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41.16"/>
    <n v="3087"/>
    <n v="75.292682926829272"/>
    <x v="3"/>
    <n v="75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99.125"/>
    <n v="1586"/>
    <n v="20.333333333333332"/>
    <x v="0"/>
    <n v="16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05.88429752066116"/>
    <n v="12812"/>
    <n v="203.36507936507937"/>
    <x v="1"/>
    <n v="121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48.996525921966864"/>
    <n v="183345"/>
    <n v="310.2284263959391"/>
    <x v="1"/>
    <n v="3742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39"/>
    <n v="8697"/>
    <n v="395.31818181818181"/>
    <x v="1"/>
    <n v="223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31.022556390977442"/>
    <n v="4126"/>
    <n v="294.71428571428572"/>
    <x v="1"/>
    <n v="133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103.87096774193549"/>
    <n v="3220"/>
    <n v="33.89473684210526"/>
    <x v="0"/>
    <n v="31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59.268518518518519"/>
    <n v="6401"/>
    <n v="66.677083333333329"/>
    <x v="0"/>
    <n v="108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42.3"/>
    <n v="1269"/>
    <n v="19.227272727272727"/>
    <x v="0"/>
    <n v="30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53.117647058823529"/>
    <n v="903"/>
    <n v="15.842105263157894"/>
    <x v="0"/>
    <n v="17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50.796875"/>
    <n v="3251"/>
    <n v="38.702380952380956"/>
    <x v="3"/>
    <n v="64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101.15"/>
    <n v="8092"/>
    <n v="9.5876777251184837"/>
    <x v="0"/>
    <n v="80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65.000810372771468"/>
    <n v="160422"/>
    <n v="94.144366197183089"/>
    <x v="0"/>
    <n v="2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37.998645510835914"/>
    <n v="196377"/>
    <n v="166.56234096692114"/>
    <x v="1"/>
    <n v="516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82.615384615384613"/>
    <n v="2148"/>
    <n v="24.134831460674157"/>
    <x v="0"/>
    <n v="26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37.941368078175898"/>
    <n v="11648"/>
    <n v="164.05633802816902"/>
    <x v="1"/>
    <n v="307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80.780821917808225"/>
    <n v="5897"/>
    <n v="90.723076923076931"/>
    <x v="0"/>
    <n v="73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25.984375"/>
    <n v="3326"/>
    <n v="46.194444444444443"/>
    <x v="0"/>
    <n v="128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30.363636363636363"/>
    <n v="1002"/>
    <n v="38.53846153846154"/>
    <x v="0"/>
    <n v="3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54.004916018025398"/>
    <n v="131826"/>
    <n v="133.56231003039514"/>
    <x v="1"/>
    <n v="2441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101.78672985781991"/>
    <n v="21477"/>
    <n v="22.896588486140725"/>
    <x v="2"/>
    <n v="21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45.003610108303249"/>
    <n v="62330"/>
    <n v="184.95548961424333"/>
    <x v="1"/>
    <n v="138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77.068421052631578"/>
    <n v="14643"/>
    <n v="443.72727272727275"/>
    <x v="1"/>
    <n v="190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88.076595744680844"/>
    <n v="41396"/>
    <n v="199.9806763285024"/>
    <x v="1"/>
    <n v="470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47.035573122529641"/>
    <n v="11900"/>
    <n v="123.95833333333333"/>
    <x v="1"/>
    <n v="253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10.99550763701707"/>
    <n v="123538"/>
    <n v="186.61329305135951"/>
    <x v="1"/>
    <n v="1113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87.003066141042481"/>
    <n v="198628"/>
    <n v="114.28538550057536"/>
    <x v="1"/>
    <n v="2283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3.994402985074629"/>
    <n v="68602"/>
    <n v="97.032531824611041"/>
    <x v="0"/>
    <n v="1072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05.9945205479452"/>
    <n v="116064"/>
    <n v="122.81904761904762"/>
    <x v="1"/>
    <n v="1095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73.989349112426041"/>
    <n v="125042"/>
    <n v="179.14326647564468"/>
    <x v="1"/>
    <n v="1690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84.02004626060139"/>
    <n v="108974"/>
    <n v="79.951577402787962"/>
    <x v="3"/>
    <n v="1297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88.966921119592882"/>
    <n v="34964"/>
    <n v="94.242587601078171"/>
    <x v="0"/>
    <n v="393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76.990453460620529"/>
    <n v="96777"/>
    <n v="84.669291338582681"/>
    <x v="0"/>
    <n v="1257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97.146341463414629"/>
    <n v="31864"/>
    <n v="66.521920668058456"/>
    <x v="0"/>
    <n v="328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33.013605442176868"/>
    <n v="4853"/>
    <n v="53.922222222222224"/>
    <x v="0"/>
    <n v="147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99.950602409638549"/>
    <n v="82959"/>
    <n v="41.983299595141702"/>
    <x v="0"/>
    <n v="830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69.966767371601208"/>
    <n v="23159"/>
    <n v="14.69479695431472"/>
    <x v="0"/>
    <n v="331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110.32"/>
    <n v="2758"/>
    <n v="34.475000000000001"/>
    <x v="0"/>
    <n v="25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66.005235602094245"/>
    <n v="12607"/>
    <n v="1400.7777777777778"/>
    <x v="1"/>
    <n v="191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41.005742176284812"/>
    <n v="142823"/>
    <n v="71.770351758793964"/>
    <x v="0"/>
    <n v="3483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103.96316359696641"/>
    <n v="95958"/>
    <n v="53.074115044247783"/>
    <x v="0"/>
    <n v="923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n v="5"/>
    <x v="0"/>
    <n v="1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47.009935419771487"/>
    <n v="94631"/>
    <n v="127.70715249662618"/>
    <x v="1"/>
    <n v="2013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29.606060606060606"/>
    <n v="977"/>
    <n v="34.892857142857139"/>
    <x v="0"/>
    <n v="33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81.010569583088667"/>
    <n v="137961"/>
    <n v="410.59821428571428"/>
    <x v="1"/>
    <n v="1703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94.35"/>
    <n v="7548"/>
    <n v="123.73770491803278"/>
    <x v="1"/>
    <n v="80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6.058139534883722"/>
    <n v="2241"/>
    <n v="58.973684210526315"/>
    <x v="2"/>
    <n v="8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85.775000000000006"/>
    <n v="3431"/>
    <n v="36.892473118279568"/>
    <x v="0"/>
    <n v="40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103.73170731707317"/>
    <n v="4253"/>
    <n v="184.91304347826087"/>
    <x v="1"/>
    <n v="41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49.826086956521742"/>
    <n v="1146"/>
    <n v="11.814432989690722"/>
    <x v="0"/>
    <n v="23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63.893048128342244"/>
    <n v="11948"/>
    <n v="298.7"/>
    <x v="1"/>
    <n v="187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47.002434782608695"/>
    <n v="135132"/>
    <n v="226.35175879396985"/>
    <x v="1"/>
    <n v="287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108.47727272727273"/>
    <n v="9546"/>
    <n v="173.56363636363636"/>
    <x v="1"/>
    <n v="8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72.015706806282722"/>
    <n v="13755"/>
    <n v="371.75675675675677"/>
    <x v="1"/>
    <n v="191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59.928057553956833"/>
    <n v="8330"/>
    <n v="160.19230769230771"/>
    <x v="1"/>
    <n v="139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78.209677419354833"/>
    <n v="14547"/>
    <n v="1616.3333333333335"/>
    <x v="1"/>
    <n v="186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04.77678571428571"/>
    <n v="11735"/>
    <n v="733.4375"/>
    <x v="1"/>
    <n v="112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5.52475247524752"/>
    <n v="10658"/>
    <n v="592.11111111111109"/>
    <x v="1"/>
    <n v="101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24.933333333333334"/>
    <n v="1870"/>
    <n v="18.888888888888889"/>
    <x v="0"/>
    <n v="75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69.873786407766985"/>
    <n v="14394"/>
    <n v="276.80769230769232"/>
    <x v="1"/>
    <n v="206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95.733766233766232"/>
    <n v="14743"/>
    <n v="273.01851851851848"/>
    <x v="1"/>
    <n v="154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29.997485752598056"/>
    <n v="178965"/>
    <n v="159.36331255565449"/>
    <x v="1"/>
    <n v="596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59.011948529411768"/>
    <n v="128410"/>
    <n v="67.869978858350947"/>
    <x v="0"/>
    <n v="2176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84.757396449704146"/>
    <n v="14324"/>
    <n v="1591.5555555555554"/>
    <x v="1"/>
    <n v="169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78.010921177587846"/>
    <n v="164291"/>
    <n v="730.18222222222221"/>
    <x v="1"/>
    <n v="210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50.05215419501134"/>
    <n v="22073"/>
    <n v="13.185782556750297"/>
    <x v="0"/>
    <n v="441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59.16"/>
    <n v="1479"/>
    <n v="54.777777777777779"/>
    <x v="0"/>
    <n v="25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93.702290076335885"/>
    <n v="12275"/>
    <n v="361.02941176470591"/>
    <x v="1"/>
    <n v="131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40.14173228346457"/>
    <n v="5098"/>
    <n v="10.257545271629779"/>
    <x v="0"/>
    <n v="12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70.090140845070422"/>
    <n v="24882"/>
    <n v="13.962962962962964"/>
    <x v="0"/>
    <n v="355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66.181818181818187"/>
    <n v="2912"/>
    <n v="40.444444444444443"/>
    <x v="0"/>
    <n v="44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7.714285714285715"/>
    <n v="4008"/>
    <n v="160.32"/>
    <x v="1"/>
    <n v="84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62.896774193548389"/>
    <n v="9749"/>
    <n v="183.9433962264151"/>
    <x v="1"/>
    <n v="155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86.611940298507463"/>
    <n v="5803"/>
    <n v="63.769230769230766"/>
    <x v="0"/>
    <n v="67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75.126984126984127"/>
    <n v="14199"/>
    <n v="225.38095238095238"/>
    <x v="1"/>
    <n v="189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41.004167534903104"/>
    <n v="196779"/>
    <n v="172.00961538461539"/>
    <x v="1"/>
    <n v="4799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0.007915567282325"/>
    <n v="56859"/>
    <n v="146.16709511568124"/>
    <x v="1"/>
    <n v="1137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96.960674157303373"/>
    <n v="103554"/>
    <n v="76.42361623616236"/>
    <x v="0"/>
    <n v="1068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100.93160377358491"/>
    <n v="42795"/>
    <n v="39.261467889908261"/>
    <x v="0"/>
    <n v="424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89.227586206896547"/>
    <n v="12938"/>
    <n v="11.270034843205574"/>
    <x v="3"/>
    <n v="145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87.979166666666671"/>
    <n v="101352"/>
    <n v="122.11084337349398"/>
    <x v="1"/>
    <n v="1152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89.54"/>
    <n v="4477"/>
    <n v="186.54166666666669"/>
    <x v="1"/>
    <n v="50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29.09271523178808"/>
    <n v="4393"/>
    <n v="7.2731788079470201"/>
    <x v="0"/>
    <n v="151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42.006218905472636"/>
    <n v="67546"/>
    <n v="65.642371234207957"/>
    <x v="0"/>
    <n v="1608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47.004903563255965"/>
    <n v="143788"/>
    <n v="228.96178343949046"/>
    <x v="1"/>
    <n v="3059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110.44117647058823"/>
    <n v="3755"/>
    <n v="469.37499999999994"/>
    <x v="1"/>
    <n v="3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41.990909090909092"/>
    <n v="9238"/>
    <n v="130.11267605633802"/>
    <x v="1"/>
    <n v="220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48.012468827930178"/>
    <n v="77012"/>
    <n v="167.05422993492408"/>
    <x v="1"/>
    <n v="1604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31.019823788546255"/>
    <n v="14083"/>
    <n v="173.8641975308642"/>
    <x v="1"/>
    <n v="454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99.203252032520325"/>
    <n v="12202"/>
    <n v="717.76470588235293"/>
    <x v="1"/>
    <n v="123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6.022316684378325"/>
    <n v="62127"/>
    <n v="63.850976361767728"/>
    <x v="0"/>
    <n v="941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n v="2"/>
    <x v="0"/>
    <n v="1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46.060200668896321"/>
    <n v="13772"/>
    <n v="1530.2222222222222"/>
    <x v="1"/>
    <n v="299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73.650000000000006"/>
    <n v="2946"/>
    <n v="40.356164383561641"/>
    <x v="0"/>
    <n v="40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55.99336650082919"/>
    <n v="168820"/>
    <n v="86.220633299284984"/>
    <x v="0"/>
    <n v="3015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68.985695127402778"/>
    <n v="154321"/>
    <n v="315.58486707566465"/>
    <x v="1"/>
    <n v="2237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60.981609195402299"/>
    <n v="26527"/>
    <n v="89.618243243243242"/>
    <x v="0"/>
    <n v="435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110.98139534883721"/>
    <n v="71583"/>
    <n v="182.14503816793894"/>
    <x v="1"/>
    <n v="645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25"/>
    <n v="12100"/>
    <n v="355.88235294117646"/>
    <x v="1"/>
    <n v="484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78.759740259740255"/>
    <n v="12129"/>
    <n v="131.83695652173913"/>
    <x v="1"/>
    <n v="154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87.960784313725483"/>
    <n v="62804"/>
    <n v="46.315634218289084"/>
    <x v="0"/>
    <n v="714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49.987398739873989"/>
    <n v="55536"/>
    <n v="36.132726089785294"/>
    <x v="2"/>
    <n v="1111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99.524390243902445"/>
    <n v="8161"/>
    <n v="104.62820512820512"/>
    <x v="1"/>
    <n v="8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04.82089552238806"/>
    <n v="14046"/>
    <n v="668.85714285714289"/>
    <x v="1"/>
    <n v="134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08.01469237832875"/>
    <n v="117628"/>
    <n v="62.072823218997364"/>
    <x v="2"/>
    <n v="1089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28.998544660724033"/>
    <n v="159405"/>
    <n v="84.699787460148784"/>
    <x v="0"/>
    <n v="5497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30.028708133971293"/>
    <n v="12552"/>
    <n v="11.059030837004405"/>
    <x v="0"/>
    <n v="418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41.005559416261292"/>
    <n v="59007"/>
    <n v="43.838781575037146"/>
    <x v="0"/>
    <n v="1439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62.866666666666667"/>
    <n v="943"/>
    <n v="55.470588235294116"/>
    <x v="0"/>
    <n v="15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47.005002501250623"/>
    <n v="93963"/>
    <n v="57.399511301160658"/>
    <x v="0"/>
    <n v="1999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26.997693638285604"/>
    <n v="140469"/>
    <n v="123.43497363796135"/>
    <x v="1"/>
    <n v="5203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8.329787234042556"/>
    <n v="6423"/>
    <n v="128.46"/>
    <x v="1"/>
    <n v="94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50.974576271186443"/>
    <n v="6015"/>
    <n v="63.989361702127653"/>
    <x v="0"/>
    <n v="118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54.024390243902438"/>
    <n v="11075"/>
    <n v="127.29885057471265"/>
    <x v="1"/>
    <n v="205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97.055555555555557"/>
    <n v="15723"/>
    <n v="10.638024357239512"/>
    <x v="0"/>
    <n v="162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4.867469879518072"/>
    <n v="2064"/>
    <n v="40.470588235294116"/>
    <x v="0"/>
    <n v="83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84.423913043478265"/>
    <n v="7767"/>
    <n v="287.66666666666663"/>
    <x v="1"/>
    <n v="92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47.091324200913242"/>
    <n v="10313"/>
    <n v="572.94444444444446"/>
    <x v="1"/>
    <n v="219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77.996041171813147"/>
    <n v="197018"/>
    <n v="112.90429799426933"/>
    <x v="1"/>
    <n v="2526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62.967871485943775"/>
    <n v="47037"/>
    <n v="46.387573964497044"/>
    <x v="0"/>
    <n v="747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81.006080449017773"/>
    <n v="173191"/>
    <n v="90.675916230366497"/>
    <x v="3"/>
    <n v="2138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65.321428571428569"/>
    <n v="5487"/>
    <n v="67.740740740740748"/>
    <x v="0"/>
    <n v="84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104.43617021276596"/>
    <n v="9817"/>
    <n v="192.49019607843135"/>
    <x v="1"/>
    <n v="9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9.989010989010993"/>
    <n v="6369"/>
    <n v="82.714285714285722"/>
    <x v="0"/>
    <n v="91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83.023989898989896"/>
    <n v="65755"/>
    <n v="54.163920922570021"/>
    <x v="0"/>
    <n v="792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.3"/>
    <n v="903"/>
    <n v="16.722222222222221"/>
    <x v="3"/>
    <n v="10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03.98131932282546"/>
    <n v="178120"/>
    <n v="116.87664041994749"/>
    <x v="1"/>
    <n v="1713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54.931726907630519"/>
    <n v="13678"/>
    <n v="1052.1538461538462"/>
    <x v="1"/>
    <n v="24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51.921875"/>
    <n v="9969"/>
    <n v="123.07407407407408"/>
    <x v="1"/>
    <n v="19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60.02834008097166"/>
    <n v="14827"/>
    <n v="178.63855421686748"/>
    <x v="1"/>
    <n v="247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44.003488879197555"/>
    <n v="100900"/>
    <n v="355.28169014084506"/>
    <x v="1"/>
    <n v="2293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53.003513254551258"/>
    <n v="165954"/>
    <n v="161.90634146341463"/>
    <x v="1"/>
    <n v="3131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54.5"/>
    <n v="1744"/>
    <n v="24.914285714285715"/>
    <x v="0"/>
    <n v="32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75.04195804195804"/>
    <n v="10731"/>
    <n v="198.72222222222223"/>
    <x v="1"/>
    <n v="143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5.911111111111111"/>
    <n v="3232"/>
    <n v="34.752688172043008"/>
    <x v="3"/>
    <n v="90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36.952702702702702"/>
    <n v="10938"/>
    <n v="176.41935483870967"/>
    <x v="1"/>
    <n v="296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63.170588235294119"/>
    <n v="10739"/>
    <n v="511.38095238095235"/>
    <x v="1"/>
    <n v="170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29.99462365591398"/>
    <n v="5579"/>
    <n v="82.044117647058826"/>
    <x v="0"/>
    <n v="186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86"/>
    <n v="37754"/>
    <n v="24.326030927835053"/>
    <x v="3"/>
    <n v="439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75.014876033057845"/>
    <n v="45384"/>
    <n v="50.482758620689658"/>
    <x v="0"/>
    <n v="6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101.19767441860465"/>
    <n v="8703"/>
    <n v="967"/>
    <x v="1"/>
    <n v="86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n v="4"/>
    <x v="0"/>
    <n v="1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29.001272669424118"/>
    <n v="182302"/>
    <n v="122.84501347708894"/>
    <x v="1"/>
    <n v="6286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98.225806451612897"/>
    <n v="3045"/>
    <n v="63.4375"/>
    <x v="0"/>
    <n v="31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87.001693480101608"/>
    <n v="102749"/>
    <n v="56.331688596491226"/>
    <x v="0"/>
    <n v="1181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45.205128205128204"/>
    <n v="1763"/>
    <n v="44.074999999999996"/>
    <x v="0"/>
    <n v="39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37.001341561577675"/>
    <n v="137904"/>
    <n v="118.37253218884121"/>
    <x v="1"/>
    <n v="372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94.976947040498445"/>
    <n v="152438"/>
    <n v="104.1243169398907"/>
    <x v="1"/>
    <n v="160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28.956521739130434"/>
    <n v="1332"/>
    <n v="26.640000000000004"/>
    <x v="0"/>
    <n v="46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55.993396226415094"/>
    <n v="118706"/>
    <n v="351.20118343195264"/>
    <x v="1"/>
    <n v="2120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4.038095238095238"/>
    <n v="5674"/>
    <n v="90.063492063492063"/>
    <x v="0"/>
    <n v="105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82.38"/>
    <n v="4119"/>
    <n v="171.625"/>
    <x v="1"/>
    <n v="50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66.997115384615384"/>
    <n v="139354"/>
    <n v="141.04655870445345"/>
    <x v="1"/>
    <n v="2080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107.91401869158878"/>
    <n v="57734"/>
    <n v="30.57944915254237"/>
    <x v="0"/>
    <n v="535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69.009501187648453"/>
    <n v="145265"/>
    <n v="108.16455696202532"/>
    <x v="1"/>
    <n v="21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39.006568144499177"/>
    <n v="95020"/>
    <n v="133.45505617977528"/>
    <x v="1"/>
    <n v="2436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110.3625"/>
    <n v="8829"/>
    <n v="187.85106382978722"/>
    <x v="1"/>
    <n v="80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94.857142857142861"/>
    <n v="3984"/>
    <n v="332"/>
    <x v="1"/>
    <n v="42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57.935251798561154"/>
    <n v="8053"/>
    <n v="575.21428571428578"/>
    <x v="1"/>
    <n v="139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01.25"/>
    <n v="1620"/>
    <n v="40.5"/>
    <x v="0"/>
    <n v="16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64.95597484276729"/>
    <n v="10328"/>
    <n v="184.42857142857144"/>
    <x v="1"/>
    <n v="15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27.00524934383202"/>
    <n v="10289"/>
    <n v="285.80555555555554"/>
    <x v="1"/>
    <n v="381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50.97422680412371"/>
    <n v="9889"/>
    <n v="319"/>
    <x v="1"/>
    <n v="194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104.94260869565217"/>
    <n v="60342"/>
    <n v="39.234070221066318"/>
    <x v="0"/>
    <n v="575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4.028301886792448"/>
    <n v="8907"/>
    <n v="178.14000000000001"/>
    <x v="1"/>
    <n v="106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02.85915492957747"/>
    <n v="14606"/>
    <n v="365.15"/>
    <x v="1"/>
    <n v="142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39.962085308056871"/>
    <n v="8432"/>
    <n v="113.94594594594594"/>
    <x v="1"/>
    <n v="21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1.001785714285717"/>
    <n v="57122"/>
    <n v="29.828720626631856"/>
    <x v="0"/>
    <n v="1120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0.823008849557525"/>
    <n v="4613"/>
    <n v="54.270588235294113"/>
    <x v="0"/>
    <n v="113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58.999637155297535"/>
    <n v="162603"/>
    <n v="236.34156976744185"/>
    <x v="1"/>
    <n v="2756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71.156069364161851"/>
    <n v="12310"/>
    <n v="512.91666666666663"/>
    <x v="1"/>
    <n v="173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99.494252873563212"/>
    <n v="8656"/>
    <n v="100.65116279069768"/>
    <x v="1"/>
    <n v="87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03.98634590377114"/>
    <n v="159931"/>
    <n v="81.348423194303152"/>
    <x v="0"/>
    <n v="1538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76.555555555555557"/>
    <n v="689"/>
    <n v="16.404761904761905"/>
    <x v="0"/>
    <n v="9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87.068592057761734"/>
    <n v="48236"/>
    <n v="52.774617067833695"/>
    <x v="0"/>
    <n v="55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48.99554707379135"/>
    <n v="77021"/>
    <n v="260.20608108108109"/>
    <x v="1"/>
    <n v="1572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42.969135802469133"/>
    <n v="27844"/>
    <n v="30.73289183222958"/>
    <x v="0"/>
    <n v="648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33.428571428571431"/>
    <n v="702"/>
    <n v="13.5"/>
    <x v="0"/>
    <n v="2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83.982949701619773"/>
    <n v="197024"/>
    <n v="178.62556663644605"/>
    <x v="1"/>
    <n v="2346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01.41739130434783"/>
    <n v="11663"/>
    <n v="220.0566037735849"/>
    <x v="1"/>
    <n v="115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109.87058823529412"/>
    <n v="9339"/>
    <n v="101.5108695652174"/>
    <x v="1"/>
    <n v="85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31.916666666666668"/>
    <n v="4596"/>
    <n v="191.5"/>
    <x v="1"/>
    <n v="144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70.993450675399103"/>
    <n v="173437"/>
    <n v="305.34683098591546"/>
    <x v="1"/>
    <n v="244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77.026890756302521"/>
    <n v="45831"/>
    <n v="23.995287958115181"/>
    <x v="3"/>
    <n v="595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101.78125"/>
    <n v="6514"/>
    <n v="723.77777777777771"/>
    <x v="1"/>
    <n v="64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51.059701492537314"/>
    <n v="13684"/>
    <n v="547.36"/>
    <x v="1"/>
    <n v="268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68.02051282051282"/>
    <n v="13264"/>
    <n v="414.49999999999994"/>
    <x v="1"/>
    <n v="195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30.87037037037037"/>
    <n v="1667"/>
    <n v="0.90696409140369971"/>
    <x v="0"/>
    <n v="54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27.908333333333335"/>
    <n v="3349"/>
    <n v="34.173469387755098"/>
    <x v="0"/>
    <n v="120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79.994818652849744"/>
    <n v="46317"/>
    <n v="23.948810754912099"/>
    <x v="0"/>
    <n v="579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38.003378378378379"/>
    <n v="78743"/>
    <n v="48.072649572649574"/>
    <x v="0"/>
    <n v="2072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e v="#DIV/0!"/>
    <n v="0"/>
    <n v="0"/>
    <x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59.990534521158132"/>
    <n v="107743"/>
    <n v="70.145182291666657"/>
    <x v="0"/>
    <n v="1796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37.037634408602152"/>
    <n v="6889"/>
    <n v="529.92307692307691"/>
    <x v="1"/>
    <n v="186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99.963043478260872"/>
    <n v="45983"/>
    <n v="180.32549019607845"/>
    <x v="1"/>
    <n v="460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111.6774193548387"/>
    <n v="6924"/>
    <n v="92.320000000000007"/>
    <x v="0"/>
    <n v="62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36.014409221902014"/>
    <n v="12497"/>
    <n v="13.901001112347053"/>
    <x v="0"/>
    <n v="347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66.010284810126578"/>
    <n v="166874"/>
    <n v="927.07777777777767"/>
    <x v="1"/>
    <n v="252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44.05263157894737"/>
    <n v="837"/>
    <n v="39.857142857142861"/>
    <x v="0"/>
    <n v="19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52.999726551818434"/>
    <n v="193820"/>
    <n v="112.22929936305732"/>
    <x v="1"/>
    <n v="3657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95"/>
    <n v="119510"/>
    <n v="70.925816023738875"/>
    <x v="0"/>
    <n v="1258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70.908396946564892"/>
    <n v="9289"/>
    <n v="119.08974358974358"/>
    <x v="1"/>
    <n v="13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98.060773480662988"/>
    <n v="35498"/>
    <n v="24.017591339648174"/>
    <x v="0"/>
    <n v="362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53.046025104602514"/>
    <n v="12678"/>
    <n v="139.31868131868131"/>
    <x v="1"/>
    <n v="239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93.142857142857139"/>
    <n v="3260"/>
    <n v="39.277108433734945"/>
    <x v="3"/>
    <n v="35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58.945075757575758"/>
    <n v="31123"/>
    <n v="22.439077144917089"/>
    <x v="3"/>
    <n v="52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36.067669172932334"/>
    <n v="4797"/>
    <n v="55.779069767441861"/>
    <x v="0"/>
    <n v="133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63.030732860520096"/>
    <n v="53324"/>
    <n v="42.523125996810208"/>
    <x v="0"/>
    <n v="84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84.717948717948715"/>
    <n v="6608"/>
    <n v="112.00000000000001"/>
    <x v="1"/>
    <n v="78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.2"/>
    <n v="622"/>
    <n v="7.0681818181818183"/>
    <x v="0"/>
    <n v="10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01.97518330513255"/>
    <n v="180802"/>
    <n v="101.74563871693867"/>
    <x v="1"/>
    <n v="1773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106.4375"/>
    <n v="3406"/>
    <n v="425.75"/>
    <x v="1"/>
    <n v="32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29.975609756097562"/>
    <n v="11061"/>
    <n v="145.53947368421052"/>
    <x v="1"/>
    <n v="369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85.806282722513089"/>
    <n v="16389"/>
    <n v="32.453465346534657"/>
    <x v="0"/>
    <n v="191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70.82022471910112"/>
    <n v="6303"/>
    <n v="700.33333333333326"/>
    <x v="1"/>
    <n v="89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40.998484082870135"/>
    <n v="81136"/>
    <n v="83.904860392967933"/>
    <x v="0"/>
    <n v="1979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28.063492063492063"/>
    <n v="1768"/>
    <n v="84.19047619047619"/>
    <x v="0"/>
    <n v="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88.054421768707485"/>
    <n v="12944"/>
    <n v="155.95180722891567"/>
    <x v="1"/>
    <n v="147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31"/>
    <n v="188480"/>
    <n v="99.619450317124731"/>
    <x v="0"/>
    <n v="6080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90.337500000000006"/>
    <n v="7227"/>
    <n v="80.300000000000011"/>
    <x v="0"/>
    <n v="80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63.777777777777779"/>
    <n v="574"/>
    <n v="11.254901960784313"/>
    <x v="0"/>
    <n v="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53.995515695067262"/>
    <n v="96328"/>
    <n v="91.740952380952379"/>
    <x v="0"/>
    <n v="178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48.993956043956047"/>
    <n v="178338"/>
    <n v="95.521156936261391"/>
    <x v="2"/>
    <n v="3640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63.857142857142854"/>
    <n v="8046"/>
    <n v="502.87499999999994"/>
    <x v="1"/>
    <n v="12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82.996393146979258"/>
    <n v="184086"/>
    <n v="159.24394463667818"/>
    <x v="1"/>
    <n v="221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55.08230452674897"/>
    <n v="13385"/>
    <n v="15.022446689113355"/>
    <x v="0"/>
    <n v="243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62.044554455445542"/>
    <n v="12533"/>
    <n v="482.03846153846149"/>
    <x v="1"/>
    <n v="20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04.97857142857143"/>
    <n v="14697"/>
    <n v="149.96938775510205"/>
    <x v="1"/>
    <n v="140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4.044676806083643"/>
    <n v="98935"/>
    <n v="117.22156398104266"/>
    <x v="1"/>
    <n v="1052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44.007716049382715"/>
    <n v="57034"/>
    <n v="37.695968274950431"/>
    <x v="0"/>
    <n v="1296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92.467532467532465"/>
    <n v="7120"/>
    <n v="72.653061224489804"/>
    <x v="0"/>
    <n v="77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57.072874493927124"/>
    <n v="14097"/>
    <n v="265.98113207547169"/>
    <x v="1"/>
    <n v="24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109.07848101265823"/>
    <n v="43086"/>
    <n v="24.205617977528089"/>
    <x v="0"/>
    <n v="395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39.387755102040813"/>
    <n v="1930"/>
    <n v="2.5064935064935066"/>
    <x v="0"/>
    <n v="4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77.022222222222226"/>
    <n v="13864"/>
    <n v="16.329799764428738"/>
    <x v="0"/>
    <n v="180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92.166666666666671"/>
    <n v="7742"/>
    <n v="276.5"/>
    <x v="1"/>
    <n v="84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61.007063197026021"/>
    <n v="164109"/>
    <n v="88.803571428571431"/>
    <x v="0"/>
    <n v="2690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78.068181818181813"/>
    <n v="6870"/>
    <n v="163.57142857142856"/>
    <x v="1"/>
    <n v="88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80.75"/>
    <n v="12597"/>
    <n v="969"/>
    <x v="1"/>
    <n v="156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59.991289782244557"/>
    <n v="179074"/>
    <n v="270.91376701966715"/>
    <x v="1"/>
    <n v="2985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110.03018372703411"/>
    <n v="83843"/>
    <n v="284.21355932203392"/>
    <x v="1"/>
    <n v="762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n v="4"/>
    <x v="3"/>
    <n v="1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37.99856063332134"/>
    <n v="105598"/>
    <n v="58.6329816768462"/>
    <x v="0"/>
    <n v="2779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96.369565217391298"/>
    <n v="8866"/>
    <n v="98.51111111111112"/>
    <x v="0"/>
    <n v="92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2.978599221789878"/>
    <n v="75022"/>
    <n v="43.975381008206334"/>
    <x v="0"/>
    <n v="102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26.007220216606498"/>
    <n v="14408"/>
    <n v="151.66315789473683"/>
    <x v="1"/>
    <n v="554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04.36296296296297"/>
    <n v="14089"/>
    <n v="223.63492063492063"/>
    <x v="1"/>
    <n v="135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02.18852459016394"/>
    <n v="12467"/>
    <n v="239.75"/>
    <x v="1"/>
    <n v="122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54.117647058823529"/>
    <n v="11960"/>
    <n v="199.33333333333334"/>
    <x v="1"/>
    <n v="221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63.222222222222221"/>
    <n v="7966"/>
    <n v="137.34482758620689"/>
    <x v="1"/>
    <n v="126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4.03228962818004"/>
    <n v="106321"/>
    <n v="100.9696106362773"/>
    <x v="1"/>
    <n v="1022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49.994334277620396"/>
    <n v="158832"/>
    <n v="794.16"/>
    <x v="1"/>
    <n v="3177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56.015151515151516"/>
    <n v="11091"/>
    <n v="369.7"/>
    <x v="1"/>
    <n v="198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48.807692307692307"/>
    <n v="1269"/>
    <n v="12.818181818181817"/>
    <x v="0"/>
    <n v="26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60.082352941176474"/>
    <n v="5107"/>
    <n v="138.02702702702703"/>
    <x v="1"/>
    <n v="85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78.990502793296088"/>
    <n v="141393"/>
    <n v="83.813278008298752"/>
    <x v="0"/>
    <n v="1790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53.99499443826474"/>
    <n v="194166"/>
    <n v="204.60063224446787"/>
    <x v="1"/>
    <n v="3596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111.45945945945945"/>
    <n v="4124"/>
    <n v="44.344086021505376"/>
    <x v="0"/>
    <n v="37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60.922131147540981"/>
    <n v="14865"/>
    <n v="218.60294117647058"/>
    <x v="1"/>
    <n v="244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26.0015444015444"/>
    <n v="134688"/>
    <n v="186.03314917127071"/>
    <x v="1"/>
    <n v="5180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80.993208828522924"/>
    <n v="47705"/>
    <n v="237.33830845771143"/>
    <x v="1"/>
    <n v="589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34.995963302752294"/>
    <n v="95364"/>
    <n v="305.65384615384613"/>
    <x v="1"/>
    <n v="272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94.142857142857139"/>
    <n v="3295"/>
    <n v="94.142857142857139"/>
    <x v="0"/>
    <n v="35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52.085106382978722"/>
    <n v="4896"/>
    <n v="54.400000000000006"/>
    <x v="3"/>
    <n v="94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24.986666666666668"/>
    <n v="7496"/>
    <n v="111.88059701492537"/>
    <x v="1"/>
    <n v="300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69.215277777777771"/>
    <n v="9967"/>
    <n v="369.14814814814815"/>
    <x v="1"/>
    <n v="144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93.944444444444443"/>
    <n v="52421"/>
    <n v="62.930372148859547"/>
    <x v="0"/>
    <n v="558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98.40625"/>
    <n v="6298"/>
    <n v="64.927835051546396"/>
    <x v="0"/>
    <n v="64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41.783783783783782"/>
    <n v="1546"/>
    <n v="18.853658536585368"/>
    <x v="3"/>
    <n v="37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65.991836734693877"/>
    <n v="16168"/>
    <n v="16.754404145077721"/>
    <x v="0"/>
    <n v="24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72.05747126436782"/>
    <n v="6269"/>
    <n v="101.11290322580646"/>
    <x v="1"/>
    <n v="87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48.003209242618745"/>
    <n v="149578"/>
    <n v="341.5022831050228"/>
    <x v="1"/>
    <n v="3116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54.098591549295776"/>
    <n v="3841"/>
    <n v="64.016666666666666"/>
    <x v="0"/>
    <n v="7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107.88095238095238"/>
    <n v="4531"/>
    <n v="52.080459770114942"/>
    <x v="0"/>
    <n v="42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7.034103410341032"/>
    <n v="60934"/>
    <n v="322.40211640211641"/>
    <x v="1"/>
    <n v="909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64.01425914445133"/>
    <n v="103255"/>
    <n v="119.50810185185186"/>
    <x v="1"/>
    <n v="161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96.066176470588232"/>
    <n v="13065"/>
    <n v="146.79775280898878"/>
    <x v="1"/>
    <n v="136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51.184615384615384"/>
    <n v="6654"/>
    <n v="950.57142857142856"/>
    <x v="1"/>
    <n v="130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43.92307692307692"/>
    <n v="6852"/>
    <n v="72.893617021276597"/>
    <x v="0"/>
    <n v="156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91.021198830409361"/>
    <n v="124517"/>
    <n v="79.008248730964468"/>
    <x v="0"/>
    <n v="1368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0.127450980392155"/>
    <n v="5113"/>
    <n v="64.721518987341781"/>
    <x v="0"/>
    <n v="102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67.720930232558146"/>
    <n v="5824"/>
    <n v="82.028169014084511"/>
    <x v="0"/>
    <n v="8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1.03921568627451"/>
    <n v="6226"/>
    <n v="1037.6666666666667"/>
    <x v="1"/>
    <n v="102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80.011857707509876"/>
    <n v="20243"/>
    <n v="12.910076530612244"/>
    <x v="0"/>
    <n v="253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47.001497753369947"/>
    <n v="188288"/>
    <n v="154.84210526315789"/>
    <x v="1"/>
    <n v="4006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71.127388535031841"/>
    <n v="11167"/>
    <n v="7.0991735537190088"/>
    <x v="0"/>
    <n v="157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89.99079189686924"/>
    <n v="146595"/>
    <n v="208.52773826458036"/>
    <x v="1"/>
    <n v="1629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43.032786885245905"/>
    <n v="7875"/>
    <n v="99.683544303797461"/>
    <x v="0"/>
    <n v="18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67.997714808043881"/>
    <n v="148779"/>
    <n v="201.59756097560978"/>
    <x v="1"/>
    <n v="218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73.004566210045667"/>
    <n v="175868"/>
    <n v="162.09032258064516"/>
    <x v="1"/>
    <n v="2409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62.341463414634148"/>
    <n v="5112"/>
    <n v="3.6436208125445471"/>
    <x v="0"/>
    <n v="82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n v="5"/>
    <x v="0"/>
    <n v="1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67.103092783505161"/>
    <n v="13018"/>
    <n v="206.63492063492063"/>
    <x v="1"/>
    <n v="1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79.978947368421046"/>
    <n v="91176"/>
    <n v="128.23628691983123"/>
    <x v="1"/>
    <n v="1140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2.176470588235297"/>
    <n v="6342"/>
    <n v="119.66037735849055"/>
    <x v="1"/>
    <n v="102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53.005950297514879"/>
    <n v="151438"/>
    <n v="170.73055242390078"/>
    <x v="1"/>
    <n v="2857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57.738317757009348"/>
    <n v="6178"/>
    <n v="187.21212121212122"/>
    <x v="1"/>
    <n v="107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40.03125"/>
    <n v="6405"/>
    <n v="188.38235294117646"/>
    <x v="1"/>
    <n v="160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81.016591928251117"/>
    <n v="180667"/>
    <n v="131.29869186046511"/>
    <x v="1"/>
    <n v="2230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35.047468354430379"/>
    <n v="11075"/>
    <n v="283.97435897435901"/>
    <x v="1"/>
    <n v="316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02.92307692307692"/>
    <n v="12042"/>
    <n v="120.41999999999999"/>
    <x v="1"/>
    <n v="117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27.998126756166094"/>
    <n v="179356"/>
    <n v="419.0560747663551"/>
    <x v="1"/>
    <n v="6406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75.733333333333334"/>
    <n v="1136"/>
    <n v="13.853658536585368"/>
    <x v="3"/>
    <n v="15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45.026041666666664"/>
    <n v="8645"/>
    <n v="139.43548387096774"/>
    <x v="1"/>
    <n v="192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73.615384615384613"/>
    <n v="1914"/>
    <n v="174"/>
    <x v="1"/>
    <n v="26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56.991701244813278"/>
    <n v="41205"/>
    <n v="155.49056603773585"/>
    <x v="1"/>
    <n v="723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85.223529411764702"/>
    <n v="14488"/>
    <n v="170.44705882352943"/>
    <x v="1"/>
    <n v="170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50.962184873949582"/>
    <n v="12129"/>
    <n v="189.515625"/>
    <x v="1"/>
    <n v="238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63.563636363636363"/>
    <n v="3496"/>
    <n v="249.71428571428572"/>
    <x v="1"/>
    <n v="55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80.999165275459092"/>
    <n v="97037"/>
    <n v="48.860523665659613"/>
    <x v="0"/>
    <n v="1198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86.044753086419746"/>
    <n v="55757"/>
    <n v="28.461970393057683"/>
    <x v="0"/>
    <n v="648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90.0390625"/>
    <n v="11525"/>
    <n v="268.02325581395348"/>
    <x v="1"/>
    <n v="128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74.006063432835816"/>
    <n v="158669"/>
    <n v="619.80078125"/>
    <x v="1"/>
    <n v="2144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92.4375"/>
    <n v="5916"/>
    <n v="3.1301587301587301"/>
    <x v="0"/>
    <n v="6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55.999257333828446"/>
    <n v="150806"/>
    <n v="159.92152704135739"/>
    <x v="1"/>
    <n v="2693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32.983796296296298"/>
    <n v="14249"/>
    <n v="279.39215686274508"/>
    <x v="1"/>
    <n v="432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93.596774193548384"/>
    <n v="5803"/>
    <n v="77.373333333333335"/>
    <x v="0"/>
    <n v="62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69.867724867724874"/>
    <n v="13205"/>
    <n v="206.32812500000003"/>
    <x v="1"/>
    <n v="189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72.129870129870127"/>
    <n v="11108"/>
    <n v="694.25"/>
    <x v="1"/>
    <n v="154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30.041666666666668"/>
    <n v="2884"/>
    <n v="151.78947368421052"/>
    <x v="1"/>
    <n v="96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73.968000000000004"/>
    <n v="55476"/>
    <n v="64.58207217694995"/>
    <x v="0"/>
    <n v="750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68.65517241379311"/>
    <n v="5973"/>
    <n v="62.873684210526314"/>
    <x v="3"/>
    <n v="87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59.992164544564154"/>
    <n v="183756"/>
    <n v="310.39864864864865"/>
    <x v="1"/>
    <n v="3063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111.15827338129496"/>
    <n v="30902"/>
    <n v="42.859916782246884"/>
    <x v="2"/>
    <n v="278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3.038095238095238"/>
    <n v="5569"/>
    <n v="83.119402985074629"/>
    <x v="0"/>
    <n v="105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55.985524728588658"/>
    <n v="92824"/>
    <n v="78.531302876480552"/>
    <x v="3"/>
    <n v="1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69.986760812003524"/>
    <n v="158590"/>
    <n v="114.09352517985612"/>
    <x v="1"/>
    <n v="2266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48.998079877112133"/>
    <n v="127591"/>
    <n v="64.537683358624179"/>
    <x v="0"/>
    <n v="2604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103.84615384615384"/>
    <n v="6750"/>
    <n v="79.411764705882348"/>
    <x v="0"/>
    <n v="6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9.127659574468083"/>
    <n v="9318"/>
    <n v="11.419117647058824"/>
    <x v="0"/>
    <n v="94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107.37777777777778"/>
    <n v="4832"/>
    <n v="56.186046511627907"/>
    <x v="2"/>
    <n v="45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76.922178988326849"/>
    <n v="19769"/>
    <n v="16.501669449081803"/>
    <x v="0"/>
    <n v="257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58.128865979381445"/>
    <n v="11277"/>
    <n v="119.96808510638297"/>
    <x v="1"/>
    <n v="194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03.73643410852713"/>
    <n v="13382"/>
    <n v="145.45652173913044"/>
    <x v="1"/>
    <n v="129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87.962666666666664"/>
    <n v="32986"/>
    <n v="221.38255033557047"/>
    <x v="1"/>
    <n v="375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28"/>
    <n v="81984"/>
    <n v="48.396694214876035"/>
    <x v="0"/>
    <n v="29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37.999361294443261"/>
    <n v="178483"/>
    <n v="92.911504424778755"/>
    <x v="0"/>
    <n v="4697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29.999313893653515"/>
    <n v="87448"/>
    <n v="88.599797365754824"/>
    <x v="0"/>
    <n v="29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03.5"/>
    <n v="1863"/>
    <n v="41.4"/>
    <x v="0"/>
    <n v="18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85.994467496542185"/>
    <n v="62174"/>
    <n v="63.056795131845846"/>
    <x v="3"/>
    <n v="723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98.011627906976742"/>
    <n v="59003"/>
    <n v="48.482333607230892"/>
    <x v="0"/>
    <n v="60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n v="2"/>
    <x v="0"/>
    <n v="1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44.994570837642193"/>
    <n v="174039"/>
    <n v="88.47941026944585"/>
    <x v="0"/>
    <n v="3868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31.012224938875306"/>
    <n v="12684"/>
    <n v="126.84"/>
    <x v="1"/>
    <n v="409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59.970085470085472"/>
    <n v="14033"/>
    <n v="2338.833333333333"/>
    <x v="1"/>
    <n v="234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58.9973474801061"/>
    <n v="177936"/>
    <n v="508.38857142857148"/>
    <x v="1"/>
    <n v="3016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50.045454545454547"/>
    <n v="13212"/>
    <n v="191.47826086956522"/>
    <x v="1"/>
    <n v="264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98.966269841269835"/>
    <n v="49879"/>
    <n v="42.127533783783782"/>
    <x v="0"/>
    <n v="504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58.857142857142854"/>
    <n v="824"/>
    <n v="8.24"/>
    <x v="0"/>
    <n v="1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81.010256410256417"/>
    <n v="31594"/>
    <n v="60.064638783269963"/>
    <x v="3"/>
    <n v="390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76.013333333333335"/>
    <n v="57010"/>
    <n v="47.232808616404313"/>
    <x v="0"/>
    <n v="750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96.597402597402592"/>
    <n v="7438"/>
    <n v="81.736263736263737"/>
    <x v="0"/>
    <n v="77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76.957446808510639"/>
    <n v="57872"/>
    <n v="54.187265917603"/>
    <x v="0"/>
    <n v="752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67.984732824427482"/>
    <n v="8906"/>
    <n v="97.868131868131869"/>
    <x v="0"/>
    <n v="131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88.781609195402297"/>
    <n v="7724"/>
    <n v="77.239999999999995"/>
    <x v="0"/>
    <n v="8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4.99623706491063"/>
    <n v="26571"/>
    <n v="33.464735516372798"/>
    <x v="0"/>
    <n v="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44.922794117647058"/>
    <n v="12219"/>
    <n v="239.58823529411765"/>
    <x v="1"/>
    <n v="272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79.400000000000006"/>
    <n v="1985"/>
    <n v="64.032258064516128"/>
    <x v="3"/>
    <n v="25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29.009546539379475"/>
    <n v="12155"/>
    <n v="176.15942028985506"/>
    <x v="1"/>
    <n v="419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73.59210526315789"/>
    <n v="5593"/>
    <n v="20.33818181818182"/>
    <x v="0"/>
    <n v="76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07.97038864898211"/>
    <n v="175020"/>
    <n v="358.64754098360658"/>
    <x v="1"/>
    <n v="162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68.987284287011803"/>
    <n v="75955"/>
    <n v="468.85802469135803"/>
    <x v="1"/>
    <n v="1101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1.02236719478098"/>
    <n v="119127"/>
    <n v="122.05635245901641"/>
    <x v="1"/>
    <n v="1073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24.997515808491418"/>
    <n v="110689"/>
    <n v="55.931783729156137"/>
    <x v="0"/>
    <n v="442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42.155172413793103"/>
    <n v="2445"/>
    <n v="43.660714285714285"/>
    <x v="0"/>
    <n v="58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47.003284072249592"/>
    <n v="57250"/>
    <n v="33.53837141183363"/>
    <x v="3"/>
    <n v="1218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36.0392749244713"/>
    <n v="11929"/>
    <n v="122.97938144329896"/>
    <x v="1"/>
    <n v="331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01.03760683760684"/>
    <n v="118214"/>
    <n v="189.74959871589084"/>
    <x v="1"/>
    <n v="1170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39.927927927927925"/>
    <n v="4432"/>
    <n v="83.622641509433961"/>
    <x v="0"/>
    <n v="111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83.158139534883716"/>
    <n v="17879"/>
    <n v="17.968844221105527"/>
    <x v="3"/>
    <n v="215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39.97520661157025"/>
    <n v="14511"/>
    <n v="1036.5"/>
    <x v="1"/>
    <n v="363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47.993908629441627"/>
    <n v="141822"/>
    <n v="97.405219780219781"/>
    <x v="0"/>
    <n v="2955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95.978877489438744"/>
    <n v="159037"/>
    <n v="86.386203150461711"/>
    <x v="0"/>
    <n v="1657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78.728155339805824"/>
    <n v="8109"/>
    <n v="150.16666666666666"/>
    <x v="1"/>
    <n v="103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56.081632653061227"/>
    <n v="8244"/>
    <n v="358.43478260869563"/>
    <x v="1"/>
    <n v="14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69.090909090909093"/>
    <n v="7600"/>
    <n v="542.85714285714289"/>
    <x v="1"/>
    <n v="110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102.05291576673866"/>
    <n v="94501"/>
    <n v="67.500714285714281"/>
    <x v="0"/>
    <n v="92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07.32089552238806"/>
    <n v="14381"/>
    <n v="191.74666666666667"/>
    <x v="1"/>
    <n v="134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51.970260223048328"/>
    <n v="13980"/>
    <n v="932"/>
    <x v="1"/>
    <n v="269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71.137142857142862"/>
    <n v="12449"/>
    <n v="429.27586206896552"/>
    <x v="1"/>
    <n v="175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106.49275362318841"/>
    <n v="7348"/>
    <n v="100.65753424657535"/>
    <x v="1"/>
    <n v="69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42.93684210526316"/>
    <n v="8158"/>
    <n v="226.61111111111109"/>
    <x v="1"/>
    <n v="190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30.037974683544302"/>
    <n v="7119"/>
    <n v="142.38"/>
    <x v="1"/>
    <n v="237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70.623376623376629"/>
    <n v="5438"/>
    <n v="90.633333333333326"/>
    <x v="0"/>
    <n v="77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66.016018306636155"/>
    <n v="115396"/>
    <n v="63.966740576496676"/>
    <x v="0"/>
    <n v="1748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96.911392405063296"/>
    <n v="7656"/>
    <n v="84.131868131868131"/>
    <x v="0"/>
    <n v="79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62.867346938775512"/>
    <n v="12322"/>
    <n v="133.93478260869566"/>
    <x v="1"/>
    <n v="196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108.98537682789652"/>
    <n v="96888"/>
    <n v="59.042047531992694"/>
    <x v="0"/>
    <n v="88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26.999314599040439"/>
    <n v="196960"/>
    <n v="152.80062063615205"/>
    <x v="1"/>
    <n v="7295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65.004147943311438"/>
    <n v="188057"/>
    <n v="446.69121140142522"/>
    <x v="1"/>
    <n v="2893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111.51785714285714"/>
    <n v="6245"/>
    <n v="84.391891891891888"/>
    <x v="0"/>
    <n v="56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n v="3"/>
    <x v="0"/>
    <n v="1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110.99268292682927"/>
    <n v="91014"/>
    <n v="175.02692307692308"/>
    <x v="1"/>
    <n v="820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56.746987951807228"/>
    <n v="4710"/>
    <n v="54.137931034482754"/>
    <x v="0"/>
    <n v="83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97.020608439646708"/>
    <n v="197728"/>
    <n v="311.87381703470032"/>
    <x v="1"/>
    <n v="203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92.08620689655173"/>
    <n v="10682"/>
    <n v="122.78160919540231"/>
    <x v="1"/>
    <n v="116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82.986666666666665"/>
    <n v="168048"/>
    <n v="99.026517383618156"/>
    <x v="0"/>
    <n v="202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03.03791821561339"/>
    <n v="138586"/>
    <n v="127.84686346863469"/>
    <x v="1"/>
    <n v="1345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68.922619047619051"/>
    <n v="11579"/>
    <n v="158.61643835616439"/>
    <x v="1"/>
    <n v="168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87.737226277372258"/>
    <n v="12020"/>
    <n v="707.05882352941171"/>
    <x v="1"/>
    <n v="137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75.021505376344081"/>
    <n v="13954"/>
    <n v="142.38775510204081"/>
    <x v="1"/>
    <n v="186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50.863999999999997"/>
    <n v="6358"/>
    <n v="147.86046511627907"/>
    <x v="1"/>
    <n v="125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90"/>
    <n v="1260"/>
    <n v="20.322580645161288"/>
    <x v="0"/>
    <n v="14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72.896039603960389"/>
    <n v="14725"/>
    <n v="1840.625"/>
    <x v="1"/>
    <n v="202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08.48543689320388"/>
    <n v="11174"/>
    <n v="161.94202898550725"/>
    <x v="1"/>
    <n v="103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01.98095238095237"/>
    <n v="182036"/>
    <n v="472.82077922077923"/>
    <x v="1"/>
    <n v="1785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44.009146341463413"/>
    <n v="28870"/>
    <n v="24.466101694915253"/>
    <x v="0"/>
    <n v="656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65.942675159235662"/>
    <n v="10353"/>
    <n v="517.65"/>
    <x v="1"/>
    <n v="157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24.987387387387386"/>
    <n v="13868"/>
    <n v="247.64285714285714"/>
    <x v="1"/>
    <n v="555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28.003367003367003"/>
    <n v="8317"/>
    <n v="100.20481927710843"/>
    <x v="1"/>
    <n v="297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85.829268292682926"/>
    <n v="10557"/>
    <n v="153"/>
    <x v="1"/>
    <n v="12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84.921052631578945"/>
    <n v="3227"/>
    <n v="37.091954022988503"/>
    <x v="3"/>
    <n v="38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90.483333333333334"/>
    <n v="5429"/>
    <n v="4.392394822006473"/>
    <x v="3"/>
    <n v="60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25.00197628458498"/>
    <n v="75906"/>
    <n v="156.50721649484535"/>
    <x v="1"/>
    <n v="3036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92.013888888888886"/>
    <n v="13250"/>
    <n v="270.40816326530609"/>
    <x v="1"/>
    <n v="144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93.066115702479337"/>
    <n v="11261"/>
    <n v="134.05952380952382"/>
    <x v="1"/>
    <n v="121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61.008145363408524"/>
    <n v="97369"/>
    <n v="50.398033126293996"/>
    <x v="0"/>
    <n v="1596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92.036259541984734"/>
    <n v="48227"/>
    <n v="88.815837937384899"/>
    <x v="3"/>
    <n v="52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81.132596685082873"/>
    <n v="14685"/>
    <n v="165"/>
    <x v="1"/>
    <n v="181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.5"/>
    <n v="735"/>
    <n v="17.5"/>
    <x v="0"/>
    <n v="10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85.221311475409834"/>
    <n v="10397"/>
    <n v="185.66071428571428"/>
    <x v="1"/>
    <n v="12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0.96825396825396"/>
    <n v="118847"/>
    <n v="412.6631944444444"/>
    <x v="1"/>
    <n v="1071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32.968036529680369"/>
    <n v="7220"/>
    <n v="90.25"/>
    <x v="3"/>
    <n v="21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96.005352363960753"/>
    <n v="107622"/>
    <n v="91.984615384615381"/>
    <x v="0"/>
    <n v="1121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4.96632653061225"/>
    <n v="83267"/>
    <n v="527.00632911392404"/>
    <x v="1"/>
    <n v="980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25.007462686567163"/>
    <n v="13404"/>
    <n v="319.14285714285711"/>
    <x v="1"/>
    <n v="536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65.998995479658461"/>
    <n v="131404"/>
    <n v="354.18867924528303"/>
    <x v="1"/>
    <n v="199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87.34482758620689"/>
    <n v="2533"/>
    <n v="32.896103896103895"/>
    <x v="3"/>
    <n v="2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27.933333333333334"/>
    <n v="5028"/>
    <n v="135.8918918918919"/>
    <x v="1"/>
    <n v="180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03.8"/>
    <n v="1557"/>
    <n v="2.0843373493975905"/>
    <x v="0"/>
    <n v="15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31.937172774869111"/>
    <n v="6100"/>
    <n v="61"/>
    <x v="0"/>
    <n v="19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99.5"/>
    <n v="1592"/>
    <n v="30.037735849056602"/>
    <x v="0"/>
    <n v="16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08.84615384615384"/>
    <n v="14150"/>
    <n v="1179.1666666666665"/>
    <x v="1"/>
    <n v="130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10.76229508196721"/>
    <n v="13513"/>
    <n v="1126.0833333333335"/>
    <x v="1"/>
    <n v="122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29.647058823529413"/>
    <n v="504"/>
    <n v="12.923076923076923"/>
    <x v="0"/>
    <n v="17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01.71428571428571"/>
    <n v="14240"/>
    <n v="712"/>
    <x v="1"/>
    <n v="140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61.5"/>
    <n v="2091"/>
    <n v="30.304347826086957"/>
    <x v="0"/>
    <n v="34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35"/>
    <n v="118580"/>
    <n v="212.50896057347671"/>
    <x v="1"/>
    <n v="3388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40.049999999999997"/>
    <n v="11214"/>
    <n v="228.85714285714286"/>
    <x v="1"/>
    <n v="280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110.97231270358306"/>
    <n v="68137"/>
    <n v="34.959979476654695"/>
    <x v="3"/>
    <n v="614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36.959016393442624"/>
    <n v="13527"/>
    <n v="157.29069767441862"/>
    <x v="1"/>
    <n v="366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n v="1"/>
    <x v="0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30.974074074074075"/>
    <n v="8363"/>
    <n v="232.30555555555554"/>
    <x v="1"/>
    <n v="270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47.035087719298247"/>
    <n v="5362"/>
    <n v="92.448275862068968"/>
    <x v="3"/>
    <n v="114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88.065693430656935"/>
    <n v="12065"/>
    <n v="256.70212765957444"/>
    <x v="1"/>
    <n v="137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37.005616224648989"/>
    <n v="118603"/>
    <n v="168.47017045454547"/>
    <x v="1"/>
    <n v="3205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26.027777777777779"/>
    <n v="7496"/>
    <n v="166.57777777777778"/>
    <x v="1"/>
    <n v="288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67.817567567567565"/>
    <n v="10037"/>
    <n v="772.07692307692309"/>
    <x v="1"/>
    <n v="148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49.964912280701753"/>
    <n v="5696"/>
    <n v="406.85714285714283"/>
    <x v="1"/>
    <n v="114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10.01646903820817"/>
    <n v="167005"/>
    <n v="564.20608108108115"/>
    <x v="1"/>
    <n v="1518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89.964678178963894"/>
    <n v="114615"/>
    <n v="68.426865671641792"/>
    <x v="0"/>
    <n v="127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79.009523809523813"/>
    <n v="16592"/>
    <n v="34.351966873706004"/>
    <x v="0"/>
    <n v="210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86.867469879518069"/>
    <n v="14420"/>
    <n v="655.4545454545455"/>
    <x v="1"/>
    <n v="166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.04"/>
    <n v="6204"/>
    <n v="177.25714285714284"/>
    <x v="1"/>
    <n v="100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26.970212765957445"/>
    <n v="6338"/>
    <n v="113.17857142857144"/>
    <x v="1"/>
    <n v="23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54.121621621621621"/>
    <n v="8010"/>
    <n v="728.18181818181824"/>
    <x v="1"/>
    <n v="148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41.035353535353536"/>
    <n v="8125"/>
    <n v="208.33333333333334"/>
    <x v="1"/>
    <n v="198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55.052419354838712"/>
    <n v="13653"/>
    <n v="31.171232876712331"/>
    <x v="0"/>
    <n v="248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107.93762183235867"/>
    <n v="55372"/>
    <n v="56.967078189300416"/>
    <x v="0"/>
    <n v="513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73.92"/>
    <n v="11088"/>
    <n v="231"/>
    <x v="1"/>
    <n v="150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31.995894428152493"/>
    <n v="109106"/>
    <n v="86.867834394904463"/>
    <x v="0"/>
    <n v="3410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53.898148148148145"/>
    <n v="11642"/>
    <n v="270.74418604651163"/>
    <x v="1"/>
    <n v="216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106.5"/>
    <n v="2769"/>
    <n v="49.446428571428569"/>
    <x v="3"/>
    <n v="26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32.999805409612762"/>
    <n v="169586"/>
    <n v="113.3596256684492"/>
    <x v="1"/>
    <n v="5139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43.00254993625159"/>
    <n v="101185"/>
    <n v="190.55555555555554"/>
    <x v="1"/>
    <n v="235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86.858974358974365"/>
    <n v="6775"/>
    <n v="135.5"/>
    <x v="1"/>
    <n v="78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.8"/>
    <n v="968"/>
    <n v="10.297872340425531"/>
    <x v="0"/>
    <n v="10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32.995456610631528"/>
    <n v="72623"/>
    <n v="65.544223826714799"/>
    <x v="0"/>
    <n v="2201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68.028106508875737"/>
    <n v="45987"/>
    <n v="49.026652452025587"/>
    <x v="0"/>
    <n v="676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58.867816091954026"/>
    <n v="10243"/>
    <n v="787.92307692307691"/>
    <x v="1"/>
    <n v="174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105.04572803850782"/>
    <n v="87293"/>
    <n v="80.306347746090154"/>
    <x v="0"/>
    <n v="831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33.054878048780488"/>
    <n v="5421"/>
    <n v="106.29411764705883"/>
    <x v="1"/>
    <n v="164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78.821428571428569"/>
    <n v="4414"/>
    <n v="50.735632183908038"/>
    <x v="3"/>
    <n v="56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68.204968944099377"/>
    <n v="10981"/>
    <n v="215.31372549019611"/>
    <x v="1"/>
    <n v="161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75.731884057971016"/>
    <n v="10451"/>
    <n v="141.22972972972974"/>
    <x v="1"/>
    <n v="138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30.996070133010882"/>
    <n v="102535"/>
    <n v="115.33745781777279"/>
    <x v="1"/>
    <n v="3308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01.88188976377953"/>
    <n v="12939"/>
    <n v="193.11940298507463"/>
    <x v="1"/>
    <n v="127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52.879227053140099"/>
    <n v="10946"/>
    <n v="729.73333333333335"/>
    <x v="1"/>
    <n v="207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71.005820721769496"/>
    <n v="60994"/>
    <n v="99.66339869281046"/>
    <x v="0"/>
    <n v="859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102.38709677419355"/>
    <n v="3174"/>
    <n v="88.166666666666671"/>
    <x v="2"/>
    <n v="31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74.466666666666669"/>
    <n v="3351"/>
    <n v="37.233333333333334"/>
    <x v="0"/>
    <n v="45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1.009883198562441"/>
    <n v="56774"/>
    <n v="30.540075309306079"/>
    <x v="3"/>
    <n v="1113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90"/>
    <n v="540"/>
    <n v="25.714285714285712"/>
    <x v="0"/>
    <n v="6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97.142857142857139"/>
    <n v="680"/>
    <n v="34"/>
    <x v="0"/>
    <n v="7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72.071823204419886"/>
    <n v="13045"/>
    <n v="1185.909090909091"/>
    <x v="1"/>
    <n v="181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75.236363636363635"/>
    <n v="8276"/>
    <n v="125.39393939393939"/>
    <x v="1"/>
    <n v="110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32.967741935483872"/>
    <n v="1022"/>
    <n v="14.394366197183098"/>
    <x v="0"/>
    <n v="31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54.807692307692307"/>
    <n v="4275"/>
    <n v="54.807692307692314"/>
    <x v="0"/>
    <n v="78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45.037837837837834"/>
    <n v="8332"/>
    <n v="109.63157894736841"/>
    <x v="1"/>
    <n v="185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52.958677685950413"/>
    <n v="6408"/>
    <n v="188.47058823529412"/>
    <x v="1"/>
    <n v="121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60.017959183673469"/>
    <n v="73522"/>
    <n v="87.008284023668637"/>
    <x v="0"/>
    <n v="1225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n v="1"/>
    <x v="0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4.028301886792455"/>
    <n v="4667"/>
    <n v="202.9130434782609"/>
    <x v="1"/>
    <n v="106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86.028169014084511"/>
    <n v="12216"/>
    <n v="197.03225806451613"/>
    <x v="1"/>
    <n v="142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28.012875536480685"/>
    <n v="6527"/>
    <n v="107"/>
    <x v="1"/>
    <n v="233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32.050458715596328"/>
    <n v="6987"/>
    <n v="268.73076923076923"/>
    <x v="1"/>
    <n v="21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73.611940298507463"/>
    <n v="4932"/>
    <n v="50.845360824742272"/>
    <x v="0"/>
    <n v="67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108.71052631578948"/>
    <n v="8262"/>
    <n v="1180.2857142857142"/>
    <x v="1"/>
    <n v="76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42.97674418604651"/>
    <n v="1848"/>
    <n v="264"/>
    <x v="1"/>
    <n v="43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83.315789473684205"/>
    <n v="1583"/>
    <n v="30.44230769230769"/>
    <x v="0"/>
    <n v="19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42"/>
    <n v="88536"/>
    <n v="62.880681818181813"/>
    <x v="0"/>
    <n v="2108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55.927601809954751"/>
    <n v="12360"/>
    <n v="193.125"/>
    <x v="1"/>
    <n v="22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105.03681885125184"/>
    <n v="71320"/>
    <n v="77.102702702702715"/>
    <x v="0"/>
    <n v="679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48"/>
    <n v="134640"/>
    <n v="225.52763819095478"/>
    <x v="1"/>
    <n v="2805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112.66176470588235"/>
    <n v="7661"/>
    <n v="239.40625"/>
    <x v="1"/>
    <n v="68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81.944444444444443"/>
    <n v="2950"/>
    <n v="92.1875"/>
    <x v="0"/>
    <n v="36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64.049180327868854"/>
    <n v="11721"/>
    <n v="130.23333333333335"/>
    <x v="1"/>
    <n v="183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06.39097744360902"/>
    <n v="14150"/>
    <n v="615.21739130434787"/>
    <x v="1"/>
    <n v="133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76.011249497790274"/>
    <n v="189192"/>
    <n v="368.79532163742692"/>
    <x v="1"/>
    <n v="2489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111.07246376811594"/>
    <n v="7664"/>
    <n v="1094.8571428571429"/>
    <x v="1"/>
    <n v="69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95.936170212765958"/>
    <n v="4509"/>
    <n v="50.662921348314605"/>
    <x v="0"/>
    <n v="47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43.043010752688176"/>
    <n v="12009"/>
    <n v="800.6"/>
    <x v="1"/>
    <n v="279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67.966666666666669"/>
    <n v="14273"/>
    <n v="291.28571428571428"/>
    <x v="1"/>
    <n v="210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89.991428571428571"/>
    <n v="188982"/>
    <n v="349.9666666666667"/>
    <x v="1"/>
    <n v="2100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58.095238095238095"/>
    <n v="14640"/>
    <n v="357.07317073170731"/>
    <x v="1"/>
    <n v="252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83.996875000000003"/>
    <n v="107516"/>
    <n v="126.48941176470588"/>
    <x v="1"/>
    <n v="1280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88.853503184713375"/>
    <n v="13950"/>
    <n v="387.5"/>
    <x v="1"/>
    <n v="157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65.963917525773198"/>
    <n v="12797"/>
    <n v="457.03571428571428"/>
    <x v="1"/>
    <n v="194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74.804878048780495"/>
    <n v="6134"/>
    <n v="266.69565217391306"/>
    <x v="1"/>
    <n v="82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69.98571428571428"/>
    <n v="4899"/>
    <n v="69"/>
    <x v="0"/>
    <n v="70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32.006493506493506"/>
    <n v="4929"/>
    <n v="51.34375"/>
    <x v="0"/>
    <n v="154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64.727272727272734"/>
    <n v="1424"/>
    <n v="1.1710526315789473"/>
    <x v="0"/>
    <n v="22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24.998110087408456"/>
    <n v="105817"/>
    <n v="108.97734294541709"/>
    <x v="1"/>
    <n v="4233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04.97764070932922"/>
    <n v="136156"/>
    <n v="315.17592592592592"/>
    <x v="1"/>
    <n v="1297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64.987878787878785"/>
    <n v="10723"/>
    <n v="157.69117647058823"/>
    <x v="1"/>
    <n v="16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94.352941176470594"/>
    <n v="11228"/>
    <n v="153.8082191780822"/>
    <x v="1"/>
    <n v="119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44.001706484641637"/>
    <n v="77355"/>
    <n v="89.738979118329468"/>
    <x v="0"/>
    <n v="1758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4.744680851063833"/>
    <n v="6086"/>
    <n v="75.135802469135797"/>
    <x v="0"/>
    <n v="94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84.00667779632721"/>
    <n v="150960"/>
    <n v="852.88135593220341"/>
    <x v="1"/>
    <n v="1797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34.061302681992338"/>
    <n v="8890"/>
    <n v="138.90625"/>
    <x v="1"/>
    <n v="261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93.273885350318466"/>
    <n v="14644"/>
    <n v="190.18181818181819"/>
    <x v="1"/>
    <n v="157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32.998301726577978"/>
    <n v="116583"/>
    <n v="100.24333619948409"/>
    <x v="1"/>
    <n v="35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83.812903225806451"/>
    <n v="12991"/>
    <n v="142.75824175824175"/>
    <x v="1"/>
    <n v="155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63.992424242424242"/>
    <n v="8447"/>
    <n v="563.13333333333333"/>
    <x v="1"/>
    <n v="13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81.909090909090907"/>
    <n v="2703"/>
    <n v="30.715909090909086"/>
    <x v="0"/>
    <n v="33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93.053191489361708"/>
    <n v="8747"/>
    <n v="99.39772727272728"/>
    <x v="3"/>
    <n v="94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01.98449039881831"/>
    <n v="138087"/>
    <n v="197.54935622317598"/>
    <x v="1"/>
    <n v="1354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105.9375"/>
    <n v="5085"/>
    <n v="508.5"/>
    <x v="1"/>
    <n v="48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01.58181818181818"/>
    <n v="11174"/>
    <n v="237.74468085106383"/>
    <x v="1"/>
    <n v="110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62.970930232558139"/>
    <n v="10831"/>
    <n v="338.46875"/>
    <x v="1"/>
    <n v="172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29.045602605863191"/>
    <n v="8917"/>
    <n v="133.08955223880596"/>
    <x v="1"/>
    <n v="307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n v="1"/>
    <x v="0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77.924999999999997"/>
    <n v="12468"/>
    <n v="207.79999999999998"/>
    <x v="1"/>
    <n v="160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80.806451612903231"/>
    <n v="2505"/>
    <n v="51.122448979591837"/>
    <x v="0"/>
    <n v="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76.006816632583508"/>
    <n v="111502"/>
    <n v="652.05847953216369"/>
    <x v="1"/>
    <n v="1467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72.993613824192337"/>
    <n v="194309"/>
    <n v="113.63099415204678"/>
    <x v="1"/>
    <n v="2662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53"/>
    <n v="23956"/>
    <n v="102.37606837606839"/>
    <x v="1"/>
    <n v="452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54.164556962025316"/>
    <n v="8558"/>
    <n v="356.58333333333331"/>
    <x v="1"/>
    <n v="158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32.946666666666665"/>
    <n v="7413"/>
    <n v="139.86792452830187"/>
    <x v="1"/>
    <n v="22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79.371428571428567"/>
    <n v="2778"/>
    <n v="69.45"/>
    <x v="0"/>
    <n v="35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41.174603174603178"/>
    <n v="2594"/>
    <n v="35.534246575342465"/>
    <x v="0"/>
    <n v="63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77.430769230769229"/>
    <n v="5033"/>
    <n v="251.65"/>
    <x v="1"/>
    <n v="65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57.159509202453989"/>
    <n v="9317"/>
    <n v="105.87500000000001"/>
    <x v="1"/>
    <n v="163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77.17647058823529"/>
    <n v="6560"/>
    <n v="187.42857142857144"/>
    <x v="1"/>
    <n v="85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24.953917050691246"/>
    <n v="5415"/>
    <n v="386.78571428571428"/>
    <x v="1"/>
    <n v="217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97.18"/>
    <n v="14577"/>
    <n v="347.07142857142856"/>
    <x v="1"/>
    <n v="150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46.000916870415651"/>
    <n v="150515"/>
    <n v="185.82098765432099"/>
    <x v="1"/>
    <n v="3272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88.023385300668153"/>
    <n v="79045"/>
    <n v="43.241247264770237"/>
    <x v="3"/>
    <n v="898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25.99"/>
    <n v="7797"/>
    <n v="162.4375"/>
    <x v="1"/>
    <n v="300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02.69047619047619"/>
    <n v="12939"/>
    <n v="184.84285714285716"/>
    <x v="1"/>
    <n v="126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72.958174904942965"/>
    <n v="38376"/>
    <n v="23.703520691785052"/>
    <x v="0"/>
    <n v="526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57.190082644628099"/>
    <n v="6920"/>
    <n v="89.870129870129873"/>
    <x v="0"/>
    <n v="121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84.013793103448279"/>
    <n v="194912"/>
    <n v="272.6041958041958"/>
    <x v="1"/>
    <n v="2320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98.666666666666671"/>
    <n v="7992"/>
    <n v="170.04255319148936"/>
    <x v="1"/>
    <n v="8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42.007419183889773"/>
    <n v="79268"/>
    <n v="188.28503562945369"/>
    <x v="1"/>
    <n v="1887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32.002753556677376"/>
    <n v="139468"/>
    <n v="346.93532338308455"/>
    <x v="1"/>
    <n v="4358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81.567164179104481"/>
    <n v="5465"/>
    <n v="69.177215189873422"/>
    <x v="0"/>
    <n v="67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37.035087719298247"/>
    <n v="2111"/>
    <n v="25.433734939759034"/>
    <x v="0"/>
    <n v="5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03.033360455655"/>
    <n v="126628"/>
    <n v="77.400977995110026"/>
    <x v="0"/>
    <n v="1229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84.333333333333329"/>
    <n v="1012"/>
    <n v="37.481481481481481"/>
    <x v="0"/>
    <n v="12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102.60377358490567"/>
    <n v="5438"/>
    <n v="543.79999999999995"/>
    <x v="1"/>
    <n v="53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79.992129246064621"/>
    <n v="193101"/>
    <n v="228.52189349112427"/>
    <x v="1"/>
    <n v="2414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70.055309734513273"/>
    <n v="31665"/>
    <n v="38.948339483394832"/>
    <x v="0"/>
    <n v="452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37"/>
    <n v="2960"/>
    <n v="370"/>
    <x v="1"/>
    <n v="80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41.911917098445599"/>
    <n v="8089"/>
    <n v="237.91176470588232"/>
    <x v="1"/>
    <n v="193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57.992576882290564"/>
    <n v="109374"/>
    <n v="64.036299765807954"/>
    <x v="0"/>
    <n v="1886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40.942307692307693"/>
    <n v="2129"/>
    <n v="118.27777777777777"/>
    <x v="1"/>
    <n v="52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69.9972602739726"/>
    <n v="127745"/>
    <n v="84.824037184594957"/>
    <x v="0"/>
    <n v="1825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73.838709677419359"/>
    <n v="2289"/>
    <n v="29.346153846153843"/>
    <x v="0"/>
    <n v="31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41.979310344827589"/>
    <n v="12174"/>
    <n v="209.89655172413794"/>
    <x v="1"/>
    <n v="290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77.93442622950819"/>
    <n v="9508"/>
    <n v="169.78571428571431"/>
    <x v="1"/>
    <n v="122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06.01972789115646"/>
    <n v="155849"/>
    <n v="115.95907738095239"/>
    <x v="1"/>
    <n v="1470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47.018181818181816"/>
    <n v="7758"/>
    <n v="258.59999999999997"/>
    <x v="1"/>
    <n v="165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76.016483516483518"/>
    <n v="13835"/>
    <n v="230.58333333333331"/>
    <x v="1"/>
    <n v="18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54.120603015075375"/>
    <n v="10770"/>
    <n v="128.21428571428572"/>
    <x v="1"/>
    <n v="199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57.285714285714285"/>
    <n v="3208"/>
    <n v="188.70588235294116"/>
    <x v="1"/>
    <n v="56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03.81308411214954"/>
    <n v="11108"/>
    <n v="6.9511889862327907"/>
    <x v="0"/>
    <n v="107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05.02602739726028"/>
    <n v="153338"/>
    <n v="774.43434343434342"/>
    <x v="1"/>
    <n v="1460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90.259259259259252"/>
    <n v="2437"/>
    <n v="27.693181818181817"/>
    <x v="0"/>
    <n v="27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76.978705978705975"/>
    <n v="93991"/>
    <n v="52.479620323841424"/>
    <x v="0"/>
    <n v="1221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02.60162601626017"/>
    <n v="12620"/>
    <n v="407.09677419354841"/>
    <x v="1"/>
    <n v="123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n v="2"/>
    <x v="0"/>
    <n v="1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55.0062893081761"/>
    <n v="8746"/>
    <n v="156.17857142857144"/>
    <x v="1"/>
    <n v="159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2.127272727272725"/>
    <n v="3534"/>
    <n v="252.42857142857144"/>
    <x v="1"/>
    <n v="110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50.642857142857146"/>
    <n v="709"/>
    <n v="1.729268292682927"/>
    <x v="2"/>
    <n v="14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49.6875"/>
    <n v="795"/>
    <n v="12.230769230769232"/>
    <x v="0"/>
    <n v="16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54.894067796610166"/>
    <n v="12955"/>
    <n v="163.98734177215189"/>
    <x v="1"/>
    <n v="23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46.931937172774866"/>
    <n v="8964"/>
    <n v="162.98181818181817"/>
    <x v="1"/>
    <n v="191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44.951219512195124"/>
    <n v="1843"/>
    <n v="20.252747252747252"/>
    <x v="0"/>
    <n v="41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30.99898322318251"/>
    <n v="121950"/>
    <n v="319.24083769633506"/>
    <x v="1"/>
    <n v="3934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107.7625"/>
    <n v="8621"/>
    <n v="478.94444444444446"/>
    <x v="1"/>
    <n v="80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102.07770270270271"/>
    <n v="30215"/>
    <n v="19.556634304207122"/>
    <x v="3"/>
    <n v="296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24.976190476190474"/>
    <n v="11539"/>
    <n v="198.94827586206895"/>
    <x v="1"/>
    <n v="462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79.944134078212286"/>
    <n v="14310"/>
    <n v="795"/>
    <x v="1"/>
    <n v="179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67.946462715105156"/>
    <n v="35536"/>
    <n v="50.621082621082621"/>
    <x v="0"/>
    <n v="523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26.070921985815602"/>
    <n v="3676"/>
    <n v="57.4375"/>
    <x v="0"/>
    <n v="141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05.0032154340836"/>
    <n v="195936"/>
    <n v="155.62827640984909"/>
    <x v="1"/>
    <n v="186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25.826923076923077"/>
    <n v="1343"/>
    <n v="36.297297297297298"/>
    <x v="0"/>
    <n v="52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77.666666666666671"/>
    <n v="2097"/>
    <n v="58.25"/>
    <x v="2"/>
    <n v="2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57.82692307692308"/>
    <n v="9021"/>
    <n v="237.39473684210526"/>
    <x v="1"/>
    <n v="156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92.955555555555549"/>
    <n v="20915"/>
    <n v="58.75"/>
    <x v="0"/>
    <n v="225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37.945098039215686"/>
    <n v="9676"/>
    <n v="182.56603773584905"/>
    <x v="1"/>
    <n v="255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31.842105263157894"/>
    <n v="1210"/>
    <n v="0.75436408977556113"/>
    <x v="0"/>
    <n v="38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40"/>
    <n v="90440"/>
    <n v="175.95330739299609"/>
    <x v="1"/>
    <n v="2261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101.1"/>
    <n v="4044"/>
    <n v="237.88235294117646"/>
    <x v="1"/>
    <n v="40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84.006989951944078"/>
    <n v="192292"/>
    <n v="488.05076142131981"/>
    <x v="1"/>
    <n v="2289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103.41538461538461"/>
    <n v="6722"/>
    <n v="224.06666666666669"/>
    <x v="1"/>
    <n v="65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05.13333333333334"/>
    <n v="1577"/>
    <n v="18.126436781609197"/>
    <x v="0"/>
    <n v="15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89.21621621621621"/>
    <n v="3301"/>
    <n v="45.847222222222221"/>
    <x v="0"/>
    <n v="37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51.995234312946785"/>
    <n v="196386"/>
    <n v="117.31541218637993"/>
    <x v="1"/>
    <n v="3777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64.956521739130437"/>
    <n v="11952"/>
    <n v="217.30909090909088"/>
    <x v="1"/>
    <n v="184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46.235294117647058"/>
    <n v="3930"/>
    <n v="112.28571428571428"/>
    <x v="1"/>
    <n v="85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1.151785714285715"/>
    <n v="5729"/>
    <n v="72.51898734177216"/>
    <x v="0"/>
    <n v="112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33.909722222222221"/>
    <n v="4883"/>
    <n v="212.30434782608697"/>
    <x v="1"/>
    <n v="144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92.016298633017882"/>
    <n v="175015"/>
    <n v="239.74657534246577"/>
    <x v="1"/>
    <n v="190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07.42857142857143"/>
    <n v="11280"/>
    <n v="181.93548387096774"/>
    <x v="1"/>
    <n v="105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75.848484848484844"/>
    <n v="10012"/>
    <n v="164.13114754098362"/>
    <x v="1"/>
    <n v="132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80.476190476190482"/>
    <n v="1690"/>
    <n v="1.6375968992248062"/>
    <x v="0"/>
    <n v="21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6.978483606557376"/>
    <n v="84891"/>
    <n v="49.64385964912281"/>
    <x v="3"/>
    <n v="9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5.13541666666667"/>
    <n v="10093"/>
    <n v="109.70652173913042"/>
    <x v="1"/>
    <n v="96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57.298507462686565"/>
    <n v="3839"/>
    <n v="49.217948717948715"/>
    <x v="0"/>
    <n v="67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93.348484848484844"/>
    <n v="6161"/>
    <n v="62.232323232323225"/>
    <x v="2"/>
    <n v="66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71.987179487179489"/>
    <n v="5615"/>
    <n v="13.05813953488372"/>
    <x v="0"/>
    <n v="78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92.611940298507463"/>
    <n v="6205"/>
    <n v="64.635416666666671"/>
    <x v="0"/>
    <n v="67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04.99122807017544"/>
    <n v="11969"/>
    <n v="159.58666666666667"/>
    <x v="1"/>
    <n v="11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30.958174904942965"/>
    <n v="8142"/>
    <n v="81.42"/>
    <x v="0"/>
    <n v="263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33.001182732111175"/>
    <n v="55805"/>
    <n v="32.444767441860463"/>
    <x v="0"/>
    <n v="1691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84.187845303867405"/>
    <n v="15238"/>
    <n v="9.9141184124918666"/>
    <x v="0"/>
    <n v="181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73.92307692307692"/>
    <n v="961"/>
    <n v="26.694444444444443"/>
    <x v="0"/>
    <n v="13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36.987499999999997"/>
    <n v="5918"/>
    <n v="62.957446808510639"/>
    <x v="3"/>
    <n v="160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46.896551724137929"/>
    <n v="9520"/>
    <n v="161.35593220338984"/>
    <x v="1"/>
    <n v="203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n v="5"/>
    <x v="0"/>
    <n v="1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02.02437459910199"/>
    <n v="159056"/>
    <n v="1096.9379310344827"/>
    <x v="1"/>
    <n v="155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45.007502206531335"/>
    <n v="101987"/>
    <n v="70.094158075601371"/>
    <x v="3"/>
    <n v="2266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94.285714285714292"/>
    <n v="1980"/>
    <n v="60"/>
    <x v="0"/>
    <n v="21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01.02325581395348"/>
    <n v="156384"/>
    <n v="367.0985915492958"/>
    <x v="1"/>
    <n v="15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97.037499999999994"/>
    <n v="7763"/>
    <n v="1109"/>
    <x v="1"/>
    <n v="80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43.00963855421687"/>
    <n v="35698"/>
    <n v="19.028784648187631"/>
    <x v="0"/>
    <n v="830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94.916030534351151"/>
    <n v="12434"/>
    <n v="126.87755102040816"/>
    <x v="1"/>
    <n v="13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72.151785714285708"/>
    <n v="8081"/>
    <n v="734.63636363636363"/>
    <x v="1"/>
    <n v="112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51.007692307692309"/>
    <n v="6631"/>
    <n v="4.5731034482758623"/>
    <x v="0"/>
    <n v="130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85.054545454545448"/>
    <n v="4678"/>
    <n v="85.054545454545448"/>
    <x v="0"/>
    <n v="5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43.87096774193548"/>
    <n v="6800"/>
    <n v="119.29824561403508"/>
    <x v="1"/>
    <n v="155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40.063909774436091"/>
    <n v="10657"/>
    <n v="296.02777777777777"/>
    <x v="1"/>
    <n v="266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3.833333333333336"/>
    <n v="4997"/>
    <n v="84.694915254237287"/>
    <x v="0"/>
    <n v="114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84.92903225806451"/>
    <n v="13164"/>
    <n v="355.7837837837838"/>
    <x v="1"/>
    <n v="155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41.067632850241544"/>
    <n v="8501"/>
    <n v="386.40909090909093"/>
    <x v="1"/>
    <n v="207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54.971428571428568"/>
    <n v="13468"/>
    <n v="792.23529411764707"/>
    <x v="1"/>
    <n v="245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77.010807374443743"/>
    <n v="121138"/>
    <n v="137.03393665158373"/>
    <x v="1"/>
    <n v="157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71.201754385964918"/>
    <n v="8117"/>
    <n v="338.20833333333337"/>
    <x v="1"/>
    <n v="114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91.935483870967744"/>
    <n v="8550"/>
    <n v="108.22784810126582"/>
    <x v="1"/>
    <n v="93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97.069023569023571"/>
    <n v="57659"/>
    <n v="60.757639620653315"/>
    <x v="0"/>
    <n v="594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58.916666666666664"/>
    <n v="1414"/>
    <n v="27.725490196078432"/>
    <x v="0"/>
    <n v="2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58.015466983938133"/>
    <n v="97524"/>
    <n v="228.3934426229508"/>
    <x v="1"/>
    <n v="1681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103.87301587301587"/>
    <n v="26176"/>
    <n v="21.615194054500414"/>
    <x v="0"/>
    <n v="252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93.46875"/>
    <n v="2991"/>
    <n v="373.875"/>
    <x v="1"/>
    <n v="32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61.970370370370368"/>
    <n v="8366"/>
    <n v="154.92592592592592"/>
    <x v="1"/>
    <n v="135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92.042857142857144"/>
    <n v="12886"/>
    <n v="322.14999999999998"/>
    <x v="1"/>
    <n v="140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77.268656716417908"/>
    <n v="5177"/>
    <n v="73.957142857142856"/>
    <x v="0"/>
    <n v="6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93.923913043478265"/>
    <n v="8641"/>
    <n v="864.1"/>
    <x v="1"/>
    <n v="92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4.969458128078813"/>
    <n v="86244"/>
    <n v="143.26245847176079"/>
    <x v="1"/>
    <n v="1015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105.97035040431267"/>
    <n v="78630"/>
    <n v="40.281762295081968"/>
    <x v="0"/>
    <n v="742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36.969040247678016"/>
    <n v="11941"/>
    <n v="178.22388059701493"/>
    <x v="1"/>
    <n v="323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81.533333333333331"/>
    <n v="6115"/>
    <n v="84.930555555555557"/>
    <x v="0"/>
    <n v="75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80.999140154772135"/>
    <n v="188404"/>
    <n v="145.93648334624322"/>
    <x v="1"/>
    <n v="2326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26.010498687664043"/>
    <n v="9910"/>
    <n v="152.46153846153848"/>
    <x v="1"/>
    <n v="381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25.998410896708286"/>
    <n v="114523"/>
    <n v="67.129542790152414"/>
    <x v="0"/>
    <n v="4405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4.173913043478258"/>
    <n v="3144"/>
    <n v="40.307692307692307"/>
    <x v="0"/>
    <n v="92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28.002083333333335"/>
    <n v="13441"/>
    <n v="216.79032258064518"/>
    <x v="1"/>
    <n v="480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76.546875"/>
    <n v="4899"/>
    <n v="52.117021276595743"/>
    <x v="0"/>
    <n v="64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53.053097345132741"/>
    <n v="11990"/>
    <n v="499.58333333333337"/>
    <x v="1"/>
    <n v="226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106.859375"/>
    <n v="6839"/>
    <n v="87.679487179487182"/>
    <x v="0"/>
    <n v="64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46.020746887966808"/>
    <n v="11091"/>
    <n v="113.17346938775511"/>
    <x v="1"/>
    <n v="241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00.17424242424242"/>
    <n v="13223"/>
    <n v="426.54838709677421"/>
    <x v="1"/>
    <n v="13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101.44"/>
    <n v="7608"/>
    <n v="77.632653061224488"/>
    <x v="3"/>
    <n v="75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87.972684085510693"/>
    <n v="74073"/>
    <n v="52.496810772501767"/>
    <x v="0"/>
    <n v="842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74.995594713656388"/>
    <n v="153216"/>
    <n v="157.46762589928059"/>
    <x v="1"/>
    <n v="2043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2.982142857142854"/>
    <n v="4814"/>
    <n v="72.939393939393938"/>
    <x v="0"/>
    <n v="112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33.115107913669064"/>
    <n v="4603"/>
    <n v="60.565789473684205"/>
    <x v="3"/>
    <n v="139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101.13101604278074"/>
    <n v="37823"/>
    <n v="56.791291291291287"/>
    <x v="0"/>
    <n v="3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55.98841354723708"/>
    <n v="62819"/>
    <n v="56.542754275427541"/>
    <x v="3"/>
    <n v="1122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AC4EF-8B48-F647-87C2-C34B9E00843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formats count="18"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type="origin" dataOnly="0" labelOnly="1" outline="0" fieldPosition="0"/>
    </format>
    <format dxfId="26">
      <pivotArea field="7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6" type="button" dataOnly="0" labelOnly="1" outline="0" axis="axisRow" fieldPosition="0"/>
    </format>
    <format dxfId="23">
      <pivotArea dataOnly="0" labelOnly="1" fieldPosition="0">
        <references count="1">
          <reference field="7" count="4">
            <x v="0"/>
            <x v="1"/>
            <x v="2"/>
            <x v="3"/>
          </reference>
        </references>
      </pivotArea>
    </format>
    <format dxfId="22">
      <pivotArea dataOnly="0" labelOnly="1" grandCol="1" outline="0" fieldPosition="0"/>
    </format>
    <format dxfId="21">
      <pivotArea type="origin" dataOnly="0" labelOnly="1" outline="0" fieldPosition="0"/>
    </format>
    <format dxfId="20">
      <pivotArea field="7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16" type="button" dataOnly="0" labelOnly="1" outline="0" axis="axisRow" fieldPosition="0"/>
    </format>
    <format dxfId="17">
      <pivotArea dataOnly="0" labelOnly="1" fieldPosition="0">
        <references count="1">
          <reference field="7" count="4">
            <x v="0"/>
            <x v="1"/>
            <x v="2"/>
            <x v="3"/>
          </reference>
        </references>
      </pivotArea>
    </format>
    <format dxfId="16">
      <pivotArea dataOnly="0" labelOnly="1" grandCol="1" outline="0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B0447-FC73-434F-9F3D-31FE8F7A9F3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315F3-AD32-6348-B9C2-6335CDD286F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numFmtId="14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7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adg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adge">
      <a:majorFont>
        <a:latin typeface="Impact" panose="020B0806030902050204"/>
        <a:ea typeface=""/>
        <a:cs typeface=""/>
      </a:majorFont>
      <a:minorFont>
        <a:latin typeface="Gill Sans MT" panose="020B0502020104020203"/>
        <a:ea typeface=""/>
        <a:cs typeface="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B818-AD80-484B-818C-45C079189476}">
  <dimension ref="A1:F14"/>
  <sheetViews>
    <sheetView workbookViewId="0">
      <selection activeCell="I10" sqref="I10"/>
    </sheetView>
  </sheetViews>
  <sheetFormatPr baseColWidth="10" defaultRowHeight="16" x14ac:dyDescent="0.2"/>
  <cols>
    <col min="1" max="1" width="20.1640625" customWidth="1"/>
    <col min="2" max="2" width="18.6640625" customWidth="1"/>
    <col min="3" max="3" width="5.83203125" customWidth="1"/>
    <col min="4" max="4" width="4.1640625" customWidth="1"/>
    <col min="5" max="5" width="9.5" customWidth="1"/>
    <col min="6" max="6" width="12.83203125" customWidth="1"/>
  </cols>
  <sheetData>
    <row r="1" spans="1:6" x14ac:dyDescent="0.2">
      <c r="A1" s="26" t="s">
        <v>6</v>
      </c>
      <c r="B1" s="26" t="s">
        <v>2044</v>
      </c>
    </row>
    <row r="3" spans="1:6" x14ac:dyDescent="0.2">
      <c r="A3" s="25" t="s">
        <v>2042</v>
      </c>
      <c r="B3" s="25" t="s">
        <v>2043</v>
      </c>
      <c r="C3" s="25"/>
      <c r="D3" s="25"/>
      <c r="E3" s="25"/>
      <c r="F3" s="25"/>
    </row>
    <row r="4" spans="1:6" x14ac:dyDescent="0.2">
      <c r="A4" s="26" t="s">
        <v>2031</v>
      </c>
      <c r="B4" s="26" t="s">
        <v>74</v>
      </c>
      <c r="C4" s="26" t="s">
        <v>14</v>
      </c>
      <c r="D4" s="26" t="s">
        <v>47</v>
      </c>
      <c r="E4" s="26" t="s">
        <v>20</v>
      </c>
      <c r="F4" s="26" t="s">
        <v>2041</v>
      </c>
    </row>
    <row r="5" spans="1:6" x14ac:dyDescent="0.2">
      <c r="A5" s="6" t="s">
        <v>2032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2034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2035</v>
      </c>
      <c r="E8">
        <v>4</v>
      </c>
      <c r="F8">
        <v>4</v>
      </c>
    </row>
    <row r="9" spans="1:6" x14ac:dyDescent="0.2">
      <c r="A9" s="6" t="s">
        <v>2036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2037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2038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27" t="s">
        <v>2041</v>
      </c>
      <c r="B14" s="28">
        <v>57</v>
      </c>
      <c r="C14" s="28">
        <v>364</v>
      </c>
      <c r="D14" s="28">
        <v>14</v>
      </c>
      <c r="E14" s="28">
        <v>565</v>
      </c>
      <c r="F14" s="28">
        <v>1000</v>
      </c>
    </row>
  </sheetData>
  <sortState xmlns:xlrd2="http://schemas.microsoft.com/office/spreadsheetml/2017/richdata2" ref="T5:U13">
    <sortCondition ref="U5:U13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879A-911A-464C-B89C-0471ADB15C0D}">
  <dimension ref="A1:F30"/>
  <sheetViews>
    <sheetView workbookViewId="0">
      <selection activeCell="I10" sqref="I10"/>
    </sheetView>
  </sheetViews>
  <sheetFormatPr baseColWidth="10" defaultRowHeight="16" x14ac:dyDescent="0.2"/>
  <cols>
    <col min="1" max="1" width="16.6640625" customWidth="1"/>
    <col min="2" max="2" width="15.5" customWidth="1"/>
    <col min="3" max="3" width="5.83203125" customWidth="1"/>
    <col min="4" max="4" width="4.1640625" customWidth="1"/>
    <col min="5" max="5" width="9.5" customWidth="1"/>
    <col min="6" max="6" width="13.33203125" customWidth="1"/>
  </cols>
  <sheetData>
    <row r="1" spans="1:6" x14ac:dyDescent="0.2">
      <c r="A1" s="5" t="s">
        <v>6</v>
      </c>
      <c r="B1" t="s">
        <v>2044</v>
      </c>
    </row>
    <row r="2" spans="1:6" x14ac:dyDescent="0.2">
      <c r="A2" s="5" t="s">
        <v>2030</v>
      </c>
      <c r="B2" t="s">
        <v>2044</v>
      </c>
    </row>
    <row r="4" spans="1:6" x14ac:dyDescent="0.2">
      <c r="A4" s="5" t="s">
        <v>2042</v>
      </c>
      <c r="B4" s="5" t="s">
        <v>2043</v>
      </c>
    </row>
    <row r="5" spans="1:6" x14ac:dyDescent="0.2">
      <c r="A5" s="5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2041</v>
      </c>
    </row>
    <row r="6" spans="1:6" x14ac:dyDescent="0.2">
      <c r="A6" s="6" t="s">
        <v>2045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2046</v>
      </c>
      <c r="E7">
        <v>4</v>
      </c>
      <c r="F7">
        <v>4</v>
      </c>
    </row>
    <row r="8" spans="1:6" x14ac:dyDescent="0.2">
      <c r="A8" s="6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2049</v>
      </c>
      <c r="C10">
        <v>8</v>
      </c>
      <c r="E10">
        <v>10</v>
      </c>
      <c r="F10">
        <v>18</v>
      </c>
    </row>
    <row r="11" spans="1:6" x14ac:dyDescent="0.2">
      <c r="A11" s="6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2051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2052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2053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2054</v>
      </c>
      <c r="C15">
        <v>3</v>
      </c>
      <c r="E15">
        <v>4</v>
      </c>
      <c r="F15">
        <v>7</v>
      </c>
    </row>
    <row r="16" spans="1:6" x14ac:dyDescent="0.2">
      <c r="A16" s="6" t="s">
        <v>2055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2056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2058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2059</v>
      </c>
      <c r="C20">
        <v>4</v>
      </c>
      <c r="E20">
        <v>4</v>
      </c>
      <c r="F20">
        <v>8</v>
      </c>
    </row>
    <row r="21" spans="1:6" x14ac:dyDescent="0.2">
      <c r="A21" s="6" t="s">
        <v>2060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2061</v>
      </c>
      <c r="C22">
        <v>9</v>
      </c>
      <c r="E22">
        <v>5</v>
      </c>
      <c r="F22">
        <v>14</v>
      </c>
    </row>
    <row r="23" spans="1:6" x14ac:dyDescent="0.2">
      <c r="A23" s="6" t="s">
        <v>2062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2063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2064</v>
      </c>
      <c r="C25">
        <v>7</v>
      </c>
      <c r="E25">
        <v>14</v>
      </c>
      <c r="F25">
        <v>21</v>
      </c>
    </row>
    <row r="26" spans="1:6" x14ac:dyDescent="0.2">
      <c r="A26" s="6" t="s">
        <v>2065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2066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2067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2068</v>
      </c>
      <c r="E29">
        <v>3</v>
      </c>
      <c r="F29">
        <v>3</v>
      </c>
    </row>
    <row r="30" spans="1:6" x14ac:dyDescent="0.2">
      <c r="A30" s="6" t="s">
        <v>2041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547FC-5A17-2B42-B129-5FFF99B0A017}">
  <dimension ref="A1:E18"/>
  <sheetViews>
    <sheetView workbookViewId="0">
      <selection activeCell="O27" sqref="O27"/>
    </sheetView>
  </sheetViews>
  <sheetFormatPr baseColWidth="10" defaultRowHeight="16" x14ac:dyDescent="0.2"/>
  <cols>
    <col min="1" max="1" width="19.33203125" customWidth="1"/>
    <col min="5" max="5" width="15" customWidth="1"/>
  </cols>
  <sheetData>
    <row r="1" spans="1:5" x14ac:dyDescent="0.2">
      <c r="A1" s="5" t="s">
        <v>2070</v>
      </c>
      <c r="B1" t="s">
        <v>2044</v>
      </c>
    </row>
    <row r="2" spans="1:5" x14ac:dyDescent="0.2">
      <c r="A2" s="5" t="s">
        <v>2086</v>
      </c>
      <c r="B2" t="s">
        <v>2044</v>
      </c>
    </row>
    <row r="4" spans="1:5" x14ac:dyDescent="0.2">
      <c r="A4" s="5" t="s">
        <v>2042</v>
      </c>
      <c r="B4" s="5" t="s">
        <v>2043</v>
      </c>
    </row>
    <row r="5" spans="1:5" x14ac:dyDescent="0.2">
      <c r="A5" s="5" t="s">
        <v>2031</v>
      </c>
      <c r="B5" t="s">
        <v>74</v>
      </c>
      <c r="C5" t="s">
        <v>14</v>
      </c>
      <c r="D5" t="s">
        <v>20</v>
      </c>
      <c r="E5" t="s">
        <v>2041</v>
      </c>
    </row>
    <row r="6" spans="1:5" x14ac:dyDescent="0.2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2041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I9" sqref="I9"/>
    </sheetView>
  </sheetViews>
  <sheetFormatPr baseColWidth="10" defaultRowHeight="16" x14ac:dyDescent="0.2"/>
  <cols>
    <col min="1" max="1" width="4.1640625" customWidth="1"/>
    <col min="2" max="2" width="30.6640625" customWidth="1"/>
    <col min="3" max="3" width="33.5" style="3" customWidth="1"/>
    <col min="4" max="4" width="16.6640625" customWidth="1"/>
    <col min="5" max="5" width="16.5" customWidth="1"/>
    <col min="6" max="6" width="15.33203125" customWidth="1"/>
    <col min="7" max="7" width="15.1640625" style="38" customWidth="1"/>
    <col min="9" max="9" width="21.6640625" customWidth="1"/>
    <col min="11" max="11" width="16.6640625" customWidth="1"/>
    <col min="12" max="12" width="17.1640625" customWidth="1"/>
    <col min="13" max="13" width="25.6640625" style="7" customWidth="1"/>
    <col min="14" max="14" width="18.5" customWidth="1"/>
    <col min="15" max="15" width="25.6640625" style="7" customWidth="1"/>
    <col min="18" max="18" width="28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2069</v>
      </c>
      <c r="F1" s="1" t="s">
        <v>3</v>
      </c>
      <c r="G1" s="37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8" t="s">
        <v>2073</v>
      </c>
      <c r="N1" s="1" t="s">
        <v>9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2070</v>
      </c>
      <c r="T1" s="1" t="s">
        <v>2071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 s="4">
        <v>0</v>
      </c>
      <c r="F2">
        <v>0</v>
      </c>
      <c r="G2" s="38">
        <f>F2/D2*100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MID(R2, FIND("/", R2) + 1, LEN(R2) - FIND("/",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 s="4">
        <f>F3/I3</f>
        <v>92.151898734177209</v>
      </c>
      <c r="F3">
        <v>14560</v>
      </c>
      <c r="G3" s="38">
        <f t="shared" ref="G3:G66" si="0">F3/D3*100</f>
        <v>1040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7">
        <f t="shared" ref="M3:M66" si="1">(((L3/60)/60)/24)+DATE(1970,1,1)</f>
        <v>41870.208333333336</v>
      </c>
      <c r="N3">
        <v>1408597200</v>
      </c>
      <c r="O3" s="7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 R3) - 1)</f>
        <v>music</v>
      </c>
      <c r="T3" t="str">
        <f t="shared" ref="T3:T66" si="4">MID(R3, FIND("/", R3) + 1, LEN(R3) - FIND("/", 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 s="4">
        <f t="shared" ref="E4:E22" si="5">F4/I4</f>
        <v>100.01614035087719</v>
      </c>
      <c r="F4">
        <v>142523</v>
      </c>
      <c r="G4" s="38">
        <f t="shared" si="0"/>
        <v>131.4787822878229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7">
        <f t="shared" si="1"/>
        <v>41595.25</v>
      </c>
      <c r="N4">
        <v>1384840800</v>
      </c>
      <c r="O4" s="7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 s="4">
        <f t="shared" si="5"/>
        <v>103.20833333333333</v>
      </c>
      <c r="F5">
        <v>2477</v>
      </c>
      <c r="G5" s="38">
        <f t="shared" si="0"/>
        <v>58.976190476190467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7">
        <f t="shared" si="1"/>
        <v>43688.208333333328</v>
      </c>
      <c r="N5">
        <v>1568955600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">
      <c r="A6">
        <v>4</v>
      </c>
      <c r="B6" t="s">
        <v>31</v>
      </c>
      <c r="C6" t="s">
        <v>32</v>
      </c>
      <c r="D6">
        <v>7600</v>
      </c>
      <c r="E6" s="4">
        <f t="shared" si="5"/>
        <v>99.339622641509436</v>
      </c>
      <c r="F6">
        <v>5265</v>
      </c>
      <c r="G6" s="38">
        <f t="shared" si="0"/>
        <v>69.276315789473685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7">
        <f t="shared" si="1"/>
        <v>43485.25</v>
      </c>
      <c r="N6">
        <v>1548309600</v>
      </c>
      <c r="O6" s="7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 s="4">
        <f t="shared" si="5"/>
        <v>75.833333333333329</v>
      </c>
      <c r="F7">
        <v>13195</v>
      </c>
      <c r="G7" s="38">
        <f t="shared" si="0"/>
        <v>173.61842105263159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7">
        <f t="shared" si="1"/>
        <v>41149.208333333336</v>
      </c>
      <c r="N7">
        <v>1347080400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 s="4">
        <f t="shared" si="5"/>
        <v>60.555555555555557</v>
      </c>
      <c r="F8">
        <v>1090</v>
      </c>
      <c r="G8" s="38">
        <f t="shared" si="0"/>
        <v>20.961538461538463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7">
        <f t="shared" si="1"/>
        <v>42991.208333333328</v>
      </c>
      <c r="N8">
        <v>1505365200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 s="4">
        <f t="shared" si="5"/>
        <v>64.93832599118943</v>
      </c>
      <c r="F9">
        <v>14741</v>
      </c>
      <c r="G9" s="38">
        <f t="shared" si="0"/>
        <v>327.57777777777778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7">
        <f t="shared" si="1"/>
        <v>42229.208333333328</v>
      </c>
      <c r="N9">
        <v>1439614800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 s="4">
        <f t="shared" si="5"/>
        <v>30.997175141242938</v>
      </c>
      <c r="F10">
        <v>21946</v>
      </c>
      <c r="G10" s="38">
        <f t="shared" si="0"/>
        <v>19.932788374205266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7">
        <f t="shared" si="1"/>
        <v>40399.208333333336</v>
      </c>
      <c r="N10">
        <v>1281502800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 s="4">
        <f t="shared" si="5"/>
        <v>72.909090909090907</v>
      </c>
      <c r="F11">
        <v>3208</v>
      </c>
      <c r="G11" s="38">
        <f t="shared" si="0"/>
        <v>51.741935483870968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7">
        <f t="shared" si="1"/>
        <v>41536.208333333336</v>
      </c>
      <c r="N11">
        <v>1383804000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 s="4">
        <f t="shared" si="5"/>
        <v>62.9</v>
      </c>
      <c r="F12">
        <v>13838</v>
      </c>
      <c r="G12" s="38">
        <f t="shared" si="0"/>
        <v>266.11538461538464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7">
        <f t="shared" si="1"/>
        <v>40404.208333333336</v>
      </c>
      <c r="N12">
        <v>1285909200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 s="4">
        <f t="shared" si="5"/>
        <v>112.22222222222223</v>
      </c>
      <c r="F13">
        <v>3030</v>
      </c>
      <c r="G13" s="38">
        <f t="shared" si="0"/>
        <v>48.095238095238095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7">
        <f t="shared" si="1"/>
        <v>40442.208333333336</v>
      </c>
      <c r="N13">
        <v>1285563600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 s="4">
        <f t="shared" si="5"/>
        <v>102.34545454545454</v>
      </c>
      <c r="F14">
        <v>5629</v>
      </c>
      <c r="G14" s="38">
        <f t="shared" si="0"/>
        <v>89.349206349206341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7">
        <f t="shared" si="1"/>
        <v>43760.208333333328</v>
      </c>
      <c r="N14">
        <v>1572411600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 s="4">
        <f t="shared" si="5"/>
        <v>105.05102040816327</v>
      </c>
      <c r="F15">
        <v>10295</v>
      </c>
      <c r="G15" s="38">
        <f t="shared" si="0"/>
        <v>245.11904761904765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7">
        <f t="shared" si="1"/>
        <v>42532.208333333328</v>
      </c>
      <c r="N15">
        <v>1466658000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 s="4">
        <f t="shared" si="5"/>
        <v>94.144999999999996</v>
      </c>
      <c r="F16">
        <v>18829</v>
      </c>
      <c r="G16" s="38">
        <f t="shared" si="0"/>
        <v>66.769503546099301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7">
        <f t="shared" si="1"/>
        <v>40974.25</v>
      </c>
      <c r="N16">
        <v>1333342800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 s="4">
        <f t="shared" si="5"/>
        <v>84.986725663716811</v>
      </c>
      <c r="F17">
        <v>38414</v>
      </c>
      <c r="G17" s="38">
        <f t="shared" si="0"/>
        <v>47.307881773399011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7">
        <f t="shared" si="1"/>
        <v>43809.25</v>
      </c>
      <c r="N17">
        <v>1576303200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 s="4">
        <f t="shared" si="5"/>
        <v>110.41</v>
      </c>
      <c r="F18">
        <v>11041</v>
      </c>
      <c r="G18" s="38">
        <f t="shared" si="0"/>
        <v>649.47058823529414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7">
        <f t="shared" si="1"/>
        <v>41661.25</v>
      </c>
      <c r="N18">
        <v>1392271200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 s="4">
        <f t="shared" si="5"/>
        <v>107.96236989591674</v>
      </c>
      <c r="F19">
        <v>134845</v>
      </c>
      <c r="G19" s="38">
        <f t="shared" si="0"/>
        <v>159.39125295508273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7">
        <f t="shared" si="1"/>
        <v>40555.25</v>
      </c>
      <c r="N19">
        <v>1294898400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 s="4">
        <f t="shared" si="5"/>
        <v>45.103703703703701</v>
      </c>
      <c r="F20">
        <v>6089</v>
      </c>
      <c r="G20" s="38">
        <f t="shared" si="0"/>
        <v>66.912087912087912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7">
        <f t="shared" si="1"/>
        <v>43351.208333333328</v>
      </c>
      <c r="N20">
        <v>1537074000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>MID(R20, FIND("/", R20) + 1, LEN(R20) - FIND("/", R20))</f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 s="4">
        <f t="shared" si="5"/>
        <v>45.001483679525222</v>
      </c>
      <c r="F21">
        <v>30331</v>
      </c>
      <c r="G21" s="38">
        <f t="shared" si="0"/>
        <v>48.529600000000002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7">
        <f t="shared" si="1"/>
        <v>43528.25</v>
      </c>
      <c r="N21">
        <v>1553490000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 s="4">
        <f t="shared" si="5"/>
        <v>105.97134670487107</v>
      </c>
      <c r="F22">
        <v>147936</v>
      </c>
      <c r="G22" s="38">
        <f t="shared" si="0"/>
        <v>112.24279210925646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7">
        <f t="shared" si="1"/>
        <v>41848.208333333336</v>
      </c>
      <c r="N22">
        <v>1406523600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 s="4">
        <f>F23/I23</f>
        <v>69.055555555555557</v>
      </c>
      <c r="F23">
        <v>38533</v>
      </c>
      <c r="G23" s="38">
        <f t="shared" si="0"/>
        <v>40.992553191489364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7">
        <f t="shared" si="1"/>
        <v>40770.208333333336</v>
      </c>
      <c r="N23">
        <v>1316322000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 s="4">
        <f>F24/I24</f>
        <v>85.044943820224717</v>
      </c>
      <c r="F24">
        <v>75690</v>
      </c>
      <c r="G24" s="38">
        <f t="shared" si="0"/>
        <v>128.07106598984771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7">
        <f t="shared" si="1"/>
        <v>43193.208333333328</v>
      </c>
      <c r="N24">
        <v>1524027600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 s="4">
        <f t="shared" ref="E25:E28" si="6">F25/I25</f>
        <v>105.22535211267606</v>
      </c>
      <c r="F25">
        <v>14942</v>
      </c>
      <c r="G25" s="38">
        <f t="shared" si="0"/>
        <v>332.04444444444448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7">
        <f t="shared" si="1"/>
        <v>43510.25</v>
      </c>
      <c r="N25">
        <v>1554699600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 s="4">
        <f t="shared" si="6"/>
        <v>39.003741114852225</v>
      </c>
      <c r="F26">
        <v>104257</v>
      </c>
      <c r="G26" s="38">
        <f t="shared" si="0"/>
        <v>112.83225108225108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7">
        <f t="shared" si="1"/>
        <v>41811.208333333336</v>
      </c>
      <c r="N26">
        <v>1403499600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 s="4">
        <f t="shared" si="6"/>
        <v>73.030674846625772</v>
      </c>
      <c r="F27">
        <v>11904</v>
      </c>
      <c r="G27" s="38">
        <f t="shared" si="0"/>
        <v>216.43636363636364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7">
        <f t="shared" si="1"/>
        <v>40681.208333333336</v>
      </c>
      <c r="N27">
        <v>1307422800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 s="4">
        <f t="shared" si="6"/>
        <v>35.009459459459457</v>
      </c>
      <c r="F28">
        <v>51814</v>
      </c>
      <c r="G28" s="38">
        <f t="shared" si="0"/>
        <v>48.199069767441863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7">
        <f t="shared" si="1"/>
        <v>43312.208333333328</v>
      </c>
      <c r="N28">
        <v>1535346000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 s="4">
        <f>F29/I29</f>
        <v>106.6</v>
      </c>
      <c r="F29">
        <v>1599</v>
      </c>
      <c r="G29" s="38">
        <f t="shared" si="0"/>
        <v>79.95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7">
        <f t="shared" si="1"/>
        <v>42280.208333333328</v>
      </c>
      <c r="N29">
        <v>1444539600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 s="4">
        <f>F30/I30</f>
        <v>61.997747747747745</v>
      </c>
      <c r="F30">
        <v>137635</v>
      </c>
      <c r="G30" s="38">
        <f t="shared" si="0"/>
        <v>105.22553516819573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7">
        <f t="shared" si="1"/>
        <v>40218.25</v>
      </c>
      <c r="N30">
        <v>1267682400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 s="4">
        <f t="shared" ref="E31:E46" si="7">F31/I31</f>
        <v>94.000622665006233</v>
      </c>
      <c r="F31">
        <v>150965</v>
      </c>
      <c r="G31" s="38">
        <f t="shared" si="0"/>
        <v>328.89978213507629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7">
        <f t="shared" si="1"/>
        <v>43301.208333333328</v>
      </c>
      <c r="N31">
        <v>1535518800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 s="4">
        <f t="shared" si="7"/>
        <v>112.05426356589147</v>
      </c>
      <c r="F32">
        <v>14455</v>
      </c>
      <c r="G32" s="38">
        <f t="shared" si="0"/>
        <v>160.61111111111111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7">
        <f t="shared" si="1"/>
        <v>43609.208333333328</v>
      </c>
      <c r="N32">
        <v>1559106000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 s="4">
        <f t="shared" si="7"/>
        <v>48.008849557522126</v>
      </c>
      <c r="F33">
        <v>10850</v>
      </c>
      <c r="G33" s="38">
        <f t="shared" si="0"/>
        <v>310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7">
        <f t="shared" si="1"/>
        <v>42374.25</v>
      </c>
      <c r="N33">
        <v>1454392800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 s="4">
        <f t="shared" si="7"/>
        <v>38.004334633723452</v>
      </c>
      <c r="F34">
        <v>87676</v>
      </c>
      <c r="G34" s="38">
        <f t="shared" si="0"/>
        <v>86.807920792079202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7">
        <f t="shared" si="1"/>
        <v>43110.25</v>
      </c>
      <c r="N34">
        <v>1517896800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 s="4">
        <f t="shared" si="7"/>
        <v>35.000184535892231</v>
      </c>
      <c r="F35">
        <v>189666</v>
      </c>
      <c r="G35" s="38">
        <f t="shared" si="0"/>
        <v>377.82071713147411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7">
        <f t="shared" si="1"/>
        <v>41917.208333333336</v>
      </c>
      <c r="N35">
        <v>1415685600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 s="4">
        <f t="shared" si="7"/>
        <v>85</v>
      </c>
      <c r="F36">
        <v>14025</v>
      </c>
      <c r="G36" s="38">
        <f t="shared" si="0"/>
        <v>150.80645161290323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7">
        <f t="shared" si="1"/>
        <v>42817.208333333328</v>
      </c>
      <c r="N36">
        <v>1490677200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 s="4">
        <f t="shared" si="7"/>
        <v>95.993893129770996</v>
      </c>
      <c r="F37">
        <v>188628</v>
      </c>
      <c r="G37" s="38">
        <f t="shared" si="0"/>
        <v>150.30119521912351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7">
        <f t="shared" si="1"/>
        <v>43484.25</v>
      </c>
      <c r="N37">
        <v>1551506400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 s="4">
        <f t="shared" si="7"/>
        <v>68.8125</v>
      </c>
      <c r="F38">
        <v>1101</v>
      </c>
      <c r="G38" s="38">
        <f t="shared" si="0"/>
        <v>157.28571428571431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7">
        <f t="shared" si="1"/>
        <v>40600.25</v>
      </c>
      <c r="N38">
        <v>1300856400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 s="4">
        <f t="shared" si="7"/>
        <v>105.97196261682242</v>
      </c>
      <c r="F39">
        <v>11339</v>
      </c>
      <c r="G39" s="38">
        <f t="shared" si="0"/>
        <v>139.98765432098764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7">
        <f>(((L39/60)/60)/24)+DATE(1970,1,1)</f>
        <v>43744.208333333328</v>
      </c>
      <c r="N39">
        <v>1573192800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 s="4">
        <f t="shared" si="7"/>
        <v>75.261194029850742</v>
      </c>
      <c r="F40">
        <v>10085</v>
      </c>
      <c r="G40" s="38">
        <f t="shared" si="0"/>
        <v>325.32258064516128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7">
        <f t="shared" si="1"/>
        <v>40469.208333333336</v>
      </c>
      <c r="N40">
        <v>1287810000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 s="4">
        <f t="shared" si="7"/>
        <v>57.125</v>
      </c>
      <c r="F41">
        <v>5027</v>
      </c>
      <c r="G41" s="38">
        <f t="shared" si="0"/>
        <v>50.777777777777779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7">
        <f t="shared" si="1"/>
        <v>41330.25</v>
      </c>
      <c r="N41">
        <v>1362978000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 s="4">
        <f t="shared" si="7"/>
        <v>75.141414141414145</v>
      </c>
      <c r="F42">
        <v>14878</v>
      </c>
      <c r="G42" s="38">
        <f t="shared" si="0"/>
        <v>169.06818181818181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7">
        <f t="shared" si="1"/>
        <v>40334.208333333336</v>
      </c>
      <c r="N42">
        <v>1277355600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 s="4">
        <f t="shared" si="7"/>
        <v>107.42342342342343</v>
      </c>
      <c r="F43">
        <v>11924</v>
      </c>
      <c r="G43" s="38">
        <f t="shared" si="0"/>
        <v>212.92857142857144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7">
        <f t="shared" si="1"/>
        <v>41156.208333333336</v>
      </c>
      <c r="N43">
        <v>1348981200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 s="4">
        <f t="shared" si="7"/>
        <v>35.995495495495497</v>
      </c>
      <c r="F44">
        <v>7991</v>
      </c>
      <c r="G44" s="38">
        <f t="shared" si="0"/>
        <v>443.94444444444446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7">
        <f t="shared" si="1"/>
        <v>40728.208333333336</v>
      </c>
      <c r="N44">
        <v>1310533200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 s="4">
        <f t="shared" si="7"/>
        <v>26.998873148744366</v>
      </c>
      <c r="F45">
        <v>167717</v>
      </c>
      <c r="G45" s="38">
        <f t="shared" si="0"/>
        <v>185.9390243902439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7">
        <f t="shared" si="1"/>
        <v>41844.208333333336</v>
      </c>
      <c r="N45">
        <v>1407560400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 s="4">
        <f t="shared" si="7"/>
        <v>107.56122448979592</v>
      </c>
      <c r="F46">
        <v>10541</v>
      </c>
      <c r="G46" s="38">
        <f t="shared" si="0"/>
        <v>658.8125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7">
        <f t="shared" si="1"/>
        <v>43541.208333333328</v>
      </c>
      <c r="N46">
        <v>1552885200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 s="4">
        <f>F47/I47</f>
        <v>94.375</v>
      </c>
      <c r="F47">
        <v>4530</v>
      </c>
      <c r="G47" s="38">
        <f t="shared" si="0"/>
        <v>47.684210526315788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7">
        <f t="shared" si="1"/>
        <v>42676.208333333328</v>
      </c>
      <c r="N47">
        <v>1479362400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 s="4">
        <f>F48/I48</f>
        <v>46.163043478260867</v>
      </c>
      <c r="F48">
        <v>4247</v>
      </c>
      <c r="G48" s="38">
        <f t="shared" si="0"/>
        <v>114.78378378378378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7">
        <f t="shared" si="1"/>
        <v>40367.208333333336</v>
      </c>
      <c r="N48">
        <v>1280552400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 s="4">
        <f>F49/I49</f>
        <v>47.845637583892618</v>
      </c>
      <c r="F49">
        <v>7129</v>
      </c>
      <c r="G49" s="38">
        <f t="shared" si="0"/>
        <v>475.26666666666665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7">
        <f t="shared" si="1"/>
        <v>41727.208333333336</v>
      </c>
      <c r="N49">
        <v>1398661200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 s="4">
        <f t="shared" ref="E50:E54" si="8">F50/I50</f>
        <v>53.007815713698065</v>
      </c>
      <c r="F50">
        <v>128862</v>
      </c>
      <c r="G50" s="38">
        <f t="shared" si="0"/>
        <v>386.97297297297297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7">
        <f t="shared" si="1"/>
        <v>42180.208333333328</v>
      </c>
      <c r="N50">
        <v>1436245200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 s="4">
        <f t="shared" si="8"/>
        <v>45.059405940594061</v>
      </c>
      <c r="F51">
        <v>13653</v>
      </c>
      <c r="G51" s="38">
        <f t="shared" si="0"/>
        <v>189.625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7">
        <f t="shared" si="1"/>
        <v>43758.208333333328</v>
      </c>
      <c r="N51">
        <v>1575439200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 s="4">
        <f t="shared" si="8"/>
        <v>2</v>
      </c>
      <c r="F52">
        <v>2</v>
      </c>
      <c r="G52" s="38">
        <f t="shared" si="0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7">
        <f t="shared" si="1"/>
        <v>41487.208333333336</v>
      </c>
      <c r="N52">
        <v>1377752400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 s="4">
        <f t="shared" si="8"/>
        <v>99.006816632583508</v>
      </c>
      <c r="F53">
        <v>145243</v>
      </c>
      <c r="G53" s="38">
        <f t="shared" si="0"/>
        <v>91.867805186590772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7">
        <f t="shared" si="1"/>
        <v>40995.208333333336</v>
      </c>
      <c r="N53">
        <v>1334206800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 s="4">
        <f t="shared" si="8"/>
        <v>32.786666666666669</v>
      </c>
      <c r="F54">
        <v>2459</v>
      </c>
      <c r="G54" s="38">
        <f t="shared" si="0"/>
        <v>34.152777777777779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7">
        <f t="shared" si="1"/>
        <v>40436.208333333336</v>
      </c>
      <c r="N54">
        <v>1284872400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 s="4">
        <f>F55/I55</f>
        <v>59.119617224880386</v>
      </c>
      <c r="F55">
        <v>12356</v>
      </c>
      <c r="G55" s="38">
        <f t="shared" si="0"/>
        <v>140.40909090909091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7">
        <f t="shared" si="1"/>
        <v>41779.208333333336</v>
      </c>
      <c r="N55">
        <v>1403931600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 s="4">
        <f>F56/I56</f>
        <v>44.93333333333333</v>
      </c>
      <c r="F56">
        <v>5392</v>
      </c>
      <c r="G56" s="38">
        <f t="shared" si="0"/>
        <v>89.86666666666666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7">
        <f t="shared" si="1"/>
        <v>43170.25</v>
      </c>
      <c r="N56">
        <v>1521262800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 s="4">
        <f t="shared" ref="E57:E62" si="9">F57/I57</f>
        <v>89.664122137404576</v>
      </c>
      <c r="F57">
        <v>11746</v>
      </c>
      <c r="G57" s="38">
        <f t="shared" si="0"/>
        <v>177.96969696969697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7">
        <f t="shared" si="1"/>
        <v>43311.208333333328</v>
      </c>
      <c r="N57">
        <v>1533358800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 s="4">
        <f t="shared" si="9"/>
        <v>70.079268292682926</v>
      </c>
      <c r="F58">
        <v>11493</v>
      </c>
      <c r="G58" s="38">
        <f t="shared" si="0"/>
        <v>143.66249999999999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7">
        <f t="shared" si="1"/>
        <v>42014.25</v>
      </c>
      <c r="N58">
        <v>1421474400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 s="4">
        <f t="shared" si="9"/>
        <v>31.059701492537314</v>
      </c>
      <c r="F59">
        <v>6243</v>
      </c>
      <c r="G59" s="38">
        <f t="shared" si="0"/>
        <v>215.27586206896552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7">
        <f t="shared" si="1"/>
        <v>42979.208333333328</v>
      </c>
      <c r="N59">
        <v>1505278800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 s="4">
        <f t="shared" si="9"/>
        <v>29.061611374407583</v>
      </c>
      <c r="F60">
        <v>6132</v>
      </c>
      <c r="G60" s="38">
        <f t="shared" si="0"/>
        <v>227.11111111111114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7">
        <f t="shared" si="1"/>
        <v>42268.208333333328</v>
      </c>
      <c r="N60">
        <v>1443934800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 s="4">
        <f t="shared" si="9"/>
        <v>30.0859375</v>
      </c>
      <c r="F61">
        <v>3851</v>
      </c>
      <c r="G61" s="38">
        <f t="shared" si="0"/>
        <v>275.07142857142861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7">
        <f t="shared" si="1"/>
        <v>42898.208333333328</v>
      </c>
      <c r="N61">
        <v>1498539600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 s="4">
        <f t="shared" si="9"/>
        <v>84.998125000000002</v>
      </c>
      <c r="F62">
        <v>135997</v>
      </c>
      <c r="G62" s="38">
        <f t="shared" si="0"/>
        <v>144.37048832271762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7">
        <f t="shared" si="1"/>
        <v>41107.208333333336</v>
      </c>
      <c r="N62">
        <v>1342760400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 s="4">
        <f>F63/I63</f>
        <v>82.001775410563695</v>
      </c>
      <c r="F63">
        <v>184750</v>
      </c>
      <c r="G63" s="38">
        <f t="shared" si="0"/>
        <v>92.74598393574297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7">
        <f t="shared" si="1"/>
        <v>40595.25</v>
      </c>
      <c r="N63">
        <v>1301720400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17" x14ac:dyDescent="0.2">
      <c r="A64">
        <v>62</v>
      </c>
      <c r="B64" t="s">
        <v>172</v>
      </c>
      <c r="C64" s="3" t="s">
        <v>173</v>
      </c>
      <c r="D64">
        <v>2000</v>
      </c>
      <c r="E64" s="4">
        <f>F64/I64</f>
        <v>58.040160642570278</v>
      </c>
      <c r="F64">
        <v>14452</v>
      </c>
      <c r="G64" s="38">
        <f t="shared" si="0"/>
        <v>722.6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7">
        <f t="shared" si="1"/>
        <v>42160.208333333328</v>
      </c>
      <c r="N64">
        <v>1433566800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 s="4">
        <f t="shared" ref="E65:E128" si="10">F65/I65</f>
        <v>111.4</v>
      </c>
      <c r="F65">
        <v>557</v>
      </c>
      <c r="G65" s="38">
        <f t="shared" si="0"/>
        <v>11.851063829787234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7">
        <f t="shared" si="1"/>
        <v>42853.208333333328</v>
      </c>
      <c r="N65">
        <v>1493874000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 s="4">
        <f t="shared" si="10"/>
        <v>71.94736842105263</v>
      </c>
      <c r="F66">
        <v>2734</v>
      </c>
      <c r="G66" s="38">
        <f t="shared" si="0"/>
        <v>97.642857142857139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7">
        <f t="shared" si="1"/>
        <v>43283.208333333328</v>
      </c>
      <c r="N66">
        <v>1531803600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 s="4">
        <f t="shared" si="10"/>
        <v>61.038135593220339</v>
      </c>
      <c r="F67">
        <v>14405</v>
      </c>
      <c r="G67" s="38">
        <f t="shared" ref="G67:G130" si="11">F67/D67*100</f>
        <v>236.14754098360655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7">
        <f t="shared" ref="M67:M130" si="12">(((L67/60)/60)/24)+DATE(1970,1,1)</f>
        <v>40570.25</v>
      </c>
      <c r="N67">
        <v>1296712800</v>
      </c>
      <c r="O67" s="7">
        <f t="shared" ref="O67:O130" si="13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4">LEFT(R67, FIND("/", R67) - 1)</f>
        <v>theater</v>
      </c>
      <c r="T67" t="str">
        <f t="shared" ref="T67:T130" si="15">MID(R67, FIND("/", R67) + 1, LEN(R67) - FIND("/",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 s="4">
        <f t="shared" si="10"/>
        <v>108.91666666666667</v>
      </c>
      <c r="F68">
        <v>1307</v>
      </c>
      <c r="G68" s="38">
        <f t="shared" si="11"/>
        <v>45.068965517241381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7">
        <f t="shared" si="12"/>
        <v>42102.208333333328</v>
      </c>
      <c r="N68">
        <v>1428901200</v>
      </c>
      <c r="O68" s="7">
        <f t="shared" si="13"/>
        <v>42107.208333333328</v>
      </c>
      <c r="P68" t="b">
        <v>0</v>
      </c>
      <c r="Q68" t="b">
        <v>1</v>
      </c>
      <c r="R68" t="s">
        <v>33</v>
      </c>
      <c r="S68" t="str">
        <f t="shared" si="14"/>
        <v>theater</v>
      </c>
      <c r="T68" t="str">
        <f t="shared" si="15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 s="4">
        <f t="shared" si="10"/>
        <v>29.001722017220171</v>
      </c>
      <c r="F69">
        <v>117892</v>
      </c>
      <c r="G69" s="38">
        <f t="shared" si="11"/>
        <v>162.38567493112947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7">
        <f t="shared" si="12"/>
        <v>40203.25</v>
      </c>
      <c r="N69">
        <v>1264831200</v>
      </c>
      <c r="O69" s="7">
        <f t="shared" si="13"/>
        <v>40208.25</v>
      </c>
      <c r="P69" t="b">
        <v>0</v>
      </c>
      <c r="Q69" t="b">
        <v>1</v>
      </c>
      <c r="R69" t="s">
        <v>65</v>
      </c>
      <c r="S69" t="str">
        <f t="shared" si="14"/>
        <v>technology</v>
      </c>
      <c r="T69" t="str">
        <f t="shared" si="15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 s="4">
        <f t="shared" si="10"/>
        <v>58.975609756097562</v>
      </c>
      <c r="F70">
        <v>14508</v>
      </c>
      <c r="G70" s="38">
        <f t="shared" si="11"/>
        <v>254.52631578947367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7">
        <f t="shared" si="12"/>
        <v>42943.208333333328</v>
      </c>
      <c r="N70">
        <v>1505192400</v>
      </c>
      <c r="O70" s="7">
        <f t="shared" si="13"/>
        <v>42990.208333333328</v>
      </c>
      <c r="P70" t="b">
        <v>0</v>
      </c>
      <c r="Q70" t="b">
        <v>1</v>
      </c>
      <c r="R70" t="s">
        <v>33</v>
      </c>
      <c r="S70" t="str">
        <f t="shared" si="14"/>
        <v>theater</v>
      </c>
      <c r="T70" t="str">
        <f t="shared" si="15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 s="4">
        <f t="shared" si="10"/>
        <v>111.82352941176471</v>
      </c>
      <c r="F71">
        <v>1901</v>
      </c>
      <c r="G71" s="38">
        <f t="shared" si="11"/>
        <v>24.063291139240505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7">
        <f t="shared" si="12"/>
        <v>40531.25</v>
      </c>
      <c r="N71">
        <v>1295676000</v>
      </c>
      <c r="O71" s="7">
        <f t="shared" si="13"/>
        <v>40565.25</v>
      </c>
      <c r="P71" t="b">
        <v>0</v>
      </c>
      <c r="Q71" t="b">
        <v>0</v>
      </c>
      <c r="R71" t="s">
        <v>33</v>
      </c>
      <c r="S71" t="str">
        <f t="shared" si="14"/>
        <v>theater</v>
      </c>
      <c r="T71" t="str">
        <f t="shared" si="15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 s="4">
        <f t="shared" si="10"/>
        <v>63.995555555555555</v>
      </c>
      <c r="F72">
        <v>158389</v>
      </c>
      <c r="G72" s="38">
        <f t="shared" si="11"/>
        <v>123.74140625000001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7">
        <f t="shared" si="12"/>
        <v>40484.208333333336</v>
      </c>
      <c r="N72">
        <v>1292911200</v>
      </c>
      <c r="O72" s="7">
        <f t="shared" si="13"/>
        <v>40533.25</v>
      </c>
      <c r="P72" t="b">
        <v>0</v>
      </c>
      <c r="Q72" t="b">
        <v>1</v>
      </c>
      <c r="R72" t="s">
        <v>33</v>
      </c>
      <c r="S72" t="str">
        <f t="shared" si="14"/>
        <v>theater</v>
      </c>
      <c r="T72" t="str">
        <f t="shared" si="15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 s="4">
        <f t="shared" si="10"/>
        <v>85.315789473684205</v>
      </c>
      <c r="F73">
        <v>6484</v>
      </c>
      <c r="G73" s="38">
        <f t="shared" si="11"/>
        <v>108.06666666666666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7">
        <f t="shared" si="12"/>
        <v>43799.25</v>
      </c>
      <c r="N73">
        <v>1575439200</v>
      </c>
      <c r="O73" s="7">
        <f t="shared" si="13"/>
        <v>43803.25</v>
      </c>
      <c r="P73" t="b">
        <v>0</v>
      </c>
      <c r="Q73" t="b">
        <v>0</v>
      </c>
      <c r="R73" t="s">
        <v>33</v>
      </c>
      <c r="S73" t="str">
        <f t="shared" si="14"/>
        <v>theater</v>
      </c>
      <c r="T73" t="str">
        <f t="shared" si="15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 s="4">
        <f t="shared" si="10"/>
        <v>74.481481481481481</v>
      </c>
      <c r="F74">
        <v>4022</v>
      </c>
      <c r="G74" s="38">
        <f t="shared" si="11"/>
        <v>670.33333333333326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7">
        <f t="shared" si="12"/>
        <v>42186.208333333328</v>
      </c>
      <c r="N74">
        <v>1438837200</v>
      </c>
      <c r="O74" s="7">
        <f t="shared" si="13"/>
        <v>42222.208333333328</v>
      </c>
      <c r="P74" t="b">
        <v>0</v>
      </c>
      <c r="Q74" t="b">
        <v>0</v>
      </c>
      <c r="R74" t="s">
        <v>71</v>
      </c>
      <c r="S74" t="str">
        <f t="shared" si="14"/>
        <v>film &amp; video</v>
      </c>
      <c r="T74" t="str">
        <f t="shared" si="15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 s="4">
        <f t="shared" si="10"/>
        <v>105.14772727272727</v>
      </c>
      <c r="F75">
        <v>9253</v>
      </c>
      <c r="G75" s="38">
        <f t="shared" si="11"/>
        <v>660.92857142857144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7">
        <f t="shared" si="12"/>
        <v>42701.25</v>
      </c>
      <c r="N75">
        <v>1480485600</v>
      </c>
      <c r="O75" s="7">
        <f t="shared" si="13"/>
        <v>42704.25</v>
      </c>
      <c r="P75" t="b">
        <v>0</v>
      </c>
      <c r="Q75" t="b">
        <v>0</v>
      </c>
      <c r="R75" t="s">
        <v>159</v>
      </c>
      <c r="S75" t="str">
        <f t="shared" si="14"/>
        <v>music</v>
      </c>
      <c r="T75" t="str">
        <f t="shared" si="15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 s="4">
        <f t="shared" si="10"/>
        <v>56.188235294117646</v>
      </c>
      <c r="F76">
        <v>4776</v>
      </c>
      <c r="G76" s="38">
        <f t="shared" si="11"/>
        <v>122.46153846153847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7">
        <f t="shared" si="12"/>
        <v>42456.208333333328</v>
      </c>
      <c r="N76">
        <v>1459141200</v>
      </c>
      <c r="O76" s="7">
        <f t="shared" si="13"/>
        <v>42457.208333333328</v>
      </c>
      <c r="P76" t="b">
        <v>0</v>
      </c>
      <c r="Q76" t="b">
        <v>0</v>
      </c>
      <c r="R76" t="s">
        <v>148</v>
      </c>
      <c r="S76" t="str">
        <f t="shared" si="14"/>
        <v>music</v>
      </c>
      <c r="T76" t="str">
        <f t="shared" si="15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 s="4">
        <f t="shared" si="10"/>
        <v>85.917647058823533</v>
      </c>
      <c r="F77">
        <v>14606</v>
      </c>
      <c r="G77" s="38">
        <f t="shared" si="11"/>
        <v>150.57731958762886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7">
        <f t="shared" si="12"/>
        <v>43296.208333333328</v>
      </c>
      <c r="N77">
        <v>1532322000</v>
      </c>
      <c r="O77" s="7">
        <f t="shared" si="13"/>
        <v>43304.208333333328</v>
      </c>
      <c r="P77" t="b">
        <v>0</v>
      </c>
      <c r="Q77" t="b">
        <v>0</v>
      </c>
      <c r="R77" t="s">
        <v>122</v>
      </c>
      <c r="S77" t="str">
        <f t="shared" si="14"/>
        <v>photography</v>
      </c>
      <c r="T77" t="str">
        <f t="shared" si="15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 s="4">
        <f t="shared" si="10"/>
        <v>57.00296912114014</v>
      </c>
      <c r="F78">
        <v>95993</v>
      </c>
      <c r="G78" s="38">
        <f t="shared" si="11"/>
        <v>78.106590724165997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7">
        <f t="shared" si="12"/>
        <v>42027.25</v>
      </c>
      <c r="N78">
        <v>1426222800</v>
      </c>
      <c r="O78" s="7">
        <f t="shared" si="13"/>
        <v>42076.208333333328</v>
      </c>
      <c r="P78" t="b">
        <v>1</v>
      </c>
      <c r="Q78" t="b">
        <v>1</v>
      </c>
      <c r="R78" t="s">
        <v>33</v>
      </c>
      <c r="S78" t="str">
        <f t="shared" si="14"/>
        <v>theater</v>
      </c>
      <c r="T78" t="str">
        <f t="shared" si="15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 s="4">
        <f t="shared" si="10"/>
        <v>79.642857142857139</v>
      </c>
      <c r="F79">
        <v>4460</v>
      </c>
      <c r="G79" s="38">
        <f t="shared" si="11"/>
        <v>46.94736842105263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7">
        <f t="shared" si="12"/>
        <v>40448.208333333336</v>
      </c>
      <c r="N79">
        <v>1286773200</v>
      </c>
      <c r="O79" s="7">
        <f t="shared" si="13"/>
        <v>40462.208333333336</v>
      </c>
      <c r="P79" t="b">
        <v>0</v>
      </c>
      <c r="Q79" t="b">
        <v>1</v>
      </c>
      <c r="R79" t="s">
        <v>71</v>
      </c>
      <c r="S79" t="str">
        <f t="shared" si="14"/>
        <v>film &amp; video</v>
      </c>
      <c r="T79" t="str">
        <f t="shared" si="15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 s="4">
        <f t="shared" si="10"/>
        <v>41.018181818181816</v>
      </c>
      <c r="F80">
        <v>13536</v>
      </c>
      <c r="G80" s="38">
        <f t="shared" si="11"/>
        <v>300.8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7">
        <f t="shared" si="12"/>
        <v>43206.208333333328</v>
      </c>
      <c r="N80">
        <v>1523941200</v>
      </c>
      <c r="O80" s="7">
        <f t="shared" si="13"/>
        <v>43207.208333333328</v>
      </c>
      <c r="P80" t="b">
        <v>0</v>
      </c>
      <c r="Q80" t="b">
        <v>0</v>
      </c>
      <c r="R80" t="s">
        <v>206</v>
      </c>
      <c r="S80" t="str">
        <f t="shared" si="14"/>
        <v>publishing</v>
      </c>
      <c r="T80" t="str">
        <f t="shared" si="15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 s="4">
        <f t="shared" si="10"/>
        <v>48.004773269689736</v>
      </c>
      <c r="F81">
        <v>40228</v>
      </c>
      <c r="G81" s="38">
        <f t="shared" si="11"/>
        <v>69.598615916955026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7">
        <f t="shared" si="12"/>
        <v>43267.208333333328</v>
      </c>
      <c r="N81">
        <v>1529557200</v>
      </c>
      <c r="O81" s="7">
        <f t="shared" si="13"/>
        <v>43272.208333333328</v>
      </c>
      <c r="P81" t="b">
        <v>0</v>
      </c>
      <c r="Q81" t="b">
        <v>0</v>
      </c>
      <c r="R81" t="s">
        <v>33</v>
      </c>
      <c r="S81" t="str">
        <f t="shared" si="14"/>
        <v>theater</v>
      </c>
      <c r="T81" t="str">
        <f t="shared" si="15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 s="4">
        <f t="shared" si="10"/>
        <v>55.212598425196852</v>
      </c>
      <c r="F82">
        <v>7012</v>
      </c>
      <c r="G82" s="38">
        <f t="shared" si="11"/>
        <v>637.4545454545455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7">
        <f t="shared" si="12"/>
        <v>42976.208333333328</v>
      </c>
      <c r="N82">
        <v>1506574800</v>
      </c>
      <c r="O82" s="7">
        <f t="shared" si="13"/>
        <v>43006.208333333328</v>
      </c>
      <c r="P82" t="b">
        <v>0</v>
      </c>
      <c r="Q82" t="b">
        <v>0</v>
      </c>
      <c r="R82" t="s">
        <v>89</v>
      </c>
      <c r="S82" t="str">
        <f t="shared" si="14"/>
        <v>games</v>
      </c>
      <c r="T82" t="str">
        <f t="shared" si="15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 s="4">
        <f t="shared" si="10"/>
        <v>92.109489051094897</v>
      </c>
      <c r="F83">
        <v>37857</v>
      </c>
      <c r="G83" s="38">
        <f t="shared" si="11"/>
        <v>225.33928571428569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7">
        <f t="shared" si="12"/>
        <v>43062.25</v>
      </c>
      <c r="N83">
        <v>1513576800</v>
      </c>
      <c r="O83" s="7">
        <f t="shared" si="13"/>
        <v>43087.25</v>
      </c>
      <c r="P83" t="b">
        <v>0</v>
      </c>
      <c r="Q83" t="b">
        <v>0</v>
      </c>
      <c r="R83" t="s">
        <v>23</v>
      </c>
      <c r="S83" t="str">
        <f t="shared" si="14"/>
        <v>music</v>
      </c>
      <c r="T83" t="str">
        <f t="shared" si="15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 s="4">
        <f t="shared" si="10"/>
        <v>83.183333333333337</v>
      </c>
      <c r="F84">
        <v>14973</v>
      </c>
      <c r="G84" s="38">
        <f t="shared" si="11"/>
        <v>1497.3000000000002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7">
        <f t="shared" si="12"/>
        <v>43482.25</v>
      </c>
      <c r="N84">
        <v>1548309600</v>
      </c>
      <c r="O84" s="7">
        <f t="shared" si="13"/>
        <v>43489.25</v>
      </c>
      <c r="P84" t="b">
        <v>0</v>
      </c>
      <c r="Q84" t="b">
        <v>1</v>
      </c>
      <c r="R84" t="s">
        <v>89</v>
      </c>
      <c r="S84" t="str">
        <f t="shared" si="14"/>
        <v>games</v>
      </c>
      <c r="T84" t="str">
        <f t="shared" si="15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 s="4">
        <f t="shared" si="10"/>
        <v>39.996000000000002</v>
      </c>
      <c r="F85">
        <v>39996</v>
      </c>
      <c r="G85" s="38">
        <f t="shared" si="11"/>
        <v>37.590225563909776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7">
        <f t="shared" si="12"/>
        <v>42579.208333333328</v>
      </c>
      <c r="N85">
        <v>1471582800</v>
      </c>
      <c r="O85" s="7">
        <f t="shared" si="13"/>
        <v>42601.208333333328</v>
      </c>
      <c r="P85" t="b">
        <v>0</v>
      </c>
      <c r="Q85" t="b">
        <v>0</v>
      </c>
      <c r="R85" t="s">
        <v>50</v>
      </c>
      <c r="S85" t="str">
        <f t="shared" si="14"/>
        <v>music</v>
      </c>
      <c r="T85" t="str">
        <f t="shared" si="15"/>
        <v>electric music</v>
      </c>
    </row>
    <row r="86" spans="1:20" ht="34" x14ac:dyDescent="0.2">
      <c r="A86">
        <v>84</v>
      </c>
      <c r="B86" t="s">
        <v>217</v>
      </c>
      <c r="C86" s="3" t="s">
        <v>218</v>
      </c>
      <c r="D86">
        <v>31400</v>
      </c>
      <c r="E86" s="4">
        <f t="shared" si="10"/>
        <v>111.1336898395722</v>
      </c>
      <c r="F86">
        <v>41564</v>
      </c>
      <c r="G86" s="38">
        <f t="shared" si="11"/>
        <v>132.36942675159236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7">
        <f t="shared" si="12"/>
        <v>41118.208333333336</v>
      </c>
      <c r="N86">
        <v>1344315600</v>
      </c>
      <c r="O86" s="7">
        <f t="shared" si="13"/>
        <v>41128.208333333336</v>
      </c>
      <c r="P86" t="b">
        <v>0</v>
      </c>
      <c r="Q86" t="b">
        <v>0</v>
      </c>
      <c r="R86" t="s">
        <v>65</v>
      </c>
      <c r="S86" t="str">
        <f t="shared" si="14"/>
        <v>technology</v>
      </c>
      <c r="T86" t="str">
        <f t="shared" si="15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 s="4">
        <f t="shared" si="10"/>
        <v>90.563380281690144</v>
      </c>
      <c r="F87">
        <v>6430</v>
      </c>
      <c r="G87" s="38">
        <f t="shared" si="11"/>
        <v>131.22448979591837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7">
        <f t="shared" si="12"/>
        <v>40797.208333333336</v>
      </c>
      <c r="N87">
        <v>1316408400</v>
      </c>
      <c r="O87" s="7">
        <f t="shared" si="13"/>
        <v>40805.208333333336</v>
      </c>
      <c r="P87" t="b">
        <v>0</v>
      </c>
      <c r="Q87" t="b">
        <v>0</v>
      </c>
      <c r="R87" t="s">
        <v>60</v>
      </c>
      <c r="S87" t="str">
        <f t="shared" si="14"/>
        <v>music</v>
      </c>
      <c r="T87" t="str">
        <f t="shared" si="15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 s="4">
        <f t="shared" si="10"/>
        <v>61.108374384236456</v>
      </c>
      <c r="F88">
        <v>12405</v>
      </c>
      <c r="G88" s="38">
        <f t="shared" si="11"/>
        <v>167.63513513513513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7">
        <f t="shared" si="12"/>
        <v>42128.208333333328</v>
      </c>
      <c r="N88">
        <v>1431838800</v>
      </c>
      <c r="O88" s="7">
        <f t="shared" si="13"/>
        <v>42141.208333333328</v>
      </c>
      <c r="P88" t="b">
        <v>1</v>
      </c>
      <c r="Q88" t="b">
        <v>0</v>
      </c>
      <c r="R88" t="s">
        <v>33</v>
      </c>
      <c r="S88" t="str">
        <f t="shared" si="14"/>
        <v>theater</v>
      </c>
      <c r="T88" t="str">
        <f t="shared" si="15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 s="4">
        <f t="shared" si="10"/>
        <v>83.022941970310384</v>
      </c>
      <c r="F89">
        <v>123040</v>
      </c>
      <c r="G89" s="38">
        <f t="shared" si="11"/>
        <v>61.984886649874063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7">
        <f t="shared" si="12"/>
        <v>40610.25</v>
      </c>
      <c r="N89">
        <v>1300510800</v>
      </c>
      <c r="O89" s="7">
        <f t="shared" si="13"/>
        <v>40621.208333333336</v>
      </c>
      <c r="P89" t="b">
        <v>0</v>
      </c>
      <c r="Q89" t="b">
        <v>1</v>
      </c>
      <c r="R89" t="s">
        <v>23</v>
      </c>
      <c r="S89" t="str">
        <f t="shared" si="14"/>
        <v>music</v>
      </c>
      <c r="T89" t="str">
        <f t="shared" si="15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 s="4">
        <f t="shared" si="10"/>
        <v>110.76106194690266</v>
      </c>
      <c r="F90">
        <v>12516</v>
      </c>
      <c r="G90" s="38">
        <f t="shared" si="11"/>
        <v>260.75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7">
        <f t="shared" si="12"/>
        <v>42110.208333333328</v>
      </c>
      <c r="N90">
        <v>1431061200</v>
      </c>
      <c r="O90" s="7">
        <f t="shared" si="13"/>
        <v>42132.208333333328</v>
      </c>
      <c r="P90" t="b">
        <v>0</v>
      </c>
      <c r="Q90" t="b">
        <v>0</v>
      </c>
      <c r="R90" t="s">
        <v>206</v>
      </c>
      <c r="S90" t="str">
        <f t="shared" si="14"/>
        <v>publishing</v>
      </c>
      <c r="T90" t="str">
        <f t="shared" si="15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 s="4">
        <f t="shared" si="10"/>
        <v>89.458333333333329</v>
      </c>
      <c r="F91">
        <v>8588</v>
      </c>
      <c r="G91" s="38">
        <f t="shared" si="11"/>
        <v>252.58823529411765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7">
        <f t="shared" si="12"/>
        <v>40283.208333333336</v>
      </c>
      <c r="N91">
        <v>1271480400</v>
      </c>
      <c r="O91" s="7">
        <f t="shared" si="13"/>
        <v>40285.208333333336</v>
      </c>
      <c r="P91" t="b">
        <v>0</v>
      </c>
      <c r="Q91" t="b">
        <v>0</v>
      </c>
      <c r="R91" t="s">
        <v>33</v>
      </c>
      <c r="S91" t="str">
        <f t="shared" si="14"/>
        <v>theater</v>
      </c>
      <c r="T91" t="str">
        <f t="shared" si="15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 s="4">
        <f t="shared" si="10"/>
        <v>57.849056603773583</v>
      </c>
      <c r="F92">
        <v>6132</v>
      </c>
      <c r="G92" s="38">
        <f t="shared" si="11"/>
        <v>78.615384615384613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7">
        <f t="shared" si="12"/>
        <v>42425.25</v>
      </c>
      <c r="N92">
        <v>1456380000</v>
      </c>
      <c r="O92" s="7">
        <f t="shared" si="13"/>
        <v>42425.25</v>
      </c>
      <c r="P92" t="b">
        <v>0</v>
      </c>
      <c r="Q92" t="b">
        <v>1</v>
      </c>
      <c r="R92" t="s">
        <v>33</v>
      </c>
      <c r="S92" t="str">
        <f t="shared" si="14"/>
        <v>theater</v>
      </c>
      <c r="T92" t="str">
        <f t="shared" si="15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 s="4">
        <f t="shared" si="10"/>
        <v>109.99705449189985</v>
      </c>
      <c r="F93">
        <v>74688</v>
      </c>
      <c r="G93" s="38">
        <f t="shared" si="11"/>
        <v>48.404406999351913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7">
        <f t="shared" si="12"/>
        <v>42588.208333333328</v>
      </c>
      <c r="N93">
        <v>1472878800</v>
      </c>
      <c r="O93" s="7">
        <f t="shared" si="13"/>
        <v>42616.208333333328</v>
      </c>
      <c r="P93" t="b">
        <v>0</v>
      </c>
      <c r="Q93" t="b">
        <v>0</v>
      </c>
      <c r="R93" t="s">
        <v>206</v>
      </c>
      <c r="S93" t="str">
        <f t="shared" si="14"/>
        <v>publishing</v>
      </c>
      <c r="T93" t="str">
        <f t="shared" si="15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 s="4">
        <f t="shared" si="10"/>
        <v>103.96586345381526</v>
      </c>
      <c r="F94">
        <v>51775</v>
      </c>
      <c r="G94" s="38">
        <f t="shared" si="11"/>
        <v>258.875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7">
        <f t="shared" si="12"/>
        <v>40352.208333333336</v>
      </c>
      <c r="N94">
        <v>1277355600</v>
      </c>
      <c r="O94" s="7">
        <f t="shared" si="13"/>
        <v>40353.208333333336</v>
      </c>
      <c r="P94" t="b">
        <v>0</v>
      </c>
      <c r="Q94" t="b">
        <v>1</v>
      </c>
      <c r="R94" t="s">
        <v>89</v>
      </c>
      <c r="S94" t="str">
        <f t="shared" si="14"/>
        <v>games</v>
      </c>
      <c r="T94" t="str">
        <f t="shared" si="15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 s="4">
        <f t="shared" si="10"/>
        <v>107.99508196721311</v>
      </c>
      <c r="F95">
        <v>65877</v>
      </c>
      <c r="G95" s="38">
        <f t="shared" si="11"/>
        <v>60.548713235294116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7">
        <f t="shared" si="12"/>
        <v>41202.208333333336</v>
      </c>
      <c r="N95">
        <v>1351054800</v>
      </c>
      <c r="O95" s="7">
        <f t="shared" si="13"/>
        <v>41206.208333333336</v>
      </c>
      <c r="P95" t="b">
        <v>0</v>
      </c>
      <c r="Q95" t="b">
        <v>1</v>
      </c>
      <c r="R95" t="s">
        <v>33</v>
      </c>
      <c r="S95" t="str">
        <f t="shared" si="14"/>
        <v>theater</v>
      </c>
      <c r="T95" t="str">
        <f t="shared" si="15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 s="4">
        <f t="shared" si="10"/>
        <v>48.927777777777777</v>
      </c>
      <c r="F96">
        <v>8807</v>
      </c>
      <c r="G96" s="38">
        <f t="shared" si="11"/>
        <v>303.68965517241378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7">
        <f t="shared" si="12"/>
        <v>43562.208333333328</v>
      </c>
      <c r="N96">
        <v>1555563600</v>
      </c>
      <c r="O96" s="7">
        <f t="shared" si="13"/>
        <v>43573.208333333328</v>
      </c>
      <c r="P96" t="b">
        <v>0</v>
      </c>
      <c r="Q96" t="b">
        <v>0</v>
      </c>
      <c r="R96" t="s">
        <v>28</v>
      </c>
      <c r="S96" t="str">
        <f t="shared" si="14"/>
        <v>technology</v>
      </c>
      <c r="T96" t="str">
        <f t="shared" si="15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 s="4">
        <f t="shared" si="10"/>
        <v>37.666666666666664</v>
      </c>
      <c r="F97">
        <v>1017</v>
      </c>
      <c r="G97" s="38">
        <f t="shared" si="11"/>
        <v>112.99999999999999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7">
        <f t="shared" si="12"/>
        <v>43752.208333333328</v>
      </c>
      <c r="N97">
        <v>1571634000</v>
      </c>
      <c r="O97" s="7">
        <f t="shared" si="13"/>
        <v>43759.208333333328</v>
      </c>
      <c r="P97" t="b">
        <v>0</v>
      </c>
      <c r="Q97" t="b">
        <v>0</v>
      </c>
      <c r="R97" t="s">
        <v>42</v>
      </c>
      <c r="S97" t="str">
        <f t="shared" si="14"/>
        <v>film &amp; video</v>
      </c>
      <c r="T97" t="str">
        <f t="shared" si="15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 s="4">
        <f t="shared" si="10"/>
        <v>64.999141999141997</v>
      </c>
      <c r="F98">
        <v>151513</v>
      </c>
      <c r="G98" s="38">
        <f t="shared" si="11"/>
        <v>217.37876614060258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7">
        <f t="shared" si="12"/>
        <v>40612.25</v>
      </c>
      <c r="N98">
        <v>1300856400</v>
      </c>
      <c r="O98" s="7">
        <f t="shared" si="13"/>
        <v>40625.208333333336</v>
      </c>
      <c r="P98" t="b">
        <v>0</v>
      </c>
      <c r="Q98" t="b">
        <v>0</v>
      </c>
      <c r="R98" t="s">
        <v>33</v>
      </c>
      <c r="S98" t="str">
        <f t="shared" si="14"/>
        <v>theater</v>
      </c>
      <c r="T98" t="str">
        <f t="shared" si="15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 s="4">
        <f t="shared" si="10"/>
        <v>106.61061946902655</v>
      </c>
      <c r="F99">
        <v>12047</v>
      </c>
      <c r="G99" s="38">
        <f t="shared" si="11"/>
        <v>926.69230769230762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7">
        <f t="shared" si="12"/>
        <v>42180.208333333328</v>
      </c>
      <c r="N99">
        <v>1439874000</v>
      </c>
      <c r="O99" s="7">
        <f t="shared" si="13"/>
        <v>42234.208333333328</v>
      </c>
      <c r="P99" t="b">
        <v>0</v>
      </c>
      <c r="Q99" t="b">
        <v>0</v>
      </c>
      <c r="R99" t="s">
        <v>17</v>
      </c>
      <c r="S99" t="str">
        <f t="shared" si="14"/>
        <v>food</v>
      </c>
      <c r="T99" t="str">
        <f t="shared" si="15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 s="4">
        <f t="shared" si="10"/>
        <v>27.009016393442622</v>
      </c>
      <c r="F100">
        <v>32951</v>
      </c>
      <c r="G100" s="38">
        <f t="shared" si="11"/>
        <v>33.692229038854805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7">
        <f t="shared" si="12"/>
        <v>42212.208333333328</v>
      </c>
      <c r="N100">
        <v>1438318800</v>
      </c>
      <c r="O100" s="7">
        <f t="shared" si="13"/>
        <v>42216.208333333328</v>
      </c>
      <c r="P100" t="b">
        <v>0</v>
      </c>
      <c r="Q100" t="b">
        <v>0</v>
      </c>
      <c r="R100" t="s">
        <v>89</v>
      </c>
      <c r="S100" t="str">
        <f t="shared" si="14"/>
        <v>games</v>
      </c>
      <c r="T100" t="str">
        <f t="shared" si="15"/>
        <v>video games</v>
      </c>
    </row>
    <row r="101" spans="1:20" ht="17" x14ac:dyDescent="0.2">
      <c r="A101">
        <v>99</v>
      </c>
      <c r="B101" t="s">
        <v>247</v>
      </c>
      <c r="C101" s="3" t="s">
        <v>248</v>
      </c>
      <c r="D101">
        <v>7600</v>
      </c>
      <c r="E101" s="4">
        <f t="shared" si="10"/>
        <v>91.16463414634147</v>
      </c>
      <c r="F101">
        <v>14951</v>
      </c>
      <c r="G101" s="38">
        <f t="shared" si="11"/>
        <v>196.7236842105263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7">
        <f t="shared" si="12"/>
        <v>41968.25</v>
      </c>
      <c r="N101">
        <v>1419400800</v>
      </c>
      <c r="O101" s="7">
        <f t="shared" si="13"/>
        <v>41997.25</v>
      </c>
      <c r="P101" t="b">
        <v>0</v>
      </c>
      <c r="Q101" t="b">
        <v>0</v>
      </c>
      <c r="R101" t="s">
        <v>33</v>
      </c>
      <c r="S101" t="str">
        <f t="shared" si="14"/>
        <v>theater</v>
      </c>
      <c r="T101" t="str">
        <f t="shared" si="15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 s="4">
        <f t="shared" si="10"/>
        <v>1</v>
      </c>
      <c r="F102">
        <v>1</v>
      </c>
      <c r="G102" s="38">
        <f t="shared" si="11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7">
        <f t="shared" si="12"/>
        <v>40835.208333333336</v>
      </c>
      <c r="N102">
        <v>1320555600</v>
      </c>
      <c r="O102" s="7">
        <f t="shared" si="13"/>
        <v>40853.208333333336</v>
      </c>
      <c r="P102" t="b">
        <v>0</v>
      </c>
      <c r="Q102" t="b">
        <v>0</v>
      </c>
      <c r="R102" t="s">
        <v>33</v>
      </c>
      <c r="S102" t="str">
        <f t="shared" si="14"/>
        <v>theater</v>
      </c>
      <c r="T102" t="str">
        <f t="shared" si="15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 s="4">
        <f t="shared" si="10"/>
        <v>56.054878048780488</v>
      </c>
      <c r="F103">
        <v>9193</v>
      </c>
      <c r="G103" s="38">
        <f t="shared" si="11"/>
        <v>1021.4444444444445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7">
        <f t="shared" si="12"/>
        <v>42056.25</v>
      </c>
      <c r="N103">
        <v>1425103200</v>
      </c>
      <c r="O103" s="7">
        <f t="shared" si="13"/>
        <v>42063.25</v>
      </c>
      <c r="P103" t="b">
        <v>0</v>
      </c>
      <c r="Q103" t="b">
        <v>1</v>
      </c>
      <c r="R103" t="s">
        <v>50</v>
      </c>
      <c r="S103" t="str">
        <f t="shared" si="14"/>
        <v>music</v>
      </c>
      <c r="T103" t="str">
        <f t="shared" si="15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 s="4">
        <f t="shared" si="10"/>
        <v>31.017857142857142</v>
      </c>
      <c r="F104">
        <v>10422</v>
      </c>
      <c r="G104" s="38">
        <f t="shared" si="11"/>
        <v>281.67567567567568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7">
        <f t="shared" si="12"/>
        <v>43234.208333333328</v>
      </c>
      <c r="N104">
        <v>1526878800</v>
      </c>
      <c r="O104" s="7">
        <f t="shared" si="13"/>
        <v>43241.208333333328</v>
      </c>
      <c r="P104" t="b">
        <v>0</v>
      </c>
      <c r="Q104" t="b">
        <v>1</v>
      </c>
      <c r="R104" t="s">
        <v>65</v>
      </c>
      <c r="S104" t="str">
        <f t="shared" si="14"/>
        <v>technology</v>
      </c>
      <c r="T104" t="str">
        <f t="shared" si="15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 s="4">
        <f t="shared" si="10"/>
        <v>66.513513513513516</v>
      </c>
      <c r="F105">
        <v>2461</v>
      </c>
      <c r="G105" s="38">
        <f t="shared" si="11"/>
        <v>24.610000000000003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7">
        <f t="shared" si="12"/>
        <v>40475.208333333336</v>
      </c>
      <c r="N105">
        <v>1288674000</v>
      </c>
      <c r="O105" s="7">
        <f t="shared" si="13"/>
        <v>40484.208333333336</v>
      </c>
      <c r="P105" t="b">
        <v>0</v>
      </c>
      <c r="Q105" t="b">
        <v>0</v>
      </c>
      <c r="R105" t="s">
        <v>50</v>
      </c>
      <c r="S105" t="str">
        <f t="shared" si="14"/>
        <v>music</v>
      </c>
      <c r="T105" t="str">
        <f t="shared" si="15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 s="4">
        <f t="shared" si="10"/>
        <v>89.005216484089729</v>
      </c>
      <c r="F106">
        <v>170623</v>
      </c>
      <c r="G106" s="38">
        <f t="shared" si="11"/>
        <v>143.14010067114094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7">
        <f t="shared" si="12"/>
        <v>42878.208333333328</v>
      </c>
      <c r="N106">
        <v>1495602000</v>
      </c>
      <c r="O106" s="7">
        <f t="shared" si="13"/>
        <v>42879.208333333328</v>
      </c>
      <c r="P106" t="b">
        <v>0</v>
      </c>
      <c r="Q106" t="b">
        <v>0</v>
      </c>
      <c r="R106" t="s">
        <v>60</v>
      </c>
      <c r="S106" t="str">
        <f t="shared" si="14"/>
        <v>music</v>
      </c>
      <c r="T106" t="str">
        <f t="shared" si="15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 s="4">
        <f t="shared" si="10"/>
        <v>103.46315789473684</v>
      </c>
      <c r="F107">
        <v>9829</v>
      </c>
      <c r="G107" s="38">
        <f t="shared" si="11"/>
        <v>144.54411764705884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7">
        <f t="shared" si="12"/>
        <v>41366.208333333336</v>
      </c>
      <c r="N107">
        <v>1366434000</v>
      </c>
      <c r="O107" s="7">
        <f t="shared" si="13"/>
        <v>41384.208333333336</v>
      </c>
      <c r="P107" t="b">
        <v>0</v>
      </c>
      <c r="Q107" t="b">
        <v>0</v>
      </c>
      <c r="R107" t="s">
        <v>28</v>
      </c>
      <c r="S107" t="str">
        <f t="shared" si="14"/>
        <v>technology</v>
      </c>
      <c r="T107" t="str">
        <f t="shared" si="15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 s="4">
        <f t="shared" si="10"/>
        <v>95.278911564625844</v>
      </c>
      <c r="F108">
        <v>14006</v>
      </c>
      <c r="G108" s="38">
        <f t="shared" si="11"/>
        <v>359.12820512820514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7">
        <f t="shared" si="12"/>
        <v>43716.208333333328</v>
      </c>
      <c r="N108">
        <v>1568350800</v>
      </c>
      <c r="O108" s="7">
        <f t="shared" si="13"/>
        <v>43721.208333333328</v>
      </c>
      <c r="P108" t="b">
        <v>0</v>
      </c>
      <c r="Q108" t="b">
        <v>0</v>
      </c>
      <c r="R108" t="s">
        <v>33</v>
      </c>
      <c r="S108" t="str">
        <f t="shared" si="14"/>
        <v>theater</v>
      </c>
      <c r="T108" t="str">
        <f t="shared" si="15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 s="4">
        <f t="shared" si="10"/>
        <v>75.895348837209298</v>
      </c>
      <c r="F109">
        <v>6527</v>
      </c>
      <c r="G109" s="38">
        <f t="shared" si="11"/>
        <v>186.48571428571427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7">
        <f t="shared" si="12"/>
        <v>43213.208333333328</v>
      </c>
      <c r="N109">
        <v>1525928400</v>
      </c>
      <c r="O109" s="7">
        <f t="shared" si="13"/>
        <v>43230.208333333328</v>
      </c>
      <c r="P109" t="b">
        <v>0</v>
      </c>
      <c r="Q109" t="b">
        <v>1</v>
      </c>
      <c r="R109" t="s">
        <v>33</v>
      </c>
      <c r="S109" t="str">
        <f t="shared" si="14"/>
        <v>theater</v>
      </c>
      <c r="T109" t="str">
        <f t="shared" si="15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 s="4">
        <f t="shared" si="10"/>
        <v>107.57831325301204</v>
      </c>
      <c r="F110">
        <v>8929</v>
      </c>
      <c r="G110" s="38">
        <f t="shared" si="11"/>
        <v>595.26666666666665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7">
        <f t="shared" si="12"/>
        <v>41005.208333333336</v>
      </c>
      <c r="N110">
        <v>1336885200</v>
      </c>
      <c r="O110" s="7">
        <f t="shared" si="13"/>
        <v>41042.208333333336</v>
      </c>
      <c r="P110" t="b">
        <v>0</v>
      </c>
      <c r="Q110" t="b">
        <v>0</v>
      </c>
      <c r="R110" t="s">
        <v>42</v>
      </c>
      <c r="S110" t="str">
        <f t="shared" si="14"/>
        <v>film &amp; video</v>
      </c>
      <c r="T110" t="str">
        <f t="shared" si="15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 s="4">
        <f t="shared" si="10"/>
        <v>51.31666666666667</v>
      </c>
      <c r="F111">
        <v>3079</v>
      </c>
      <c r="G111" s="38">
        <f t="shared" si="11"/>
        <v>59.21153846153846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7">
        <f t="shared" si="12"/>
        <v>41651.25</v>
      </c>
      <c r="N111">
        <v>1389679200</v>
      </c>
      <c r="O111" s="7">
        <f t="shared" si="13"/>
        <v>41653.25</v>
      </c>
      <c r="P111" t="b">
        <v>0</v>
      </c>
      <c r="Q111" t="b">
        <v>0</v>
      </c>
      <c r="R111" t="s">
        <v>269</v>
      </c>
      <c r="S111" t="str">
        <f t="shared" si="14"/>
        <v>film &amp; video</v>
      </c>
      <c r="T111" t="str">
        <f t="shared" si="15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 s="4">
        <f t="shared" si="10"/>
        <v>71.983108108108112</v>
      </c>
      <c r="F112">
        <v>21307</v>
      </c>
      <c r="G112" s="38">
        <f t="shared" si="11"/>
        <v>14.962780898876405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7">
        <f t="shared" si="12"/>
        <v>43354.208333333328</v>
      </c>
      <c r="N112">
        <v>1538283600</v>
      </c>
      <c r="O112" s="7">
        <f t="shared" si="13"/>
        <v>43373.208333333328</v>
      </c>
      <c r="P112" t="b">
        <v>0</v>
      </c>
      <c r="Q112" t="b">
        <v>0</v>
      </c>
      <c r="R112" t="s">
        <v>17</v>
      </c>
      <c r="S112" t="str">
        <f t="shared" si="14"/>
        <v>food</v>
      </c>
      <c r="T112" t="str">
        <f t="shared" si="15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 s="4">
        <f t="shared" si="10"/>
        <v>108.95414201183432</v>
      </c>
      <c r="F113">
        <v>73653</v>
      </c>
      <c r="G113" s="38">
        <f t="shared" si="11"/>
        <v>119.95602605863192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7">
        <f t="shared" si="12"/>
        <v>41174.208333333336</v>
      </c>
      <c r="N113">
        <v>1348808400</v>
      </c>
      <c r="O113" s="7">
        <f t="shared" si="13"/>
        <v>41180.208333333336</v>
      </c>
      <c r="P113" t="b">
        <v>0</v>
      </c>
      <c r="Q113" t="b">
        <v>0</v>
      </c>
      <c r="R113" t="s">
        <v>133</v>
      </c>
      <c r="S113" t="str">
        <f t="shared" si="14"/>
        <v>publishing</v>
      </c>
      <c r="T113" t="str">
        <f t="shared" si="15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 s="4">
        <f t="shared" si="10"/>
        <v>35</v>
      </c>
      <c r="F114">
        <v>12635</v>
      </c>
      <c r="G114" s="38">
        <f t="shared" si="11"/>
        <v>268.82978723404256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7">
        <f t="shared" si="12"/>
        <v>41875.208333333336</v>
      </c>
      <c r="N114">
        <v>1410152400</v>
      </c>
      <c r="O114" s="7">
        <f t="shared" si="13"/>
        <v>41890.208333333336</v>
      </c>
      <c r="P114" t="b">
        <v>0</v>
      </c>
      <c r="Q114" t="b">
        <v>0</v>
      </c>
      <c r="R114" t="s">
        <v>28</v>
      </c>
      <c r="S114" t="str">
        <f t="shared" si="14"/>
        <v>technology</v>
      </c>
      <c r="T114" t="str">
        <f t="shared" si="15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 s="4">
        <f t="shared" si="10"/>
        <v>94.938931297709928</v>
      </c>
      <c r="F115">
        <v>12437</v>
      </c>
      <c r="G115" s="38">
        <f t="shared" si="11"/>
        <v>376.87878787878788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7">
        <f t="shared" si="12"/>
        <v>42990.208333333328</v>
      </c>
      <c r="N115">
        <v>1505797200</v>
      </c>
      <c r="O115" s="7">
        <f t="shared" si="13"/>
        <v>42997.208333333328</v>
      </c>
      <c r="P115" t="b">
        <v>0</v>
      </c>
      <c r="Q115" t="b">
        <v>0</v>
      </c>
      <c r="R115" t="s">
        <v>17</v>
      </c>
      <c r="S115" t="str">
        <f t="shared" si="14"/>
        <v>food</v>
      </c>
      <c r="T115" t="str">
        <f t="shared" si="15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 s="4">
        <f t="shared" si="10"/>
        <v>109.65079365079364</v>
      </c>
      <c r="F116">
        <v>13816</v>
      </c>
      <c r="G116" s="38">
        <f t="shared" si="11"/>
        <v>727.15789473684208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7">
        <f t="shared" si="12"/>
        <v>43564.208333333328</v>
      </c>
      <c r="N116">
        <v>1554872400</v>
      </c>
      <c r="O116" s="7">
        <f t="shared" si="13"/>
        <v>43565.208333333328</v>
      </c>
      <c r="P116" t="b">
        <v>0</v>
      </c>
      <c r="Q116" t="b">
        <v>1</v>
      </c>
      <c r="R116" t="s">
        <v>65</v>
      </c>
      <c r="S116" t="str">
        <f t="shared" si="14"/>
        <v>technology</v>
      </c>
      <c r="T116" t="str">
        <f t="shared" si="15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 s="4">
        <f t="shared" si="10"/>
        <v>44.001815980629537</v>
      </c>
      <c r="F117">
        <v>145382</v>
      </c>
      <c r="G117" s="38">
        <f t="shared" si="11"/>
        <v>87.211757648470297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7">
        <f t="shared" si="12"/>
        <v>43056.25</v>
      </c>
      <c r="N117">
        <v>1513922400</v>
      </c>
      <c r="O117" s="7">
        <f t="shared" si="13"/>
        <v>43091.25</v>
      </c>
      <c r="P117" t="b">
        <v>0</v>
      </c>
      <c r="Q117" t="b">
        <v>0</v>
      </c>
      <c r="R117" t="s">
        <v>119</v>
      </c>
      <c r="S117" t="str">
        <f t="shared" si="14"/>
        <v>publishing</v>
      </c>
      <c r="T117" t="str">
        <f t="shared" si="15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 s="4">
        <f t="shared" si="10"/>
        <v>86.794520547945211</v>
      </c>
      <c r="F118">
        <v>6336</v>
      </c>
      <c r="G118" s="38">
        <f t="shared" si="11"/>
        <v>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7">
        <f t="shared" si="12"/>
        <v>42265.208333333328</v>
      </c>
      <c r="N118">
        <v>1442638800</v>
      </c>
      <c r="O118" s="7">
        <f t="shared" si="13"/>
        <v>42266.208333333328</v>
      </c>
      <c r="P118" t="b">
        <v>0</v>
      </c>
      <c r="Q118" t="b">
        <v>0</v>
      </c>
      <c r="R118" t="s">
        <v>33</v>
      </c>
      <c r="S118" t="str">
        <f t="shared" si="14"/>
        <v>theater</v>
      </c>
      <c r="T118" t="str">
        <f t="shared" si="15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 s="4">
        <f t="shared" si="10"/>
        <v>30.992727272727272</v>
      </c>
      <c r="F119">
        <v>8523</v>
      </c>
      <c r="G119" s="38">
        <f t="shared" si="11"/>
        <v>173.9387755102041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7">
        <f t="shared" si="12"/>
        <v>40808.208333333336</v>
      </c>
      <c r="N119">
        <v>1317186000</v>
      </c>
      <c r="O119" s="7">
        <f t="shared" si="13"/>
        <v>40814.208333333336</v>
      </c>
      <c r="P119" t="b">
        <v>0</v>
      </c>
      <c r="Q119" t="b">
        <v>0</v>
      </c>
      <c r="R119" t="s">
        <v>269</v>
      </c>
      <c r="S119" t="str">
        <f t="shared" si="14"/>
        <v>film &amp; video</v>
      </c>
      <c r="T119" t="str">
        <f t="shared" si="15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 s="4">
        <f t="shared" si="10"/>
        <v>94.791044776119406</v>
      </c>
      <c r="F120">
        <v>6351</v>
      </c>
      <c r="G120" s="38">
        <f t="shared" si="11"/>
        <v>117.61111111111111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7">
        <f t="shared" si="12"/>
        <v>41665.25</v>
      </c>
      <c r="N120">
        <v>1391234400</v>
      </c>
      <c r="O120" s="7">
        <f t="shared" si="13"/>
        <v>41671.25</v>
      </c>
      <c r="P120" t="b">
        <v>0</v>
      </c>
      <c r="Q120" t="b">
        <v>0</v>
      </c>
      <c r="R120" t="s">
        <v>122</v>
      </c>
      <c r="S120" t="str">
        <f t="shared" si="14"/>
        <v>photography</v>
      </c>
      <c r="T120" t="str">
        <f t="shared" si="15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 s="4">
        <f t="shared" si="10"/>
        <v>69.79220779220779</v>
      </c>
      <c r="F121">
        <v>10748</v>
      </c>
      <c r="G121" s="38">
        <f t="shared" si="11"/>
        <v>214.96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7">
        <f t="shared" si="12"/>
        <v>41806.208333333336</v>
      </c>
      <c r="N121">
        <v>1404363600</v>
      </c>
      <c r="O121" s="7">
        <f t="shared" si="13"/>
        <v>41823.208333333336</v>
      </c>
      <c r="P121" t="b">
        <v>0</v>
      </c>
      <c r="Q121" t="b">
        <v>1</v>
      </c>
      <c r="R121" t="s">
        <v>42</v>
      </c>
      <c r="S121" t="str">
        <f t="shared" si="14"/>
        <v>film &amp; video</v>
      </c>
      <c r="T121" t="str">
        <f t="shared" si="15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 s="4">
        <f t="shared" si="10"/>
        <v>63.003367003367003</v>
      </c>
      <c r="F122">
        <v>112272</v>
      </c>
      <c r="G122" s="38">
        <f t="shared" si="11"/>
        <v>149.49667110519306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7">
        <f t="shared" si="12"/>
        <v>42111.208333333328</v>
      </c>
      <c r="N122">
        <v>1429592400</v>
      </c>
      <c r="O122" s="7">
        <f t="shared" si="13"/>
        <v>42115.208333333328</v>
      </c>
      <c r="P122" t="b">
        <v>0</v>
      </c>
      <c r="Q122" t="b">
        <v>1</v>
      </c>
      <c r="R122" t="s">
        <v>292</v>
      </c>
      <c r="S122" t="str">
        <f t="shared" si="14"/>
        <v>games</v>
      </c>
      <c r="T122" t="str">
        <f t="shared" si="15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 s="4">
        <f t="shared" si="10"/>
        <v>110.0343300110742</v>
      </c>
      <c r="F123">
        <v>99361</v>
      </c>
      <c r="G123" s="38">
        <f t="shared" si="11"/>
        <v>219.33995584988963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7">
        <f t="shared" si="12"/>
        <v>41917.208333333336</v>
      </c>
      <c r="N123">
        <v>1413608400</v>
      </c>
      <c r="O123" s="7">
        <f t="shared" si="13"/>
        <v>41930.208333333336</v>
      </c>
      <c r="P123" t="b">
        <v>0</v>
      </c>
      <c r="Q123" t="b">
        <v>0</v>
      </c>
      <c r="R123" t="s">
        <v>89</v>
      </c>
      <c r="S123" t="str">
        <f t="shared" si="14"/>
        <v>games</v>
      </c>
      <c r="T123" t="str">
        <f t="shared" si="15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 s="4">
        <f t="shared" si="10"/>
        <v>25.997933274284026</v>
      </c>
      <c r="F124">
        <v>88055</v>
      </c>
      <c r="G124" s="38">
        <f t="shared" si="11"/>
        <v>64.367690058479525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7">
        <f t="shared" si="12"/>
        <v>41970.25</v>
      </c>
      <c r="N124">
        <v>1419400800</v>
      </c>
      <c r="O124" s="7">
        <f t="shared" si="13"/>
        <v>41997.25</v>
      </c>
      <c r="P124" t="b">
        <v>0</v>
      </c>
      <c r="Q124" t="b">
        <v>0</v>
      </c>
      <c r="R124" t="s">
        <v>119</v>
      </c>
      <c r="S124" t="str">
        <f t="shared" si="14"/>
        <v>publishing</v>
      </c>
      <c r="T124" t="str">
        <f t="shared" si="15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 s="4">
        <f t="shared" si="10"/>
        <v>49.987915407854985</v>
      </c>
      <c r="F125">
        <v>33092</v>
      </c>
      <c r="G125" s="38">
        <f t="shared" si="11"/>
        <v>18.622397298818232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7">
        <f t="shared" si="12"/>
        <v>42332.25</v>
      </c>
      <c r="N125">
        <v>1448604000</v>
      </c>
      <c r="O125" s="7">
        <f t="shared" si="13"/>
        <v>42335.25</v>
      </c>
      <c r="P125" t="b">
        <v>1</v>
      </c>
      <c r="Q125" t="b">
        <v>0</v>
      </c>
      <c r="R125" t="s">
        <v>33</v>
      </c>
      <c r="S125" t="str">
        <f t="shared" si="14"/>
        <v>theater</v>
      </c>
      <c r="T125" t="str">
        <f t="shared" si="15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 s="4">
        <f t="shared" si="10"/>
        <v>101.72340425531915</v>
      </c>
      <c r="F126">
        <v>9562</v>
      </c>
      <c r="G126" s="38">
        <f t="shared" si="11"/>
        <v>367.76923076923077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7">
        <f t="shared" si="12"/>
        <v>43598.208333333328</v>
      </c>
      <c r="N126">
        <v>1562302800</v>
      </c>
      <c r="O126" s="7">
        <f t="shared" si="13"/>
        <v>43651.208333333328</v>
      </c>
      <c r="P126" t="b">
        <v>0</v>
      </c>
      <c r="Q126" t="b">
        <v>0</v>
      </c>
      <c r="R126" t="s">
        <v>122</v>
      </c>
      <c r="S126" t="str">
        <f t="shared" si="14"/>
        <v>photography</v>
      </c>
      <c r="T126" t="str">
        <f t="shared" si="15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 s="4">
        <f t="shared" si="10"/>
        <v>47.083333333333336</v>
      </c>
      <c r="F127">
        <v>8475</v>
      </c>
      <c r="G127" s="38">
        <f t="shared" si="11"/>
        <v>159.90566037735849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7">
        <f t="shared" si="12"/>
        <v>43362.208333333328</v>
      </c>
      <c r="N127">
        <v>1537678800</v>
      </c>
      <c r="O127" s="7">
        <f t="shared" si="13"/>
        <v>43366.208333333328</v>
      </c>
      <c r="P127" t="b">
        <v>0</v>
      </c>
      <c r="Q127" t="b">
        <v>0</v>
      </c>
      <c r="R127" t="s">
        <v>33</v>
      </c>
      <c r="S127" t="str">
        <f t="shared" si="14"/>
        <v>theater</v>
      </c>
      <c r="T127" t="str">
        <f t="shared" si="15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 s="4">
        <f t="shared" si="10"/>
        <v>89.944444444444443</v>
      </c>
      <c r="F128">
        <v>69617</v>
      </c>
      <c r="G128" s="38">
        <f t="shared" si="11"/>
        <v>38.633185349611544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7">
        <f t="shared" si="12"/>
        <v>42596.208333333328</v>
      </c>
      <c r="N128">
        <v>1473570000</v>
      </c>
      <c r="O128" s="7">
        <f t="shared" si="13"/>
        <v>42624.208333333328</v>
      </c>
      <c r="P128" t="b">
        <v>0</v>
      </c>
      <c r="Q128" t="b">
        <v>1</v>
      </c>
      <c r="R128" t="s">
        <v>33</v>
      </c>
      <c r="S128" t="str">
        <f t="shared" si="14"/>
        <v>theater</v>
      </c>
      <c r="T128" t="str">
        <f t="shared" si="15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 s="4">
        <f t="shared" ref="E129:E192" si="16">F129/I129</f>
        <v>78.96875</v>
      </c>
      <c r="F129">
        <v>53067</v>
      </c>
      <c r="G129" s="38">
        <f t="shared" si="11"/>
        <v>51.42151162790698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7">
        <f t="shared" si="12"/>
        <v>40310.208333333336</v>
      </c>
      <c r="N129">
        <v>1273899600</v>
      </c>
      <c r="O129" s="7">
        <f t="shared" si="13"/>
        <v>40313.208333333336</v>
      </c>
      <c r="P129" t="b">
        <v>0</v>
      </c>
      <c r="Q129" t="b">
        <v>0</v>
      </c>
      <c r="R129" t="s">
        <v>33</v>
      </c>
      <c r="S129" t="str">
        <f t="shared" si="14"/>
        <v>theater</v>
      </c>
      <c r="T129" t="str">
        <f t="shared" si="15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 s="4">
        <f t="shared" si="16"/>
        <v>80.067669172932327</v>
      </c>
      <c r="F130">
        <v>42596</v>
      </c>
      <c r="G130" s="38">
        <f t="shared" si="11"/>
        <v>60.334277620396605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7">
        <f t="shared" si="12"/>
        <v>40417.208333333336</v>
      </c>
      <c r="N130">
        <v>1284008400</v>
      </c>
      <c r="O130" s="7">
        <f t="shared" si="13"/>
        <v>40430.208333333336</v>
      </c>
      <c r="P130" t="b">
        <v>0</v>
      </c>
      <c r="Q130" t="b">
        <v>0</v>
      </c>
      <c r="R130" t="s">
        <v>23</v>
      </c>
      <c r="S130" t="str">
        <f t="shared" si="14"/>
        <v>music</v>
      </c>
      <c r="T130" t="str">
        <f t="shared" si="15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 s="4">
        <f t="shared" si="16"/>
        <v>86.472727272727269</v>
      </c>
      <c r="F131">
        <v>4756</v>
      </c>
      <c r="G131" s="38">
        <f t="shared" ref="G131:G194" si="17">F131/D131*100</f>
        <v>3.202693602693603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7">
        <f t="shared" ref="M131:M194" si="18">(((L131/60)/60)/24)+DATE(1970,1,1)</f>
        <v>42038.25</v>
      </c>
      <c r="N131">
        <v>1425103200</v>
      </c>
      <c r="O131" s="7">
        <f t="shared" ref="O131:O194" si="19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20">LEFT(R131, FIND("/", R131) - 1)</f>
        <v>food</v>
      </c>
      <c r="T131" t="str">
        <f t="shared" ref="T131:T194" si="21">MID(R131, FIND("/", R131) + 1, LEN(R131) - FIND("/", 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 s="4">
        <f t="shared" si="16"/>
        <v>28.001876172607879</v>
      </c>
      <c r="F132">
        <v>14925</v>
      </c>
      <c r="G132" s="38">
        <f t="shared" si="17"/>
        <v>155.46875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7">
        <f t="shared" si="18"/>
        <v>40842.208333333336</v>
      </c>
      <c r="N132">
        <v>1320991200</v>
      </c>
      <c r="O132" s="7">
        <f t="shared" si="19"/>
        <v>40858.25</v>
      </c>
      <c r="P132" t="b">
        <v>0</v>
      </c>
      <c r="Q132" t="b">
        <v>0</v>
      </c>
      <c r="R132" t="s">
        <v>53</v>
      </c>
      <c r="S132" t="str">
        <f t="shared" si="20"/>
        <v>film &amp; video</v>
      </c>
      <c r="T132" t="str">
        <f t="shared" si="21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 s="4">
        <f t="shared" si="16"/>
        <v>67.996725337699544</v>
      </c>
      <c r="F133">
        <v>166116</v>
      </c>
      <c r="G133" s="38">
        <f t="shared" si="17"/>
        <v>100.85974499089254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7">
        <f t="shared" si="18"/>
        <v>41607.25</v>
      </c>
      <c r="N133">
        <v>1386828000</v>
      </c>
      <c r="O133" s="7">
        <f t="shared" si="19"/>
        <v>41620.25</v>
      </c>
      <c r="P133" t="b">
        <v>0</v>
      </c>
      <c r="Q133" t="b">
        <v>0</v>
      </c>
      <c r="R133" t="s">
        <v>28</v>
      </c>
      <c r="S133" t="str">
        <f t="shared" si="20"/>
        <v>technology</v>
      </c>
      <c r="T133" t="str">
        <f t="shared" si="21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 s="4">
        <f t="shared" si="16"/>
        <v>43.078651685393261</v>
      </c>
      <c r="F134">
        <v>3834</v>
      </c>
      <c r="G134" s="38">
        <f t="shared" si="17"/>
        <v>116.18181818181819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7">
        <f t="shared" si="18"/>
        <v>43112.25</v>
      </c>
      <c r="N134">
        <v>1517119200</v>
      </c>
      <c r="O134" s="7">
        <f t="shared" si="19"/>
        <v>43128.25</v>
      </c>
      <c r="P134" t="b">
        <v>0</v>
      </c>
      <c r="Q134" t="b">
        <v>1</v>
      </c>
      <c r="R134" t="s">
        <v>33</v>
      </c>
      <c r="S134" t="str">
        <f t="shared" si="20"/>
        <v>theater</v>
      </c>
      <c r="T134" t="str">
        <f t="shared" si="21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 s="4">
        <f t="shared" si="16"/>
        <v>87.95597484276729</v>
      </c>
      <c r="F135">
        <v>13985</v>
      </c>
      <c r="G135" s="38">
        <f t="shared" si="17"/>
        <v>310.77777777777777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7">
        <f t="shared" si="18"/>
        <v>40767.208333333336</v>
      </c>
      <c r="N135">
        <v>1315026000</v>
      </c>
      <c r="O135" s="7">
        <f t="shared" si="19"/>
        <v>40789.208333333336</v>
      </c>
      <c r="P135" t="b">
        <v>0</v>
      </c>
      <c r="Q135" t="b">
        <v>0</v>
      </c>
      <c r="R135" t="s">
        <v>319</v>
      </c>
      <c r="S135" t="str">
        <f t="shared" si="20"/>
        <v>music</v>
      </c>
      <c r="T135" t="str">
        <f t="shared" si="21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 s="4">
        <f t="shared" si="16"/>
        <v>94.987234042553197</v>
      </c>
      <c r="F136">
        <v>89288</v>
      </c>
      <c r="G136" s="38">
        <f t="shared" si="17"/>
        <v>89.73668341708543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7">
        <f t="shared" si="18"/>
        <v>40713.208333333336</v>
      </c>
      <c r="N136">
        <v>1312693200</v>
      </c>
      <c r="O136" s="7">
        <f t="shared" si="19"/>
        <v>40762.208333333336</v>
      </c>
      <c r="P136" t="b">
        <v>0</v>
      </c>
      <c r="Q136" t="b">
        <v>1</v>
      </c>
      <c r="R136" t="s">
        <v>42</v>
      </c>
      <c r="S136" t="str">
        <f t="shared" si="20"/>
        <v>film &amp; video</v>
      </c>
      <c r="T136" t="str">
        <f t="shared" si="21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 s="4">
        <f t="shared" si="16"/>
        <v>46.905982905982903</v>
      </c>
      <c r="F137">
        <v>5488</v>
      </c>
      <c r="G137" s="38">
        <f t="shared" si="17"/>
        <v>71.27272727272728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7">
        <f t="shared" si="18"/>
        <v>41340.25</v>
      </c>
      <c r="N137">
        <v>1363064400</v>
      </c>
      <c r="O137" s="7">
        <f t="shared" si="19"/>
        <v>41345.208333333336</v>
      </c>
      <c r="P137" t="b">
        <v>0</v>
      </c>
      <c r="Q137" t="b">
        <v>1</v>
      </c>
      <c r="R137" t="s">
        <v>33</v>
      </c>
      <c r="S137" t="str">
        <f t="shared" si="20"/>
        <v>theater</v>
      </c>
      <c r="T137" t="str">
        <f t="shared" si="21"/>
        <v>plays</v>
      </c>
    </row>
    <row r="138" spans="1:20" ht="34" x14ac:dyDescent="0.2">
      <c r="A138">
        <v>136</v>
      </c>
      <c r="B138" t="s">
        <v>324</v>
      </c>
      <c r="C138" s="3" t="s">
        <v>325</v>
      </c>
      <c r="D138">
        <v>82800</v>
      </c>
      <c r="E138" s="4">
        <f t="shared" si="16"/>
        <v>46.913793103448278</v>
      </c>
      <c r="F138">
        <v>2721</v>
      </c>
      <c r="G138" s="38">
        <f t="shared" si="17"/>
        <v>3.2862318840579712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7">
        <f t="shared" si="18"/>
        <v>41797.208333333336</v>
      </c>
      <c r="N138">
        <v>1403154000</v>
      </c>
      <c r="O138" s="7">
        <f t="shared" si="19"/>
        <v>41809.208333333336</v>
      </c>
      <c r="P138" t="b">
        <v>0</v>
      </c>
      <c r="Q138" t="b">
        <v>1</v>
      </c>
      <c r="R138" t="s">
        <v>53</v>
      </c>
      <c r="S138" t="str">
        <f t="shared" si="20"/>
        <v>film &amp; video</v>
      </c>
      <c r="T138" t="str">
        <f t="shared" si="21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 s="4">
        <f t="shared" si="16"/>
        <v>94.24</v>
      </c>
      <c r="F139">
        <v>4712</v>
      </c>
      <c r="G139" s="38">
        <f t="shared" si="17"/>
        <v>261.77777777777777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7">
        <f t="shared" si="18"/>
        <v>40457.208333333336</v>
      </c>
      <c r="N139">
        <v>1286859600</v>
      </c>
      <c r="O139" s="7">
        <f t="shared" si="19"/>
        <v>40463.208333333336</v>
      </c>
      <c r="P139" t="b">
        <v>0</v>
      </c>
      <c r="Q139" t="b">
        <v>0</v>
      </c>
      <c r="R139" t="s">
        <v>68</v>
      </c>
      <c r="S139" t="str">
        <f t="shared" si="20"/>
        <v>publishing</v>
      </c>
      <c r="T139" t="str">
        <f t="shared" si="21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 s="4">
        <f t="shared" si="16"/>
        <v>80.139130434782615</v>
      </c>
      <c r="F140">
        <v>9216</v>
      </c>
      <c r="G140" s="38">
        <f t="shared" si="17"/>
        <v>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7">
        <f t="shared" si="18"/>
        <v>41180.208333333336</v>
      </c>
      <c r="N140">
        <v>1349326800</v>
      </c>
      <c r="O140" s="7">
        <f t="shared" si="19"/>
        <v>41186.208333333336</v>
      </c>
      <c r="P140" t="b">
        <v>0</v>
      </c>
      <c r="Q140" t="b">
        <v>0</v>
      </c>
      <c r="R140" t="s">
        <v>292</v>
      </c>
      <c r="S140" t="str">
        <f t="shared" si="20"/>
        <v>games</v>
      </c>
      <c r="T140" t="str">
        <f t="shared" si="21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 s="4">
        <f t="shared" si="16"/>
        <v>59.036809815950917</v>
      </c>
      <c r="F141">
        <v>19246</v>
      </c>
      <c r="G141" s="38">
        <f t="shared" si="17"/>
        <v>20.896851248642779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7">
        <f t="shared" si="18"/>
        <v>42115.208333333328</v>
      </c>
      <c r="N141">
        <v>1430974800</v>
      </c>
      <c r="O141" s="7">
        <f t="shared" si="19"/>
        <v>42131.208333333328</v>
      </c>
      <c r="P141" t="b">
        <v>0</v>
      </c>
      <c r="Q141" t="b">
        <v>1</v>
      </c>
      <c r="R141" t="s">
        <v>65</v>
      </c>
      <c r="S141" t="str">
        <f t="shared" si="20"/>
        <v>technology</v>
      </c>
      <c r="T141" t="str">
        <f t="shared" si="21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 s="4">
        <f t="shared" si="16"/>
        <v>65.989247311827953</v>
      </c>
      <c r="F142">
        <v>12274</v>
      </c>
      <c r="G142" s="38">
        <f t="shared" si="17"/>
        <v>223.16363636363636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7">
        <f t="shared" si="18"/>
        <v>43156.25</v>
      </c>
      <c r="N142">
        <v>1519970400</v>
      </c>
      <c r="O142" s="7">
        <f t="shared" si="19"/>
        <v>43161.25</v>
      </c>
      <c r="P142" t="b">
        <v>0</v>
      </c>
      <c r="Q142" t="b">
        <v>0</v>
      </c>
      <c r="R142" t="s">
        <v>42</v>
      </c>
      <c r="S142" t="str">
        <f t="shared" si="20"/>
        <v>film &amp; video</v>
      </c>
      <c r="T142" t="str">
        <f t="shared" si="21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 s="4">
        <f t="shared" si="16"/>
        <v>60.992530345471522</v>
      </c>
      <c r="F143">
        <v>65323</v>
      </c>
      <c r="G143" s="38">
        <f t="shared" si="17"/>
        <v>101.59097978227061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7">
        <f t="shared" si="18"/>
        <v>42167.208333333328</v>
      </c>
      <c r="N143">
        <v>1434603600</v>
      </c>
      <c r="O143" s="7">
        <f t="shared" si="19"/>
        <v>42173.208333333328</v>
      </c>
      <c r="P143" t="b">
        <v>0</v>
      </c>
      <c r="Q143" t="b">
        <v>0</v>
      </c>
      <c r="R143" t="s">
        <v>28</v>
      </c>
      <c r="S143" t="str">
        <f t="shared" si="20"/>
        <v>technology</v>
      </c>
      <c r="T143" t="str">
        <f t="shared" si="21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 s="4">
        <f t="shared" si="16"/>
        <v>98.307692307692307</v>
      </c>
      <c r="F144">
        <v>11502</v>
      </c>
      <c r="G144" s="38">
        <f t="shared" si="17"/>
        <v>230.03999999999996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7">
        <f t="shared" si="18"/>
        <v>41005.208333333336</v>
      </c>
      <c r="N144">
        <v>1337230800</v>
      </c>
      <c r="O144" s="7">
        <f t="shared" si="19"/>
        <v>41046.208333333336</v>
      </c>
      <c r="P144" t="b">
        <v>0</v>
      </c>
      <c r="Q144" t="b">
        <v>0</v>
      </c>
      <c r="R144" t="s">
        <v>28</v>
      </c>
      <c r="S144" t="str">
        <f t="shared" si="20"/>
        <v>technology</v>
      </c>
      <c r="T144" t="str">
        <f t="shared" si="21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 s="4">
        <f t="shared" si="16"/>
        <v>104.6</v>
      </c>
      <c r="F145">
        <v>7322</v>
      </c>
      <c r="G145" s="38">
        <f t="shared" si="17"/>
        <v>135.59259259259261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7">
        <f t="shared" si="18"/>
        <v>40357.208333333336</v>
      </c>
      <c r="N145">
        <v>1279429200</v>
      </c>
      <c r="O145" s="7">
        <f t="shared" si="19"/>
        <v>40377.208333333336</v>
      </c>
      <c r="P145" t="b">
        <v>0</v>
      </c>
      <c r="Q145" t="b">
        <v>0</v>
      </c>
      <c r="R145" t="s">
        <v>60</v>
      </c>
      <c r="S145" t="str">
        <f t="shared" si="20"/>
        <v>music</v>
      </c>
      <c r="T145" t="str">
        <f t="shared" si="21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 s="4">
        <f t="shared" si="16"/>
        <v>86.066666666666663</v>
      </c>
      <c r="F146">
        <v>11619</v>
      </c>
      <c r="G146" s="38">
        <f t="shared" si="17"/>
        <v>129.1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7">
        <f t="shared" si="18"/>
        <v>43633.208333333328</v>
      </c>
      <c r="N146">
        <v>1561438800</v>
      </c>
      <c r="O146" s="7">
        <f t="shared" si="19"/>
        <v>43641.208333333328</v>
      </c>
      <c r="P146" t="b">
        <v>0</v>
      </c>
      <c r="Q146" t="b">
        <v>0</v>
      </c>
      <c r="R146" t="s">
        <v>33</v>
      </c>
      <c r="S146" t="str">
        <f t="shared" si="20"/>
        <v>theater</v>
      </c>
      <c r="T146" t="str">
        <f t="shared" si="21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 s="4">
        <f t="shared" si="16"/>
        <v>76.989583333333329</v>
      </c>
      <c r="F147">
        <v>59128</v>
      </c>
      <c r="G147" s="38">
        <f t="shared" si="17"/>
        <v>236.512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7">
        <f t="shared" si="18"/>
        <v>41889.208333333336</v>
      </c>
      <c r="N147">
        <v>1410498000</v>
      </c>
      <c r="O147" s="7">
        <f t="shared" si="19"/>
        <v>41894.208333333336</v>
      </c>
      <c r="P147" t="b">
        <v>0</v>
      </c>
      <c r="Q147" t="b">
        <v>0</v>
      </c>
      <c r="R147" t="s">
        <v>65</v>
      </c>
      <c r="S147" t="str">
        <f t="shared" si="20"/>
        <v>technology</v>
      </c>
      <c r="T147" t="str">
        <f t="shared" si="21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 s="4">
        <f t="shared" si="16"/>
        <v>29.764705882352942</v>
      </c>
      <c r="F148">
        <v>1518</v>
      </c>
      <c r="G148" s="38">
        <f t="shared" si="17"/>
        <v>17.25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7">
        <f t="shared" si="18"/>
        <v>40855.25</v>
      </c>
      <c r="N148">
        <v>1322460000</v>
      </c>
      <c r="O148" s="7">
        <f t="shared" si="19"/>
        <v>40875.25</v>
      </c>
      <c r="P148" t="b">
        <v>0</v>
      </c>
      <c r="Q148" t="b">
        <v>0</v>
      </c>
      <c r="R148" t="s">
        <v>33</v>
      </c>
      <c r="S148" t="str">
        <f t="shared" si="20"/>
        <v>theater</v>
      </c>
      <c r="T148" t="str">
        <f t="shared" si="21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 s="4">
        <f t="shared" si="16"/>
        <v>46.91959798994975</v>
      </c>
      <c r="F149">
        <v>9337</v>
      </c>
      <c r="G149" s="38">
        <f t="shared" si="17"/>
        <v>112.49397590361446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7">
        <f t="shared" si="18"/>
        <v>42534.208333333328</v>
      </c>
      <c r="N149">
        <v>1466312400</v>
      </c>
      <c r="O149" s="7">
        <f t="shared" si="19"/>
        <v>42540.208333333328</v>
      </c>
      <c r="P149" t="b">
        <v>0</v>
      </c>
      <c r="Q149" t="b">
        <v>1</v>
      </c>
      <c r="R149" t="s">
        <v>33</v>
      </c>
      <c r="S149" t="str">
        <f t="shared" si="20"/>
        <v>theater</v>
      </c>
      <c r="T149" t="str">
        <f t="shared" si="21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 s="4">
        <f t="shared" si="16"/>
        <v>105.18691588785046</v>
      </c>
      <c r="F150">
        <v>11255</v>
      </c>
      <c r="G150" s="38">
        <f t="shared" si="17"/>
        <v>121.02150537634408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7">
        <f t="shared" si="18"/>
        <v>42941.208333333328</v>
      </c>
      <c r="N150">
        <v>1501736400</v>
      </c>
      <c r="O150" s="7">
        <f t="shared" si="19"/>
        <v>42950.208333333328</v>
      </c>
      <c r="P150" t="b">
        <v>0</v>
      </c>
      <c r="Q150" t="b">
        <v>0</v>
      </c>
      <c r="R150" t="s">
        <v>65</v>
      </c>
      <c r="S150" t="str">
        <f t="shared" si="20"/>
        <v>technology</v>
      </c>
      <c r="T150" t="str">
        <f t="shared" si="21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 s="4">
        <f t="shared" si="16"/>
        <v>69.907692307692301</v>
      </c>
      <c r="F151">
        <v>13632</v>
      </c>
      <c r="G151" s="38">
        <f t="shared" si="17"/>
        <v>219.87096774193549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7">
        <f t="shared" si="18"/>
        <v>41275.25</v>
      </c>
      <c r="N151">
        <v>1361512800</v>
      </c>
      <c r="O151" s="7">
        <f t="shared" si="19"/>
        <v>41327.25</v>
      </c>
      <c r="P151" t="b">
        <v>0</v>
      </c>
      <c r="Q151" t="b">
        <v>0</v>
      </c>
      <c r="R151" t="s">
        <v>60</v>
      </c>
      <c r="S151" t="str">
        <f t="shared" si="20"/>
        <v>music</v>
      </c>
      <c r="T151" t="str">
        <f t="shared" si="21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 s="4">
        <f t="shared" si="16"/>
        <v>1</v>
      </c>
      <c r="F152">
        <v>1</v>
      </c>
      <c r="G152" s="38">
        <f t="shared" si="17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7">
        <f t="shared" si="18"/>
        <v>43450.25</v>
      </c>
      <c r="N152">
        <v>1545026400</v>
      </c>
      <c r="O152" s="7">
        <f t="shared" si="19"/>
        <v>43451.25</v>
      </c>
      <c r="P152" t="b">
        <v>0</v>
      </c>
      <c r="Q152" t="b">
        <v>0</v>
      </c>
      <c r="R152" t="s">
        <v>23</v>
      </c>
      <c r="S152" t="str">
        <f t="shared" si="20"/>
        <v>music</v>
      </c>
      <c r="T152" t="str">
        <f t="shared" si="21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 s="4">
        <f t="shared" si="16"/>
        <v>60.011588275391958</v>
      </c>
      <c r="F153">
        <v>88037</v>
      </c>
      <c r="G153" s="38">
        <f t="shared" si="17"/>
        <v>64.166909620991248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7">
        <f t="shared" si="18"/>
        <v>41799.208333333336</v>
      </c>
      <c r="N153">
        <v>1406696400</v>
      </c>
      <c r="O153" s="7">
        <f t="shared" si="19"/>
        <v>41850.208333333336</v>
      </c>
      <c r="P153" t="b">
        <v>0</v>
      </c>
      <c r="Q153" t="b">
        <v>0</v>
      </c>
      <c r="R153" t="s">
        <v>50</v>
      </c>
      <c r="S153" t="str">
        <f t="shared" si="20"/>
        <v>music</v>
      </c>
      <c r="T153" t="str">
        <f t="shared" si="21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 s="4">
        <f t="shared" si="16"/>
        <v>52.006220379146917</v>
      </c>
      <c r="F154">
        <v>175573</v>
      </c>
      <c r="G154" s="38">
        <f t="shared" si="17"/>
        <v>423.06746987951806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7">
        <f t="shared" si="18"/>
        <v>42783.25</v>
      </c>
      <c r="N154">
        <v>1487916000</v>
      </c>
      <c r="O154" s="7">
        <f t="shared" si="19"/>
        <v>42790.25</v>
      </c>
      <c r="P154" t="b">
        <v>0</v>
      </c>
      <c r="Q154" t="b">
        <v>0</v>
      </c>
      <c r="R154" t="s">
        <v>60</v>
      </c>
      <c r="S154" t="str">
        <f t="shared" si="20"/>
        <v>music</v>
      </c>
      <c r="T154" t="str">
        <f t="shared" si="21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 s="4">
        <f t="shared" si="16"/>
        <v>31.000176025347649</v>
      </c>
      <c r="F155">
        <v>176112</v>
      </c>
      <c r="G155" s="38">
        <f t="shared" si="17"/>
        <v>92.984160506863773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7">
        <f t="shared" si="18"/>
        <v>41201.208333333336</v>
      </c>
      <c r="N155">
        <v>1351141200</v>
      </c>
      <c r="O155" s="7">
        <f t="shared" si="19"/>
        <v>41207.208333333336</v>
      </c>
      <c r="P155" t="b">
        <v>0</v>
      </c>
      <c r="Q155" t="b">
        <v>0</v>
      </c>
      <c r="R155" t="s">
        <v>33</v>
      </c>
      <c r="S155" t="str">
        <f t="shared" si="20"/>
        <v>theater</v>
      </c>
      <c r="T155" t="str">
        <f t="shared" si="21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 s="4">
        <f t="shared" si="16"/>
        <v>95.042492917847028</v>
      </c>
      <c r="F156">
        <v>100650</v>
      </c>
      <c r="G156" s="38">
        <f t="shared" si="17"/>
        <v>58.756567425569173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7">
        <f t="shared" si="18"/>
        <v>42502.208333333328</v>
      </c>
      <c r="N156">
        <v>1465016400</v>
      </c>
      <c r="O156" s="7">
        <f t="shared" si="19"/>
        <v>42525.208333333328</v>
      </c>
      <c r="P156" t="b">
        <v>0</v>
      </c>
      <c r="Q156" t="b">
        <v>1</v>
      </c>
      <c r="R156" t="s">
        <v>60</v>
      </c>
      <c r="S156" t="str">
        <f t="shared" si="20"/>
        <v>music</v>
      </c>
      <c r="T156" t="str">
        <f t="shared" si="21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 s="4">
        <f t="shared" si="16"/>
        <v>75.968174204355108</v>
      </c>
      <c r="F157">
        <v>90706</v>
      </c>
      <c r="G157" s="38">
        <f t="shared" si="17"/>
        <v>65.022222222222226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7">
        <f t="shared" si="18"/>
        <v>40262.208333333336</v>
      </c>
      <c r="N157">
        <v>1270789200</v>
      </c>
      <c r="O157" s="7">
        <f t="shared" si="19"/>
        <v>40277.208333333336</v>
      </c>
      <c r="P157" t="b">
        <v>0</v>
      </c>
      <c r="Q157" t="b">
        <v>0</v>
      </c>
      <c r="R157" t="s">
        <v>33</v>
      </c>
      <c r="S157" t="str">
        <f t="shared" si="20"/>
        <v>theater</v>
      </c>
      <c r="T157" t="str">
        <f t="shared" si="21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 s="4">
        <f t="shared" si="16"/>
        <v>71.013192612137203</v>
      </c>
      <c r="F158">
        <v>26914</v>
      </c>
      <c r="G158" s="38">
        <f t="shared" si="17"/>
        <v>73.939560439560438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7">
        <f t="shared" si="18"/>
        <v>43743.208333333328</v>
      </c>
      <c r="N158">
        <v>1572325200</v>
      </c>
      <c r="O158" s="7">
        <f t="shared" si="19"/>
        <v>43767.208333333328</v>
      </c>
      <c r="P158" t="b">
        <v>0</v>
      </c>
      <c r="Q158" t="b">
        <v>0</v>
      </c>
      <c r="R158" t="s">
        <v>23</v>
      </c>
      <c r="S158" t="str">
        <f t="shared" si="20"/>
        <v>music</v>
      </c>
      <c r="T158" t="str">
        <f t="shared" si="21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 s="4">
        <f t="shared" si="16"/>
        <v>73.733333333333334</v>
      </c>
      <c r="F159">
        <v>2212</v>
      </c>
      <c r="G159" s="38">
        <f t="shared" si="17"/>
        <v>52.666666666666664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7">
        <f t="shared" si="18"/>
        <v>41638.25</v>
      </c>
      <c r="N159">
        <v>1389420000</v>
      </c>
      <c r="O159" s="7">
        <f t="shared" si="19"/>
        <v>41650.25</v>
      </c>
      <c r="P159" t="b">
        <v>0</v>
      </c>
      <c r="Q159" t="b">
        <v>0</v>
      </c>
      <c r="R159" t="s">
        <v>122</v>
      </c>
      <c r="S159" t="str">
        <f t="shared" si="20"/>
        <v>photography</v>
      </c>
      <c r="T159" t="str">
        <f t="shared" si="21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 s="4">
        <f t="shared" si="16"/>
        <v>113.17073170731707</v>
      </c>
      <c r="F160">
        <v>4640</v>
      </c>
      <c r="G160" s="38">
        <f t="shared" si="17"/>
        <v>220.95238095238096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7">
        <f t="shared" si="18"/>
        <v>42346.25</v>
      </c>
      <c r="N160">
        <v>1449640800</v>
      </c>
      <c r="O160" s="7">
        <f t="shared" si="19"/>
        <v>42347.25</v>
      </c>
      <c r="P160" t="b">
        <v>0</v>
      </c>
      <c r="Q160" t="b">
        <v>0</v>
      </c>
      <c r="R160" t="s">
        <v>23</v>
      </c>
      <c r="S160" t="str">
        <f t="shared" si="20"/>
        <v>music</v>
      </c>
      <c r="T160" t="str">
        <f t="shared" si="21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 s="4">
        <f t="shared" si="16"/>
        <v>105.00933552992861</v>
      </c>
      <c r="F161">
        <v>191222</v>
      </c>
      <c r="G161" s="38">
        <f t="shared" si="17"/>
        <v>100.01150627615063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7">
        <f t="shared" si="18"/>
        <v>43551.208333333328</v>
      </c>
      <c r="N161">
        <v>1555218000</v>
      </c>
      <c r="O161" s="7">
        <f t="shared" si="19"/>
        <v>43569.208333333328</v>
      </c>
      <c r="P161" t="b">
        <v>0</v>
      </c>
      <c r="Q161" t="b">
        <v>1</v>
      </c>
      <c r="R161" t="s">
        <v>33</v>
      </c>
      <c r="S161" t="str">
        <f t="shared" si="20"/>
        <v>theater</v>
      </c>
      <c r="T161" t="str">
        <f t="shared" si="21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 s="4">
        <f t="shared" si="16"/>
        <v>79.176829268292678</v>
      </c>
      <c r="F162">
        <v>12985</v>
      </c>
      <c r="G162" s="38">
        <f t="shared" si="17"/>
        <v>162.3125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7">
        <f t="shared" si="18"/>
        <v>43582.208333333328</v>
      </c>
      <c r="N162">
        <v>1557723600</v>
      </c>
      <c r="O162" s="7">
        <f t="shared" si="19"/>
        <v>43598.208333333328</v>
      </c>
      <c r="P162" t="b">
        <v>0</v>
      </c>
      <c r="Q162" t="b">
        <v>0</v>
      </c>
      <c r="R162" t="s">
        <v>65</v>
      </c>
      <c r="S162" t="str">
        <f t="shared" si="20"/>
        <v>technology</v>
      </c>
      <c r="T162" t="str">
        <f t="shared" si="21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 s="4">
        <f t="shared" si="16"/>
        <v>57.333333333333336</v>
      </c>
      <c r="F163">
        <v>4300</v>
      </c>
      <c r="G163" s="38">
        <f t="shared" si="17"/>
        <v>78.181818181818187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7">
        <f t="shared" si="18"/>
        <v>42270.208333333328</v>
      </c>
      <c r="N163">
        <v>1443502800</v>
      </c>
      <c r="O163" s="7">
        <f t="shared" si="19"/>
        <v>42276.208333333328</v>
      </c>
      <c r="P163" t="b">
        <v>0</v>
      </c>
      <c r="Q163" t="b">
        <v>1</v>
      </c>
      <c r="R163" t="s">
        <v>28</v>
      </c>
      <c r="S163" t="str">
        <f t="shared" si="20"/>
        <v>technology</v>
      </c>
      <c r="T163" t="str">
        <f t="shared" si="21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 s="4">
        <f t="shared" si="16"/>
        <v>58.178343949044589</v>
      </c>
      <c r="F164">
        <v>9134</v>
      </c>
      <c r="G164" s="38">
        <f t="shared" si="17"/>
        <v>149.73770491803279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7">
        <f t="shared" si="18"/>
        <v>43442.25</v>
      </c>
      <c r="N164">
        <v>1546840800</v>
      </c>
      <c r="O164" s="7">
        <f t="shared" si="19"/>
        <v>43472.25</v>
      </c>
      <c r="P164" t="b">
        <v>0</v>
      </c>
      <c r="Q164" t="b">
        <v>0</v>
      </c>
      <c r="R164" t="s">
        <v>23</v>
      </c>
      <c r="S164" t="str">
        <f t="shared" si="20"/>
        <v>music</v>
      </c>
      <c r="T164" t="str">
        <f t="shared" si="21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 s="4">
        <f t="shared" si="16"/>
        <v>36.032520325203251</v>
      </c>
      <c r="F165">
        <v>8864</v>
      </c>
      <c r="G165" s="38">
        <f t="shared" si="17"/>
        <v>253.25714285714284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7">
        <f t="shared" si="18"/>
        <v>43028.208333333328</v>
      </c>
      <c r="N165">
        <v>1512712800</v>
      </c>
      <c r="O165" s="7">
        <f t="shared" si="19"/>
        <v>43077.25</v>
      </c>
      <c r="P165" t="b">
        <v>0</v>
      </c>
      <c r="Q165" t="b">
        <v>1</v>
      </c>
      <c r="R165" t="s">
        <v>122</v>
      </c>
      <c r="S165" t="str">
        <f t="shared" si="20"/>
        <v>photography</v>
      </c>
      <c r="T165" t="str">
        <f t="shared" si="21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 s="4">
        <f t="shared" si="16"/>
        <v>107.99068767908309</v>
      </c>
      <c r="F166">
        <v>150755</v>
      </c>
      <c r="G166" s="38">
        <f t="shared" si="17"/>
        <v>100.16943521594683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7">
        <f t="shared" si="18"/>
        <v>43016.208333333328</v>
      </c>
      <c r="N166">
        <v>1507525200</v>
      </c>
      <c r="O166" s="7">
        <f t="shared" si="19"/>
        <v>43017.208333333328</v>
      </c>
      <c r="P166" t="b">
        <v>0</v>
      </c>
      <c r="Q166" t="b">
        <v>0</v>
      </c>
      <c r="R166" t="s">
        <v>33</v>
      </c>
      <c r="S166" t="str">
        <f t="shared" si="20"/>
        <v>theater</v>
      </c>
      <c r="T166" t="str">
        <f t="shared" si="21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 s="4">
        <f t="shared" si="16"/>
        <v>44.005985634477256</v>
      </c>
      <c r="F167">
        <v>110279</v>
      </c>
      <c r="G167" s="38">
        <f t="shared" si="17"/>
        <v>121.99004424778761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7">
        <f t="shared" si="18"/>
        <v>42948.208333333328</v>
      </c>
      <c r="N167">
        <v>1504328400</v>
      </c>
      <c r="O167" s="7">
        <f t="shared" si="19"/>
        <v>42980.208333333328</v>
      </c>
      <c r="P167" t="b">
        <v>0</v>
      </c>
      <c r="Q167" t="b">
        <v>0</v>
      </c>
      <c r="R167" t="s">
        <v>28</v>
      </c>
      <c r="S167" t="str">
        <f t="shared" si="20"/>
        <v>technology</v>
      </c>
      <c r="T167" t="str">
        <f t="shared" si="21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 s="4">
        <f t="shared" si="16"/>
        <v>55.077868852459019</v>
      </c>
      <c r="F168">
        <v>13439</v>
      </c>
      <c r="G168" s="38">
        <f t="shared" si="17"/>
        <v>137.13265306122449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7">
        <f t="shared" si="18"/>
        <v>40534.25</v>
      </c>
      <c r="N168">
        <v>1293343200</v>
      </c>
      <c r="O168" s="7">
        <f t="shared" si="19"/>
        <v>40538.25</v>
      </c>
      <c r="P168" t="b">
        <v>0</v>
      </c>
      <c r="Q168" t="b">
        <v>0</v>
      </c>
      <c r="R168" t="s">
        <v>122</v>
      </c>
      <c r="S168" t="str">
        <f t="shared" si="20"/>
        <v>photography</v>
      </c>
      <c r="T168" t="str">
        <f t="shared" si="21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 s="4">
        <f t="shared" si="16"/>
        <v>74</v>
      </c>
      <c r="F169">
        <v>10804</v>
      </c>
      <c r="G169" s="38">
        <f t="shared" si="17"/>
        <v>415.53846153846149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7">
        <f t="shared" si="18"/>
        <v>41435.208333333336</v>
      </c>
      <c r="N169">
        <v>1371704400</v>
      </c>
      <c r="O169" s="7">
        <f t="shared" si="19"/>
        <v>41445.208333333336</v>
      </c>
      <c r="P169" t="b">
        <v>0</v>
      </c>
      <c r="Q169" t="b">
        <v>0</v>
      </c>
      <c r="R169" t="s">
        <v>33</v>
      </c>
      <c r="S169" t="str">
        <f t="shared" si="20"/>
        <v>theater</v>
      </c>
      <c r="T169" t="str">
        <f t="shared" si="21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 s="4">
        <f t="shared" si="16"/>
        <v>41.996858638743454</v>
      </c>
      <c r="F170">
        <v>40107</v>
      </c>
      <c r="G170" s="38">
        <f t="shared" si="17"/>
        <v>31.30913348946136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7">
        <f t="shared" si="18"/>
        <v>43518.25</v>
      </c>
      <c r="N170">
        <v>1552798800</v>
      </c>
      <c r="O170" s="7">
        <f t="shared" si="19"/>
        <v>43541.208333333328</v>
      </c>
      <c r="P170" t="b">
        <v>0</v>
      </c>
      <c r="Q170" t="b">
        <v>1</v>
      </c>
      <c r="R170" t="s">
        <v>60</v>
      </c>
      <c r="S170" t="str">
        <f t="shared" si="20"/>
        <v>music</v>
      </c>
      <c r="T170" t="str">
        <f t="shared" si="21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 s="4">
        <f t="shared" si="16"/>
        <v>77.988161010260455</v>
      </c>
      <c r="F171">
        <v>98811</v>
      </c>
      <c r="G171" s="38">
        <f t="shared" si="17"/>
        <v>424.08154506437768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7">
        <f t="shared" si="18"/>
        <v>41077.208333333336</v>
      </c>
      <c r="N171">
        <v>1342328400</v>
      </c>
      <c r="O171" s="7">
        <f t="shared" si="19"/>
        <v>41105.208333333336</v>
      </c>
      <c r="P171" t="b">
        <v>0</v>
      </c>
      <c r="Q171" t="b">
        <v>1</v>
      </c>
      <c r="R171" t="s">
        <v>100</v>
      </c>
      <c r="S171" t="str">
        <f t="shared" si="20"/>
        <v>film &amp; video</v>
      </c>
      <c r="T171" t="str">
        <f t="shared" si="21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 s="4">
        <f t="shared" si="16"/>
        <v>82.507462686567166</v>
      </c>
      <c r="F172">
        <v>5528</v>
      </c>
      <c r="G172" s="38">
        <f t="shared" si="17"/>
        <v>2.93886230728336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7">
        <f t="shared" si="18"/>
        <v>42950.208333333328</v>
      </c>
      <c r="N172">
        <v>1502341200</v>
      </c>
      <c r="O172" s="7">
        <f t="shared" si="19"/>
        <v>42957.208333333328</v>
      </c>
      <c r="P172" t="b">
        <v>0</v>
      </c>
      <c r="Q172" t="b">
        <v>0</v>
      </c>
      <c r="R172" t="s">
        <v>60</v>
      </c>
      <c r="S172" t="str">
        <f t="shared" si="20"/>
        <v>music</v>
      </c>
      <c r="T172" t="str">
        <f t="shared" si="21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 s="4">
        <f t="shared" si="16"/>
        <v>104.2</v>
      </c>
      <c r="F173">
        <v>521</v>
      </c>
      <c r="G173" s="38">
        <f t="shared" si="17"/>
        <v>10.63265306122449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7">
        <f t="shared" si="18"/>
        <v>41718.208333333336</v>
      </c>
      <c r="N173">
        <v>1397192400</v>
      </c>
      <c r="O173" s="7">
        <f t="shared" si="19"/>
        <v>41740.208333333336</v>
      </c>
      <c r="P173" t="b">
        <v>0</v>
      </c>
      <c r="Q173" t="b">
        <v>0</v>
      </c>
      <c r="R173" t="s">
        <v>206</v>
      </c>
      <c r="S173" t="str">
        <f t="shared" si="20"/>
        <v>publishing</v>
      </c>
      <c r="T173" t="str">
        <f t="shared" si="21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 s="4">
        <f t="shared" si="16"/>
        <v>25.5</v>
      </c>
      <c r="F174">
        <v>663</v>
      </c>
      <c r="G174" s="38">
        <f t="shared" si="17"/>
        <v>82.875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7">
        <f t="shared" si="18"/>
        <v>41839.208333333336</v>
      </c>
      <c r="N174">
        <v>1407042000</v>
      </c>
      <c r="O174" s="7">
        <f t="shared" si="19"/>
        <v>41854.208333333336</v>
      </c>
      <c r="P174" t="b">
        <v>0</v>
      </c>
      <c r="Q174" t="b">
        <v>1</v>
      </c>
      <c r="R174" t="s">
        <v>42</v>
      </c>
      <c r="S174" t="str">
        <f t="shared" si="20"/>
        <v>film &amp; video</v>
      </c>
      <c r="T174" t="str">
        <f t="shared" si="21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 s="4">
        <f t="shared" si="16"/>
        <v>100.98334401024984</v>
      </c>
      <c r="F175">
        <v>157635</v>
      </c>
      <c r="G175" s="38">
        <f t="shared" si="17"/>
        <v>163.01447776628748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7">
        <f t="shared" si="18"/>
        <v>41412.208333333336</v>
      </c>
      <c r="N175">
        <v>1369371600</v>
      </c>
      <c r="O175" s="7">
        <f t="shared" si="19"/>
        <v>41418.208333333336</v>
      </c>
      <c r="P175" t="b">
        <v>0</v>
      </c>
      <c r="Q175" t="b">
        <v>0</v>
      </c>
      <c r="R175" t="s">
        <v>33</v>
      </c>
      <c r="S175" t="str">
        <f t="shared" si="20"/>
        <v>theater</v>
      </c>
      <c r="T175" t="str">
        <f t="shared" si="21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 s="4">
        <f t="shared" si="16"/>
        <v>111.83333333333333</v>
      </c>
      <c r="F176">
        <v>5368</v>
      </c>
      <c r="G176" s="38">
        <f t="shared" si="17"/>
        <v>894.66666666666674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7">
        <f t="shared" si="18"/>
        <v>42282.208333333328</v>
      </c>
      <c r="N176">
        <v>1444107600</v>
      </c>
      <c r="O176" s="7">
        <f t="shared" si="19"/>
        <v>42283.208333333328</v>
      </c>
      <c r="P176" t="b">
        <v>0</v>
      </c>
      <c r="Q176" t="b">
        <v>1</v>
      </c>
      <c r="R176" t="s">
        <v>65</v>
      </c>
      <c r="S176" t="str">
        <f t="shared" si="20"/>
        <v>technology</v>
      </c>
      <c r="T176" t="str">
        <f t="shared" si="21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 s="4">
        <f t="shared" si="16"/>
        <v>41.999115044247787</v>
      </c>
      <c r="F177">
        <v>47459</v>
      </c>
      <c r="G177" s="38">
        <f t="shared" si="17"/>
        <v>26.191501103752756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7">
        <f t="shared" si="18"/>
        <v>42613.208333333328</v>
      </c>
      <c r="N177">
        <v>1474261200</v>
      </c>
      <c r="O177" s="7">
        <f t="shared" si="19"/>
        <v>42632.208333333328</v>
      </c>
      <c r="P177" t="b">
        <v>0</v>
      </c>
      <c r="Q177" t="b">
        <v>0</v>
      </c>
      <c r="R177" t="s">
        <v>33</v>
      </c>
      <c r="S177" t="str">
        <f t="shared" si="20"/>
        <v>theater</v>
      </c>
      <c r="T177" t="str">
        <f t="shared" si="21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 s="4">
        <f t="shared" si="16"/>
        <v>110.05115089514067</v>
      </c>
      <c r="F178">
        <v>86060</v>
      </c>
      <c r="G178" s="38">
        <f t="shared" si="17"/>
        <v>74.834782608695647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7">
        <f t="shared" si="18"/>
        <v>42616.208333333328</v>
      </c>
      <c r="N178">
        <v>1473656400</v>
      </c>
      <c r="O178" s="7">
        <f t="shared" si="19"/>
        <v>42625.208333333328</v>
      </c>
      <c r="P178" t="b">
        <v>0</v>
      </c>
      <c r="Q178" t="b">
        <v>0</v>
      </c>
      <c r="R178" t="s">
        <v>33</v>
      </c>
      <c r="S178" t="str">
        <f t="shared" si="20"/>
        <v>theater</v>
      </c>
      <c r="T178" t="str">
        <f t="shared" si="21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 s="4">
        <f t="shared" si="16"/>
        <v>58.997079225994888</v>
      </c>
      <c r="F179">
        <v>161593</v>
      </c>
      <c r="G179" s="38">
        <f t="shared" si="17"/>
        <v>416.47680412371136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7">
        <f t="shared" si="18"/>
        <v>40497.25</v>
      </c>
      <c r="N179">
        <v>1291960800</v>
      </c>
      <c r="O179" s="7">
        <f t="shared" si="19"/>
        <v>40522.25</v>
      </c>
      <c r="P179" t="b">
        <v>0</v>
      </c>
      <c r="Q179" t="b">
        <v>0</v>
      </c>
      <c r="R179" t="s">
        <v>33</v>
      </c>
      <c r="S179" t="str">
        <f t="shared" si="20"/>
        <v>theater</v>
      </c>
      <c r="T179" t="str">
        <f t="shared" si="21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 s="4">
        <f t="shared" si="16"/>
        <v>32.985714285714288</v>
      </c>
      <c r="F180">
        <v>6927</v>
      </c>
      <c r="G180" s="38">
        <f t="shared" si="17"/>
        <v>96.208333333333329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7">
        <f t="shared" si="18"/>
        <v>42999.208333333328</v>
      </c>
      <c r="N180">
        <v>1506747600</v>
      </c>
      <c r="O180" s="7">
        <f t="shared" si="19"/>
        <v>43008.208333333328</v>
      </c>
      <c r="P180" t="b">
        <v>0</v>
      </c>
      <c r="Q180" t="b">
        <v>0</v>
      </c>
      <c r="R180" t="s">
        <v>17</v>
      </c>
      <c r="S180" t="str">
        <f t="shared" si="20"/>
        <v>food</v>
      </c>
      <c r="T180" t="str">
        <f t="shared" si="21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 s="4">
        <f t="shared" si="16"/>
        <v>45.005654509471306</v>
      </c>
      <c r="F181">
        <v>159185</v>
      </c>
      <c r="G181" s="38">
        <f t="shared" si="17"/>
        <v>357.71910112359546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7">
        <f t="shared" si="18"/>
        <v>41350.208333333336</v>
      </c>
      <c r="N181">
        <v>1363582800</v>
      </c>
      <c r="O181" s="7">
        <f t="shared" si="19"/>
        <v>41351.208333333336</v>
      </c>
      <c r="P181" t="b">
        <v>0</v>
      </c>
      <c r="Q181" t="b">
        <v>1</v>
      </c>
      <c r="R181" t="s">
        <v>33</v>
      </c>
      <c r="S181" t="str">
        <f t="shared" si="20"/>
        <v>theater</v>
      </c>
      <c r="T181" t="str">
        <f t="shared" si="21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 s="4">
        <f t="shared" si="16"/>
        <v>81.98196487897485</v>
      </c>
      <c r="F182">
        <v>172736</v>
      </c>
      <c r="G182" s="38">
        <f t="shared" si="17"/>
        <v>308.45714285714286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7">
        <f t="shared" si="18"/>
        <v>40259.208333333336</v>
      </c>
      <c r="N182">
        <v>1269666000</v>
      </c>
      <c r="O182" s="7">
        <f t="shared" si="19"/>
        <v>40264.208333333336</v>
      </c>
      <c r="P182" t="b">
        <v>0</v>
      </c>
      <c r="Q182" t="b">
        <v>0</v>
      </c>
      <c r="R182" t="s">
        <v>65</v>
      </c>
      <c r="S182" t="str">
        <f t="shared" si="20"/>
        <v>technology</v>
      </c>
      <c r="T182" t="str">
        <f t="shared" si="21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 s="4">
        <f t="shared" si="16"/>
        <v>39.080882352941174</v>
      </c>
      <c r="F183">
        <v>5315</v>
      </c>
      <c r="G183" s="38">
        <f t="shared" si="17"/>
        <v>61.802325581395344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7">
        <f t="shared" si="18"/>
        <v>43012.208333333328</v>
      </c>
      <c r="N183">
        <v>1508648400</v>
      </c>
      <c r="O183" s="7">
        <f t="shared" si="19"/>
        <v>43030.208333333328</v>
      </c>
      <c r="P183" t="b">
        <v>0</v>
      </c>
      <c r="Q183" t="b">
        <v>0</v>
      </c>
      <c r="R183" t="s">
        <v>28</v>
      </c>
      <c r="S183" t="str">
        <f t="shared" si="20"/>
        <v>technology</v>
      </c>
      <c r="T183" t="str">
        <f t="shared" si="21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 s="4">
        <f t="shared" si="16"/>
        <v>58.996383363471971</v>
      </c>
      <c r="F184">
        <v>195750</v>
      </c>
      <c r="G184" s="38">
        <f t="shared" si="17"/>
        <v>722.32472324723244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7">
        <f t="shared" si="18"/>
        <v>43631.208333333328</v>
      </c>
      <c r="N184">
        <v>1561957200</v>
      </c>
      <c r="O184" s="7">
        <f t="shared" si="19"/>
        <v>43647.208333333328</v>
      </c>
      <c r="P184" t="b">
        <v>0</v>
      </c>
      <c r="Q184" t="b">
        <v>0</v>
      </c>
      <c r="R184" t="s">
        <v>33</v>
      </c>
      <c r="S184" t="str">
        <f t="shared" si="20"/>
        <v>theater</v>
      </c>
      <c r="T184" t="str">
        <f t="shared" si="21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 s="4">
        <f t="shared" si="16"/>
        <v>40.988372093023258</v>
      </c>
      <c r="F185">
        <v>3525</v>
      </c>
      <c r="G185" s="38">
        <f t="shared" si="17"/>
        <v>69.117647058823522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7">
        <f t="shared" si="18"/>
        <v>40430.208333333336</v>
      </c>
      <c r="N185">
        <v>1285131600</v>
      </c>
      <c r="O185" s="7">
        <f t="shared" si="19"/>
        <v>40443.208333333336</v>
      </c>
      <c r="P185" t="b">
        <v>0</v>
      </c>
      <c r="Q185" t="b">
        <v>0</v>
      </c>
      <c r="R185" t="s">
        <v>23</v>
      </c>
      <c r="S185" t="str">
        <f t="shared" si="20"/>
        <v>music</v>
      </c>
      <c r="T185" t="str">
        <f t="shared" si="21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 s="4">
        <f t="shared" si="16"/>
        <v>31.029411764705884</v>
      </c>
      <c r="F186">
        <v>10550</v>
      </c>
      <c r="G186" s="38">
        <f t="shared" si="17"/>
        <v>293.05555555555554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7">
        <f t="shared" si="18"/>
        <v>43588.208333333328</v>
      </c>
      <c r="N186">
        <v>1556946000</v>
      </c>
      <c r="O186" s="7">
        <f t="shared" si="19"/>
        <v>43589.208333333328</v>
      </c>
      <c r="P186" t="b">
        <v>0</v>
      </c>
      <c r="Q186" t="b">
        <v>0</v>
      </c>
      <c r="R186" t="s">
        <v>33</v>
      </c>
      <c r="S186" t="str">
        <f t="shared" si="20"/>
        <v>theater</v>
      </c>
      <c r="T186" t="str">
        <f t="shared" si="21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 s="4">
        <f t="shared" si="16"/>
        <v>37.789473684210527</v>
      </c>
      <c r="F187">
        <v>718</v>
      </c>
      <c r="G187" s="38">
        <f t="shared" si="17"/>
        <v>71.8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7">
        <f t="shared" si="18"/>
        <v>43233.208333333328</v>
      </c>
      <c r="N187">
        <v>1527138000</v>
      </c>
      <c r="O187" s="7">
        <f t="shared" si="19"/>
        <v>43244.208333333328</v>
      </c>
      <c r="P187" t="b">
        <v>0</v>
      </c>
      <c r="Q187" t="b">
        <v>0</v>
      </c>
      <c r="R187" t="s">
        <v>269</v>
      </c>
      <c r="S187" t="str">
        <f t="shared" si="20"/>
        <v>film &amp; video</v>
      </c>
      <c r="T187" t="str">
        <f t="shared" si="21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 s="4">
        <f t="shared" si="16"/>
        <v>32.006772009029348</v>
      </c>
      <c r="F188">
        <v>28358</v>
      </c>
      <c r="G188" s="38">
        <f t="shared" si="17"/>
        <v>31.934684684684683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7">
        <f t="shared" si="18"/>
        <v>41782.208333333336</v>
      </c>
      <c r="N188">
        <v>1402117200</v>
      </c>
      <c r="O188" s="7">
        <f t="shared" si="19"/>
        <v>41797.208333333336</v>
      </c>
      <c r="P188" t="b">
        <v>0</v>
      </c>
      <c r="Q188" t="b">
        <v>0</v>
      </c>
      <c r="R188" t="s">
        <v>33</v>
      </c>
      <c r="S188" t="str">
        <f t="shared" si="20"/>
        <v>theater</v>
      </c>
      <c r="T188" t="str">
        <f t="shared" si="21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 s="4">
        <f t="shared" si="16"/>
        <v>95.966712898751737</v>
      </c>
      <c r="F189">
        <v>138384</v>
      </c>
      <c r="G189" s="38">
        <f t="shared" si="17"/>
        <v>229.87375415282392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7">
        <f t="shared" si="18"/>
        <v>41328.25</v>
      </c>
      <c r="N189">
        <v>1364014800</v>
      </c>
      <c r="O189" s="7">
        <f t="shared" si="19"/>
        <v>41356.208333333336</v>
      </c>
      <c r="P189" t="b">
        <v>0</v>
      </c>
      <c r="Q189" t="b">
        <v>1</v>
      </c>
      <c r="R189" t="s">
        <v>100</v>
      </c>
      <c r="S189" t="str">
        <f t="shared" si="20"/>
        <v>film &amp; video</v>
      </c>
      <c r="T189" t="str">
        <f t="shared" si="21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 s="4">
        <f t="shared" si="16"/>
        <v>75</v>
      </c>
      <c r="F190">
        <v>2625</v>
      </c>
      <c r="G190" s="38">
        <f t="shared" si="17"/>
        <v>32.012195121951223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7">
        <f t="shared" si="18"/>
        <v>41975.25</v>
      </c>
      <c r="N190">
        <v>1417586400</v>
      </c>
      <c r="O190" s="7">
        <f t="shared" si="19"/>
        <v>41976.25</v>
      </c>
      <c r="P190" t="b">
        <v>0</v>
      </c>
      <c r="Q190" t="b">
        <v>0</v>
      </c>
      <c r="R190" t="s">
        <v>33</v>
      </c>
      <c r="S190" t="str">
        <f t="shared" si="20"/>
        <v>theater</v>
      </c>
      <c r="T190" t="str">
        <f t="shared" si="21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 s="4">
        <f t="shared" si="16"/>
        <v>102.0498866213152</v>
      </c>
      <c r="F191">
        <v>45004</v>
      </c>
      <c r="G191" s="38">
        <f t="shared" si="17"/>
        <v>23.525352848928385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7">
        <f t="shared" si="18"/>
        <v>42433.25</v>
      </c>
      <c r="N191">
        <v>1457071200</v>
      </c>
      <c r="O191" s="7">
        <f t="shared" si="19"/>
        <v>42433.25</v>
      </c>
      <c r="P191" t="b">
        <v>0</v>
      </c>
      <c r="Q191" t="b">
        <v>0</v>
      </c>
      <c r="R191" t="s">
        <v>33</v>
      </c>
      <c r="S191" t="str">
        <f t="shared" si="20"/>
        <v>theater</v>
      </c>
      <c r="T191" t="str">
        <f t="shared" si="21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 s="4">
        <f t="shared" si="16"/>
        <v>105.75</v>
      </c>
      <c r="F192">
        <v>2538</v>
      </c>
      <c r="G192" s="38">
        <f t="shared" si="17"/>
        <v>68.594594594594597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7">
        <f t="shared" si="18"/>
        <v>41429.208333333336</v>
      </c>
      <c r="N192">
        <v>1370408400</v>
      </c>
      <c r="O192" s="7">
        <f t="shared" si="19"/>
        <v>41430.208333333336</v>
      </c>
      <c r="P192" t="b">
        <v>0</v>
      </c>
      <c r="Q192" t="b">
        <v>1</v>
      </c>
      <c r="R192" t="s">
        <v>33</v>
      </c>
      <c r="S192" t="str">
        <f t="shared" si="20"/>
        <v>theater</v>
      </c>
      <c r="T192" t="str">
        <f t="shared" si="21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 s="4">
        <f t="shared" ref="E193:E256" si="22">F193/I193</f>
        <v>37.069767441860463</v>
      </c>
      <c r="F193">
        <v>3188</v>
      </c>
      <c r="G193" s="38">
        <f t="shared" si="17"/>
        <v>37.952380952380956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7">
        <f t="shared" si="18"/>
        <v>43536.208333333328</v>
      </c>
      <c r="N193">
        <v>1552626000</v>
      </c>
      <c r="O193" s="7">
        <f t="shared" si="19"/>
        <v>43539.208333333328</v>
      </c>
      <c r="P193" t="b">
        <v>0</v>
      </c>
      <c r="Q193" t="b">
        <v>0</v>
      </c>
      <c r="R193" t="s">
        <v>33</v>
      </c>
      <c r="S193" t="str">
        <f t="shared" si="20"/>
        <v>theater</v>
      </c>
      <c r="T193" t="str">
        <f t="shared" si="21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 s="4">
        <f t="shared" si="22"/>
        <v>35.049382716049379</v>
      </c>
      <c r="F194">
        <v>8517</v>
      </c>
      <c r="G194" s="38">
        <f t="shared" si="17"/>
        <v>19.992957746478872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7">
        <f t="shared" si="18"/>
        <v>41817.208333333336</v>
      </c>
      <c r="N194">
        <v>1404190800</v>
      </c>
      <c r="O194" s="7">
        <f t="shared" si="19"/>
        <v>41821.208333333336</v>
      </c>
      <c r="P194" t="b">
        <v>0</v>
      </c>
      <c r="Q194" t="b">
        <v>0</v>
      </c>
      <c r="R194" t="s">
        <v>23</v>
      </c>
      <c r="S194" t="str">
        <f t="shared" si="20"/>
        <v>music</v>
      </c>
      <c r="T194" t="str">
        <f t="shared" si="21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 s="4">
        <f t="shared" si="22"/>
        <v>46.338461538461537</v>
      </c>
      <c r="F195">
        <v>3012</v>
      </c>
      <c r="G195" s="38">
        <f t="shared" ref="G195:G258" si="23">F195/D195*100</f>
        <v>45.636363636363633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7">
        <f t="shared" ref="M195:M258" si="24">(((L195/60)/60)/24)+DATE(1970,1,1)</f>
        <v>43198.208333333328</v>
      </c>
      <c r="N195">
        <v>1523509200</v>
      </c>
      <c r="O195" s="7">
        <f t="shared" ref="O195:O258" si="25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6">LEFT(R195, FIND("/", R195) - 1)</f>
        <v>music</v>
      </c>
      <c r="T195" t="str">
        <f t="shared" ref="T195:T258" si="27">MID(R195, FIND("/", R195) + 1, LEN(R195) - FIND("/", 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 s="4">
        <f t="shared" si="22"/>
        <v>69.174603174603178</v>
      </c>
      <c r="F196">
        <v>8716</v>
      </c>
      <c r="G196" s="38">
        <f t="shared" si="23"/>
        <v>122.7605633802817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7">
        <f t="shared" si="24"/>
        <v>42261.208333333328</v>
      </c>
      <c r="N196">
        <v>1443589200</v>
      </c>
      <c r="O196" s="7">
        <f t="shared" si="25"/>
        <v>42277.208333333328</v>
      </c>
      <c r="P196" t="b">
        <v>0</v>
      </c>
      <c r="Q196" t="b">
        <v>0</v>
      </c>
      <c r="R196" t="s">
        <v>148</v>
      </c>
      <c r="S196" t="str">
        <f t="shared" si="26"/>
        <v>music</v>
      </c>
      <c r="T196" t="str">
        <f t="shared" si="27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 s="4">
        <f t="shared" si="22"/>
        <v>109.07824427480917</v>
      </c>
      <c r="F197">
        <v>57157</v>
      </c>
      <c r="G197" s="38">
        <f t="shared" si="23"/>
        <v>361.75316455696202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7">
        <f t="shared" si="24"/>
        <v>43310.208333333328</v>
      </c>
      <c r="N197">
        <v>1533445200</v>
      </c>
      <c r="O197" s="7">
        <f t="shared" si="25"/>
        <v>43317.208333333328</v>
      </c>
      <c r="P197" t="b">
        <v>0</v>
      </c>
      <c r="Q197" t="b">
        <v>0</v>
      </c>
      <c r="R197" t="s">
        <v>50</v>
      </c>
      <c r="S197" t="str">
        <f t="shared" si="26"/>
        <v>music</v>
      </c>
      <c r="T197" t="str">
        <f t="shared" si="27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 s="4">
        <f t="shared" si="22"/>
        <v>51.78</v>
      </c>
      <c r="F198">
        <v>5178</v>
      </c>
      <c r="G198" s="38">
        <f t="shared" si="23"/>
        <v>63.146341463414636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7">
        <f t="shared" si="24"/>
        <v>42616.208333333328</v>
      </c>
      <c r="N198">
        <v>1474520400</v>
      </c>
      <c r="O198" s="7">
        <f t="shared" si="25"/>
        <v>42635.208333333328</v>
      </c>
      <c r="P198" t="b">
        <v>0</v>
      </c>
      <c r="Q198" t="b">
        <v>0</v>
      </c>
      <c r="R198" t="s">
        <v>65</v>
      </c>
      <c r="S198" t="str">
        <f t="shared" si="26"/>
        <v>technology</v>
      </c>
      <c r="T198" t="str">
        <f t="shared" si="27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 s="4">
        <f t="shared" si="22"/>
        <v>82.010055304172951</v>
      </c>
      <c r="F199">
        <v>163118</v>
      </c>
      <c r="G199" s="38">
        <f t="shared" si="23"/>
        <v>298.20475319926874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7">
        <f t="shared" si="24"/>
        <v>42909.208333333328</v>
      </c>
      <c r="N199">
        <v>1499403600</v>
      </c>
      <c r="O199" s="7">
        <f t="shared" si="25"/>
        <v>42923.208333333328</v>
      </c>
      <c r="P199" t="b">
        <v>0</v>
      </c>
      <c r="Q199" t="b">
        <v>0</v>
      </c>
      <c r="R199" t="s">
        <v>53</v>
      </c>
      <c r="S199" t="str">
        <f t="shared" si="26"/>
        <v>film &amp; video</v>
      </c>
      <c r="T199" t="str">
        <f t="shared" si="27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 s="4">
        <f t="shared" si="22"/>
        <v>35.958333333333336</v>
      </c>
      <c r="F200">
        <v>6041</v>
      </c>
      <c r="G200" s="38">
        <f t="shared" si="23"/>
        <v>9.5585443037974684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7">
        <f t="shared" si="24"/>
        <v>40396.208333333336</v>
      </c>
      <c r="N200">
        <v>1283576400</v>
      </c>
      <c r="O200" s="7">
        <f t="shared" si="25"/>
        <v>40425.208333333336</v>
      </c>
      <c r="P200" t="b">
        <v>0</v>
      </c>
      <c r="Q200" t="b">
        <v>0</v>
      </c>
      <c r="R200" t="s">
        <v>50</v>
      </c>
      <c r="S200" t="str">
        <f t="shared" si="26"/>
        <v>music</v>
      </c>
      <c r="T200" t="str">
        <f t="shared" si="27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 s="4">
        <f t="shared" si="22"/>
        <v>74.461538461538467</v>
      </c>
      <c r="F201">
        <v>968</v>
      </c>
      <c r="G201" s="38">
        <f t="shared" si="23"/>
        <v>53.777777777777779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7">
        <f t="shared" si="24"/>
        <v>42192.208333333328</v>
      </c>
      <c r="N201">
        <v>1436590800</v>
      </c>
      <c r="O201" s="7">
        <f t="shared" si="25"/>
        <v>42196.208333333328</v>
      </c>
      <c r="P201" t="b">
        <v>0</v>
      </c>
      <c r="Q201" t="b">
        <v>0</v>
      </c>
      <c r="R201" t="s">
        <v>23</v>
      </c>
      <c r="S201" t="str">
        <f t="shared" si="26"/>
        <v>music</v>
      </c>
      <c r="T201" t="str">
        <f t="shared" si="27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 s="4">
        <f t="shared" si="22"/>
        <v>2</v>
      </c>
      <c r="F202">
        <v>2</v>
      </c>
      <c r="G202" s="38">
        <f t="shared" si="23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7">
        <f t="shared" si="24"/>
        <v>40262.208333333336</v>
      </c>
      <c r="N202">
        <v>1270443600</v>
      </c>
      <c r="O202" s="7">
        <f t="shared" si="25"/>
        <v>40273.208333333336</v>
      </c>
      <c r="P202" t="b">
        <v>0</v>
      </c>
      <c r="Q202" t="b">
        <v>0</v>
      </c>
      <c r="R202" t="s">
        <v>33</v>
      </c>
      <c r="S202" t="str">
        <f t="shared" si="26"/>
        <v>theater</v>
      </c>
      <c r="T202" t="str">
        <f t="shared" si="27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 s="4">
        <f t="shared" si="22"/>
        <v>91.114649681528661</v>
      </c>
      <c r="F203">
        <v>14305</v>
      </c>
      <c r="G203" s="38">
        <f t="shared" si="23"/>
        <v>681.19047619047615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7">
        <f t="shared" si="24"/>
        <v>41845.208333333336</v>
      </c>
      <c r="N203">
        <v>1407819600</v>
      </c>
      <c r="O203" s="7">
        <f t="shared" si="25"/>
        <v>41863.208333333336</v>
      </c>
      <c r="P203" t="b">
        <v>0</v>
      </c>
      <c r="Q203" t="b">
        <v>0</v>
      </c>
      <c r="R203" t="s">
        <v>28</v>
      </c>
      <c r="S203" t="str">
        <f t="shared" si="26"/>
        <v>technology</v>
      </c>
      <c r="T203" t="str">
        <f t="shared" si="27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 s="4">
        <f t="shared" si="22"/>
        <v>79.792682926829272</v>
      </c>
      <c r="F204">
        <v>6543</v>
      </c>
      <c r="G204" s="38">
        <f t="shared" si="23"/>
        <v>78.831325301204828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7">
        <f t="shared" si="24"/>
        <v>40818.208333333336</v>
      </c>
      <c r="N204">
        <v>1317877200</v>
      </c>
      <c r="O204" s="7">
        <f t="shared" si="25"/>
        <v>40822.208333333336</v>
      </c>
      <c r="P204" t="b">
        <v>0</v>
      </c>
      <c r="Q204" t="b">
        <v>0</v>
      </c>
      <c r="R204" t="s">
        <v>17</v>
      </c>
      <c r="S204" t="str">
        <f t="shared" si="26"/>
        <v>food</v>
      </c>
      <c r="T204" t="str">
        <f t="shared" si="27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 s="4">
        <f t="shared" si="22"/>
        <v>42.999777678968428</v>
      </c>
      <c r="F205">
        <v>193413</v>
      </c>
      <c r="G205" s="38">
        <f t="shared" si="23"/>
        <v>134.40792216817235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7">
        <f t="shared" si="24"/>
        <v>42752.25</v>
      </c>
      <c r="N205">
        <v>1484805600</v>
      </c>
      <c r="O205" s="7">
        <f t="shared" si="25"/>
        <v>42754.25</v>
      </c>
      <c r="P205" t="b">
        <v>0</v>
      </c>
      <c r="Q205" t="b">
        <v>0</v>
      </c>
      <c r="R205" t="s">
        <v>33</v>
      </c>
      <c r="S205" t="str">
        <f t="shared" si="26"/>
        <v>theater</v>
      </c>
      <c r="T205" t="str">
        <f t="shared" si="27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 s="4">
        <f t="shared" si="22"/>
        <v>63.225000000000001</v>
      </c>
      <c r="F206">
        <v>2529</v>
      </c>
      <c r="G206" s="38">
        <f t="shared" si="23"/>
        <v>3.3719999999999999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7">
        <f t="shared" si="24"/>
        <v>40636.208333333336</v>
      </c>
      <c r="N206">
        <v>1302670800</v>
      </c>
      <c r="O206" s="7">
        <f t="shared" si="25"/>
        <v>40646.208333333336</v>
      </c>
      <c r="P206" t="b">
        <v>0</v>
      </c>
      <c r="Q206" t="b">
        <v>0</v>
      </c>
      <c r="R206" t="s">
        <v>159</v>
      </c>
      <c r="S206" t="str">
        <f t="shared" si="26"/>
        <v>music</v>
      </c>
      <c r="T206" t="str">
        <f t="shared" si="27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 s="4">
        <f t="shared" si="22"/>
        <v>70.174999999999997</v>
      </c>
      <c r="F207">
        <v>5614</v>
      </c>
      <c r="G207" s="38">
        <f t="shared" si="23"/>
        <v>431.84615384615387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7">
        <f t="shared" si="24"/>
        <v>43390.208333333328</v>
      </c>
      <c r="N207">
        <v>1540789200</v>
      </c>
      <c r="O207" s="7">
        <f t="shared" si="25"/>
        <v>43402.208333333328</v>
      </c>
      <c r="P207" t="b">
        <v>1</v>
      </c>
      <c r="Q207" t="b">
        <v>0</v>
      </c>
      <c r="R207" t="s">
        <v>33</v>
      </c>
      <c r="S207" t="str">
        <f t="shared" si="26"/>
        <v>theater</v>
      </c>
      <c r="T207" t="str">
        <f t="shared" si="27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 s="4">
        <f t="shared" si="22"/>
        <v>61.333333333333336</v>
      </c>
      <c r="F208">
        <v>3496</v>
      </c>
      <c r="G208" s="38">
        <f t="shared" si="23"/>
        <v>38.844444444444441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7">
        <f t="shared" si="24"/>
        <v>40236.25</v>
      </c>
      <c r="N208">
        <v>1268028000</v>
      </c>
      <c r="O208" s="7">
        <f t="shared" si="25"/>
        <v>40245.25</v>
      </c>
      <c r="P208" t="b">
        <v>0</v>
      </c>
      <c r="Q208" t="b">
        <v>0</v>
      </c>
      <c r="R208" t="s">
        <v>119</v>
      </c>
      <c r="S208" t="str">
        <f t="shared" si="26"/>
        <v>publishing</v>
      </c>
      <c r="T208" t="str">
        <f t="shared" si="27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 s="4">
        <f t="shared" si="22"/>
        <v>99</v>
      </c>
      <c r="F209">
        <v>4257</v>
      </c>
      <c r="G209" s="38">
        <f t="shared" si="23"/>
        <v>425.7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7">
        <f t="shared" si="24"/>
        <v>43340.208333333328</v>
      </c>
      <c r="N209">
        <v>1537160400</v>
      </c>
      <c r="O209" s="7">
        <f t="shared" si="25"/>
        <v>43360.208333333328</v>
      </c>
      <c r="P209" t="b">
        <v>0</v>
      </c>
      <c r="Q209" t="b">
        <v>1</v>
      </c>
      <c r="R209" t="s">
        <v>23</v>
      </c>
      <c r="S209" t="str">
        <f t="shared" si="26"/>
        <v>music</v>
      </c>
      <c r="T209" t="str">
        <f t="shared" si="27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 s="4">
        <f t="shared" si="22"/>
        <v>96.984900146127615</v>
      </c>
      <c r="F210">
        <v>199110</v>
      </c>
      <c r="G210" s="38">
        <f t="shared" si="23"/>
        <v>101.12239715591672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7">
        <f t="shared" si="24"/>
        <v>43048.25</v>
      </c>
      <c r="N210">
        <v>1512280800</v>
      </c>
      <c r="O210" s="7">
        <f t="shared" si="25"/>
        <v>43072.25</v>
      </c>
      <c r="P210" t="b">
        <v>0</v>
      </c>
      <c r="Q210" t="b">
        <v>0</v>
      </c>
      <c r="R210" t="s">
        <v>42</v>
      </c>
      <c r="S210" t="str">
        <f t="shared" si="26"/>
        <v>film &amp; video</v>
      </c>
      <c r="T210" t="str">
        <f t="shared" si="27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 s="4">
        <f t="shared" si="22"/>
        <v>51.004950495049506</v>
      </c>
      <c r="F211">
        <v>41212</v>
      </c>
      <c r="G211" s="38">
        <f t="shared" si="23"/>
        <v>21.188688946015425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7">
        <f t="shared" si="24"/>
        <v>42496.208333333328</v>
      </c>
      <c r="N211">
        <v>1463115600</v>
      </c>
      <c r="O211" s="7">
        <f t="shared" si="25"/>
        <v>42503.208333333328</v>
      </c>
      <c r="P211" t="b">
        <v>0</v>
      </c>
      <c r="Q211" t="b">
        <v>0</v>
      </c>
      <c r="R211" t="s">
        <v>42</v>
      </c>
      <c r="S211" t="str">
        <f t="shared" si="26"/>
        <v>film &amp; video</v>
      </c>
      <c r="T211" t="str">
        <f t="shared" si="27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 s="4">
        <f t="shared" si="22"/>
        <v>28.044247787610619</v>
      </c>
      <c r="F212">
        <v>6338</v>
      </c>
      <c r="G212" s="38">
        <f t="shared" si="23"/>
        <v>67.425531914893625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7">
        <f t="shared" si="24"/>
        <v>42797.25</v>
      </c>
      <c r="N212">
        <v>1490850000</v>
      </c>
      <c r="O212" s="7">
        <f t="shared" si="25"/>
        <v>42824.208333333328</v>
      </c>
      <c r="P212" t="b">
        <v>0</v>
      </c>
      <c r="Q212" t="b">
        <v>0</v>
      </c>
      <c r="R212" t="s">
        <v>474</v>
      </c>
      <c r="S212" t="str">
        <f t="shared" si="26"/>
        <v>film &amp; video</v>
      </c>
      <c r="T212" t="str">
        <f t="shared" si="27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 s="4">
        <f t="shared" si="22"/>
        <v>60.984615384615381</v>
      </c>
      <c r="F213">
        <v>99100</v>
      </c>
      <c r="G213" s="38">
        <f t="shared" si="23"/>
        <v>94.923371647509583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7">
        <f t="shared" si="24"/>
        <v>41513.208333333336</v>
      </c>
      <c r="N213">
        <v>1379653200</v>
      </c>
      <c r="O213" s="7">
        <f t="shared" si="25"/>
        <v>41537.208333333336</v>
      </c>
      <c r="P213" t="b">
        <v>0</v>
      </c>
      <c r="Q213" t="b">
        <v>0</v>
      </c>
      <c r="R213" t="s">
        <v>33</v>
      </c>
      <c r="S213" t="str">
        <f t="shared" si="26"/>
        <v>theater</v>
      </c>
      <c r="T213" t="str">
        <f t="shared" si="27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 s="4">
        <f t="shared" si="22"/>
        <v>73.214285714285708</v>
      </c>
      <c r="F214">
        <v>12300</v>
      </c>
      <c r="G214" s="38">
        <f t="shared" si="23"/>
        <v>151.85185185185185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7">
        <f t="shared" si="24"/>
        <v>43814.25</v>
      </c>
      <c r="N214">
        <v>1580364000</v>
      </c>
      <c r="O214" s="7">
        <f t="shared" si="25"/>
        <v>43860.25</v>
      </c>
      <c r="P214" t="b">
        <v>0</v>
      </c>
      <c r="Q214" t="b">
        <v>0</v>
      </c>
      <c r="R214" t="s">
        <v>33</v>
      </c>
      <c r="S214" t="str">
        <f t="shared" si="26"/>
        <v>theater</v>
      </c>
      <c r="T214" t="str">
        <f t="shared" si="27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 s="4">
        <f t="shared" si="22"/>
        <v>39.997435299603637</v>
      </c>
      <c r="F215">
        <v>171549</v>
      </c>
      <c r="G215" s="38">
        <f t="shared" si="23"/>
        <v>195.16382252559728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7">
        <f t="shared" si="24"/>
        <v>40488.208333333336</v>
      </c>
      <c r="N215">
        <v>1289714400</v>
      </c>
      <c r="O215" s="7">
        <f t="shared" si="25"/>
        <v>40496.25</v>
      </c>
      <c r="P215" t="b">
        <v>0</v>
      </c>
      <c r="Q215" t="b">
        <v>1</v>
      </c>
      <c r="R215" t="s">
        <v>60</v>
      </c>
      <c r="S215" t="str">
        <f t="shared" si="26"/>
        <v>music</v>
      </c>
      <c r="T215" t="str">
        <f t="shared" si="27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 s="4">
        <f t="shared" si="22"/>
        <v>86.812121212121212</v>
      </c>
      <c r="F216">
        <v>14324</v>
      </c>
      <c r="G216" s="38">
        <f t="shared" si="23"/>
        <v>1023.1428571428571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7">
        <f t="shared" si="24"/>
        <v>40409.208333333336</v>
      </c>
      <c r="N216">
        <v>1282712400</v>
      </c>
      <c r="O216" s="7">
        <f t="shared" si="25"/>
        <v>40415.208333333336</v>
      </c>
      <c r="P216" t="b">
        <v>0</v>
      </c>
      <c r="Q216" t="b">
        <v>0</v>
      </c>
      <c r="R216" t="s">
        <v>23</v>
      </c>
      <c r="S216" t="str">
        <f t="shared" si="26"/>
        <v>music</v>
      </c>
      <c r="T216" t="str">
        <f t="shared" si="27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 s="4">
        <f t="shared" si="22"/>
        <v>42.125874125874127</v>
      </c>
      <c r="F217">
        <v>6024</v>
      </c>
      <c r="G217" s="38">
        <f t="shared" si="23"/>
        <v>3.841836734693878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7">
        <f t="shared" si="24"/>
        <v>43509.25</v>
      </c>
      <c r="N217">
        <v>1550210400</v>
      </c>
      <c r="O217" s="7">
        <f t="shared" si="25"/>
        <v>43511.25</v>
      </c>
      <c r="P217" t="b">
        <v>0</v>
      </c>
      <c r="Q217" t="b">
        <v>0</v>
      </c>
      <c r="R217" t="s">
        <v>33</v>
      </c>
      <c r="S217" t="str">
        <f t="shared" si="26"/>
        <v>theater</v>
      </c>
      <c r="T217" t="str">
        <f t="shared" si="27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 s="4">
        <f t="shared" si="22"/>
        <v>103.97851239669421</v>
      </c>
      <c r="F218">
        <v>188721</v>
      </c>
      <c r="G218" s="38">
        <f t="shared" si="23"/>
        <v>155.07066557107643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7">
        <f t="shared" si="24"/>
        <v>40869.25</v>
      </c>
      <c r="N218">
        <v>1322114400</v>
      </c>
      <c r="O218" s="7">
        <f t="shared" si="25"/>
        <v>40871.25</v>
      </c>
      <c r="P218" t="b">
        <v>0</v>
      </c>
      <c r="Q218" t="b">
        <v>0</v>
      </c>
      <c r="R218" t="s">
        <v>33</v>
      </c>
      <c r="S218" t="str">
        <f t="shared" si="26"/>
        <v>theater</v>
      </c>
      <c r="T218" t="str">
        <f t="shared" si="27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 s="4">
        <f t="shared" si="22"/>
        <v>62.003211991434689</v>
      </c>
      <c r="F219">
        <v>57911</v>
      </c>
      <c r="G219" s="38">
        <f t="shared" si="23"/>
        <v>44.753477588871718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7">
        <f t="shared" si="24"/>
        <v>43583.208333333328</v>
      </c>
      <c r="N219">
        <v>1557205200</v>
      </c>
      <c r="O219" s="7">
        <f t="shared" si="25"/>
        <v>43592.208333333328</v>
      </c>
      <c r="P219" t="b">
        <v>0</v>
      </c>
      <c r="Q219" t="b">
        <v>0</v>
      </c>
      <c r="R219" t="s">
        <v>474</v>
      </c>
      <c r="S219" t="str">
        <f t="shared" si="26"/>
        <v>film &amp; video</v>
      </c>
      <c r="T219" t="str">
        <f t="shared" si="27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 s="4">
        <f t="shared" si="22"/>
        <v>31.005037783375315</v>
      </c>
      <c r="F220">
        <v>12309</v>
      </c>
      <c r="G220" s="38">
        <f t="shared" si="23"/>
        <v>215.94736842105263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7">
        <f t="shared" si="24"/>
        <v>40858.25</v>
      </c>
      <c r="N220">
        <v>1323928800</v>
      </c>
      <c r="O220" s="7">
        <f t="shared" si="25"/>
        <v>40892.25</v>
      </c>
      <c r="P220" t="b">
        <v>0</v>
      </c>
      <c r="Q220" t="b">
        <v>1</v>
      </c>
      <c r="R220" t="s">
        <v>100</v>
      </c>
      <c r="S220" t="str">
        <f t="shared" si="26"/>
        <v>film &amp; video</v>
      </c>
      <c r="T220" t="str">
        <f t="shared" si="27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 s="4">
        <f t="shared" si="22"/>
        <v>89.991552956465242</v>
      </c>
      <c r="F221">
        <v>138497</v>
      </c>
      <c r="G221" s="38">
        <f t="shared" si="23"/>
        <v>332.12709832134288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7">
        <f t="shared" si="24"/>
        <v>41137.208333333336</v>
      </c>
      <c r="N221">
        <v>1346130000</v>
      </c>
      <c r="O221" s="7">
        <f t="shared" si="25"/>
        <v>41149.208333333336</v>
      </c>
      <c r="P221" t="b">
        <v>0</v>
      </c>
      <c r="Q221" t="b">
        <v>0</v>
      </c>
      <c r="R221" t="s">
        <v>71</v>
      </c>
      <c r="S221" t="str">
        <f t="shared" si="26"/>
        <v>film &amp; video</v>
      </c>
      <c r="T221" t="str">
        <f t="shared" si="27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 s="4">
        <f t="shared" si="22"/>
        <v>39.235294117647058</v>
      </c>
      <c r="F222">
        <v>667</v>
      </c>
      <c r="G222" s="38">
        <f t="shared" si="23"/>
        <v>8.4430379746835449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7">
        <f t="shared" si="24"/>
        <v>40725.208333333336</v>
      </c>
      <c r="N222">
        <v>1311051600</v>
      </c>
      <c r="O222" s="7">
        <f t="shared" si="25"/>
        <v>40743.208333333336</v>
      </c>
      <c r="P222" t="b">
        <v>1</v>
      </c>
      <c r="Q222" t="b">
        <v>0</v>
      </c>
      <c r="R222" t="s">
        <v>33</v>
      </c>
      <c r="S222" t="str">
        <f t="shared" si="26"/>
        <v>theater</v>
      </c>
      <c r="T222" t="str">
        <f t="shared" si="27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 s="4">
        <f t="shared" si="22"/>
        <v>54.993116108306566</v>
      </c>
      <c r="F223">
        <v>119830</v>
      </c>
      <c r="G223" s="38">
        <f t="shared" si="23"/>
        <v>98.625514403292186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7">
        <f t="shared" si="24"/>
        <v>41081.208333333336</v>
      </c>
      <c r="N223">
        <v>1340427600</v>
      </c>
      <c r="O223" s="7">
        <f t="shared" si="25"/>
        <v>41083.208333333336</v>
      </c>
      <c r="P223" t="b">
        <v>1</v>
      </c>
      <c r="Q223" t="b">
        <v>0</v>
      </c>
      <c r="R223" t="s">
        <v>17</v>
      </c>
      <c r="S223" t="str">
        <f t="shared" si="26"/>
        <v>food</v>
      </c>
      <c r="T223" t="str">
        <f t="shared" si="27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 s="4">
        <f t="shared" si="22"/>
        <v>47.992753623188406</v>
      </c>
      <c r="F224">
        <v>6623</v>
      </c>
      <c r="G224" s="38">
        <f t="shared" si="23"/>
        <v>137.97916666666669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7">
        <f t="shared" si="24"/>
        <v>41914.208333333336</v>
      </c>
      <c r="N224">
        <v>1412312400</v>
      </c>
      <c r="O224" s="7">
        <f t="shared" si="25"/>
        <v>41915.208333333336</v>
      </c>
      <c r="P224" t="b">
        <v>0</v>
      </c>
      <c r="Q224" t="b">
        <v>0</v>
      </c>
      <c r="R224" t="s">
        <v>122</v>
      </c>
      <c r="S224" t="str">
        <f t="shared" si="26"/>
        <v>photography</v>
      </c>
      <c r="T224" t="str">
        <f t="shared" si="27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 s="4">
        <f t="shared" si="22"/>
        <v>87.966702470461868</v>
      </c>
      <c r="F225">
        <v>81897</v>
      </c>
      <c r="G225" s="38">
        <f t="shared" si="23"/>
        <v>93.81099656357388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7">
        <f t="shared" si="24"/>
        <v>42445.208333333328</v>
      </c>
      <c r="N225">
        <v>1459314000</v>
      </c>
      <c r="O225" s="7">
        <f t="shared" si="25"/>
        <v>42459.208333333328</v>
      </c>
      <c r="P225" t="b">
        <v>0</v>
      </c>
      <c r="Q225" t="b">
        <v>0</v>
      </c>
      <c r="R225" t="s">
        <v>33</v>
      </c>
      <c r="S225" t="str">
        <f t="shared" si="26"/>
        <v>theater</v>
      </c>
      <c r="T225" t="str">
        <f t="shared" si="27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 s="4">
        <f t="shared" si="22"/>
        <v>51.999165275459099</v>
      </c>
      <c r="F226">
        <v>186885</v>
      </c>
      <c r="G226" s="38">
        <f t="shared" si="23"/>
        <v>403.63930885529157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7">
        <f t="shared" si="24"/>
        <v>41906.208333333336</v>
      </c>
      <c r="N226">
        <v>1415426400</v>
      </c>
      <c r="O226" s="7">
        <f t="shared" si="25"/>
        <v>41951.25</v>
      </c>
      <c r="P226" t="b">
        <v>0</v>
      </c>
      <c r="Q226" t="b">
        <v>0</v>
      </c>
      <c r="R226" t="s">
        <v>474</v>
      </c>
      <c r="S226" t="str">
        <f t="shared" si="26"/>
        <v>film &amp; video</v>
      </c>
      <c r="T226" t="str">
        <f t="shared" si="27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 s="4">
        <f t="shared" si="22"/>
        <v>29.999659863945578</v>
      </c>
      <c r="F227">
        <v>176398</v>
      </c>
      <c r="G227" s="38">
        <f t="shared" si="23"/>
        <v>260.1740412979351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7">
        <f t="shared" si="24"/>
        <v>41762.208333333336</v>
      </c>
      <c r="N227">
        <v>1399093200</v>
      </c>
      <c r="O227" s="7">
        <f t="shared" si="25"/>
        <v>41762.208333333336</v>
      </c>
      <c r="P227" t="b">
        <v>1</v>
      </c>
      <c r="Q227" t="b">
        <v>0</v>
      </c>
      <c r="R227" t="s">
        <v>23</v>
      </c>
      <c r="S227" t="str">
        <f t="shared" si="26"/>
        <v>music</v>
      </c>
      <c r="T227" t="str">
        <f t="shared" si="27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 s="4">
        <f t="shared" si="22"/>
        <v>98.205357142857139</v>
      </c>
      <c r="F228">
        <v>10999</v>
      </c>
      <c r="G228" s="38">
        <f t="shared" si="23"/>
        <v>366.63333333333333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7">
        <f t="shared" si="24"/>
        <v>40276.208333333336</v>
      </c>
      <c r="N228">
        <v>1273899600</v>
      </c>
      <c r="O228" s="7">
        <f t="shared" si="25"/>
        <v>40313.208333333336</v>
      </c>
      <c r="P228" t="b">
        <v>0</v>
      </c>
      <c r="Q228" t="b">
        <v>0</v>
      </c>
      <c r="R228" t="s">
        <v>122</v>
      </c>
      <c r="S228" t="str">
        <f t="shared" si="26"/>
        <v>photography</v>
      </c>
      <c r="T228" t="str">
        <f t="shared" si="27"/>
        <v>photography books</v>
      </c>
    </row>
    <row r="229" spans="1:20" ht="34" x14ac:dyDescent="0.2">
      <c r="A229">
        <v>227</v>
      </c>
      <c r="B229" t="s">
        <v>506</v>
      </c>
      <c r="C229" s="3" t="s">
        <v>507</v>
      </c>
      <c r="D229">
        <v>60900</v>
      </c>
      <c r="E229" s="4">
        <f t="shared" si="22"/>
        <v>108.96182396606575</v>
      </c>
      <c r="F229">
        <v>102751</v>
      </c>
      <c r="G229" s="38">
        <f t="shared" si="23"/>
        <v>168.72085385878489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7">
        <f t="shared" si="24"/>
        <v>42139.208333333328</v>
      </c>
      <c r="N229">
        <v>1432184400</v>
      </c>
      <c r="O229" s="7">
        <f t="shared" si="25"/>
        <v>42145.208333333328</v>
      </c>
      <c r="P229" t="b">
        <v>0</v>
      </c>
      <c r="Q229" t="b">
        <v>0</v>
      </c>
      <c r="R229" t="s">
        <v>292</v>
      </c>
      <c r="S229" t="str">
        <f t="shared" si="26"/>
        <v>games</v>
      </c>
      <c r="T229" t="str">
        <f t="shared" si="27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 s="4">
        <f t="shared" si="22"/>
        <v>66.998379254457049</v>
      </c>
      <c r="F230">
        <v>165352</v>
      </c>
      <c r="G230" s="38">
        <f t="shared" si="23"/>
        <v>119.90717911530093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7">
        <f t="shared" si="24"/>
        <v>42613.208333333328</v>
      </c>
      <c r="N230">
        <v>1474779600</v>
      </c>
      <c r="O230" s="7">
        <f t="shared" si="25"/>
        <v>42638.208333333328</v>
      </c>
      <c r="P230" t="b">
        <v>0</v>
      </c>
      <c r="Q230" t="b">
        <v>0</v>
      </c>
      <c r="R230" t="s">
        <v>71</v>
      </c>
      <c r="S230" t="str">
        <f t="shared" si="26"/>
        <v>film &amp; video</v>
      </c>
      <c r="T230" t="str">
        <f t="shared" si="27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 s="4">
        <f t="shared" si="22"/>
        <v>64.99333594668758</v>
      </c>
      <c r="F231">
        <v>165798</v>
      </c>
      <c r="G231" s="38">
        <f t="shared" si="23"/>
        <v>193.68925233644859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7">
        <f t="shared" si="24"/>
        <v>42887.208333333328</v>
      </c>
      <c r="N231">
        <v>1500440400</v>
      </c>
      <c r="O231" s="7">
        <f t="shared" si="25"/>
        <v>42935.208333333328</v>
      </c>
      <c r="P231" t="b">
        <v>0</v>
      </c>
      <c r="Q231" t="b">
        <v>1</v>
      </c>
      <c r="R231" t="s">
        <v>292</v>
      </c>
      <c r="S231" t="str">
        <f t="shared" si="26"/>
        <v>games</v>
      </c>
      <c r="T231" t="str">
        <f t="shared" si="27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 s="4">
        <f t="shared" si="22"/>
        <v>99.841584158415841</v>
      </c>
      <c r="F232">
        <v>10084</v>
      </c>
      <c r="G232" s="38">
        <f t="shared" si="23"/>
        <v>420.16666666666669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7">
        <f t="shared" si="24"/>
        <v>43805.25</v>
      </c>
      <c r="N232">
        <v>1575612000</v>
      </c>
      <c r="O232" s="7">
        <f t="shared" si="25"/>
        <v>43805.25</v>
      </c>
      <c r="P232" t="b">
        <v>0</v>
      </c>
      <c r="Q232" t="b">
        <v>0</v>
      </c>
      <c r="R232" t="s">
        <v>89</v>
      </c>
      <c r="S232" t="str">
        <f t="shared" si="26"/>
        <v>games</v>
      </c>
      <c r="T232" t="str">
        <f t="shared" si="27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 s="4">
        <f t="shared" si="22"/>
        <v>82.432835820895519</v>
      </c>
      <c r="F233">
        <v>5523</v>
      </c>
      <c r="G233" s="38">
        <f t="shared" si="23"/>
        <v>76.708333333333329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7">
        <f t="shared" si="24"/>
        <v>41415.208333333336</v>
      </c>
      <c r="N233">
        <v>1374123600</v>
      </c>
      <c r="O233" s="7">
        <f t="shared" si="25"/>
        <v>41473.208333333336</v>
      </c>
      <c r="P233" t="b">
        <v>0</v>
      </c>
      <c r="Q233" t="b">
        <v>0</v>
      </c>
      <c r="R233" t="s">
        <v>33</v>
      </c>
      <c r="S233" t="str">
        <f t="shared" si="26"/>
        <v>theater</v>
      </c>
      <c r="T233" t="str">
        <f t="shared" si="27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 s="4">
        <f t="shared" si="22"/>
        <v>63.293478260869563</v>
      </c>
      <c r="F234">
        <v>5823</v>
      </c>
      <c r="G234" s="38">
        <f t="shared" si="23"/>
        <v>171.26470588235293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7">
        <f t="shared" si="24"/>
        <v>42576.208333333328</v>
      </c>
      <c r="N234">
        <v>1469509200</v>
      </c>
      <c r="O234" s="7">
        <f t="shared" si="25"/>
        <v>42577.208333333328</v>
      </c>
      <c r="P234" t="b">
        <v>0</v>
      </c>
      <c r="Q234" t="b">
        <v>0</v>
      </c>
      <c r="R234" t="s">
        <v>33</v>
      </c>
      <c r="S234" t="str">
        <f t="shared" si="26"/>
        <v>theater</v>
      </c>
      <c r="T234" t="str">
        <f t="shared" si="27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 s="4">
        <f t="shared" si="22"/>
        <v>96.774193548387103</v>
      </c>
      <c r="F235">
        <v>6000</v>
      </c>
      <c r="G235" s="38">
        <f t="shared" si="23"/>
        <v>157.89473684210526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7">
        <f t="shared" si="24"/>
        <v>40706.208333333336</v>
      </c>
      <c r="N235">
        <v>1309237200</v>
      </c>
      <c r="O235" s="7">
        <f t="shared" si="25"/>
        <v>40722.208333333336</v>
      </c>
      <c r="P235" t="b">
        <v>0</v>
      </c>
      <c r="Q235" t="b">
        <v>0</v>
      </c>
      <c r="R235" t="s">
        <v>71</v>
      </c>
      <c r="S235" t="str">
        <f t="shared" si="26"/>
        <v>film &amp; video</v>
      </c>
      <c r="T235" t="str">
        <f t="shared" si="27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 s="4">
        <f t="shared" si="22"/>
        <v>54.906040268456373</v>
      </c>
      <c r="F236">
        <v>8181</v>
      </c>
      <c r="G236" s="38">
        <f t="shared" si="23"/>
        <v>109.08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7">
        <f t="shared" si="24"/>
        <v>42969.208333333328</v>
      </c>
      <c r="N236">
        <v>1503982800</v>
      </c>
      <c r="O236" s="7">
        <f t="shared" si="25"/>
        <v>42976.208333333328</v>
      </c>
      <c r="P236" t="b">
        <v>0</v>
      </c>
      <c r="Q236" t="b">
        <v>1</v>
      </c>
      <c r="R236" t="s">
        <v>89</v>
      </c>
      <c r="S236" t="str">
        <f t="shared" si="26"/>
        <v>games</v>
      </c>
      <c r="T236" t="str">
        <f t="shared" si="27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 s="4">
        <f t="shared" si="22"/>
        <v>39.010869565217391</v>
      </c>
      <c r="F237">
        <v>3589</v>
      </c>
      <c r="G237" s="38">
        <f t="shared" si="23"/>
        <v>41.732558139534881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7">
        <f t="shared" si="24"/>
        <v>42779.25</v>
      </c>
      <c r="N237">
        <v>1487397600</v>
      </c>
      <c r="O237" s="7">
        <f t="shared" si="25"/>
        <v>42784.25</v>
      </c>
      <c r="P237" t="b">
        <v>0</v>
      </c>
      <c r="Q237" t="b">
        <v>0</v>
      </c>
      <c r="R237" t="s">
        <v>71</v>
      </c>
      <c r="S237" t="str">
        <f t="shared" si="26"/>
        <v>film &amp; video</v>
      </c>
      <c r="T237" t="str">
        <f t="shared" si="27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 s="4">
        <f t="shared" si="22"/>
        <v>75.84210526315789</v>
      </c>
      <c r="F238">
        <v>4323</v>
      </c>
      <c r="G238" s="38">
        <f t="shared" si="23"/>
        <v>10.944303797468354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7">
        <f t="shared" si="24"/>
        <v>43641.208333333328</v>
      </c>
      <c r="N238">
        <v>1562043600</v>
      </c>
      <c r="O238" s="7">
        <f t="shared" si="25"/>
        <v>43648.208333333328</v>
      </c>
      <c r="P238" t="b">
        <v>0</v>
      </c>
      <c r="Q238" t="b">
        <v>1</v>
      </c>
      <c r="R238" t="s">
        <v>23</v>
      </c>
      <c r="S238" t="str">
        <f t="shared" si="26"/>
        <v>music</v>
      </c>
      <c r="T238" t="str">
        <f t="shared" si="27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 s="4">
        <f t="shared" si="22"/>
        <v>45.051671732522799</v>
      </c>
      <c r="F239">
        <v>14822</v>
      </c>
      <c r="G239" s="38">
        <f t="shared" si="23"/>
        <v>159.3763440860215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7">
        <f t="shared" si="24"/>
        <v>41754.208333333336</v>
      </c>
      <c r="N239">
        <v>1398574800</v>
      </c>
      <c r="O239" s="7">
        <f t="shared" si="25"/>
        <v>41756.208333333336</v>
      </c>
      <c r="P239" t="b">
        <v>0</v>
      </c>
      <c r="Q239" t="b">
        <v>0</v>
      </c>
      <c r="R239" t="s">
        <v>71</v>
      </c>
      <c r="S239" t="str">
        <f t="shared" si="26"/>
        <v>film &amp; video</v>
      </c>
      <c r="T239" t="str">
        <f t="shared" si="27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 s="4">
        <f t="shared" si="22"/>
        <v>104.51546391752578</v>
      </c>
      <c r="F240">
        <v>10138</v>
      </c>
      <c r="G240" s="38">
        <f t="shared" si="23"/>
        <v>422.41666666666669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7">
        <f t="shared" si="24"/>
        <v>43083.25</v>
      </c>
      <c r="N240">
        <v>1515391200</v>
      </c>
      <c r="O240" s="7">
        <f t="shared" si="25"/>
        <v>43108.25</v>
      </c>
      <c r="P240" t="b">
        <v>0</v>
      </c>
      <c r="Q240" t="b">
        <v>1</v>
      </c>
      <c r="R240" t="s">
        <v>33</v>
      </c>
      <c r="S240" t="str">
        <f t="shared" si="26"/>
        <v>theater</v>
      </c>
      <c r="T240" t="str">
        <f t="shared" si="27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 s="4">
        <f t="shared" si="22"/>
        <v>76.268292682926827</v>
      </c>
      <c r="F241">
        <v>3127</v>
      </c>
      <c r="G241" s="38">
        <f t="shared" si="23"/>
        <v>97.71875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7">
        <f t="shared" si="24"/>
        <v>42245.208333333328</v>
      </c>
      <c r="N241">
        <v>1441170000</v>
      </c>
      <c r="O241" s="7">
        <f t="shared" si="25"/>
        <v>42249.208333333328</v>
      </c>
      <c r="P241" t="b">
        <v>0</v>
      </c>
      <c r="Q241" t="b">
        <v>0</v>
      </c>
      <c r="R241" t="s">
        <v>65</v>
      </c>
      <c r="S241" t="str">
        <f t="shared" si="26"/>
        <v>technology</v>
      </c>
      <c r="T241" t="str">
        <f t="shared" si="27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 s="4">
        <f t="shared" si="22"/>
        <v>69.015695067264573</v>
      </c>
      <c r="F242">
        <v>123124</v>
      </c>
      <c r="G242" s="38">
        <f t="shared" si="23"/>
        <v>418.78911564625849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7">
        <f t="shared" si="24"/>
        <v>40396.208333333336</v>
      </c>
      <c r="N242">
        <v>1281157200</v>
      </c>
      <c r="O242" s="7">
        <f t="shared" si="25"/>
        <v>40397.208333333336</v>
      </c>
      <c r="P242" t="b">
        <v>0</v>
      </c>
      <c r="Q242" t="b">
        <v>0</v>
      </c>
      <c r="R242" t="s">
        <v>33</v>
      </c>
      <c r="S242" t="str">
        <f t="shared" si="26"/>
        <v>theater</v>
      </c>
      <c r="T242" t="str">
        <f t="shared" si="27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 s="4">
        <f t="shared" si="22"/>
        <v>101.97684085510689</v>
      </c>
      <c r="F243">
        <v>171729</v>
      </c>
      <c r="G243" s="38">
        <f t="shared" si="23"/>
        <v>101.91632047477745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7">
        <f t="shared" si="24"/>
        <v>41742.208333333336</v>
      </c>
      <c r="N243">
        <v>1398229200</v>
      </c>
      <c r="O243" s="7">
        <f t="shared" si="25"/>
        <v>41752.208333333336</v>
      </c>
      <c r="P243" t="b">
        <v>0</v>
      </c>
      <c r="Q243" t="b">
        <v>1</v>
      </c>
      <c r="R243" t="s">
        <v>68</v>
      </c>
      <c r="S243" t="str">
        <f t="shared" si="26"/>
        <v>publishing</v>
      </c>
      <c r="T243" t="str">
        <f t="shared" si="27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 s="4">
        <f t="shared" si="22"/>
        <v>42.915999999999997</v>
      </c>
      <c r="F244">
        <v>10729</v>
      </c>
      <c r="G244" s="38">
        <f t="shared" si="23"/>
        <v>127.72619047619047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7">
        <f t="shared" si="24"/>
        <v>42865.208333333328</v>
      </c>
      <c r="N244">
        <v>1495256400</v>
      </c>
      <c r="O244" s="7">
        <f t="shared" si="25"/>
        <v>42875.208333333328</v>
      </c>
      <c r="P244" t="b">
        <v>0</v>
      </c>
      <c r="Q244" t="b">
        <v>1</v>
      </c>
      <c r="R244" t="s">
        <v>23</v>
      </c>
      <c r="S244" t="str">
        <f t="shared" si="26"/>
        <v>music</v>
      </c>
      <c r="T244" t="str">
        <f t="shared" si="27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 s="4">
        <f t="shared" si="22"/>
        <v>43.025210084033617</v>
      </c>
      <c r="F245">
        <v>10240</v>
      </c>
      <c r="G245" s="38">
        <f t="shared" si="23"/>
        <v>445.21739130434781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7">
        <f t="shared" si="24"/>
        <v>43163.25</v>
      </c>
      <c r="N245">
        <v>1520402400</v>
      </c>
      <c r="O245" s="7">
        <f t="shared" si="25"/>
        <v>43166.25</v>
      </c>
      <c r="P245" t="b">
        <v>0</v>
      </c>
      <c r="Q245" t="b">
        <v>0</v>
      </c>
      <c r="R245" t="s">
        <v>33</v>
      </c>
      <c r="S245" t="str">
        <f t="shared" si="26"/>
        <v>theater</v>
      </c>
      <c r="T245" t="str">
        <f t="shared" si="27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 s="4">
        <f t="shared" si="22"/>
        <v>75.245283018867923</v>
      </c>
      <c r="F246">
        <v>3988</v>
      </c>
      <c r="G246" s="38">
        <f t="shared" si="23"/>
        <v>569.71428571428578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7">
        <f t="shared" si="24"/>
        <v>41834.208333333336</v>
      </c>
      <c r="N246">
        <v>1409806800</v>
      </c>
      <c r="O246" s="7">
        <f t="shared" si="25"/>
        <v>41886.208333333336</v>
      </c>
      <c r="P246" t="b">
        <v>0</v>
      </c>
      <c r="Q246" t="b">
        <v>0</v>
      </c>
      <c r="R246" t="s">
        <v>33</v>
      </c>
      <c r="S246" t="str">
        <f t="shared" si="26"/>
        <v>theater</v>
      </c>
      <c r="T246" t="str">
        <f t="shared" si="27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 s="4">
        <f t="shared" si="22"/>
        <v>69.023364485981304</v>
      </c>
      <c r="F247">
        <v>14771</v>
      </c>
      <c r="G247" s="38">
        <f t="shared" si="23"/>
        <v>509.34482758620686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7">
        <f t="shared" si="24"/>
        <v>41736.208333333336</v>
      </c>
      <c r="N247">
        <v>1396933200</v>
      </c>
      <c r="O247" s="7">
        <f t="shared" si="25"/>
        <v>41737.208333333336</v>
      </c>
      <c r="P247" t="b">
        <v>0</v>
      </c>
      <c r="Q247" t="b">
        <v>0</v>
      </c>
      <c r="R247" t="s">
        <v>33</v>
      </c>
      <c r="S247" t="str">
        <f t="shared" si="26"/>
        <v>theater</v>
      </c>
      <c r="T247" t="str">
        <f t="shared" si="27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 s="4">
        <f t="shared" si="22"/>
        <v>65.986486486486484</v>
      </c>
      <c r="F248">
        <v>14649</v>
      </c>
      <c r="G248" s="38">
        <f t="shared" si="23"/>
        <v>325.5333333333333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7">
        <f t="shared" si="24"/>
        <v>41491.208333333336</v>
      </c>
      <c r="N248">
        <v>1376024400</v>
      </c>
      <c r="O248" s="7">
        <f t="shared" si="25"/>
        <v>41495.208333333336</v>
      </c>
      <c r="P248" t="b">
        <v>0</v>
      </c>
      <c r="Q248" t="b">
        <v>0</v>
      </c>
      <c r="R248" t="s">
        <v>28</v>
      </c>
      <c r="S248" t="str">
        <f t="shared" si="26"/>
        <v>technology</v>
      </c>
      <c r="T248" t="str">
        <f t="shared" si="27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 s="4">
        <f t="shared" si="22"/>
        <v>98.013800424628457</v>
      </c>
      <c r="F249">
        <v>184658</v>
      </c>
      <c r="G249" s="38">
        <f t="shared" si="23"/>
        <v>932.61616161616166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7">
        <f t="shared" si="24"/>
        <v>42726.25</v>
      </c>
      <c r="N249">
        <v>1483682400</v>
      </c>
      <c r="O249" s="7">
        <f t="shared" si="25"/>
        <v>42741.25</v>
      </c>
      <c r="P249" t="b">
        <v>0</v>
      </c>
      <c r="Q249" t="b">
        <v>1</v>
      </c>
      <c r="R249" t="s">
        <v>119</v>
      </c>
      <c r="S249" t="str">
        <f t="shared" si="26"/>
        <v>publishing</v>
      </c>
      <c r="T249" t="str">
        <f t="shared" si="27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 s="4">
        <f t="shared" si="22"/>
        <v>60.105504587155963</v>
      </c>
      <c r="F250">
        <v>13103</v>
      </c>
      <c r="G250" s="38">
        <f t="shared" si="23"/>
        <v>211.33870967741933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7">
        <f t="shared" si="24"/>
        <v>42004.25</v>
      </c>
      <c r="N250">
        <v>1420437600</v>
      </c>
      <c r="O250" s="7">
        <f t="shared" si="25"/>
        <v>42009.25</v>
      </c>
      <c r="P250" t="b">
        <v>0</v>
      </c>
      <c r="Q250" t="b">
        <v>0</v>
      </c>
      <c r="R250" t="s">
        <v>292</v>
      </c>
      <c r="S250" t="str">
        <f t="shared" si="26"/>
        <v>games</v>
      </c>
      <c r="T250" t="str">
        <f t="shared" si="27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 s="4">
        <f t="shared" si="22"/>
        <v>26.000773395204948</v>
      </c>
      <c r="F251">
        <v>168095</v>
      </c>
      <c r="G251" s="38">
        <f t="shared" si="23"/>
        <v>273.32520325203251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7">
        <f t="shared" si="24"/>
        <v>42006.25</v>
      </c>
      <c r="N251">
        <v>1420783200</v>
      </c>
      <c r="O251" s="7">
        <f t="shared" si="25"/>
        <v>42013.25</v>
      </c>
      <c r="P251" t="b">
        <v>0</v>
      </c>
      <c r="Q251" t="b">
        <v>0</v>
      </c>
      <c r="R251" t="s">
        <v>206</v>
      </c>
      <c r="S251" t="str">
        <f t="shared" si="26"/>
        <v>publishing</v>
      </c>
      <c r="T251" t="str">
        <f t="shared" si="27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 s="4">
        <f t="shared" si="22"/>
        <v>3</v>
      </c>
      <c r="F252">
        <v>3</v>
      </c>
      <c r="G252" s="38">
        <f t="shared" si="23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7">
        <f t="shared" si="24"/>
        <v>40203.25</v>
      </c>
      <c r="N252">
        <v>1267423200</v>
      </c>
      <c r="O252" s="7">
        <f t="shared" si="25"/>
        <v>40238.25</v>
      </c>
      <c r="P252" t="b">
        <v>0</v>
      </c>
      <c r="Q252" t="b">
        <v>0</v>
      </c>
      <c r="R252" t="s">
        <v>23</v>
      </c>
      <c r="S252" t="str">
        <f t="shared" si="26"/>
        <v>music</v>
      </c>
      <c r="T252" t="str">
        <f t="shared" si="27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 s="4">
        <f t="shared" si="22"/>
        <v>38.019801980198018</v>
      </c>
      <c r="F253">
        <v>3840</v>
      </c>
      <c r="G253" s="38">
        <f t="shared" si="23"/>
        <v>54.084507042253513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7">
        <f t="shared" si="24"/>
        <v>41252.25</v>
      </c>
      <c r="N253">
        <v>1355205600</v>
      </c>
      <c r="O253" s="7">
        <f t="shared" si="25"/>
        <v>41254.25</v>
      </c>
      <c r="P253" t="b">
        <v>0</v>
      </c>
      <c r="Q253" t="b">
        <v>0</v>
      </c>
      <c r="R253" t="s">
        <v>33</v>
      </c>
      <c r="S253" t="str">
        <f t="shared" si="26"/>
        <v>theater</v>
      </c>
      <c r="T253" t="str">
        <f t="shared" si="27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 s="4">
        <f t="shared" si="22"/>
        <v>106.15254237288136</v>
      </c>
      <c r="F254">
        <v>6263</v>
      </c>
      <c r="G254" s="38">
        <f t="shared" si="23"/>
        <v>626.29999999999995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7">
        <f t="shared" si="24"/>
        <v>41572.208333333336</v>
      </c>
      <c r="N254">
        <v>1383109200</v>
      </c>
      <c r="O254" s="7">
        <f t="shared" si="25"/>
        <v>41577.208333333336</v>
      </c>
      <c r="P254" t="b">
        <v>0</v>
      </c>
      <c r="Q254" t="b">
        <v>0</v>
      </c>
      <c r="R254" t="s">
        <v>33</v>
      </c>
      <c r="S254" t="str">
        <f t="shared" si="26"/>
        <v>theater</v>
      </c>
      <c r="T254" t="str">
        <f t="shared" si="27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 s="4">
        <f t="shared" si="22"/>
        <v>81.019475655430711</v>
      </c>
      <c r="F255">
        <v>108161</v>
      </c>
      <c r="G255" s="38">
        <f t="shared" si="23"/>
        <v>89.021399176954731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7">
        <f t="shared" si="24"/>
        <v>40641.208333333336</v>
      </c>
      <c r="N255">
        <v>1303275600</v>
      </c>
      <c r="O255" s="7">
        <f t="shared" si="25"/>
        <v>40653.208333333336</v>
      </c>
      <c r="P255" t="b">
        <v>0</v>
      </c>
      <c r="Q255" t="b">
        <v>0</v>
      </c>
      <c r="R255" t="s">
        <v>53</v>
      </c>
      <c r="S255" t="str">
        <f t="shared" si="26"/>
        <v>film &amp; video</v>
      </c>
      <c r="T255" t="str">
        <f t="shared" si="27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 s="4">
        <f t="shared" si="22"/>
        <v>96.647727272727266</v>
      </c>
      <c r="F256">
        <v>8505</v>
      </c>
      <c r="G256" s="38">
        <f t="shared" si="23"/>
        <v>184.89130434782609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7">
        <f t="shared" si="24"/>
        <v>42787.25</v>
      </c>
      <c r="N256">
        <v>1487829600</v>
      </c>
      <c r="O256" s="7">
        <f t="shared" si="25"/>
        <v>42789.25</v>
      </c>
      <c r="P256" t="b">
        <v>0</v>
      </c>
      <c r="Q256" t="b">
        <v>0</v>
      </c>
      <c r="R256" t="s">
        <v>68</v>
      </c>
      <c r="S256" t="str">
        <f t="shared" si="26"/>
        <v>publishing</v>
      </c>
      <c r="T256" t="str">
        <f t="shared" si="27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 s="4">
        <f t="shared" ref="E257:E320" si="28">F257/I257</f>
        <v>57.003535651149086</v>
      </c>
      <c r="F257">
        <v>96735</v>
      </c>
      <c r="G257" s="38">
        <f t="shared" si="23"/>
        <v>120.16770186335404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7">
        <f t="shared" si="24"/>
        <v>40590.25</v>
      </c>
      <c r="N257">
        <v>1298268000</v>
      </c>
      <c r="O257" s="7">
        <f t="shared" si="25"/>
        <v>40595.25</v>
      </c>
      <c r="P257" t="b">
        <v>0</v>
      </c>
      <c r="Q257" t="b">
        <v>1</v>
      </c>
      <c r="R257" t="s">
        <v>23</v>
      </c>
      <c r="S257" t="str">
        <f t="shared" si="26"/>
        <v>music</v>
      </c>
      <c r="T257" t="str">
        <f t="shared" si="27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 s="4">
        <f t="shared" si="28"/>
        <v>63.93333333333333</v>
      </c>
      <c r="F258">
        <v>959</v>
      </c>
      <c r="G258" s="38">
        <f t="shared" si="23"/>
        <v>23.390243902439025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7">
        <f t="shared" si="24"/>
        <v>42393.25</v>
      </c>
      <c r="N258">
        <v>1456812000</v>
      </c>
      <c r="O258" s="7">
        <f t="shared" si="25"/>
        <v>42430.25</v>
      </c>
      <c r="P258" t="b">
        <v>0</v>
      </c>
      <c r="Q258" t="b">
        <v>0</v>
      </c>
      <c r="R258" t="s">
        <v>23</v>
      </c>
      <c r="S258" t="str">
        <f t="shared" si="26"/>
        <v>music</v>
      </c>
      <c r="T258" t="str">
        <f t="shared" si="27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 s="4">
        <f t="shared" si="28"/>
        <v>90.456521739130437</v>
      </c>
      <c r="F259">
        <v>8322</v>
      </c>
      <c r="G259" s="38">
        <f t="shared" ref="G259:G322" si="29">F259/D259*100</f>
        <v>146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7">
        <f t="shared" ref="M259:M322" si="30">(((L259/60)/60)/24)+DATE(1970,1,1)</f>
        <v>41338.25</v>
      </c>
      <c r="N259">
        <v>1363669200</v>
      </c>
      <c r="O259" s="7">
        <f t="shared" ref="O259:O322" si="31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 FIND("/", R259) - 1)</f>
        <v>theater</v>
      </c>
      <c r="T259" t="str">
        <f t="shared" ref="T259:T322" si="33">MID(R259, FIND("/", R259) + 1, LEN(R259) - FIND("/", 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 s="4">
        <f t="shared" si="28"/>
        <v>72.172043010752688</v>
      </c>
      <c r="F260">
        <v>13424</v>
      </c>
      <c r="G260" s="38">
        <f t="shared" si="29"/>
        <v>268.48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7">
        <f t="shared" si="30"/>
        <v>42712.25</v>
      </c>
      <c r="N260">
        <v>1482904800</v>
      </c>
      <c r="O260" s="7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 s="4">
        <f t="shared" si="28"/>
        <v>77.934782608695656</v>
      </c>
      <c r="F261">
        <v>10755</v>
      </c>
      <c r="G261" s="38">
        <f t="shared" si="29"/>
        <v>597.5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7">
        <f t="shared" si="30"/>
        <v>41251.25</v>
      </c>
      <c r="N261">
        <v>1356588000</v>
      </c>
      <c r="O261" s="7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 s="4">
        <f t="shared" si="28"/>
        <v>38.065134099616856</v>
      </c>
      <c r="F262">
        <v>9935</v>
      </c>
      <c r="G262" s="38">
        <f t="shared" si="29"/>
        <v>157.69841269841268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7">
        <f t="shared" si="30"/>
        <v>41180.208333333336</v>
      </c>
      <c r="N262">
        <v>1349845200</v>
      </c>
      <c r="O262" s="7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 s="4">
        <f t="shared" si="28"/>
        <v>57.936123348017624</v>
      </c>
      <c r="F263">
        <v>26303</v>
      </c>
      <c r="G263" s="38">
        <f t="shared" si="29"/>
        <v>31.201660735468568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7">
        <f t="shared" si="30"/>
        <v>40415.208333333336</v>
      </c>
      <c r="N263">
        <v>1283058000</v>
      </c>
      <c r="O263" s="7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 s="4">
        <f t="shared" si="28"/>
        <v>49.794392523364486</v>
      </c>
      <c r="F264">
        <v>5328</v>
      </c>
      <c r="G264" s="38">
        <f t="shared" si="29"/>
        <v>313.41176470588238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7">
        <f t="shared" si="30"/>
        <v>40638.208333333336</v>
      </c>
      <c r="N264">
        <v>1304226000</v>
      </c>
      <c r="O264" s="7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 s="4">
        <f t="shared" si="28"/>
        <v>54.050251256281406</v>
      </c>
      <c r="F265">
        <v>10756</v>
      </c>
      <c r="G265" s="38">
        <f t="shared" si="29"/>
        <v>370.89655172413791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7">
        <f t="shared" si="30"/>
        <v>40187.25</v>
      </c>
      <c r="N265">
        <v>1263016800</v>
      </c>
      <c r="O265" s="7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 s="4">
        <f t="shared" si="28"/>
        <v>30.002721335268504</v>
      </c>
      <c r="F266">
        <v>165375</v>
      </c>
      <c r="G266" s="38">
        <f t="shared" si="29"/>
        <v>362.66447368421052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7">
        <f t="shared" si="30"/>
        <v>41317.25</v>
      </c>
      <c r="N266">
        <v>1362031200</v>
      </c>
      <c r="O266" s="7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 s="4">
        <f t="shared" si="28"/>
        <v>70.127906976744185</v>
      </c>
      <c r="F267">
        <v>6031</v>
      </c>
      <c r="G267" s="38">
        <f t="shared" si="29"/>
        <v>123.08163265306122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7">
        <f t="shared" si="30"/>
        <v>42372.25</v>
      </c>
      <c r="N267">
        <v>1455602400</v>
      </c>
      <c r="O267" s="7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 s="4">
        <f t="shared" si="28"/>
        <v>26.996228786926462</v>
      </c>
      <c r="F268">
        <v>85902</v>
      </c>
      <c r="G268" s="38">
        <f t="shared" si="29"/>
        <v>76.766756032171585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7">
        <f t="shared" si="30"/>
        <v>41950.25</v>
      </c>
      <c r="N268">
        <v>1418191200</v>
      </c>
      <c r="O268" s="7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 s="4">
        <f t="shared" si="28"/>
        <v>51.990606936416185</v>
      </c>
      <c r="F269">
        <v>143910</v>
      </c>
      <c r="G269" s="38">
        <f t="shared" si="29"/>
        <v>233.62012987012989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7">
        <f t="shared" si="30"/>
        <v>41206.208333333336</v>
      </c>
      <c r="N269">
        <v>1352440800</v>
      </c>
      <c r="O269" s="7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 s="4">
        <f t="shared" si="28"/>
        <v>56.416666666666664</v>
      </c>
      <c r="F270">
        <v>2708</v>
      </c>
      <c r="G270" s="38">
        <f t="shared" si="29"/>
        <v>180.53333333333333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7">
        <f t="shared" si="30"/>
        <v>41186.208333333336</v>
      </c>
      <c r="N270">
        <v>1353304800</v>
      </c>
      <c r="O270" s="7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 s="4">
        <f t="shared" si="28"/>
        <v>101.63218390804597</v>
      </c>
      <c r="F271">
        <v>8842</v>
      </c>
      <c r="G271" s="38">
        <f t="shared" si="29"/>
        <v>252.62857142857143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7">
        <f t="shared" si="30"/>
        <v>43496.25</v>
      </c>
      <c r="N271">
        <v>1550728800</v>
      </c>
      <c r="O271" s="7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 s="4">
        <f t="shared" si="28"/>
        <v>25.005291005291006</v>
      </c>
      <c r="F272">
        <v>47260</v>
      </c>
      <c r="G272" s="38">
        <f t="shared" si="29"/>
        <v>27.176538240368025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7">
        <f t="shared" si="30"/>
        <v>40514.25</v>
      </c>
      <c r="N272">
        <v>1291442400</v>
      </c>
      <c r="O272" s="7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 s="4">
        <f t="shared" si="28"/>
        <v>32.016393442622949</v>
      </c>
      <c r="F273">
        <v>1953</v>
      </c>
      <c r="G273" s="38">
        <f t="shared" si="29"/>
        <v>1.2706571242680547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7">
        <f t="shared" si="30"/>
        <v>42345.25</v>
      </c>
      <c r="N273">
        <v>1452146400</v>
      </c>
      <c r="O273" s="7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 s="4">
        <f t="shared" si="28"/>
        <v>82.021647307286173</v>
      </c>
      <c r="F274">
        <v>155349</v>
      </c>
      <c r="G274" s="38">
        <f t="shared" si="29"/>
        <v>304.0097847358121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7">
        <f t="shared" si="30"/>
        <v>43656.208333333328</v>
      </c>
      <c r="N274">
        <v>1564894800</v>
      </c>
      <c r="O274" s="7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 s="4">
        <f t="shared" si="28"/>
        <v>37.957446808510639</v>
      </c>
      <c r="F275">
        <v>10704</v>
      </c>
      <c r="G275" s="38">
        <f t="shared" si="29"/>
        <v>137.23076923076923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7">
        <f t="shared" si="30"/>
        <v>42995.208333333328</v>
      </c>
      <c r="N275">
        <v>1505883600</v>
      </c>
      <c r="O275" s="7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 s="4">
        <f t="shared" si="28"/>
        <v>51.533333333333331</v>
      </c>
      <c r="F276">
        <v>773</v>
      </c>
      <c r="G276" s="38">
        <f t="shared" si="29"/>
        <v>32.208333333333336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7">
        <f t="shared" si="30"/>
        <v>43045.25</v>
      </c>
      <c r="N276">
        <v>1510380000</v>
      </c>
      <c r="O276" s="7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 s="4">
        <f t="shared" si="28"/>
        <v>81.198275862068968</v>
      </c>
      <c r="F277">
        <v>9419</v>
      </c>
      <c r="G277" s="38">
        <f t="shared" si="29"/>
        <v>241.51282051282053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7">
        <f t="shared" si="30"/>
        <v>43561.208333333328</v>
      </c>
      <c r="N277">
        <v>1555218000</v>
      </c>
      <c r="O277" s="7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 s="4">
        <f t="shared" si="28"/>
        <v>40.030075187969928</v>
      </c>
      <c r="F278">
        <v>5324</v>
      </c>
      <c r="G278" s="38">
        <f t="shared" si="29"/>
        <v>96.8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7">
        <f t="shared" si="30"/>
        <v>41018.208333333336</v>
      </c>
      <c r="N278">
        <v>1335243600</v>
      </c>
      <c r="O278" s="7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 s="4">
        <f t="shared" si="28"/>
        <v>89.939759036144579</v>
      </c>
      <c r="F279">
        <v>7465</v>
      </c>
      <c r="G279" s="38">
        <f t="shared" si="29"/>
        <v>1066.4285714285716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7">
        <f t="shared" si="30"/>
        <v>40378.208333333336</v>
      </c>
      <c r="N279">
        <v>1279688400</v>
      </c>
      <c r="O279" s="7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 s="4">
        <f t="shared" si="28"/>
        <v>96.692307692307693</v>
      </c>
      <c r="F280">
        <v>8799</v>
      </c>
      <c r="G280" s="38">
        <f t="shared" si="29"/>
        <v>325.88888888888891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7">
        <f t="shared" si="30"/>
        <v>41239.25</v>
      </c>
      <c r="N280">
        <v>1356069600</v>
      </c>
      <c r="O280" s="7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</row>
    <row r="281" spans="1:20" ht="34" x14ac:dyDescent="0.2">
      <c r="A281">
        <v>279</v>
      </c>
      <c r="B281" t="s">
        <v>610</v>
      </c>
      <c r="C281" s="3" t="s">
        <v>611</v>
      </c>
      <c r="D281">
        <v>8000</v>
      </c>
      <c r="E281" s="4">
        <f t="shared" si="28"/>
        <v>25.010989010989011</v>
      </c>
      <c r="F281">
        <v>13656</v>
      </c>
      <c r="G281" s="38">
        <f t="shared" si="29"/>
        <v>170.70000000000002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7">
        <f t="shared" si="30"/>
        <v>43346.208333333328</v>
      </c>
      <c r="N281">
        <v>1536210000</v>
      </c>
      <c r="O281" s="7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 s="4">
        <f t="shared" si="28"/>
        <v>36.987277353689571</v>
      </c>
      <c r="F282">
        <v>14536</v>
      </c>
      <c r="G282" s="38">
        <f t="shared" si="29"/>
        <v>581.44000000000005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7">
        <f t="shared" si="30"/>
        <v>43060.25</v>
      </c>
      <c r="N282">
        <v>1511762400</v>
      </c>
      <c r="O282" s="7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 s="4">
        <f t="shared" si="28"/>
        <v>73.012609117361791</v>
      </c>
      <c r="F283">
        <v>150552</v>
      </c>
      <c r="G283" s="38">
        <f t="shared" si="29"/>
        <v>91.520972644376897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7">
        <f t="shared" si="30"/>
        <v>40979.25</v>
      </c>
      <c r="N283">
        <v>1333256400</v>
      </c>
      <c r="O283" s="7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 s="4">
        <f t="shared" si="28"/>
        <v>68.240601503759393</v>
      </c>
      <c r="F284">
        <v>9076</v>
      </c>
      <c r="G284" s="38">
        <f t="shared" si="29"/>
        <v>108.04761904761904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7">
        <f t="shared" si="30"/>
        <v>42701.25</v>
      </c>
      <c r="N284">
        <v>1480744800</v>
      </c>
      <c r="O284" s="7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 s="4">
        <f t="shared" si="28"/>
        <v>52.310344827586206</v>
      </c>
      <c r="F285">
        <v>1517</v>
      </c>
      <c r="G285" s="38">
        <f t="shared" si="29"/>
        <v>18.728395061728396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7">
        <f t="shared" si="30"/>
        <v>42520.208333333328</v>
      </c>
      <c r="N285">
        <v>1465016400</v>
      </c>
      <c r="O285" s="7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 s="4">
        <f t="shared" si="28"/>
        <v>61.765151515151516</v>
      </c>
      <c r="F286">
        <v>8153</v>
      </c>
      <c r="G286" s="38">
        <f t="shared" si="29"/>
        <v>83.193877551020407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7">
        <f t="shared" si="30"/>
        <v>41030.208333333336</v>
      </c>
      <c r="N286">
        <v>1336280400</v>
      </c>
      <c r="O286" s="7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 s="4">
        <f t="shared" si="28"/>
        <v>25.027559055118111</v>
      </c>
      <c r="F287">
        <v>6357</v>
      </c>
      <c r="G287" s="38">
        <f t="shared" si="29"/>
        <v>706.33333333333337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7">
        <f t="shared" si="30"/>
        <v>42623.208333333328</v>
      </c>
      <c r="N287">
        <v>1476766800</v>
      </c>
      <c r="O287" s="7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 s="4">
        <f t="shared" si="28"/>
        <v>106.28804347826087</v>
      </c>
      <c r="F288">
        <v>19557</v>
      </c>
      <c r="G288" s="38">
        <f t="shared" si="29"/>
        <v>17.446030330062445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7">
        <f t="shared" si="30"/>
        <v>42697.25</v>
      </c>
      <c r="N288">
        <v>1480485600</v>
      </c>
      <c r="O288" s="7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 s="4">
        <f t="shared" si="28"/>
        <v>75.07386363636364</v>
      </c>
      <c r="F289">
        <v>13213</v>
      </c>
      <c r="G289" s="38">
        <f t="shared" si="29"/>
        <v>209.73015873015873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7">
        <f t="shared" si="30"/>
        <v>42122.208333333328</v>
      </c>
      <c r="N289">
        <v>1430197200</v>
      </c>
      <c r="O289" s="7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 s="4">
        <f t="shared" si="28"/>
        <v>39.970802919708028</v>
      </c>
      <c r="F290">
        <v>5476</v>
      </c>
      <c r="G290" s="38">
        <f t="shared" si="29"/>
        <v>97.785714285714292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7">
        <f t="shared" si="30"/>
        <v>40982.208333333336</v>
      </c>
      <c r="N290">
        <v>1331787600</v>
      </c>
      <c r="O290" s="7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 s="4">
        <f t="shared" si="28"/>
        <v>39.982195845697326</v>
      </c>
      <c r="F291">
        <v>13474</v>
      </c>
      <c r="G291" s="38">
        <f t="shared" si="29"/>
        <v>1684.25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7">
        <f t="shared" si="30"/>
        <v>42219.208333333328</v>
      </c>
      <c r="N291">
        <v>1438837200</v>
      </c>
      <c r="O291" s="7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 s="4">
        <f t="shared" si="28"/>
        <v>101.01541850220265</v>
      </c>
      <c r="F292">
        <v>91722</v>
      </c>
      <c r="G292" s="38">
        <f t="shared" si="29"/>
        <v>54.402135231316727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7">
        <f t="shared" si="30"/>
        <v>41404.208333333336</v>
      </c>
      <c r="N292">
        <v>1370926800</v>
      </c>
      <c r="O292" s="7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 s="4">
        <f t="shared" si="28"/>
        <v>76.813084112149539</v>
      </c>
      <c r="F293">
        <v>8219</v>
      </c>
      <c r="G293" s="38">
        <f t="shared" si="29"/>
        <v>456.61111111111109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7">
        <f t="shared" si="30"/>
        <v>40831.208333333336</v>
      </c>
      <c r="N293">
        <v>1319000400</v>
      </c>
      <c r="O293" s="7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 s="4">
        <f t="shared" si="28"/>
        <v>71.7</v>
      </c>
      <c r="F294">
        <v>717</v>
      </c>
      <c r="G294" s="38">
        <f t="shared" si="29"/>
        <v>9.8219178082191778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7">
        <f t="shared" si="30"/>
        <v>40984.208333333336</v>
      </c>
      <c r="N294">
        <v>1333429200</v>
      </c>
      <c r="O294" s="7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 s="4">
        <f t="shared" si="28"/>
        <v>33.28125</v>
      </c>
      <c r="F295">
        <v>1065</v>
      </c>
      <c r="G295" s="38">
        <f t="shared" si="29"/>
        <v>16.384615384615383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7">
        <f t="shared" si="30"/>
        <v>40456.208333333336</v>
      </c>
      <c r="N295">
        <v>1287032400</v>
      </c>
      <c r="O295" s="7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 s="4">
        <f t="shared" si="28"/>
        <v>43.923497267759565</v>
      </c>
      <c r="F296">
        <v>8038</v>
      </c>
      <c r="G296" s="38">
        <f t="shared" si="29"/>
        <v>1339.6666666666667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7">
        <f t="shared" si="30"/>
        <v>43399.208333333328</v>
      </c>
      <c r="N296">
        <v>1541570400</v>
      </c>
      <c r="O296" s="7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 s="4">
        <f t="shared" si="28"/>
        <v>36.004712041884815</v>
      </c>
      <c r="F297">
        <v>68769</v>
      </c>
      <c r="G297" s="38">
        <f t="shared" si="29"/>
        <v>35.650077760497666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7">
        <f t="shared" si="30"/>
        <v>41562.208333333336</v>
      </c>
      <c r="N297">
        <v>1383976800</v>
      </c>
      <c r="O297" s="7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 s="4">
        <f t="shared" si="28"/>
        <v>88.21052631578948</v>
      </c>
      <c r="F298">
        <v>3352</v>
      </c>
      <c r="G298" s="38">
        <f t="shared" si="29"/>
        <v>54.950819672131146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7">
        <f t="shared" si="30"/>
        <v>43493.25</v>
      </c>
      <c r="N298">
        <v>1550556000</v>
      </c>
      <c r="O298" s="7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 s="4">
        <f t="shared" si="28"/>
        <v>65.240384615384613</v>
      </c>
      <c r="F299">
        <v>6785</v>
      </c>
      <c r="G299" s="38">
        <f t="shared" si="29"/>
        <v>94.236111111111114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7">
        <f t="shared" si="30"/>
        <v>41653.25</v>
      </c>
      <c r="N299">
        <v>1390456800</v>
      </c>
      <c r="O299" s="7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 s="4">
        <f t="shared" si="28"/>
        <v>69.958333333333329</v>
      </c>
      <c r="F300">
        <v>5037</v>
      </c>
      <c r="G300" s="38">
        <f t="shared" si="29"/>
        <v>143.91428571428571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7">
        <f t="shared" si="30"/>
        <v>42426.25</v>
      </c>
      <c r="N300">
        <v>1458018000</v>
      </c>
      <c r="O300" s="7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 s="4">
        <f t="shared" si="28"/>
        <v>39.877551020408163</v>
      </c>
      <c r="F301">
        <v>1954</v>
      </c>
      <c r="G301" s="38">
        <f t="shared" si="29"/>
        <v>51.421052631578945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7">
        <f t="shared" si="30"/>
        <v>42432.25</v>
      </c>
      <c r="N301">
        <v>1461819600</v>
      </c>
      <c r="O301" s="7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 s="4">
        <f t="shared" si="28"/>
        <v>5</v>
      </c>
      <c r="F302">
        <v>5</v>
      </c>
      <c r="G302" s="38">
        <f t="shared" si="29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7">
        <f t="shared" si="30"/>
        <v>42977.208333333328</v>
      </c>
      <c r="N302">
        <v>1504155600</v>
      </c>
      <c r="O302" s="7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</row>
    <row r="303" spans="1:20" ht="17" x14ac:dyDescent="0.2">
      <c r="A303">
        <v>301</v>
      </c>
      <c r="B303" t="s">
        <v>654</v>
      </c>
      <c r="C303" s="3" t="s">
        <v>655</v>
      </c>
      <c r="D303">
        <v>900</v>
      </c>
      <c r="E303" s="4">
        <f t="shared" si="28"/>
        <v>41.023728813559323</v>
      </c>
      <c r="F303">
        <v>12102</v>
      </c>
      <c r="G303" s="38">
        <f t="shared" si="29"/>
        <v>1344.6666666666667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7">
        <f t="shared" si="30"/>
        <v>42061.25</v>
      </c>
      <c r="N303">
        <v>1426395600</v>
      </c>
      <c r="O303" s="7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 s="4">
        <f t="shared" si="28"/>
        <v>98.914285714285711</v>
      </c>
      <c r="F304">
        <v>24234</v>
      </c>
      <c r="G304" s="38">
        <f t="shared" si="29"/>
        <v>31.844940867279899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7">
        <f t="shared" si="30"/>
        <v>43345.208333333328</v>
      </c>
      <c r="N304">
        <v>1537074000</v>
      </c>
      <c r="O304" s="7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 s="4">
        <f t="shared" si="28"/>
        <v>87.78125</v>
      </c>
      <c r="F305">
        <v>2809</v>
      </c>
      <c r="G305" s="38">
        <f t="shared" si="29"/>
        <v>82.617647058823536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7">
        <f t="shared" si="30"/>
        <v>42376.25</v>
      </c>
      <c r="N305">
        <v>1452578400</v>
      </c>
      <c r="O305" s="7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 s="4">
        <f t="shared" si="28"/>
        <v>80.767605633802816</v>
      </c>
      <c r="F306">
        <v>11469</v>
      </c>
      <c r="G306" s="38">
        <f t="shared" si="29"/>
        <v>546.14285714285722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7">
        <f t="shared" si="30"/>
        <v>42589.208333333328</v>
      </c>
      <c r="N306">
        <v>1474088400</v>
      </c>
      <c r="O306" s="7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 s="4">
        <f t="shared" si="28"/>
        <v>94.28235294117647</v>
      </c>
      <c r="F307">
        <v>8014</v>
      </c>
      <c r="G307" s="38">
        <f t="shared" si="29"/>
        <v>286.21428571428572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7">
        <f t="shared" si="30"/>
        <v>42448.208333333328</v>
      </c>
      <c r="N307">
        <v>1461906000</v>
      </c>
      <c r="O307" s="7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 s="4">
        <f t="shared" si="28"/>
        <v>73.428571428571431</v>
      </c>
      <c r="F308">
        <v>514</v>
      </c>
      <c r="G308" s="38">
        <f t="shared" si="29"/>
        <v>7.9076923076923071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7">
        <f t="shared" si="30"/>
        <v>42930.208333333328</v>
      </c>
      <c r="N308">
        <v>1500267600</v>
      </c>
      <c r="O308" s="7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</row>
    <row r="309" spans="1:20" ht="34" x14ac:dyDescent="0.2">
      <c r="A309">
        <v>307</v>
      </c>
      <c r="B309" t="s">
        <v>666</v>
      </c>
      <c r="C309" s="3" t="s">
        <v>667</v>
      </c>
      <c r="D309">
        <v>32900</v>
      </c>
      <c r="E309" s="4">
        <f t="shared" si="28"/>
        <v>65.968133535660087</v>
      </c>
      <c r="F309">
        <v>43473</v>
      </c>
      <c r="G309" s="38">
        <f t="shared" si="29"/>
        <v>132.13677811550153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7">
        <f t="shared" si="30"/>
        <v>41066.208333333336</v>
      </c>
      <c r="N309">
        <v>1340686800</v>
      </c>
      <c r="O309" s="7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 s="4">
        <f t="shared" si="28"/>
        <v>109.04109589041096</v>
      </c>
      <c r="F310">
        <v>87560</v>
      </c>
      <c r="G310" s="38">
        <f t="shared" si="29"/>
        <v>74.077834179357026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7">
        <f t="shared" si="30"/>
        <v>40651.208333333336</v>
      </c>
      <c r="N310">
        <v>1303189200</v>
      </c>
      <c r="O310" s="7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 s="4">
        <f t="shared" si="28"/>
        <v>41.16</v>
      </c>
      <c r="F311">
        <v>3087</v>
      </c>
      <c r="G311" s="38">
        <f t="shared" si="29"/>
        <v>75.292682926829272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7">
        <f t="shared" si="30"/>
        <v>40807.208333333336</v>
      </c>
      <c r="N311">
        <v>1318309200</v>
      </c>
      <c r="O311" s="7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 s="4">
        <f t="shared" si="28"/>
        <v>99.125</v>
      </c>
      <c r="F312">
        <v>1586</v>
      </c>
      <c r="G312" s="38">
        <f t="shared" si="29"/>
        <v>20.333333333333332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7">
        <f t="shared" si="30"/>
        <v>40277.208333333336</v>
      </c>
      <c r="N312">
        <v>1272171600</v>
      </c>
      <c r="O312" s="7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 s="4">
        <f t="shared" si="28"/>
        <v>105.88429752066116</v>
      </c>
      <c r="F313">
        <v>12812</v>
      </c>
      <c r="G313" s="38">
        <f t="shared" si="29"/>
        <v>203.36507936507937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7">
        <f t="shared" si="30"/>
        <v>40590.25</v>
      </c>
      <c r="N313">
        <v>1298872800</v>
      </c>
      <c r="O313" s="7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 s="4">
        <f t="shared" si="28"/>
        <v>48.996525921966864</v>
      </c>
      <c r="F314">
        <v>183345</v>
      </c>
      <c r="G314" s="38">
        <f t="shared" si="29"/>
        <v>310.2284263959391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7">
        <f t="shared" si="30"/>
        <v>41572.208333333336</v>
      </c>
      <c r="N314">
        <v>1383282000</v>
      </c>
      <c r="O314" s="7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 s="4">
        <f t="shared" si="28"/>
        <v>39</v>
      </c>
      <c r="F315">
        <v>8697</v>
      </c>
      <c r="G315" s="38">
        <f t="shared" si="29"/>
        <v>395.31818181818181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7">
        <f t="shared" si="30"/>
        <v>40966.25</v>
      </c>
      <c r="N315">
        <v>1330495200</v>
      </c>
      <c r="O315" s="7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 s="4">
        <f t="shared" si="28"/>
        <v>31.022556390977442</v>
      </c>
      <c r="F316">
        <v>4126</v>
      </c>
      <c r="G316" s="38">
        <f t="shared" si="29"/>
        <v>294.71428571428572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7">
        <f t="shared" si="30"/>
        <v>43536.208333333328</v>
      </c>
      <c r="N316">
        <v>1552798800</v>
      </c>
      <c r="O316" s="7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 s="4">
        <f t="shared" si="28"/>
        <v>103.87096774193549</v>
      </c>
      <c r="F317">
        <v>3220</v>
      </c>
      <c r="G317" s="38">
        <f t="shared" si="29"/>
        <v>33.89473684210526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7">
        <f t="shared" si="30"/>
        <v>41783.208333333336</v>
      </c>
      <c r="N317">
        <v>1403413200</v>
      </c>
      <c r="O317" s="7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 s="4">
        <f t="shared" si="28"/>
        <v>59.268518518518519</v>
      </c>
      <c r="F318">
        <v>6401</v>
      </c>
      <c r="G318" s="38">
        <f t="shared" si="29"/>
        <v>66.677083333333329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7">
        <f t="shared" si="30"/>
        <v>43788.25</v>
      </c>
      <c r="N318">
        <v>1574229600</v>
      </c>
      <c r="O318" s="7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 s="4">
        <f t="shared" si="28"/>
        <v>42.3</v>
      </c>
      <c r="F319">
        <v>1269</v>
      </c>
      <c r="G319" s="38">
        <f t="shared" si="29"/>
        <v>19.227272727272727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7">
        <f t="shared" si="30"/>
        <v>42869.208333333328</v>
      </c>
      <c r="N319">
        <v>1495861200</v>
      </c>
      <c r="O319" s="7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 s="4">
        <f t="shared" si="28"/>
        <v>53.117647058823529</v>
      </c>
      <c r="F320">
        <v>903</v>
      </c>
      <c r="G320" s="38">
        <f t="shared" si="29"/>
        <v>15.842105263157894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7">
        <f t="shared" si="30"/>
        <v>41684.25</v>
      </c>
      <c r="N320">
        <v>1392530400</v>
      </c>
      <c r="O320" s="7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 s="4">
        <f t="shared" ref="E321:E384" si="34">F321/I321</f>
        <v>50.796875</v>
      </c>
      <c r="F321">
        <v>3251</v>
      </c>
      <c r="G321" s="38">
        <f t="shared" si="29"/>
        <v>38.702380952380956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7">
        <f t="shared" si="30"/>
        <v>40402.208333333336</v>
      </c>
      <c r="N321">
        <v>1283662800</v>
      </c>
      <c r="O321" s="7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 s="4">
        <f t="shared" si="34"/>
        <v>101.15</v>
      </c>
      <c r="F322">
        <v>8092</v>
      </c>
      <c r="G322" s="38">
        <f t="shared" si="29"/>
        <v>9.5876777251184837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7">
        <f t="shared" si="30"/>
        <v>40673.208333333336</v>
      </c>
      <c r="N322">
        <v>1305781200</v>
      </c>
      <c r="O322" s="7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 s="4">
        <f t="shared" si="34"/>
        <v>65.000810372771468</v>
      </c>
      <c r="F323">
        <v>160422</v>
      </c>
      <c r="G323" s="38">
        <f t="shared" ref="G323:G386" si="35">F323/D323*100</f>
        <v>94.144366197183089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7">
        <f t="shared" ref="M323:M386" si="36">(((L323/60)/60)/24)+DATE(1970,1,1)</f>
        <v>40634.208333333336</v>
      </c>
      <c r="N323">
        <v>1302325200</v>
      </c>
      <c r="O323" s="7">
        <f t="shared" ref="O323:O386" si="37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8">LEFT(R323, FIND("/", R323) - 1)</f>
        <v>film &amp; video</v>
      </c>
      <c r="T323" t="str">
        <f t="shared" ref="T323:T386" si="39">MID(R323, FIND("/", R323) + 1, LEN(R323) - FIND("/", 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 s="4">
        <f t="shared" si="34"/>
        <v>37.998645510835914</v>
      </c>
      <c r="F324">
        <v>196377</v>
      </c>
      <c r="G324" s="38">
        <f t="shared" si="35"/>
        <v>166.56234096692114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7">
        <f t="shared" si="36"/>
        <v>40507.25</v>
      </c>
      <c r="N324">
        <v>1291788000</v>
      </c>
      <c r="O324" s="7">
        <f t="shared" si="37"/>
        <v>40520.25</v>
      </c>
      <c r="P324" t="b">
        <v>0</v>
      </c>
      <c r="Q324" t="b">
        <v>0</v>
      </c>
      <c r="R324" t="s">
        <v>33</v>
      </c>
      <c r="S324" t="str">
        <f t="shared" si="38"/>
        <v>theater</v>
      </c>
      <c r="T324" t="str">
        <f t="shared" si="39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 s="4">
        <f t="shared" si="34"/>
        <v>82.615384615384613</v>
      </c>
      <c r="F325">
        <v>2148</v>
      </c>
      <c r="G325" s="38">
        <f t="shared" si="35"/>
        <v>24.134831460674157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7">
        <f t="shared" si="36"/>
        <v>41725.208333333336</v>
      </c>
      <c r="N325">
        <v>1396069200</v>
      </c>
      <c r="O325" s="7">
        <f t="shared" si="37"/>
        <v>41727.208333333336</v>
      </c>
      <c r="P325" t="b">
        <v>0</v>
      </c>
      <c r="Q325" t="b">
        <v>0</v>
      </c>
      <c r="R325" t="s">
        <v>42</v>
      </c>
      <c r="S325" t="str">
        <f t="shared" si="38"/>
        <v>film &amp; video</v>
      </c>
      <c r="T325" t="str">
        <f t="shared" si="39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 s="4">
        <f t="shared" si="34"/>
        <v>37.941368078175898</v>
      </c>
      <c r="F326">
        <v>11648</v>
      </c>
      <c r="G326" s="38">
        <f t="shared" si="35"/>
        <v>164.05633802816902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7">
        <f t="shared" si="36"/>
        <v>42176.208333333328</v>
      </c>
      <c r="N326">
        <v>1435899600</v>
      </c>
      <c r="O326" s="7">
        <f t="shared" si="37"/>
        <v>42188.208333333328</v>
      </c>
      <c r="P326" t="b">
        <v>0</v>
      </c>
      <c r="Q326" t="b">
        <v>1</v>
      </c>
      <c r="R326" t="s">
        <v>33</v>
      </c>
      <c r="S326" t="str">
        <f t="shared" si="38"/>
        <v>theater</v>
      </c>
      <c r="T326" t="str">
        <f t="shared" si="39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 s="4">
        <f t="shared" si="34"/>
        <v>80.780821917808225</v>
      </c>
      <c r="F327">
        <v>5897</v>
      </c>
      <c r="G327" s="38">
        <f t="shared" si="35"/>
        <v>90.723076923076931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7">
        <f t="shared" si="36"/>
        <v>43267.208333333328</v>
      </c>
      <c r="N327">
        <v>1531112400</v>
      </c>
      <c r="O327" s="7">
        <f t="shared" si="37"/>
        <v>43290.208333333328</v>
      </c>
      <c r="P327" t="b">
        <v>0</v>
      </c>
      <c r="Q327" t="b">
        <v>1</v>
      </c>
      <c r="R327" t="s">
        <v>33</v>
      </c>
      <c r="S327" t="str">
        <f t="shared" si="38"/>
        <v>theater</v>
      </c>
      <c r="T327" t="str">
        <f t="shared" si="39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 s="4">
        <f t="shared" si="34"/>
        <v>25.984375</v>
      </c>
      <c r="F328">
        <v>3326</v>
      </c>
      <c r="G328" s="38">
        <f t="shared" si="35"/>
        <v>46.194444444444443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7">
        <f t="shared" si="36"/>
        <v>42364.25</v>
      </c>
      <c r="N328">
        <v>1451628000</v>
      </c>
      <c r="O328" s="7">
        <f t="shared" si="37"/>
        <v>42370.25</v>
      </c>
      <c r="P328" t="b">
        <v>0</v>
      </c>
      <c r="Q328" t="b">
        <v>0</v>
      </c>
      <c r="R328" t="s">
        <v>71</v>
      </c>
      <c r="S328" t="str">
        <f t="shared" si="38"/>
        <v>film &amp; video</v>
      </c>
      <c r="T328" t="str">
        <f t="shared" si="39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 s="4">
        <f t="shared" si="34"/>
        <v>30.363636363636363</v>
      </c>
      <c r="F329">
        <v>1002</v>
      </c>
      <c r="G329" s="38">
        <f t="shared" si="35"/>
        <v>38.53846153846154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7">
        <f t="shared" si="36"/>
        <v>43705.208333333328</v>
      </c>
      <c r="N329">
        <v>1567314000</v>
      </c>
      <c r="O329" s="7">
        <f t="shared" si="37"/>
        <v>43709.208333333328</v>
      </c>
      <c r="P329" t="b">
        <v>0</v>
      </c>
      <c r="Q329" t="b">
        <v>1</v>
      </c>
      <c r="R329" t="s">
        <v>33</v>
      </c>
      <c r="S329" t="str">
        <f t="shared" si="38"/>
        <v>theater</v>
      </c>
      <c r="T329" t="str">
        <f t="shared" si="39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 s="4">
        <f t="shared" si="34"/>
        <v>54.004916018025398</v>
      </c>
      <c r="F330">
        <v>131826</v>
      </c>
      <c r="G330" s="38">
        <f t="shared" si="35"/>
        <v>133.56231003039514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7">
        <f t="shared" si="36"/>
        <v>43434.25</v>
      </c>
      <c r="N330">
        <v>1544508000</v>
      </c>
      <c r="O330" s="7">
        <f t="shared" si="37"/>
        <v>43445.25</v>
      </c>
      <c r="P330" t="b">
        <v>0</v>
      </c>
      <c r="Q330" t="b">
        <v>0</v>
      </c>
      <c r="R330" t="s">
        <v>23</v>
      </c>
      <c r="S330" t="str">
        <f t="shared" si="38"/>
        <v>music</v>
      </c>
      <c r="T330" t="str">
        <f t="shared" si="39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 s="4">
        <f t="shared" si="34"/>
        <v>101.78672985781991</v>
      </c>
      <c r="F331">
        <v>21477</v>
      </c>
      <c r="G331" s="38">
        <f t="shared" si="35"/>
        <v>22.896588486140725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7">
        <f t="shared" si="36"/>
        <v>42716.25</v>
      </c>
      <c r="N331">
        <v>1482472800</v>
      </c>
      <c r="O331" s="7">
        <f t="shared" si="37"/>
        <v>42727.25</v>
      </c>
      <c r="P331" t="b">
        <v>0</v>
      </c>
      <c r="Q331" t="b">
        <v>0</v>
      </c>
      <c r="R331" t="s">
        <v>89</v>
      </c>
      <c r="S331" t="str">
        <f t="shared" si="38"/>
        <v>games</v>
      </c>
      <c r="T331" t="str">
        <f t="shared" si="39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 s="4">
        <f t="shared" si="34"/>
        <v>45.003610108303249</v>
      </c>
      <c r="F332">
        <v>62330</v>
      </c>
      <c r="G332" s="38">
        <f t="shared" si="35"/>
        <v>184.95548961424333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7">
        <f t="shared" si="36"/>
        <v>43077.25</v>
      </c>
      <c r="N332">
        <v>1512799200</v>
      </c>
      <c r="O332" s="7">
        <f t="shared" si="37"/>
        <v>43078.25</v>
      </c>
      <c r="P332" t="b">
        <v>0</v>
      </c>
      <c r="Q332" t="b">
        <v>0</v>
      </c>
      <c r="R332" t="s">
        <v>42</v>
      </c>
      <c r="S332" t="str">
        <f t="shared" si="38"/>
        <v>film &amp; video</v>
      </c>
      <c r="T332" t="str">
        <f t="shared" si="39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 s="4">
        <f t="shared" si="34"/>
        <v>77.068421052631578</v>
      </c>
      <c r="F333">
        <v>14643</v>
      </c>
      <c r="G333" s="38">
        <f t="shared" si="35"/>
        <v>443.72727272727275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7">
        <f t="shared" si="36"/>
        <v>40896.25</v>
      </c>
      <c r="N333">
        <v>1324360800</v>
      </c>
      <c r="O333" s="7">
        <f t="shared" si="37"/>
        <v>40897.25</v>
      </c>
      <c r="P333" t="b">
        <v>0</v>
      </c>
      <c r="Q333" t="b">
        <v>0</v>
      </c>
      <c r="R333" t="s">
        <v>17</v>
      </c>
      <c r="S333" t="str">
        <f t="shared" si="38"/>
        <v>food</v>
      </c>
      <c r="T333" t="str">
        <f t="shared" si="39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 s="4">
        <f t="shared" si="34"/>
        <v>88.076595744680844</v>
      </c>
      <c r="F334">
        <v>41396</v>
      </c>
      <c r="G334" s="38">
        <f t="shared" si="35"/>
        <v>199.9806763285024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7">
        <f t="shared" si="36"/>
        <v>41361.208333333336</v>
      </c>
      <c r="N334">
        <v>1364533200</v>
      </c>
      <c r="O334" s="7">
        <f t="shared" si="37"/>
        <v>41362.208333333336</v>
      </c>
      <c r="P334" t="b">
        <v>0</v>
      </c>
      <c r="Q334" t="b">
        <v>0</v>
      </c>
      <c r="R334" t="s">
        <v>65</v>
      </c>
      <c r="S334" t="str">
        <f t="shared" si="38"/>
        <v>technology</v>
      </c>
      <c r="T334" t="str">
        <f t="shared" si="39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 s="4">
        <f t="shared" si="34"/>
        <v>47.035573122529641</v>
      </c>
      <c r="F335">
        <v>11900</v>
      </c>
      <c r="G335" s="38">
        <f t="shared" si="35"/>
        <v>123.95833333333333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7">
        <f t="shared" si="36"/>
        <v>43424.25</v>
      </c>
      <c r="N335">
        <v>1545112800</v>
      </c>
      <c r="O335" s="7">
        <f t="shared" si="37"/>
        <v>43452.25</v>
      </c>
      <c r="P335" t="b">
        <v>0</v>
      </c>
      <c r="Q335" t="b">
        <v>0</v>
      </c>
      <c r="R335" t="s">
        <v>33</v>
      </c>
      <c r="S335" t="str">
        <f t="shared" si="38"/>
        <v>theater</v>
      </c>
      <c r="T335" t="str">
        <f t="shared" si="39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 s="4">
        <f t="shared" si="34"/>
        <v>110.99550763701707</v>
      </c>
      <c r="F336">
        <v>123538</v>
      </c>
      <c r="G336" s="38">
        <f t="shared" si="35"/>
        <v>186.61329305135951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7">
        <f t="shared" si="36"/>
        <v>43110.25</v>
      </c>
      <c r="N336">
        <v>1516168800</v>
      </c>
      <c r="O336" s="7">
        <f t="shared" si="37"/>
        <v>43117.25</v>
      </c>
      <c r="P336" t="b">
        <v>0</v>
      </c>
      <c r="Q336" t="b">
        <v>0</v>
      </c>
      <c r="R336" t="s">
        <v>23</v>
      </c>
      <c r="S336" t="str">
        <f t="shared" si="38"/>
        <v>music</v>
      </c>
      <c r="T336" t="str">
        <f t="shared" si="39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 s="4">
        <f t="shared" si="34"/>
        <v>87.003066141042481</v>
      </c>
      <c r="F337">
        <v>198628</v>
      </c>
      <c r="G337" s="38">
        <f t="shared" si="35"/>
        <v>114.28538550057536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7">
        <f t="shared" si="36"/>
        <v>43784.25</v>
      </c>
      <c r="N337">
        <v>1574920800</v>
      </c>
      <c r="O337" s="7">
        <f t="shared" si="37"/>
        <v>43797.25</v>
      </c>
      <c r="P337" t="b">
        <v>0</v>
      </c>
      <c r="Q337" t="b">
        <v>0</v>
      </c>
      <c r="R337" t="s">
        <v>23</v>
      </c>
      <c r="S337" t="str">
        <f t="shared" si="38"/>
        <v>music</v>
      </c>
      <c r="T337" t="str">
        <f t="shared" si="39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 s="4">
        <f t="shared" si="34"/>
        <v>63.994402985074629</v>
      </c>
      <c r="F338">
        <v>68602</v>
      </c>
      <c r="G338" s="38">
        <f t="shared" si="35"/>
        <v>97.032531824611041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7">
        <f t="shared" si="36"/>
        <v>40527.25</v>
      </c>
      <c r="N338">
        <v>1292479200</v>
      </c>
      <c r="O338" s="7">
        <f t="shared" si="37"/>
        <v>40528.25</v>
      </c>
      <c r="P338" t="b">
        <v>0</v>
      </c>
      <c r="Q338" t="b">
        <v>1</v>
      </c>
      <c r="R338" t="s">
        <v>23</v>
      </c>
      <c r="S338" t="str">
        <f t="shared" si="38"/>
        <v>music</v>
      </c>
      <c r="T338" t="str">
        <f t="shared" si="39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 s="4">
        <f t="shared" si="34"/>
        <v>105.9945205479452</v>
      </c>
      <c r="F339">
        <v>116064</v>
      </c>
      <c r="G339" s="38">
        <f t="shared" si="35"/>
        <v>122.81904761904762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7">
        <f t="shared" si="36"/>
        <v>43780.25</v>
      </c>
      <c r="N339">
        <v>1573538400</v>
      </c>
      <c r="O339" s="7">
        <f t="shared" si="37"/>
        <v>43781.25</v>
      </c>
      <c r="P339" t="b">
        <v>0</v>
      </c>
      <c r="Q339" t="b">
        <v>0</v>
      </c>
      <c r="R339" t="s">
        <v>33</v>
      </c>
      <c r="S339" t="str">
        <f t="shared" si="38"/>
        <v>theater</v>
      </c>
      <c r="T339" t="str">
        <f t="shared" si="39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 s="4">
        <f t="shared" si="34"/>
        <v>73.989349112426041</v>
      </c>
      <c r="F340">
        <v>125042</v>
      </c>
      <c r="G340" s="38">
        <f t="shared" si="35"/>
        <v>179.14326647564468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7">
        <f t="shared" si="36"/>
        <v>40821.208333333336</v>
      </c>
      <c r="N340">
        <v>1320382800</v>
      </c>
      <c r="O340" s="7">
        <f t="shared" si="37"/>
        <v>40851.208333333336</v>
      </c>
      <c r="P340" t="b">
        <v>0</v>
      </c>
      <c r="Q340" t="b">
        <v>0</v>
      </c>
      <c r="R340" t="s">
        <v>33</v>
      </c>
      <c r="S340" t="str">
        <f t="shared" si="38"/>
        <v>theater</v>
      </c>
      <c r="T340" t="str">
        <f t="shared" si="39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 s="4">
        <f t="shared" si="34"/>
        <v>84.02004626060139</v>
      </c>
      <c r="F341">
        <v>108974</v>
      </c>
      <c r="G341" s="38">
        <f t="shared" si="35"/>
        <v>79.951577402787962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7">
        <f t="shared" si="36"/>
        <v>42949.208333333328</v>
      </c>
      <c r="N341">
        <v>1502859600</v>
      </c>
      <c r="O341" s="7">
        <f t="shared" si="37"/>
        <v>42963.208333333328</v>
      </c>
      <c r="P341" t="b">
        <v>0</v>
      </c>
      <c r="Q341" t="b">
        <v>0</v>
      </c>
      <c r="R341" t="s">
        <v>33</v>
      </c>
      <c r="S341" t="str">
        <f t="shared" si="38"/>
        <v>theater</v>
      </c>
      <c r="T341" t="str">
        <f t="shared" si="39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 s="4">
        <f t="shared" si="34"/>
        <v>88.966921119592882</v>
      </c>
      <c r="F342">
        <v>34964</v>
      </c>
      <c r="G342" s="38">
        <f t="shared" si="35"/>
        <v>94.242587601078171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7">
        <f t="shared" si="36"/>
        <v>40889.25</v>
      </c>
      <c r="N342">
        <v>1323756000</v>
      </c>
      <c r="O342" s="7">
        <f t="shared" si="37"/>
        <v>40890.25</v>
      </c>
      <c r="P342" t="b">
        <v>0</v>
      </c>
      <c r="Q342" t="b">
        <v>0</v>
      </c>
      <c r="R342" t="s">
        <v>122</v>
      </c>
      <c r="S342" t="str">
        <f t="shared" si="38"/>
        <v>photography</v>
      </c>
      <c r="T342" t="str">
        <f t="shared" si="39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 s="4">
        <f t="shared" si="34"/>
        <v>76.990453460620529</v>
      </c>
      <c r="F343">
        <v>96777</v>
      </c>
      <c r="G343" s="38">
        <f t="shared" si="35"/>
        <v>84.669291338582681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7">
        <f t="shared" si="36"/>
        <v>42244.208333333328</v>
      </c>
      <c r="N343">
        <v>1441342800</v>
      </c>
      <c r="O343" s="7">
        <f t="shared" si="37"/>
        <v>42251.208333333328</v>
      </c>
      <c r="P343" t="b">
        <v>0</v>
      </c>
      <c r="Q343" t="b">
        <v>0</v>
      </c>
      <c r="R343" t="s">
        <v>60</v>
      </c>
      <c r="S343" t="str">
        <f t="shared" si="38"/>
        <v>music</v>
      </c>
      <c r="T343" t="str">
        <f t="shared" si="39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 s="4">
        <f t="shared" si="34"/>
        <v>97.146341463414629</v>
      </c>
      <c r="F344">
        <v>31864</v>
      </c>
      <c r="G344" s="38">
        <f t="shared" si="35"/>
        <v>66.521920668058456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7">
        <f t="shared" si="36"/>
        <v>41475.208333333336</v>
      </c>
      <c r="N344">
        <v>1375333200</v>
      </c>
      <c r="O344" s="7">
        <f t="shared" si="37"/>
        <v>41487.208333333336</v>
      </c>
      <c r="P344" t="b">
        <v>0</v>
      </c>
      <c r="Q344" t="b">
        <v>0</v>
      </c>
      <c r="R344" t="s">
        <v>33</v>
      </c>
      <c r="S344" t="str">
        <f t="shared" si="38"/>
        <v>theater</v>
      </c>
      <c r="T344" t="str">
        <f t="shared" si="39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 s="4">
        <f t="shared" si="34"/>
        <v>33.013605442176868</v>
      </c>
      <c r="F345">
        <v>4853</v>
      </c>
      <c r="G345" s="38">
        <f t="shared" si="35"/>
        <v>53.922222222222224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7">
        <f t="shared" si="36"/>
        <v>41597.25</v>
      </c>
      <c r="N345">
        <v>1389420000</v>
      </c>
      <c r="O345" s="7">
        <f t="shared" si="37"/>
        <v>41650.25</v>
      </c>
      <c r="P345" t="b">
        <v>0</v>
      </c>
      <c r="Q345" t="b">
        <v>0</v>
      </c>
      <c r="R345" t="s">
        <v>33</v>
      </c>
      <c r="S345" t="str">
        <f t="shared" si="38"/>
        <v>theater</v>
      </c>
      <c r="T345" t="str">
        <f t="shared" si="39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 s="4">
        <f t="shared" si="34"/>
        <v>99.950602409638549</v>
      </c>
      <c r="F346">
        <v>82959</v>
      </c>
      <c r="G346" s="38">
        <f t="shared" si="35"/>
        <v>41.983299595141702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7">
        <f t="shared" si="36"/>
        <v>43122.25</v>
      </c>
      <c r="N346">
        <v>1520056800</v>
      </c>
      <c r="O346" s="7">
        <f t="shared" si="37"/>
        <v>43162.25</v>
      </c>
      <c r="P346" t="b">
        <v>0</v>
      </c>
      <c r="Q346" t="b">
        <v>0</v>
      </c>
      <c r="R346" t="s">
        <v>89</v>
      </c>
      <c r="S346" t="str">
        <f t="shared" si="38"/>
        <v>games</v>
      </c>
      <c r="T346" t="str">
        <f t="shared" si="39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 s="4">
        <f t="shared" si="34"/>
        <v>69.966767371601208</v>
      </c>
      <c r="F347">
        <v>23159</v>
      </c>
      <c r="G347" s="38">
        <f t="shared" si="35"/>
        <v>14.69479695431472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7">
        <f t="shared" si="36"/>
        <v>42194.208333333328</v>
      </c>
      <c r="N347">
        <v>1436504400</v>
      </c>
      <c r="O347" s="7">
        <f t="shared" si="37"/>
        <v>42195.208333333328</v>
      </c>
      <c r="P347" t="b">
        <v>0</v>
      </c>
      <c r="Q347" t="b">
        <v>0</v>
      </c>
      <c r="R347" t="s">
        <v>53</v>
      </c>
      <c r="S347" t="str">
        <f t="shared" si="38"/>
        <v>film &amp; video</v>
      </c>
      <c r="T347" t="str">
        <f t="shared" si="39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 s="4">
        <f t="shared" si="34"/>
        <v>110.32</v>
      </c>
      <c r="F348">
        <v>2758</v>
      </c>
      <c r="G348" s="38">
        <f t="shared" si="35"/>
        <v>34.475000000000001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7">
        <f t="shared" si="36"/>
        <v>42971.208333333328</v>
      </c>
      <c r="N348">
        <v>1508302800</v>
      </c>
      <c r="O348" s="7">
        <f t="shared" si="37"/>
        <v>43026.208333333328</v>
      </c>
      <c r="P348" t="b">
        <v>0</v>
      </c>
      <c r="Q348" t="b">
        <v>1</v>
      </c>
      <c r="R348" t="s">
        <v>60</v>
      </c>
      <c r="S348" t="str">
        <f t="shared" si="38"/>
        <v>music</v>
      </c>
      <c r="T348" t="str">
        <f t="shared" si="39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 s="4">
        <f t="shared" si="34"/>
        <v>66.005235602094245</v>
      </c>
      <c r="F349">
        <v>12607</v>
      </c>
      <c r="G349" s="38">
        <f t="shared" si="35"/>
        <v>1400.7777777777778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7">
        <f t="shared" si="36"/>
        <v>42046.25</v>
      </c>
      <c r="N349">
        <v>1425708000</v>
      </c>
      <c r="O349" s="7">
        <f t="shared" si="37"/>
        <v>42070.25</v>
      </c>
      <c r="P349" t="b">
        <v>0</v>
      </c>
      <c r="Q349" t="b">
        <v>0</v>
      </c>
      <c r="R349" t="s">
        <v>28</v>
      </c>
      <c r="S349" t="str">
        <f t="shared" si="38"/>
        <v>technology</v>
      </c>
      <c r="T349" t="str">
        <f t="shared" si="39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 s="4">
        <f t="shared" si="34"/>
        <v>41.005742176284812</v>
      </c>
      <c r="F350">
        <v>142823</v>
      </c>
      <c r="G350" s="38">
        <f t="shared" si="35"/>
        <v>71.770351758793964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7">
        <f t="shared" si="36"/>
        <v>42782.25</v>
      </c>
      <c r="N350">
        <v>1488348000</v>
      </c>
      <c r="O350" s="7">
        <f t="shared" si="37"/>
        <v>42795.25</v>
      </c>
      <c r="P350" t="b">
        <v>0</v>
      </c>
      <c r="Q350" t="b">
        <v>0</v>
      </c>
      <c r="R350" t="s">
        <v>17</v>
      </c>
      <c r="S350" t="str">
        <f t="shared" si="38"/>
        <v>food</v>
      </c>
      <c r="T350" t="str">
        <f t="shared" si="39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 s="4">
        <f t="shared" si="34"/>
        <v>103.96316359696641</v>
      </c>
      <c r="F351">
        <v>95958</v>
      </c>
      <c r="G351" s="38">
        <f t="shared" si="35"/>
        <v>53.074115044247783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7">
        <f t="shared" si="36"/>
        <v>42930.208333333328</v>
      </c>
      <c r="N351">
        <v>1502600400</v>
      </c>
      <c r="O351" s="7">
        <f t="shared" si="37"/>
        <v>42960.208333333328</v>
      </c>
      <c r="P351" t="b">
        <v>0</v>
      </c>
      <c r="Q351" t="b">
        <v>0</v>
      </c>
      <c r="R351" t="s">
        <v>33</v>
      </c>
      <c r="S351" t="str">
        <f t="shared" si="38"/>
        <v>theater</v>
      </c>
      <c r="T351" t="str">
        <f t="shared" si="39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 s="4">
        <f t="shared" si="34"/>
        <v>5</v>
      </c>
      <c r="F352">
        <v>5</v>
      </c>
      <c r="G352" s="38">
        <f t="shared" si="35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7">
        <f t="shared" si="36"/>
        <v>42144.208333333328</v>
      </c>
      <c r="N352">
        <v>1433653200</v>
      </c>
      <c r="O352" s="7">
        <f t="shared" si="37"/>
        <v>42162.208333333328</v>
      </c>
      <c r="P352" t="b">
        <v>0</v>
      </c>
      <c r="Q352" t="b">
        <v>1</v>
      </c>
      <c r="R352" t="s">
        <v>159</v>
      </c>
      <c r="S352" t="str">
        <f t="shared" si="38"/>
        <v>music</v>
      </c>
      <c r="T352" t="str">
        <f t="shared" si="39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 s="4">
        <f t="shared" si="34"/>
        <v>47.009935419771487</v>
      </c>
      <c r="F353">
        <v>94631</v>
      </c>
      <c r="G353" s="38">
        <f t="shared" si="35"/>
        <v>127.70715249662618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7">
        <f t="shared" si="36"/>
        <v>42240.208333333328</v>
      </c>
      <c r="N353">
        <v>1441602000</v>
      </c>
      <c r="O353" s="7">
        <f t="shared" si="37"/>
        <v>42254.208333333328</v>
      </c>
      <c r="P353" t="b">
        <v>0</v>
      </c>
      <c r="Q353" t="b">
        <v>0</v>
      </c>
      <c r="R353" t="s">
        <v>23</v>
      </c>
      <c r="S353" t="str">
        <f t="shared" si="38"/>
        <v>music</v>
      </c>
      <c r="T353" t="str">
        <f t="shared" si="39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 s="4">
        <f t="shared" si="34"/>
        <v>29.606060606060606</v>
      </c>
      <c r="F354">
        <v>977</v>
      </c>
      <c r="G354" s="38">
        <f t="shared" si="35"/>
        <v>34.892857142857139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7">
        <f t="shared" si="36"/>
        <v>42315.25</v>
      </c>
      <c r="N354">
        <v>1447567200</v>
      </c>
      <c r="O354" s="7">
        <f t="shared" si="37"/>
        <v>42323.25</v>
      </c>
      <c r="P354" t="b">
        <v>0</v>
      </c>
      <c r="Q354" t="b">
        <v>0</v>
      </c>
      <c r="R354" t="s">
        <v>33</v>
      </c>
      <c r="S354" t="str">
        <f t="shared" si="38"/>
        <v>theater</v>
      </c>
      <c r="T354" t="str">
        <f t="shared" si="39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 s="4">
        <f t="shared" si="34"/>
        <v>81.010569583088667</v>
      </c>
      <c r="F355">
        <v>137961</v>
      </c>
      <c r="G355" s="38">
        <f t="shared" si="35"/>
        <v>410.59821428571428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7">
        <f t="shared" si="36"/>
        <v>43651.208333333328</v>
      </c>
      <c r="N355">
        <v>1562389200</v>
      </c>
      <c r="O355" s="7">
        <f t="shared" si="37"/>
        <v>43652.208333333328</v>
      </c>
      <c r="P355" t="b">
        <v>0</v>
      </c>
      <c r="Q355" t="b">
        <v>0</v>
      </c>
      <c r="R355" t="s">
        <v>33</v>
      </c>
      <c r="S355" t="str">
        <f t="shared" si="38"/>
        <v>theater</v>
      </c>
      <c r="T355" t="str">
        <f t="shared" si="39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 s="4">
        <f t="shared" si="34"/>
        <v>94.35</v>
      </c>
      <c r="F356">
        <v>7548</v>
      </c>
      <c r="G356" s="38">
        <f t="shared" si="35"/>
        <v>123.73770491803278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7">
        <f t="shared" si="36"/>
        <v>41520.208333333336</v>
      </c>
      <c r="N356">
        <v>1378789200</v>
      </c>
      <c r="O356" s="7">
        <f t="shared" si="37"/>
        <v>41527.208333333336</v>
      </c>
      <c r="P356" t="b">
        <v>0</v>
      </c>
      <c r="Q356" t="b">
        <v>0</v>
      </c>
      <c r="R356" t="s">
        <v>42</v>
      </c>
      <c r="S356" t="str">
        <f t="shared" si="38"/>
        <v>film &amp; video</v>
      </c>
      <c r="T356" t="str">
        <f t="shared" si="39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 s="4">
        <f t="shared" si="34"/>
        <v>26.058139534883722</v>
      </c>
      <c r="F357">
        <v>2241</v>
      </c>
      <c r="G357" s="38">
        <f t="shared" si="35"/>
        <v>58.973684210526315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7">
        <f t="shared" si="36"/>
        <v>42757.25</v>
      </c>
      <c r="N357">
        <v>1488520800</v>
      </c>
      <c r="O357" s="7">
        <f t="shared" si="37"/>
        <v>42797.25</v>
      </c>
      <c r="P357" t="b">
        <v>0</v>
      </c>
      <c r="Q357" t="b">
        <v>0</v>
      </c>
      <c r="R357" t="s">
        <v>65</v>
      </c>
      <c r="S357" t="str">
        <f t="shared" si="38"/>
        <v>technology</v>
      </c>
      <c r="T357" t="str">
        <f t="shared" si="39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 s="4">
        <f t="shared" si="34"/>
        <v>85.775000000000006</v>
      </c>
      <c r="F358">
        <v>3431</v>
      </c>
      <c r="G358" s="38">
        <f t="shared" si="35"/>
        <v>36.892473118279568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7">
        <f t="shared" si="36"/>
        <v>40922.25</v>
      </c>
      <c r="N358">
        <v>1327298400</v>
      </c>
      <c r="O358" s="7">
        <f t="shared" si="37"/>
        <v>40931.25</v>
      </c>
      <c r="P358" t="b">
        <v>0</v>
      </c>
      <c r="Q358" t="b">
        <v>0</v>
      </c>
      <c r="R358" t="s">
        <v>33</v>
      </c>
      <c r="S358" t="str">
        <f t="shared" si="38"/>
        <v>theater</v>
      </c>
      <c r="T358" t="str">
        <f t="shared" si="39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 s="4">
        <f t="shared" si="34"/>
        <v>103.73170731707317</v>
      </c>
      <c r="F359">
        <v>4253</v>
      </c>
      <c r="G359" s="38">
        <f t="shared" si="35"/>
        <v>184.91304347826087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7">
        <f t="shared" si="36"/>
        <v>42250.208333333328</v>
      </c>
      <c r="N359">
        <v>1443416400</v>
      </c>
      <c r="O359" s="7">
        <f t="shared" si="37"/>
        <v>42275.208333333328</v>
      </c>
      <c r="P359" t="b">
        <v>0</v>
      </c>
      <c r="Q359" t="b">
        <v>0</v>
      </c>
      <c r="R359" t="s">
        <v>89</v>
      </c>
      <c r="S359" t="str">
        <f t="shared" si="38"/>
        <v>games</v>
      </c>
      <c r="T359" t="str">
        <f t="shared" si="39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 s="4">
        <f t="shared" si="34"/>
        <v>49.826086956521742</v>
      </c>
      <c r="F360">
        <v>1146</v>
      </c>
      <c r="G360" s="38">
        <f t="shared" si="35"/>
        <v>11.814432989690722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7">
        <f t="shared" si="36"/>
        <v>43322.208333333328</v>
      </c>
      <c r="N360">
        <v>1534136400</v>
      </c>
      <c r="O360" s="7">
        <f t="shared" si="37"/>
        <v>43325.208333333328</v>
      </c>
      <c r="P360" t="b">
        <v>1</v>
      </c>
      <c r="Q360" t="b">
        <v>0</v>
      </c>
      <c r="R360" t="s">
        <v>122</v>
      </c>
      <c r="S360" t="str">
        <f t="shared" si="38"/>
        <v>photography</v>
      </c>
      <c r="T360" t="str">
        <f t="shared" si="39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 s="4">
        <f t="shared" si="34"/>
        <v>63.893048128342244</v>
      </c>
      <c r="F361">
        <v>11948</v>
      </c>
      <c r="G361" s="38">
        <f t="shared" si="35"/>
        <v>298.7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7">
        <f t="shared" si="36"/>
        <v>40782.208333333336</v>
      </c>
      <c r="N361">
        <v>1315026000</v>
      </c>
      <c r="O361" s="7">
        <f t="shared" si="37"/>
        <v>40789.208333333336</v>
      </c>
      <c r="P361" t="b">
        <v>0</v>
      </c>
      <c r="Q361" t="b">
        <v>0</v>
      </c>
      <c r="R361" t="s">
        <v>71</v>
      </c>
      <c r="S361" t="str">
        <f t="shared" si="38"/>
        <v>film &amp; video</v>
      </c>
      <c r="T361" t="str">
        <f t="shared" si="39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 s="4">
        <f t="shared" si="34"/>
        <v>47.002434782608695</v>
      </c>
      <c r="F362">
        <v>135132</v>
      </c>
      <c r="G362" s="38">
        <f t="shared" si="35"/>
        <v>226.35175879396985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7">
        <f t="shared" si="36"/>
        <v>40544.25</v>
      </c>
      <c r="N362">
        <v>1295071200</v>
      </c>
      <c r="O362" s="7">
        <f t="shared" si="37"/>
        <v>40558.25</v>
      </c>
      <c r="P362" t="b">
        <v>0</v>
      </c>
      <c r="Q362" t="b">
        <v>1</v>
      </c>
      <c r="R362" t="s">
        <v>33</v>
      </c>
      <c r="S362" t="str">
        <f t="shared" si="38"/>
        <v>theater</v>
      </c>
      <c r="T362" t="str">
        <f t="shared" si="39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 s="4">
        <f t="shared" si="34"/>
        <v>108.47727272727273</v>
      </c>
      <c r="F363">
        <v>9546</v>
      </c>
      <c r="G363" s="38">
        <f t="shared" si="35"/>
        <v>173.56363636363636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7">
        <f t="shared" si="36"/>
        <v>43015.208333333328</v>
      </c>
      <c r="N363">
        <v>1509426000</v>
      </c>
      <c r="O363" s="7">
        <f t="shared" si="37"/>
        <v>43039.208333333328</v>
      </c>
      <c r="P363" t="b">
        <v>0</v>
      </c>
      <c r="Q363" t="b">
        <v>0</v>
      </c>
      <c r="R363" t="s">
        <v>33</v>
      </c>
      <c r="S363" t="str">
        <f t="shared" si="38"/>
        <v>theater</v>
      </c>
      <c r="T363" t="str">
        <f t="shared" si="39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 s="4">
        <f t="shared" si="34"/>
        <v>72.015706806282722</v>
      </c>
      <c r="F364">
        <v>13755</v>
      </c>
      <c r="G364" s="38">
        <f t="shared" si="35"/>
        <v>371.75675675675677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7">
        <f t="shared" si="36"/>
        <v>40570.25</v>
      </c>
      <c r="N364">
        <v>1299391200</v>
      </c>
      <c r="O364" s="7">
        <f t="shared" si="37"/>
        <v>40608.25</v>
      </c>
      <c r="P364" t="b">
        <v>0</v>
      </c>
      <c r="Q364" t="b">
        <v>0</v>
      </c>
      <c r="R364" t="s">
        <v>23</v>
      </c>
      <c r="S364" t="str">
        <f t="shared" si="38"/>
        <v>music</v>
      </c>
      <c r="T364" t="str">
        <f t="shared" si="39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 s="4">
        <f t="shared" si="34"/>
        <v>59.928057553956833</v>
      </c>
      <c r="F365">
        <v>8330</v>
      </c>
      <c r="G365" s="38">
        <f t="shared" si="35"/>
        <v>160.19230769230771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7">
        <f t="shared" si="36"/>
        <v>40904.25</v>
      </c>
      <c r="N365">
        <v>1325052000</v>
      </c>
      <c r="O365" s="7">
        <f t="shared" si="37"/>
        <v>40905.25</v>
      </c>
      <c r="P365" t="b">
        <v>0</v>
      </c>
      <c r="Q365" t="b">
        <v>0</v>
      </c>
      <c r="R365" t="s">
        <v>23</v>
      </c>
      <c r="S365" t="str">
        <f t="shared" si="38"/>
        <v>music</v>
      </c>
      <c r="T365" t="str">
        <f t="shared" si="39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 s="4">
        <f t="shared" si="34"/>
        <v>78.209677419354833</v>
      </c>
      <c r="F366">
        <v>14547</v>
      </c>
      <c r="G366" s="38">
        <f t="shared" si="35"/>
        <v>1616.3333333333335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7">
        <f t="shared" si="36"/>
        <v>43164.25</v>
      </c>
      <c r="N366">
        <v>1522818000</v>
      </c>
      <c r="O366" s="7">
        <f t="shared" si="37"/>
        <v>43194.208333333328</v>
      </c>
      <c r="P366" t="b">
        <v>0</v>
      </c>
      <c r="Q366" t="b">
        <v>0</v>
      </c>
      <c r="R366" t="s">
        <v>60</v>
      </c>
      <c r="S366" t="str">
        <f t="shared" si="38"/>
        <v>music</v>
      </c>
      <c r="T366" t="str">
        <f t="shared" si="39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 s="4">
        <f t="shared" si="34"/>
        <v>104.77678571428571</v>
      </c>
      <c r="F367">
        <v>11735</v>
      </c>
      <c r="G367" s="38">
        <f t="shared" si="35"/>
        <v>733.4375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7">
        <f t="shared" si="36"/>
        <v>42733.25</v>
      </c>
      <c r="N367">
        <v>1485324000</v>
      </c>
      <c r="O367" s="7">
        <f t="shared" si="37"/>
        <v>42760.25</v>
      </c>
      <c r="P367" t="b">
        <v>0</v>
      </c>
      <c r="Q367" t="b">
        <v>0</v>
      </c>
      <c r="R367" t="s">
        <v>33</v>
      </c>
      <c r="S367" t="str">
        <f t="shared" si="38"/>
        <v>theater</v>
      </c>
      <c r="T367" t="str">
        <f t="shared" si="39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 s="4">
        <f t="shared" si="34"/>
        <v>105.52475247524752</v>
      </c>
      <c r="F368">
        <v>10658</v>
      </c>
      <c r="G368" s="38">
        <f t="shared" si="35"/>
        <v>592.11111111111109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7">
        <f t="shared" si="36"/>
        <v>40546.25</v>
      </c>
      <c r="N368">
        <v>1294120800</v>
      </c>
      <c r="O368" s="7">
        <f t="shared" si="37"/>
        <v>40547.25</v>
      </c>
      <c r="P368" t="b">
        <v>0</v>
      </c>
      <c r="Q368" t="b">
        <v>1</v>
      </c>
      <c r="R368" t="s">
        <v>33</v>
      </c>
      <c r="S368" t="str">
        <f t="shared" si="38"/>
        <v>theater</v>
      </c>
      <c r="T368" t="str">
        <f t="shared" si="39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 s="4">
        <f t="shared" si="34"/>
        <v>24.933333333333334</v>
      </c>
      <c r="F369">
        <v>1870</v>
      </c>
      <c r="G369" s="38">
        <f t="shared" si="35"/>
        <v>18.888888888888889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7">
        <f t="shared" si="36"/>
        <v>41930.208333333336</v>
      </c>
      <c r="N369">
        <v>1415685600</v>
      </c>
      <c r="O369" s="7">
        <f t="shared" si="37"/>
        <v>41954.25</v>
      </c>
      <c r="P369" t="b">
        <v>0</v>
      </c>
      <c r="Q369" t="b">
        <v>1</v>
      </c>
      <c r="R369" t="s">
        <v>33</v>
      </c>
      <c r="S369" t="str">
        <f t="shared" si="38"/>
        <v>theater</v>
      </c>
      <c r="T369" t="str">
        <f t="shared" si="39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 s="4">
        <f t="shared" si="34"/>
        <v>69.873786407766985</v>
      </c>
      <c r="F370">
        <v>14394</v>
      </c>
      <c r="G370" s="38">
        <f t="shared" si="35"/>
        <v>276.80769230769232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7">
        <f t="shared" si="36"/>
        <v>40464.208333333336</v>
      </c>
      <c r="N370">
        <v>1288933200</v>
      </c>
      <c r="O370" s="7">
        <f t="shared" si="37"/>
        <v>40487.208333333336</v>
      </c>
      <c r="P370" t="b">
        <v>0</v>
      </c>
      <c r="Q370" t="b">
        <v>1</v>
      </c>
      <c r="R370" t="s">
        <v>42</v>
      </c>
      <c r="S370" t="str">
        <f t="shared" si="38"/>
        <v>film &amp; video</v>
      </c>
      <c r="T370" t="str">
        <f t="shared" si="39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 s="4">
        <f t="shared" si="34"/>
        <v>95.733766233766232</v>
      </c>
      <c r="F371">
        <v>14743</v>
      </c>
      <c r="G371" s="38">
        <f t="shared" si="35"/>
        <v>273.01851851851848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7">
        <f t="shared" si="36"/>
        <v>41308.25</v>
      </c>
      <c r="N371">
        <v>1363237200</v>
      </c>
      <c r="O371" s="7">
        <f t="shared" si="37"/>
        <v>41347.208333333336</v>
      </c>
      <c r="P371" t="b">
        <v>0</v>
      </c>
      <c r="Q371" t="b">
        <v>1</v>
      </c>
      <c r="R371" t="s">
        <v>269</v>
      </c>
      <c r="S371" t="str">
        <f t="shared" si="38"/>
        <v>film &amp; video</v>
      </c>
      <c r="T371" t="str">
        <f t="shared" si="39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 s="4">
        <f t="shared" si="34"/>
        <v>29.997485752598056</v>
      </c>
      <c r="F372">
        <v>178965</v>
      </c>
      <c r="G372" s="38">
        <f t="shared" si="35"/>
        <v>159.36331255565449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7">
        <f t="shared" si="36"/>
        <v>43570.208333333328</v>
      </c>
      <c r="N372">
        <v>1555822800</v>
      </c>
      <c r="O372" s="7">
        <f t="shared" si="37"/>
        <v>43576.208333333328</v>
      </c>
      <c r="P372" t="b">
        <v>0</v>
      </c>
      <c r="Q372" t="b">
        <v>0</v>
      </c>
      <c r="R372" t="s">
        <v>33</v>
      </c>
      <c r="S372" t="str">
        <f t="shared" si="38"/>
        <v>theater</v>
      </c>
      <c r="T372" t="str">
        <f t="shared" si="39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 s="4">
        <f t="shared" si="34"/>
        <v>59.011948529411768</v>
      </c>
      <c r="F373">
        <v>128410</v>
      </c>
      <c r="G373" s="38">
        <f t="shared" si="35"/>
        <v>67.869978858350947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7">
        <f t="shared" si="36"/>
        <v>42043.25</v>
      </c>
      <c r="N373">
        <v>1427778000</v>
      </c>
      <c r="O373" s="7">
        <f t="shared" si="37"/>
        <v>42094.208333333328</v>
      </c>
      <c r="P373" t="b">
        <v>0</v>
      </c>
      <c r="Q373" t="b">
        <v>0</v>
      </c>
      <c r="R373" t="s">
        <v>33</v>
      </c>
      <c r="S373" t="str">
        <f t="shared" si="38"/>
        <v>theater</v>
      </c>
      <c r="T373" t="str">
        <f t="shared" si="39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 s="4">
        <f t="shared" si="34"/>
        <v>84.757396449704146</v>
      </c>
      <c r="F374">
        <v>14324</v>
      </c>
      <c r="G374" s="38">
        <f t="shared" si="35"/>
        <v>1591.5555555555554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7">
        <f t="shared" si="36"/>
        <v>42012.25</v>
      </c>
      <c r="N374">
        <v>1422424800</v>
      </c>
      <c r="O374" s="7">
        <f t="shared" si="37"/>
        <v>42032.25</v>
      </c>
      <c r="P374" t="b">
        <v>0</v>
      </c>
      <c r="Q374" t="b">
        <v>1</v>
      </c>
      <c r="R374" t="s">
        <v>42</v>
      </c>
      <c r="S374" t="str">
        <f t="shared" si="38"/>
        <v>film &amp; video</v>
      </c>
      <c r="T374" t="str">
        <f t="shared" si="39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 s="4">
        <f t="shared" si="34"/>
        <v>78.010921177587846</v>
      </c>
      <c r="F375">
        <v>164291</v>
      </c>
      <c r="G375" s="38">
        <f t="shared" si="35"/>
        <v>730.18222222222221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7">
        <f t="shared" si="36"/>
        <v>42964.208333333328</v>
      </c>
      <c r="N375">
        <v>1503637200</v>
      </c>
      <c r="O375" s="7">
        <f t="shared" si="37"/>
        <v>42972.208333333328</v>
      </c>
      <c r="P375" t="b">
        <v>0</v>
      </c>
      <c r="Q375" t="b">
        <v>0</v>
      </c>
      <c r="R375" t="s">
        <v>33</v>
      </c>
      <c r="S375" t="str">
        <f t="shared" si="38"/>
        <v>theater</v>
      </c>
      <c r="T375" t="str">
        <f t="shared" si="39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 s="4">
        <f t="shared" si="34"/>
        <v>50.05215419501134</v>
      </c>
      <c r="F376">
        <v>22073</v>
      </c>
      <c r="G376" s="38">
        <f t="shared" si="35"/>
        <v>13.185782556750297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7">
        <f t="shared" si="36"/>
        <v>43476.25</v>
      </c>
      <c r="N376">
        <v>1547618400</v>
      </c>
      <c r="O376" s="7">
        <f t="shared" si="37"/>
        <v>43481.25</v>
      </c>
      <c r="P376" t="b">
        <v>0</v>
      </c>
      <c r="Q376" t="b">
        <v>1</v>
      </c>
      <c r="R376" t="s">
        <v>42</v>
      </c>
      <c r="S376" t="str">
        <f t="shared" si="38"/>
        <v>film &amp; video</v>
      </c>
      <c r="T376" t="str">
        <f t="shared" si="39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 s="4">
        <f t="shared" si="34"/>
        <v>59.16</v>
      </c>
      <c r="F377">
        <v>1479</v>
      </c>
      <c r="G377" s="38">
        <f t="shared" si="35"/>
        <v>54.777777777777779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7">
        <f t="shared" si="36"/>
        <v>42293.208333333328</v>
      </c>
      <c r="N377">
        <v>1449900000</v>
      </c>
      <c r="O377" s="7">
        <f t="shared" si="37"/>
        <v>42350.25</v>
      </c>
      <c r="P377" t="b">
        <v>0</v>
      </c>
      <c r="Q377" t="b">
        <v>0</v>
      </c>
      <c r="R377" t="s">
        <v>60</v>
      </c>
      <c r="S377" t="str">
        <f t="shared" si="38"/>
        <v>music</v>
      </c>
      <c r="T377" t="str">
        <f t="shared" si="39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 s="4">
        <f t="shared" si="34"/>
        <v>93.702290076335885</v>
      </c>
      <c r="F378">
        <v>12275</v>
      </c>
      <c r="G378" s="38">
        <f t="shared" si="35"/>
        <v>361.02941176470591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7">
        <f t="shared" si="36"/>
        <v>41826.208333333336</v>
      </c>
      <c r="N378">
        <v>1405141200</v>
      </c>
      <c r="O378" s="7">
        <f t="shared" si="37"/>
        <v>41832.208333333336</v>
      </c>
      <c r="P378" t="b">
        <v>0</v>
      </c>
      <c r="Q378" t="b">
        <v>0</v>
      </c>
      <c r="R378" t="s">
        <v>23</v>
      </c>
      <c r="S378" t="str">
        <f t="shared" si="38"/>
        <v>music</v>
      </c>
      <c r="T378" t="str">
        <f t="shared" si="39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 s="4">
        <f t="shared" si="34"/>
        <v>40.14173228346457</v>
      </c>
      <c r="F379">
        <v>5098</v>
      </c>
      <c r="G379" s="38">
        <f t="shared" si="35"/>
        <v>10.257545271629779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7">
        <f t="shared" si="36"/>
        <v>43760.208333333328</v>
      </c>
      <c r="N379">
        <v>1572933600</v>
      </c>
      <c r="O379" s="7">
        <f t="shared" si="37"/>
        <v>43774.25</v>
      </c>
      <c r="P379" t="b">
        <v>0</v>
      </c>
      <c r="Q379" t="b">
        <v>0</v>
      </c>
      <c r="R379" t="s">
        <v>33</v>
      </c>
      <c r="S379" t="str">
        <f t="shared" si="38"/>
        <v>theater</v>
      </c>
      <c r="T379" t="str">
        <f t="shared" si="39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 s="4">
        <f t="shared" si="34"/>
        <v>70.090140845070422</v>
      </c>
      <c r="F380">
        <v>24882</v>
      </c>
      <c r="G380" s="38">
        <f t="shared" si="35"/>
        <v>13.962962962962964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7">
        <f t="shared" si="36"/>
        <v>43241.208333333328</v>
      </c>
      <c r="N380">
        <v>1530162000</v>
      </c>
      <c r="O380" s="7">
        <f t="shared" si="37"/>
        <v>43279.208333333328</v>
      </c>
      <c r="P380" t="b">
        <v>0</v>
      </c>
      <c r="Q380" t="b">
        <v>0</v>
      </c>
      <c r="R380" t="s">
        <v>42</v>
      </c>
      <c r="S380" t="str">
        <f t="shared" si="38"/>
        <v>film &amp; video</v>
      </c>
      <c r="T380" t="str">
        <f t="shared" si="39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 s="4">
        <f t="shared" si="34"/>
        <v>66.181818181818187</v>
      </c>
      <c r="F381">
        <v>2912</v>
      </c>
      <c r="G381" s="38">
        <f t="shared" si="35"/>
        <v>40.444444444444443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7">
        <f t="shared" si="36"/>
        <v>40843.208333333336</v>
      </c>
      <c r="N381">
        <v>1320904800</v>
      </c>
      <c r="O381" s="7">
        <f t="shared" si="37"/>
        <v>40857.25</v>
      </c>
      <c r="P381" t="b">
        <v>0</v>
      </c>
      <c r="Q381" t="b">
        <v>0</v>
      </c>
      <c r="R381" t="s">
        <v>33</v>
      </c>
      <c r="S381" t="str">
        <f t="shared" si="38"/>
        <v>theater</v>
      </c>
      <c r="T381" t="str">
        <f t="shared" si="39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 s="4">
        <f t="shared" si="34"/>
        <v>47.714285714285715</v>
      </c>
      <c r="F382">
        <v>4008</v>
      </c>
      <c r="G382" s="38">
        <f t="shared" si="35"/>
        <v>160.32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7">
        <f t="shared" si="36"/>
        <v>41448.208333333336</v>
      </c>
      <c r="N382">
        <v>1372395600</v>
      </c>
      <c r="O382" s="7">
        <f t="shared" si="37"/>
        <v>41453.208333333336</v>
      </c>
      <c r="P382" t="b">
        <v>0</v>
      </c>
      <c r="Q382" t="b">
        <v>0</v>
      </c>
      <c r="R382" t="s">
        <v>33</v>
      </c>
      <c r="S382" t="str">
        <f t="shared" si="38"/>
        <v>theater</v>
      </c>
      <c r="T382" t="str">
        <f t="shared" si="39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 s="4">
        <f t="shared" si="34"/>
        <v>62.896774193548389</v>
      </c>
      <c r="F383">
        <v>9749</v>
      </c>
      <c r="G383" s="38">
        <f t="shared" si="35"/>
        <v>183.9433962264151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7">
        <f t="shared" si="36"/>
        <v>42163.208333333328</v>
      </c>
      <c r="N383">
        <v>1437714000</v>
      </c>
      <c r="O383" s="7">
        <f t="shared" si="37"/>
        <v>42209.208333333328</v>
      </c>
      <c r="P383" t="b">
        <v>0</v>
      </c>
      <c r="Q383" t="b">
        <v>0</v>
      </c>
      <c r="R383" t="s">
        <v>33</v>
      </c>
      <c r="S383" t="str">
        <f t="shared" si="38"/>
        <v>theater</v>
      </c>
      <c r="T383" t="str">
        <f t="shared" si="39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 s="4">
        <f t="shared" si="34"/>
        <v>86.611940298507463</v>
      </c>
      <c r="F384">
        <v>5803</v>
      </c>
      <c r="G384" s="38">
        <f t="shared" si="35"/>
        <v>63.769230769230766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7">
        <f t="shared" si="36"/>
        <v>43024.208333333328</v>
      </c>
      <c r="N384">
        <v>1509771600</v>
      </c>
      <c r="O384" s="7">
        <f t="shared" si="37"/>
        <v>43043.208333333328</v>
      </c>
      <c r="P384" t="b">
        <v>0</v>
      </c>
      <c r="Q384" t="b">
        <v>0</v>
      </c>
      <c r="R384" t="s">
        <v>122</v>
      </c>
      <c r="S384" t="str">
        <f t="shared" si="38"/>
        <v>photography</v>
      </c>
      <c r="T384" t="str">
        <f t="shared" si="39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 s="4">
        <f t="shared" ref="E385:E448" si="40">F385/I385</f>
        <v>75.126984126984127</v>
      </c>
      <c r="F385">
        <v>14199</v>
      </c>
      <c r="G385" s="38">
        <f t="shared" si="35"/>
        <v>225.38095238095238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7">
        <f t="shared" si="36"/>
        <v>43509.25</v>
      </c>
      <c r="N385">
        <v>1550556000</v>
      </c>
      <c r="O385" s="7">
        <f t="shared" si="37"/>
        <v>43515.25</v>
      </c>
      <c r="P385" t="b">
        <v>0</v>
      </c>
      <c r="Q385" t="b">
        <v>1</v>
      </c>
      <c r="R385" t="s">
        <v>17</v>
      </c>
      <c r="S385" t="str">
        <f t="shared" si="38"/>
        <v>food</v>
      </c>
      <c r="T385" t="str">
        <f t="shared" si="39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 s="4">
        <f t="shared" si="40"/>
        <v>41.004167534903104</v>
      </c>
      <c r="F386">
        <v>196779</v>
      </c>
      <c r="G386" s="38">
        <f t="shared" si="35"/>
        <v>172.00961538461539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7">
        <f t="shared" si="36"/>
        <v>42776.25</v>
      </c>
      <c r="N386">
        <v>1489039200</v>
      </c>
      <c r="O386" s="7">
        <f t="shared" si="37"/>
        <v>42803.25</v>
      </c>
      <c r="P386" t="b">
        <v>1</v>
      </c>
      <c r="Q386" t="b">
        <v>1</v>
      </c>
      <c r="R386" t="s">
        <v>42</v>
      </c>
      <c r="S386" t="str">
        <f t="shared" si="38"/>
        <v>film &amp; video</v>
      </c>
      <c r="T386" t="str">
        <f t="shared" si="39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 s="4">
        <f t="shared" si="40"/>
        <v>50.007915567282325</v>
      </c>
      <c r="F387">
        <v>56859</v>
      </c>
      <c r="G387" s="38">
        <f t="shared" ref="G387:G450" si="41">F387/D387*100</f>
        <v>146.16709511568124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7">
        <f t="shared" ref="M387:M450" si="42">(((L387/60)/60)/24)+DATE(1970,1,1)</f>
        <v>43553.208333333328</v>
      </c>
      <c r="N387">
        <v>1556600400</v>
      </c>
      <c r="O387" s="7">
        <f t="shared" ref="O387:O450" si="43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4">LEFT(R387, FIND("/", R387) - 1)</f>
        <v>publishing</v>
      </c>
      <c r="T387" t="str">
        <f t="shared" ref="T387:T450" si="45">MID(R387, FIND("/", R387) + 1, LEN(R387) - FIND("/", 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 s="4">
        <f t="shared" si="40"/>
        <v>96.960674157303373</v>
      </c>
      <c r="F388">
        <v>103554</v>
      </c>
      <c r="G388" s="38">
        <f t="shared" si="41"/>
        <v>76.42361623616236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7">
        <f t="shared" si="42"/>
        <v>40355.208333333336</v>
      </c>
      <c r="N388">
        <v>1278565200</v>
      </c>
      <c r="O388" s="7">
        <f t="shared" si="43"/>
        <v>40367.208333333336</v>
      </c>
      <c r="P388" t="b">
        <v>0</v>
      </c>
      <c r="Q388" t="b">
        <v>0</v>
      </c>
      <c r="R388" t="s">
        <v>33</v>
      </c>
      <c r="S388" t="str">
        <f t="shared" si="44"/>
        <v>theater</v>
      </c>
      <c r="T388" t="str">
        <f t="shared" si="45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 s="4">
        <f t="shared" si="40"/>
        <v>100.93160377358491</v>
      </c>
      <c r="F389">
        <v>42795</v>
      </c>
      <c r="G389" s="38">
        <f t="shared" si="41"/>
        <v>39.261467889908261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7">
        <f t="shared" si="42"/>
        <v>41072.208333333336</v>
      </c>
      <c r="N389">
        <v>1339909200</v>
      </c>
      <c r="O389" s="7">
        <f t="shared" si="43"/>
        <v>41077.208333333336</v>
      </c>
      <c r="P389" t="b">
        <v>0</v>
      </c>
      <c r="Q389" t="b">
        <v>0</v>
      </c>
      <c r="R389" t="s">
        <v>65</v>
      </c>
      <c r="S389" t="str">
        <f t="shared" si="44"/>
        <v>technology</v>
      </c>
      <c r="T389" t="str">
        <f t="shared" si="45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 s="4">
        <f t="shared" si="40"/>
        <v>89.227586206896547</v>
      </c>
      <c r="F390">
        <v>12938</v>
      </c>
      <c r="G390" s="38">
        <f t="shared" si="41"/>
        <v>11.270034843205574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7">
        <f t="shared" si="42"/>
        <v>40912.25</v>
      </c>
      <c r="N390">
        <v>1325829600</v>
      </c>
      <c r="O390" s="7">
        <f t="shared" si="43"/>
        <v>40914.25</v>
      </c>
      <c r="P390" t="b">
        <v>0</v>
      </c>
      <c r="Q390" t="b">
        <v>0</v>
      </c>
      <c r="R390" t="s">
        <v>60</v>
      </c>
      <c r="S390" t="str">
        <f t="shared" si="44"/>
        <v>music</v>
      </c>
      <c r="T390" t="str">
        <f t="shared" si="45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 s="4">
        <f t="shared" si="40"/>
        <v>87.979166666666671</v>
      </c>
      <c r="F391">
        <v>101352</v>
      </c>
      <c r="G391" s="38">
        <f t="shared" si="41"/>
        <v>122.11084337349398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7">
        <f t="shared" si="42"/>
        <v>40479.208333333336</v>
      </c>
      <c r="N391">
        <v>1290578400</v>
      </c>
      <c r="O391" s="7">
        <f t="shared" si="43"/>
        <v>40506.25</v>
      </c>
      <c r="P391" t="b">
        <v>0</v>
      </c>
      <c r="Q391" t="b">
        <v>0</v>
      </c>
      <c r="R391" t="s">
        <v>33</v>
      </c>
      <c r="S391" t="str">
        <f t="shared" si="44"/>
        <v>theater</v>
      </c>
      <c r="T391" t="str">
        <f t="shared" si="45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 s="4">
        <f t="shared" si="40"/>
        <v>89.54</v>
      </c>
      <c r="F392">
        <v>4477</v>
      </c>
      <c r="G392" s="38">
        <f t="shared" si="41"/>
        <v>186.54166666666669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7">
        <f t="shared" si="42"/>
        <v>41530.208333333336</v>
      </c>
      <c r="N392">
        <v>1380344400</v>
      </c>
      <c r="O392" s="7">
        <f t="shared" si="43"/>
        <v>41545.208333333336</v>
      </c>
      <c r="P392" t="b">
        <v>0</v>
      </c>
      <c r="Q392" t="b">
        <v>0</v>
      </c>
      <c r="R392" t="s">
        <v>122</v>
      </c>
      <c r="S392" t="str">
        <f t="shared" si="44"/>
        <v>photography</v>
      </c>
      <c r="T392" t="str">
        <f t="shared" si="45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 s="4">
        <f t="shared" si="40"/>
        <v>29.09271523178808</v>
      </c>
      <c r="F393">
        <v>4393</v>
      </c>
      <c r="G393" s="38">
        <f t="shared" si="41"/>
        <v>7.2731788079470201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7">
        <f t="shared" si="42"/>
        <v>41653.25</v>
      </c>
      <c r="N393">
        <v>1389852000</v>
      </c>
      <c r="O393" s="7">
        <f t="shared" si="43"/>
        <v>41655.25</v>
      </c>
      <c r="P393" t="b">
        <v>0</v>
      </c>
      <c r="Q393" t="b">
        <v>0</v>
      </c>
      <c r="R393" t="s">
        <v>68</v>
      </c>
      <c r="S393" t="str">
        <f t="shared" si="44"/>
        <v>publishing</v>
      </c>
      <c r="T393" t="str">
        <f t="shared" si="45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 s="4">
        <f t="shared" si="40"/>
        <v>42.006218905472636</v>
      </c>
      <c r="F394">
        <v>67546</v>
      </c>
      <c r="G394" s="38">
        <f t="shared" si="41"/>
        <v>65.642371234207957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7">
        <f t="shared" si="42"/>
        <v>40549.25</v>
      </c>
      <c r="N394">
        <v>1294466400</v>
      </c>
      <c r="O394" s="7">
        <f t="shared" si="43"/>
        <v>40551.25</v>
      </c>
      <c r="P394" t="b">
        <v>0</v>
      </c>
      <c r="Q394" t="b">
        <v>0</v>
      </c>
      <c r="R394" t="s">
        <v>65</v>
      </c>
      <c r="S394" t="str">
        <f t="shared" si="44"/>
        <v>technology</v>
      </c>
      <c r="T394" t="str">
        <f t="shared" si="45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 s="4">
        <f t="shared" si="40"/>
        <v>47.004903563255965</v>
      </c>
      <c r="F395">
        <v>143788</v>
      </c>
      <c r="G395" s="38">
        <f t="shared" si="41"/>
        <v>228.96178343949046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7">
        <f t="shared" si="42"/>
        <v>42933.208333333328</v>
      </c>
      <c r="N395">
        <v>1500354000</v>
      </c>
      <c r="O395" s="7">
        <f t="shared" si="43"/>
        <v>42934.208333333328</v>
      </c>
      <c r="P395" t="b">
        <v>0</v>
      </c>
      <c r="Q395" t="b">
        <v>0</v>
      </c>
      <c r="R395" t="s">
        <v>159</v>
      </c>
      <c r="S395" t="str">
        <f t="shared" si="44"/>
        <v>music</v>
      </c>
      <c r="T395" t="str">
        <f t="shared" si="45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 s="4">
        <f t="shared" si="40"/>
        <v>110.44117647058823</v>
      </c>
      <c r="F396">
        <v>3755</v>
      </c>
      <c r="G396" s="38">
        <f t="shared" si="41"/>
        <v>469.37499999999994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7">
        <f t="shared" si="42"/>
        <v>41484.208333333336</v>
      </c>
      <c r="N396">
        <v>1375938000</v>
      </c>
      <c r="O396" s="7">
        <f t="shared" si="43"/>
        <v>41494.208333333336</v>
      </c>
      <c r="P396" t="b">
        <v>0</v>
      </c>
      <c r="Q396" t="b">
        <v>1</v>
      </c>
      <c r="R396" t="s">
        <v>42</v>
      </c>
      <c r="S396" t="str">
        <f t="shared" si="44"/>
        <v>film &amp; video</v>
      </c>
      <c r="T396" t="str">
        <f t="shared" si="45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 s="4">
        <f t="shared" si="40"/>
        <v>41.990909090909092</v>
      </c>
      <c r="F397">
        <v>9238</v>
      </c>
      <c r="G397" s="38">
        <f t="shared" si="41"/>
        <v>130.11267605633802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7">
        <f t="shared" si="42"/>
        <v>40885.25</v>
      </c>
      <c r="N397">
        <v>1323410400</v>
      </c>
      <c r="O397" s="7">
        <f t="shared" si="43"/>
        <v>40886.25</v>
      </c>
      <c r="P397" t="b">
        <v>1</v>
      </c>
      <c r="Q397" t="b">
        <v>0</v>
      </c>
      <c r="R397" t="s">
        <v>33</v>
      </c>
      <c r="S397" t="str">
        <f t="shared" si="44"/>
        <v>theater</v>
      </c>
      <c r="T397" t="str">
        <f t="shared" si="45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 s="4">
        <f t="shared" si="40"/>
        <v>48.012468827930178</v>
      </c>
      <c r="F398">
        <v>77012</v>
      </c>
      <c r="G398" s="38">
        <f t="shared" si="41"/>
        <v>167.05422993492408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7">
        <f t="shared" si="42"/>
        <v>43378.208333333328</v>
      </c>
      <c r="N398">
        <v>1539406800</v>
      </c>
      <c r="O398" s="7">
        <f t="shared" si="43"/>
        <v>43386.208333333328</v>
      </c>
      <c r="P398" t="b">
        <v>0</v>
      </c>
      <c r="Q398" t="b">
        <v>0</v>
      </c>
      <c r="R398" t="s">
        <v>53</v>
      </c>
      <c r="S398" t="str">
        <f t="shared" si="44"/>
        <v>film &amp; video</v>
      </c>
      <c r="T398" t="str">
        <f t="shared" si="45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 s="4">
        <f t="shared" si="40"/>
        <v>31.019823788546255</v>
      </c>
      <c r="F399">
        <v>14083</v>
      </c>
      <c r="G399" s="38">
        <f t="shared" si="41"/>
        <v>173.8641975308642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7">
        <f t="shared" si="42"/>
        <v>41417.208333333336</v>
      </c>
      <c r="N399">
        <v>1369803600</v>
      </c>
      <c r="O399" s="7">
        <f t="shared" si="43"/>
        <v>41423.208333333336</v>
      </c>
      <c r="P399" t="b">
        <v>0</v>
      </c>
      <c r="Q399" t="b">
        <v>0</v>
      </c>
      <c r="R399" t="s">
        <v>23</v>
      </c>
      <c r="S399" t="str">
        <f t="shared" si="44"/>
        <v>music</v>
      </c>
      <c r="T399" t="str">
        <f t="shared" si="45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 s="4">
        <f t="shared" si="40"/>
        <v>99.203252032520325</v>
      </c>
      <c r="F400">
        <v>12202</v>
      </c>
      <c r="G400" s="38">
        <f t="shared" si="41"/>
        <v>717.76470588235293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7">
        <f t="shared" si="42"/>
        <v>43228.208333333328</v>
      </c>
      <c r="N400">
        <v>1525928400</v>
      </c>
      <c r="O400" s="7">
        <f t="shared" si="43"/>
        <v>43230.208333333328</v>
      </c>
      <c r="P400" t="b">
        <v>0</v>
      </c>
      <c r="Q400" t="b">
        <v>1</v>
      </c>
      <c r="R400" t="s">
        <v>71</v>
      </c>
      <c r="S400" t="str">
        <f t="shared" si="44"/>
        <v>film &amp; video</v>
      </c>
      <c r="T400" t="str">
        <f t="shared" si="45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 s="4">
        <f t="shared" si="40"/>
        <v>66.022316684378325</v>
      </c>
      <c r="F401">
        <v>62127</v>
      </c>
      <c r="G401" s="38">
        <f t="shared" si="41"/>
        <v>63.850976361767728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7">
        <f t="shared" si="42"/>
        <v>40576.25</v>
      </c>
      <c r="N401">
        <v>1297231200</v>
      </c>
      <c r="O401" s="7">
        <f t="shared" si="43"/>
        <v>40583.25</v>
      </c>
      <c r="P401" t="b">
        <v>0</v>
      </c>
      <c r="Q401" t="b">
        <v>0</v>
      </c>
      <c r="R401" t="s">
        <v>60</v>
      </c>
      <c r="S401" t="str">
        <f t="shared" si="44"/>
        <v>music</v>
      </c>
      <c r="T401" t="str">
        <f t="shared" si="45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 s="4">
        <f t="shared" si="40"/>
        <v>2</v>
      </c>
      <c r="F402">
        <v>2</v>
      </c>
      <c r="G402" s="38">
        <f t="shared" si="41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7">
        <f t="shared" si="42"/>
        <v>41502.208333333336</v>
      </c>
      <c r="N402">
        <v>1378530000</v>
      </c>
      <c r="O402" s="7">
        <f t="shared" si="43"/>
        <v>41524.208333333336</v>
      </c>
      <c r="P402" t="b">
        <v>0</v>
      </c>
      <c r="Q402" t="b">
        <v>1</v>
      </c>
      <c r="R402" t="s">
        <v>122</v>
      </c>
      <c r="S402" t="str">
        <f t="shared" si="44"/>
        <v>photography</v>
      </c>
      <c r="T402" t="str">
        <f t="shared" si="45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 s="4">
        <f t="shared" si="40"/>
        <v>46.060200668896321</v>
      </c>
      <c r="F403">
        <v>13772</v>
      </c>
      <c r="G403" s="38">
        <f t="shared" si="41"/>
        <v>1530.2222222222222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7">
        <f t="shared" si="42"/>
        <v>43765.208333333328</v>
      </c>
      <c r="N403">
        <v>1572152400</v>
      </c>
      <c r="O403" s="7">
        <f t="shared" si="43"/>
        <v>43765.208333333328</v>
      </c>
      <c r="P403" t="b">
        <v>0</v>
      </c>
      <c r="Q403" t="b">
        <v>0</v>
      </c>
      <c r="R403" t="s">
        <v>33</v>
      </c>
      <c r="S403" t="str">
        <f t="shared" si="44"/>
        <v>theater</v>
      </c>
      <c r="T403" t="str">
        <f t="shared" si="45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 s="4">
        <f t="shared" si="40"/>
        <v>73.650000000000006</v>
      </c>
      <c r="F404">
        <v>2946</v>
      </c>
      <c r="G404" s="38">
        <f t="shared" si="41"/>
        <v>40.356164383561641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7">
        <f t="shared" si="42"/>
        <v>40914.25</v>
      </c>
      <c r="N404">
        <v>1329890400</v>
      </c>
      <c r="O404" s="7">
        <f t="shared" si="43"/>
        <v>40961.25</v>
      </c>
      <c r="P404" t="b">
        <v>0</v>
      </c>
      <c r="Q404" t="b">
        <v>1</v>
      </c>
      <c r="R404" t="s">
        <v>100</v>
      </c>
      <c r="S404" t="str">
        <f t="shared" si="44"/>
        <v>film &amp; video</v>
      </c>
      <c r="T404" t="str">
        <f t="shared" si="45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 s="4">
        <f t="shared" si="40"/>
        <v>55.99336650082919</v>
      </c>
      <c r="F405">
        <v>168820</v>
      </c>
      <c r="G405" s="38">
        <f t="shared" si="41"/>
        <v>86.220633299284984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7">
        <f t="shared" si="42"/>
        <v>40310.208333333336</v>
      </c>
      <c r="N405">
        <v>1276750800</v>
      </c>
      <c r="O405" s="7">
        <f t="shared" si="43"/>
        <v>40346.208333333336</v>
      </c>
      <c r="P405" t="b">
        <v>0</v>
      </c>
      <c r="Q405" t="b">
        <v>1</v>
      </c>
      <c r="R405" t="s">
        <v>33</v>
      </c>
      <c r="S405" t="str">
        <f t="shared" si="44"/>
        <v>theater</v>
      </c>
      <c r="T405" t="str">
        <f t="shared" si="45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 s="4">
        <f t="shared" si="40"/>
        <v>68.985695127402778</v>
      </c>
      <c r="F406">
        <v>154321</v>
      </c>
      <c r="G406" s="38">
        <f t="shared" si="41"/>
        <v>315.58486707566465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7">
        <f t="shared" si="42"/>
        <v>43053.25</v>
      </c>
      <c r="N406">
        <v>1510898400</v>
      </c>
      <c r="O406" s="7">
        <f t="shared" si="43"/>
        <v>43056.25</v>
      </c>
      <c r="P406" t="b">
        <v>0</v>
      </c>
      <c r="Q406" t="b">
        <v>0</v>
      </c>
      <c r="R406" t="s">
        <v>33</v>
      </c>
      <c r="S406" t="str">
        <f t="shared" si="44"/>
        <v>theater</v>
      </c>
      <c r="T406" t="str">
        <f t="shared" si="45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 s="4">
        <f t="shared" si="40"/>
        <v>60.981609195402299</v>
      </c>
      <c r="F407">
        <v>26527</v>
      </c>
      <c r="G407" s="38">
        <f t="shared" si="41"/>
        <v>89.618243243243242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7">
        <f t="shared" si="42"/>
        <v>43255.208333333328</v>
      </c>
      <c r="N407">
        <v>1532408400</v>
      </c>
      <c r="O407" s="7">
        <f t="shared" si="43"/>
        <v>43305.208333333328</v>
      </c>
      <c r="P407" t="b">
        <v>0</v>
      </c>
      <c r="Q407" t="b">
        <v>0</v>
      </c>
      <c r="R407" t="s">
        <v>33</v>
      </c>
      <c r="S407" t="str">
        <f t="shared" si="44"/>
        <v>theater</v>
      </c>
      <c r="T407" t="str">
        <f t="shared" si="45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 s="4">
        <f t="shared" si="40"/>
        <v>110.98139534883721</v>
      </c>
      <c r="F408">
        <v>71583</v>
      </c>
      <c r="G408" s="38">
        <f t="shared" si="41"/>
        <v>182.14503816793894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7">
        <f t="shared" si="42"/>
        <v>41304.25</v>
      </c>
      <c r="N408">
        <v>1360562400</v>
      </c>
      <c r="O408" s="7">
        <f t="shared" si="43"/>
        <v>41316.25</v>
      </c>
      <c r="P408" t="b">
        <v>1</v>
      </c>
      <c r="Q408" t="b">
        <v>0</v>
      </c>
      <c r="R408" t="s">
        <v>42</v>
      </c>
      <c r="S408" t="str">
        <f t="shared" si="44"/>
        <v>film &amp; video</v>
      </c>
      <c r="T408" t="str">
        <f t="shared" si="45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 s="4">
        <f t="shared" si="40"/>
        <v>25</v>
      </c>
      <c r="F409">
        <v>12100</v>
      </c>
      <c r="G409" s="38">
        <f t="shared" si="41"/>
        <v>355.88235294117646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7">
        <f t="shared" si="42"/>
        <v>43751.208333333328</v>
      </c>
      <c r="N409">
        <v>1571547600</v>
      </c>
      <c r="O409" s="7">
        <f t="shared" si="43"/>
        <v>43758.208333333328</v>
      </c>
      <c r="P409" t="b">
        <v>0</v>
      </c>
      <c r="Q409" t="b">
        <v>0</v>
      </c>
      <c r="R409" t="s">
        <v>33</v>
      </c>
      <c r="S409" t="str">
        <f t="shared" si="44"/>
        <v>theater</v>
      </c>
      <c r="T409" t="str">
        <f t="shared" si="45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 s="4">
        <f t="shared" si="40"/>
        <v>78.759740259740255</v>
      </c>
      <c r="F410">
        <v>12129</v>
      </c>
      <c r="G410" s="38">
        <f t="shared" si="41"/>
        <v>131.83695652173913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7">
        <f t="shared" si="42"/>
        <v>42541.208333333328</v>
      </c>
      <c r="N410">
        <v>1468126800</v>
      </c>
      <c r="O410" s="7">
        <f t="shared" si="43"/>
        <v>42561.208333333328</v>
      </c>
      <c r="P410" t="b">
        <v>0</v>
      </c>
      <c r="Q410" t="b">
        <v>0</v>
      </c>
      <c r="R410" t="s">
        <v>42</v>
      </c>
      <c r="S410" t="str">
        <f t="shared" si="44"/>
        <v>film &amp; video</v>
      </c>
      <c r="T410" t="str">
        <f t="shared" si="45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 s="4">
        <f t="shared" si="40"/>
        <v>87.960784313725483</v>
      </c>
      <c r="F411">
        <v>62804</v>
      </c>
      <c r="G411" s="38">
        <f t="shared" si="41"/>
        <v>46.315634218289084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7">
        <f t="shared" si="42"/>
        <v>42843.208333333328</v>
      </c>
      <c r="N411">
        <v>1492837200</v>
      </c>
      <c r="O411" s="7">
        <f t="shared" si="43"/>
        <v>42847.208333333328</v>
      </c>
      <c r="P411" t="b">
        <v>0</v>
      </c>
      <c r="Q411" t="b">
        <v>0</v>
      </c>
      <c r="R411" t="s">
        <v>23</v>
      </c>
      <c r="S411" t="str">
        <f t="shared" si="44"/>
        <v>music</v>
      </c>
      <c r="T411" t="str">
        <f t="shared" si="45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 s="4">
        <f t="shared" si="40"/>
        <v>49.987398739873989</v>
      </c>
      <c r="F412">
        <v>55536</v>
      </c>
      <c r="G412" s="38">
        <f t="shared" si="41"/>
        <v>36.132726089785294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7">
        <f t="shared" si="42"/>
        <v>42122.208333333328</v>
      </c>
      <c r="N412">
        <v>1430197200</v>
      </c>
      <c r="O412" s="7">
        <f t="shared" si="43"/>
        <v>42122.208333333328</v>
      </c>
      <c r="P412" t="b">
        <v>0</v>
      </c>
      <c r="Q412" t="b">
        <v>0</v>
      </c>
      <c r="R412" t="s">
        <v>292</v>
      </c>
      <c r="S412" t="str">
        <f t="shared" si="44"/>
        <v>games</v>
      </c>
      <c r="T412" t="str">
        <f t="shared" si="45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 s="4">
        <f t="shared" si="40"/>
        <v>99.524390243902445</v>
      </c>
      <c r="F413">
        <v>8161</v>
      </c>
      <c r="G413" s="38">
        <f t="shared" si="41"/>
        <v>104.62820512820512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7">
        <f t="shared" si="42"/>
        <v>42884.208333333328</v>
      </c>
      <c r="N413">
        <v>1496206800</v>
      </c>
      <c r="O413" s="7">
        <f t="shared" si="43"/>
        <v>42886.208333333328</v>
      </c>
      <c r="P413" t="b">
        <v>0</v>
      </c>
      <c r="Q413" t="b">
        <v>0</v>
      </c>
      <c r="R413" t="s">
        <v>33</v>
      </c>
      <c r="S413" t="str">
        <f t="shared" si="44"/>
        <v>theater</v>
      </c>
      <c r="T413" t="str">
        <f t="shared" si="45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 s="4">
        <f t="shared" si="40"/>
        <v>104.82089552238806</v>
      </c>
      <c r="F414">
        <v>14046</v>
      </c>
      <c r="G414" s="38">
        <f t="shared" si="41"/>
        <v>668.85714285714289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7">
        <f t="shared" si="42"/>
        <v>41642.25</v>
      </c>
      <c r="N414">
        <v>1389592800</v>
      </c>
      <c r="O414" s="7">
        <f t="shared" si="43"/>
        <v>41652.25</v>
      </c>
      <c r="P414" t="b">
        <v>0</v>
      </c>
      <c r="Q414" t="b">
        <v>0</v>
      </c>
      <c r="R414" t="s">
        <v>119</v>
      </c>
      <c r="S414" t="str">
        <f t="shared" si="44"/>
        <v>publishing</v>
      </c>
      <c r="T414" t="str">
        <f t="shared" si="45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 s="4">
        <f t="shared" si="40"/>
        <v>108.01469237832875</v>
      </c>
      <c r="F415">
        <v>117628</v>
      </c>
      <c r="G415" s="38">
        <f t="shared" si="41"/>
        <v>62.072823218997364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7">
        <f t="shared" si="42"/>
        <v>43431.25</v>
      </c>
      <c r="N415">
        <v>1545631200</v>
      </c>
      <c r="O415" s="7">
        <f t="shared" si="43"/>
        <v>43458.25</v>
      </c>
      <c r="P415" t="b">
        <v>0</v>
      </c>
      <c r="Q415" t="b">
        <v>0</v>
      </c>
      <c r="R415" t="s">
        <v>71</v>
      </c>
      <c r="S415" t="str">
        <f t="shared" si="44"/>
        <v>film &amp; video</v>
      </c>
      <c r="T415" t="str">
        <f t="shared" si="45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 s="4">
        <f t="shared" si="40"/>
        <v>28.998544660724033</v>
      </c>
      <c r="F416">
        <v>159405</v>
      </c>
      <c r="G416" s="38">
        <f t="shared" si="41"/>
        <v>84.699787460148784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7">
        <f t="shared" si="42"/>
        <v>40288.208333333336</v>
      </c>
      <c r="N416">
        <v>1272430800</v>
      </c>
      <c r="O416" s="7">
        <f t="shared" si="43"/>
        <v>40296.208333333336</v>
      </c>
      <c r="P416" t="b">
        <v>0</v>
      </c>
      <c r="Q416" t="b">
        <v>1</v>
      </c>
      <c r="R416" t="s">
        <v>17</v>
      </c>
      <c r="S416" t="str">
        <f t="shared" si="44"/>
        <v>food</v>
      </c>
      <c r="T416" t="str">
        <f t="shared" si="45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 s="4">
        <f t="shared" si="40"/>
        <v>30.028708133971293</v>
      </c>
      <c r="F417">
        <v>12552</v>
      </c>
      <c r="G417" s="38">
        <f t="shared" si="41"/>
        <v>11.059030837004405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7">
        <f t="shared" si="42"/>
        <v>40921.25</v>
      </c>
      <c r="N417">
        <v>1327903200</v>
      </c>
      <c r="O417" s="7">
        <f t="shared" si="43"/>
        <v>40938.25</v>
      </c>
      <c r="P417" t="b">
        <v>0</v>
      </c>
      <c r="Q417" t="b">
        <v>0</v>
      </c>
      <c r="R417" t="s">
        <v>33</v>
      </c>
      <c r="S417" t="str">
        <f t="shared" si="44"/>
        <v>theater</v>
      </c>
      <c r="T417" t="str">
        <f t="shared" si="45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 s="4">
        <f t="shared" si="40"/>
        <v>41.005559416261292</v>
      </c>
      <c r="F418">
        <v>59007</v>
      </c>
      <c r="G418" s="38">
        <f t="shared" si="41"/>
        <v>43.838781575037146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7">
        <f t="shared" si="42"/>
        <v>40560.25</v>
      </c>
      <c r="N418">
        <v>1296021600</v>
      </c>
      <c r="O418" s="7">
        <f t="shared" si="43"/>
        <v>40569.25</v>
      </c>
      <c r="P418" t="b">
        <v>0</v>
      </c>
      <c r="Q418" t="b">
        <v>1</v>
      </c>
      <c r="R418" t="s">
        <v>42</v>
      </c>
      <c r="S418" t="str">
        <f t="shared" si="44"/>
        <v>film &amp; video</v>
      </c>
      <c r="T418" t="str">
        <f t="shared" si="45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 s="4">
        <f t="shared" si="40"/>
        <v>62.866666666666667</v>
      </c>
      <c r="F419">
        <v>943</v>
      </c>
      <c r="G419" s="38">
        <f t="shared" si="41"/>
        <v>55.470588235294116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7">
        <f t="shared" si="42"/>
        <v>43407.208333333328</v>
      </c>
      <c r="N419">
        <v>1543298400</v>
      </c>
      <c r="O419" s="7">
        <f t="shared" si="43"/>
        <v>43431.25</v>
      </c>
      <c r="P419" t="b">
        <v>0</v>
      </c>
      <c r="Q419" t="b">
        <v>0</v>
      </c>
      <c r="R419" t="s">
        <v>33</v>
      </c>
      <c r="S419" t="str">
        <f t="shared" si="44"/>
        <v>theater</v>
      </c>
      <c r="T419" t="str">
        <f t="shared" si="45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 s="4">
        <f t="shared" si="40"/>
        <v>47.005002501250623</v>
      </c>
      <c r="F420">
        <v>93963</v>
      </c>
      <c r="G420" s="38">
        <f t="shared" si="41"/>
        <v>57.399511301160658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7">
        <f t="shared" si="42"/>
        <v>41035.208333333336</v>
      </c>
      <c r="N420">
        <v>1336366800</v>
      </c>
      <c r="O420" s="7">
        <f t="shared" si="43"/>
        <v>41036.208333333336</v>
      </c>
      <c r="P420" t="b">
        <v>0</v>
      </c>
      <c r="Q420" t="b">
        <v>0</v>
      </c>
      <c r="R420" t="s">
        <v>42</v>
      </c>
      <c r="S420" t="str">
        <f t="shared" si="44"/>
        <v>film &amp; video</v>
      </c>
      <c r="T420" t="str">
        <f t="shared" si="45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 s="4">
        <f t="shared" si="40"/>
        <v>26.997693638285604</v>
      </c>
      <c r="F421">
        <v>140469</v>
      </c>
      <c r="G421" s="38">
        <f t="shared" si="41"/>
        <v>123.43497363796135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7">
        <f t="shared" si="42"/>
        <v>40899.25</v>
      </c>
      <c r="N421">
        <v>1325052000</v>
      </c>
      <c r="O421" s="7">
        <f t="shared" si="43"/>
        <v>40905.25</v>
      </c>
      <c r="P421" t="b">
        <v>0</v>
      </c>
      <c r="Q421" t="b">
        <v>0</v>
      </c>
      <c r="R421" t="s">
        <v>28</v>
      </c>
      <c r="S421" t="str">
        <f t="shared" si="44"/>
        <v>technology</v>
      </c>
      <c r="T421" t="str">
        <f t="shared" si="45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 s="4">
        <f t="shared" si="40"/>
        <v>68.329787234042556</v>
      </c>
      <c r="F422">
        <v>6423</v>
      </c>
      <c r="G422" s="38">
        <f t="shared" si="41"/>
        <v>128.46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7">
        <f t="shared" si="42"/>
        <v>42911.208333333328</v>
      </c>
      <c r="N422">
        <v>1499576400</v>
      </c>
      <c r="O422" s="7">
        <f t="shared" si="43"/>
        <v>42925.208333333328</v>
      </c>
      <c r="P422" t="b">
        <v>0</v>
      </c>
      <c r="Q422" t="b">
        <v>0</v>
      </c>
      <c r="R422" t="s">
        <v>33</v>
      </c>
      <c r="S422" t="str">
        <f t="shared" si="44"/>
        <v>theater</v>
      </c>
      <c r="T422" t="str">
        <f t="shared" si="45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 s="4">
        <f t="shared" si="40"/>
        <v>50.974576271186443</v>
      </c>
      <c r="F423">
        <v>6015</v>
      </c>
      <c r="G423" s="38">
        <f t="shared" si="41"/>
        <v>63.989361702127653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7">
        <f t="shared" si="42"/>
        <v>42915.208333333328</v>
      </c>
      <c r="N423">
        <v>1501304400</v>
      </c>
      <c r="O423" s="7">
        <f t="shared" si="43"/>
        <v>42945.208333333328</v>
      </c>
      <c r="P423" t="b">
        <v>0</v>
      </c>
      <c r="Q423" t="b">
        <v>1</v>
      </c>
      <c r="R423" t="s">
        <v>65</v>
      </c>
      <c r="S423" t="str">
        <f t="shared" si="44"/>
        <v>technology</v>
      </c>
      <c r="T423" t="str">
        <f t="shared" si="45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 s="4">
        <f t="shared" si="40"/>
        <v>54.024390243902438</v>
      </c>
      <c r="F424">
        <v>11075</v>
      </c>
      <c r="G424" s="38">
        <f t="shared" si="41"/>
        <v>127.29885057471265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7">
        <f t="shared" si="42"/>
        <v>40285.208333333336</v>
      </c>
      <c r="N424">
        <v>1273208400</v>
      </c>
      <c r="O424" s="7">
        <f t="shared" si="43"/>
        <v>40305.208333333336</v>
      </c>
      <c r="P424" t="b">
        <v>0</v>
      </c>
      <c r="Q424" t="b">
        <v>1</v>
      </c>
      <c r="R424" t="s">
        <v>33</v>
      </c>
      <c r="S424" t="str">
        <f t="shared" si="44"/>
        <v>theater</v>
      </c>
      <c r="T424" t="str">
        <f t="shared" si="45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 s="4">
        <f t="shared" si="40"/>
        <v>97.055555555555557</v>
      </c>
      <c r="F425">
        <v>15723</v>
      </c>
      <c r="G425" s="38">
        <f t="shared" si="41"/>
        <v>10.638024357239512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7">
        <f t="shared" si="42"/>
        <v>40808.208333333336</v>
      </c>
      <c r="N425">
        <v>1316840400</v>
      </c>
      <c r="O425" s="7">
        <f t="shared" si="43"/>
        <v>40810.208333333336</v>
      </c>
      <c r="P425" t="b">
        <v>0</v>
      </c>
      <c r="Q425" t="b">
        <v>1</v>
      </c>
      <c r="R425" t="s">
        <v>17</v>
      </c>
      <c r="S425" t="str">
        <f t="shared" si="44"/>
        <v>food</v>
      </c>
      <c r="T425" t="str">
        <f t="shared" si="45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 s="4">
        <f t="shared" si="40"/>
        <v>24.867469879518072</v>
      </c>
      <c r="F426">
        <v>2064</v>
      </c>
      <c r="G426" s="38">
        <f t="shared" si="41"/>
        <v>40.470588235294116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7">
        <f t="shared" si="42"/>
        <v>43208.208333333328</v>
      </c>
      <c r="N426">
        <v>1524546000</v>
      </c>
      <c r="O426" s="7">
        <f t="shared" si="43"/>
        <v>43214.208333333328</v>
      </c>
      <c r="P426" t="b">
        <v>0</v>
      </c>
      <c r="Q426" t="b">
        <v>0</v>
      </c>
      <c r="R426" t="s">
        <v>60</v>
      </c>
      <c r="S426" t="str">
        <f t="shared" si="44"/>
        <v>music</v>
      </c>
      <c r="T426" t="str">
        <f t="shared" si="45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 s="4">
        <f t="shared" si="40"/>
        <v>84.423913043478265</v>
      </c>
      <c r="F427">
        <v>7767</v>
      </c>
      <c r="G427" s="38">
        <f t="shared" si="41"/>
        <v>287.66666666666663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7">
        <f t="shared" si="42"/>
        <v>42213.208333333328</v>
      </c>
      <c r="N427">
        <v>1438578000</v>
      </c>
      <c r="O427" s="7">
        <f t="shared" si="43"/>
        <v>42219.208333333328</v>
      </c>
      <c r="P427" t="b">
        <v>0</v>
      </c>
      <c r="Q427" t="b">
        <v>0</v>
      </c>
      <c r="R427" t="s">
        <v>122</v>
      </c>
      <c r="S427" t="str">
        <f t="shared" si="44"/>
        <v>photography</v>
      </c>
      <c r="T427" t="str">
        <f t="shared" si="45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 s="4">
        <f t="shared" si="40"/>
        <v>47.091324200913242</v>
      </c>
      <c r="F428">
        <v>10313</v>
      </c>
      <c r="G428" s="38">
        <f t="shared" si="41"/>
        <v>572.94444444444446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7">
        <f t="shared" si="42"/>
        <v>41332.25</v>
      </c>
      <c r="N428">
        <v>1362549600</v>
      </c>
      <c r="O428" s="7">
        <f t="shared" si="43"/>
        <v>41339.25</v>
      </c>
      <c r="P428" t="b">
        <v>0</v>
      </c>
      <c r="Q428" t="b">
        <v>0</v>
      </c>
      <c r="R428" t="s">
        <v>33</v>
      </c>
      <c r="S428" t="str">
        <f t="shared" si="44"/>
        <v>theater</v>
      </c>
      <c r="T428" t="str">
        <f t="shared" si="45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 s="4">
        <f t="shared" si="40"/>
        <v>77.996041171813147</v>
      </c>
      <c r="F429">
        <v>197018</v>
      </c>
      <c r="G429" s="38">
        <f t="shared" si="41"/>
        <v>112.90429799426933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7">
        <f t="shared" si="42"/>
        <v>41895.208333333336</v>
      </c>
      <c r="N429">
        <v>1413349200</v>
      </c>
      <c r="O429" s="7">
        <f t="shared" si="43"/>
        <v>41927.208333333336</v>
      </c>
      <c r="P429" t="b">
        <v>0</v>
      </c>
      <c r="Q429" t="b">
        <v>1</v>
      </c>
      <c r="R429" t="s">
        <v>33</v>
      </c>
      <c r="S429" t="str">
        <f t="shared" si="44"/>
        <v>theater</v>
      </c>
      <c r="T429" t="str">
        <f t="shared" si="45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 s="4">
        <f t="shared" si="40"/>
        <v>62.967871485943775</v>
      </c>
      <c r="F430">
        <v>47037</v>
      </c>
      <c r="G430" s="38">
        <f t="shared" si="41"/>
        <v>46.387573964497044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7">
        <f t="shared" si="42"/>
        <v>40585.25</v>
      </c>
      <c r="N430">
        <v>1298008800</v>
      </c>
      <c r="O430" s="7">
        <f t="shared" si="43"/>
        <v>40592.25</v>
      </c>
      <c r="P430" t="b">
        <v>0</v>
      </c>
      <c r="Q430" t="b">
        <v>0</v>
      </c>
      <c r="R430" t="s">
        <v>71</v>
      </c>
      <c r="S430" t="str">
        <f t="shared" si="44"/>
        <v>film &amp; video</v>
      </c>
      <c r="T430" t="str">
        <f t="shared" si="45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 s="4">
        <f t="shared" si="40"/>
        <v>81.006080449017773</v>
      </c>
      <c r="F431">
        <v>173191</v>
      </c>
      <c r="G431" s="38">
        <f t="shared" si="41"/>
        <v>90.675916230366497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7">
        <f t="shared" si="42"/>
        <v>41680.25</v>
      </c>
      <c r="N431">
        <v>1394427600</v>
      </c>
      <c r="O431" s="7">
        <f t="shared" si="43"/>
        <v>41708.208333333336</v>
      </c>
      <c r="P431" t="b">
        <v>0</v>
      </c>
      <c r="Q431" t="b">
        <v>1</v>
      </c>
      <c r="R431" t="s">
        <v>122</v>
      </c>
      <c r="S431" t="str">
        <f t="shared" si="44"/>
        <v>photography</v>
      </c>
      <c r="T431" t="str">
        <f t="shared" si="45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 s="4">
        <f t="shared" si="40"/>
        <v>65.321428571428569</v>
      </c>
      <c r="F432">
        <v>5487</v>
      </c>
      <c r="G432" s="38">
        <f t="shared" si="41"/>
        <v>67.740740740740748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7">
        <f t="shared" si="42"/>
        <v>43737.208333333328</v>
      </c>
      <c r="N432">
        <v>1572670800</v>
      </c>
      <c r="O432" s="7">
        <f t="shared" si="43"/>
        <v>43771.208333333328</v>
      </c>
      <c r="P432" t="b">
        <v>0</v>
      </c>
      <c r="Q432" t="b">
        <v>0</v>
      </c>
      <c r="R432" t="s">
        <v>33</v>
      </c>
      <c r="S432" t="str">
        <f t="shared" si="44"/>
        <v>theater</v>
      </c>
      <c r="T432" t="str">
        <f t="shared" si="45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 s="4">
        <f t="shared" si="40"/>
        <v>104.43617021276596</v>
      </c>
      <c r="F433">
        <v>9817</v>
      </c>
      <c r="G433" s="38">
        <f t="shared" si="41"/>
        <v>192.49019607843135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7">
        <f t="shared" si="42"/>
        <v>43273.208333333328</v>
      </c>
      <c r="N433">
        <v>1531112400</v>
      </c>
      <c r="O433" s="7">
        <f t="shared" si="43"/>
        <v>43290.208333333328</v>
      </c>
      <c r="P433" t="b">
        <v>1</v>
      </c>
      <c r="Q433" t="b">
        <v>0</v>
      </c>
      <c r="R433" t="s">
        <v>33</v>
      </c>
      <c r="S433" t="str">
        <f t="shared" si="44"/>
        <v>theater</v>
      </c>
      <c r="T433" t="str">
        <f t="shared" si="45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 s="4">
        <f t="shared" si="40"/>
        <v>69.989010989010993</v>
      </c>
      <c r="F434">
        <v>6369</v>
      </c>
      <c r="G434" s="38">
        <f t="shared" si="41"/>
        <v>82.714285714285722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7">
        <f t="shared" si="42"/>
        <v>41761.208333333336</v>
      </c>
      <c r="N434">
        <v>1400734800</v>
      </c>
      <c r="O434" s="7">
        <f t="shared" si="43"/>
        <v>41781.208333333336</v>
      </c>
      <c r="P434" t="b">
        <v>0</v>
      </c>
      <c r="Q434" t="b">
        <v>0</v>
      </c>
      <c r="R434" t="s">
        <v>33</v>
      </c>
      <c r="S434" t="str">
        <f t="shared" si="44"/>
        <v>theater</v>
      </c>
      <c r="T434" t="str">
        <f t="shared" si="45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 s="4">
        <f t="shared" si="40"/>
        <v>83.023989898989896</v>
      </c>
      <c r="F435">
        <v>65755</v>
      </c>
      <c r="G435" s="38">
        <f t="shared" si="41"/>
        <v>54.163920922570021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7">
        <f t="shared" si="42"/>
        <v>41603.25</v>
      </c>
      <c r="N435">
        <v>1386741600</v>
      </c>
      <c r="O435" s="7">
        <f t="shared" si="43"/>
        <v>41619.25</v>
      </c>
      <c r="P435" t="b">
        <v>0</v>
      </c>
      <c r="Q435" t="b">
        <v>1</v>
      </c>
      <c r="R435" t="s">
        <v>42</v>
      </c>
      <c r="S435" t="str">
        <f t="shared" si="44"/>
        <v>film &amp; video</v>
      </c>
      <c r="T435" t="str">
        <f t="shared" si="45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 s="4">
        <f t="shared" si="40"/>
        <v>90.3</v>
      </c>
      <c r="F436">
        <v>903</v>
      </c>
      <c r="G436" s="38">
        <f t="shared" si="41"/>
        <v>16.722222222222221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7">
        <f t="shared" si="42"/>
        <v>42705.25</v>
      </c>
      <c r="N436">
        <v>1481781600</v>
      </c>
      <c r="O436" s="7">
        <f t="shared" si="43"/>
        <v>42719.25</v>
      </c>
      <c r="P436" t="b">
        <v>1</v>
      </c>
      <c r="Q436" t="b">
        <v>0</v>
      </c>
      <c r="R436" t="s">
        <v>33</v>
      </c>
      <c r="S436" t="str">
        <f t="shared" si="44"/>
        <v>theater</v>
      </c>
      <c r="T436" t="str">
        <f t="shared" si="45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 s="4">
        <f t="shared" si="40"/>
        <v>103.98131932282546</v>
      </c>
      <c r="F437">
        <v>178120</v>
      </c>
      <c r="G437" s="38">
        <f t="shared" si="41"/>
        <v>116.87664041994749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7">
        <f t="shared" si="42"/>
        <v>41988.25</v>
      </c>
      <c r="N437">
        <v>1419660000</v>
      </c>
      <c r="O437" s="7">
        <f t="shared" si="43"/>
        <v>42000.25</v>
      </c>
      <c r="P437" t="b">
        <v>0</v>
      </c>
      <c r="Q437" t="b">
        <v>1</v>
      </c>
      <c r="R437" t="s">
        <v>33</v>
      </c>
      <c r="S437" t="str">
        <f t="shared" si="44"/>
        <v>theater</v>
      </c>
      <c r="T437" t="str">
        <f t="shared" si="45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 s="4">
        <f t="shared" si="40"/>
        <v>54.931726907630519</v>
      </c>
      <c r="F438">
        <v>13678</v>
      </c>
      <c r="G438" s="38">
        <f t="shared" si="41"/>
        <v>1052.1538461538462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7">
        <f t="shared" si="42"/>
        <v>43575.208333333328</v>
      </c>
      <c r="N438">
        <v>1555822800</v>
      </c>
      <c r="O438" s="7">
        <f t="shared" si="43"/>
        <v>43576.208333333328</v>
      </c>
      <c r="P438" t="b">
        <v>0</v>
      </c>
      <c r="Q438" t="b">
        <v>0</v>
      </c>
      <c r="R438" t="s">
        <v>159</v>
      </c>
      <c r="S438" t="str">
        <f t="shared" si="44"/>
        <v>music</v>
      </c>
      <c r="T438" t="str">
        <f t="shared" si="45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 s="4">
        <f t="shared" si="40"/>
        <v>51.921875</v>
      </c>
      <c r="F439">
        <v>9969</v>
      </c>
      <c r="G439" s="38">
        <f t="shared" si="41"/>
        <v>123.07407407407408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7">
        <f t="shared" si="42"/>
        <v>42260.208333333328</v>
      </c>
      <c r="N439">
        <v>1442379600</v>
      </c>
      <c r="O439" s="7">
        <f t="shared" si="43"/>
        <v>42263.208333333328</v>
      </c>
      <c r="P439" t="b">
        <v>0</v>
      </c>
      <c r="Q439" t="b">
        <v>1</v>
      </c>
      <c r="R439" t="s">
        <v>71</v>
      </c>
      <c r="S439" t="str">
        <f t="shared" si="44"/>
        <v>film &amp; video</v>
      </c>
      <c r="T439" t="str">
        <f t="shared" si="45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 s="4">
        <f t="shared" si="40"/>
        <v>60.02834008097166</v>
      </c>
      <c r="F440">
        <v>14827</v>
      </c>
      <c r="G440" s="38">
        <f t="shared" si="41"/>
        <v>178.63855421686748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7">
        <f t="shared" si="42"/>
        <v>41337.25</v>
      </c>
      <c r="N440">
        <v>1364965200</v>
      </c>
      <c r="O440" s="7">
        <f t="shared" si="43"/>
        <v>41367.208333333336</v>
      </c>
      <c r="P440" t="b">
        <v>0</v>
      </c>
      <c r="Q440" t="b">
        <v>0</v>
      </c>
      <c r="R440" t="s">
        <v>33</v>
      </c>
      <c r="S440" t="str">
        <f t="shared" si="44"/>
        <v>theater</v>
      </c>
      <c r="T440" t="str">
        <f t="shared" si="45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 s="4">
        <f t="shared" si="40"/>
        <v>44.003488879197555</v>
      </c>
      <c r="F441">
        <v>100900</v>
      </c>
      <c r="G441" s="38">
        <f t="shared" si="41"/>
        <v>355.28169014084506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7">
        <f t="shared" si="42"/>
        <v>42680.208333333328</v>
      </c>
      <c r="N441">
        <v>1479016800</v>
      </c>
      <c r="O441" s="7">
        <f t="shared" si="43"/>
        <v>42687.25</v>
      </c>
      <c r="P441" t="b">
        <v>0</v>
      </c>
      <c r="Q441" t="b">
        <v>0</v>
      </c>
      <c r="R441" t="s">
        <v>474</v>
      </c>
      <c r="S441" t="str">
        <f t="shared" si="44"/>
        <v>film &amp; video</v>
      </c>
      <c r="T441" t="str">
        <f t="shared" si="45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 s="4">
        <f t="shared" si="40"/>
        <v>53.003513254551258</v>
      </c>
      <c r="F442">
        <v>165954</v>
      </c>
      <c r="G442" s="38">
        <f t="shared" si="41"/>
        <v>161.90634146341463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7">
        <f t="shared" si="42"/>
        <v>42916.208333333328</v>
      </c>
      <c r="N442">
        <v>1499662800</v>
      </c>
      <c r="O442" s="7">
        <f t="shared" si="43"/>
        <v>42926.208333333328</v>
      </c>
      <c r="P442" t="b">
        <v>0</v>
      </c>
      <c r="Q442" t="b">
        <v>0</v>
      </c>
      <c r="R442" t="s">
        <v>269</v>
      </c>
      <c r="S442" t="str">
        <f t="shared" si="44"/>
        <v>film &amp; video</v>
      </c>
      <c r="T442" t="str">
        <f t="shared" si="45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 s="4">
        <f t="shared" si="40"/>
        <v>54.5</v>
      </c>
      <c r="F443">
        <v>1744</v>
      </c>
      <c r="G443" s="38">
        <f t="shared" si="41"/>
        <v>24.914285714285715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7">
        <f t="shared" si="42"/>
        <v>41025.208333333336</v>
      </c>
      <c r="N443">
        <v>1337835600</v>
      </c>
      <c r="O443" s="7">
        <f t="shared" si="43"/>
        <v>41053.208333333336</v>
      </c>
      <c r="P443" t="b">
        <v>0</v>
      </c>
      <c r="Q443" t="b">
        <v>0</v>
      </c>
      <c r="R443" t="s">
        <v>65</v>
      </c>
      <c r="S443" t="str">
        <f t="shared" si="44"/>
        <v>technology</v>
      </c>
      <c r="T443" t="str">
        <f t="shared" si="45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 s="4">
        <f t="shared" si="40"/>
        <v>75.04195804195804</v>
      </c>
      <c r="F444">
        <v>10731</v>
      </c>
      <c r="G444" s="38">
        <f t="shared" si="41"/>
        <v>198.72222222222223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7">
        <f t="shared" si="42"/>
        <v>42980.208333333328</v>
      </c>
      <c r="N444">
        <v>1505710800</v>
      </c>
      <c r="O444" s="7">
        <f t="shared" si="43"/>
        <v>42996.208333333328</v>
      </c>
      <c r="P444" t="b">
        <v>0</v>
      </c>
      <c r="Q444" t="b">
        <v>0</v>
      </c>
      <c r="R444" t="s">
        <v>33</v>
      </c>
      <c r="S444" t="str">
        <f t="shared" si="44"/>
        <v>theater</v>
      </c>
      <c r="T444" t="str">
        <f t="shared" si="45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 s="4">
        <f t="shared" si="40"/>
        <v>35.911111111111111</v>
      </c>
      <c r="F445">
        <v>3232</v>
      </c>
      <c r="G445" s="38">
        <f t="shared" si="41"/>
        <v>34.752688172043008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7">
        <f t="shared" si="42"/>
        <v>40451.208333333336</v>
      </c>
      <c r="N445">
        <v>1287464400</v>
      </c>
      <c r="O445" s="7">
        <f t="shared" si="43"/>
        <v>40470.208333333336</v>
      </c>
      <c r="P445" t="b">
        <v>0</v>
      </c>
      <c r="Q445" t="b">
        <v>0</v>
      </c>
      <c r="R445" t="s">
        <v>33</v>
      </c>
      <c r="S445" t="str">
        <f t="shared" si="44"/>
        <v>theater</v>
      </c>
      <c r="T445" t="str">
        <f t="shared" si="45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 s="4">
        <f t="shared" si="40"/>
        <v>36.952702702702702</v>
      </c>
      <c r="F446">
        <v>10938</v>
      </c>
      <c r="G446" s="38">
        <f t="shared" si="41"/>
        <v>176.41935483870967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7">
        <f t="shared" si="42"/>
        <v>40748.208333333336</v>
      </c>
      <c r="N446">
        <v>1311656400</v>
      </c>
      <c r="O446" s="7">
        <f t="shared" si="43"/>
        <v>40750.208333333336</v>
      </c>
      <c r="P446" t="b">
        <v>0</v>
      </c>
      <c r="Q446" t="b">
        <v>1</v>
      </c>
      <c r="R446" t="s">
        <v>60</v>
      </c>
      <c r="S446" t="str">
        <f t="shared" si="44"/>
        <v>music</v>
      </c>
      <c r="T446" t="str">
        <f t="shared" si="45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 s="4">
        <f t="shared" si="40"/>
        <v>63.170588235294119</v>
      </c>
      <c r="F447">
        <v>10739</v>
      </c>
      <c r="G447" s="38">
        <f t="shared" si="41"/>
        <v>511.38095238095235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7">
        <f t="shared" si="42"/>
        <v>40515.25</v>
      </c>
      <c r="N447">
        <v>1293170400</v>
      </c>
      <c r="O447" s="7">
        <f t="shared" si="43"/>
        <v>40536.25</v>
      </c>
      <c r="P447" t="b">
        <v>0</v>
      </c>
      <c r="Q447" t="b">
        <v>1</v>
      </c>
      <c r="R447" t="s">
        <v>33</v>
      </c>
      <c r="S447" t="str">
        <f t="shared" si="44"/>
        <v>theater</v>
      </c>
      <c r="T447" t="str">
        <f t="shared" si="45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 s="4">
        <f t="shared" si="40"/>
        <v>29.99462365591398</v>
      </c>
      <c r="F448">
        <v>5579</v>
      </c>
      <c r="G448" s="38">
        <f t="shared" si="41"/>
        <v>82.044117647058826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7">
        <f t="shared" si="42"/>
        <v>41261.25</v>
      </c>
      <c r="N448">
        <v>1355983200</v>
      </c>
      <c r="O448" s="7">
        <f t="shared" si="43"/>
        <v>41263.25</v>
      </c>
      <c r="P448" t="b">
        <v>0</v>
      </c>
      <c r="Q448" t="b">
        <v>0</v>
      </c>
      <c r="R448" t="s">
        <v>65</v>
      </c>
      <c r="S448" t="str">
        <f t="shared" si="44"/>
        <v>technology</v>
      </c>
      <c r="T448" t="str">
        <f t="shared" si="45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 s="4">
        <f t="shared" ref="E449:E512" si="46">F449/I449</f>
        <v>86</v>
      </c>
      <c r="F449">
        <v>37754</v>
      </c>
      <c r="G449" s="38">
        <f t="shared" si="41"/>
        <v>24.326030927835053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7">
        <f t="shared" si="42"/>
        <v>43088.25</v>
      </c>
      <c r="N449">
        <v>1515045600</v>
      </c>
      <c r="O449" s="7">
        <f t="shared" si="43"/>
        <v>43104.25</v>
      </c>
      <c r="P449" t="b">
        <v>0</v>
      </c>
      <c r="Q449" t="b">
        <v>0</v>
      </c>
      <c r="R449" t="s">
        <v>269</v>
      </c>
      <c r="S449" t="str">
        <f t="shared" si="44"/>
        <v>film &amp; video</v>
      </c>
      <c r="T449" t="str">
        <f t="shared" si="45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 s="4">
        <f t="shared" si="46"/>
        <v>75.014876033057845</v>
      </c>
      <c r="F450">
        <v>45384</v>
      </c>
      <c r="G450" s="38">
        <f t="shared" si="41"/>
        <v>50.482758620689658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7">
        <f t="shared" si="42"/>
        <v>41378.208333333336</v>
      </c>
      <c r="N450">
        <v>1366088400</v>
      </c>
      <c r="O450" s="7">
        <f t="shared" si="43"/>
        <v>41380.208333333336</v>
      </c>
      <c r="P450" t="b">
        <v>0</v>
      </c>
      <c r="Q450" t="b">
        <v>1</v>
      </c>
      <c r="R450" t="s">
        <v>89</v>
      </c>
      <c r="S450" t="str">
        <f t="shared" si="44"/>
        <v>games</v>
      </c>
      <c r="T450" t="str">
        <f t="shared" si="45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 s="4">
        <f t="shared" si="46"/>
        <v>101.19767441860465</v>
      </c>
      <c r="F451">
        <v>8703</v>
      </c>
      <c r="G451" s="38">
        <f t="shared" ref="G451:G514" si="47">F451/D451*100</f>
        <v>967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7">
        <f t="shared" ref="M451:M514" si="48">(((L451/60)/60)/24)+DATE(1970,1,1)</f>
        <v>43530.25</v>
      </c>
      <c r="N451">
        <v>1553317200</v>
      </c>
      <c r="O451" s="7">
        <f t="shared" ref="O451:O514" si="49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0">LEFT(R451, FIND("/", R451) - 1)</f>
        <v>games</v>
      </c>
      <c r="T451" t="str">
        <f t="shared" ref="T451:T514" si="51">MID(R451, FIND("/", R451) + 1, LEN(R451) - FIND("/", 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 s="4">
        <f t="shared" si="46"/>
        <v>4</v>
      </c>
      <c r="F452">
        <v>4</v>
      </c>
      <c r="G452" s="38">
        <f t="shared" si="47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7">
        <f t="shared" si="48"/>
        <v>43394.208333333328</v>
      </c>
      <c r="N452">
        <v>1542088800</v>
      </c>
      <c r="O452" s="7">
        <f t="shared" si="49"/>
        <v>43417.25</v>
      </c>
      <c r="P452" t="b">
        <v>0</v>
      </c>
      <c r="Q452" t="b">
        <v>0</v>
      </c>
      <c r="R452" t="s">
        <v>71</v>
      </c>
      <c r="S452" t="str">
        <f t="shared" si="50"/>
        <v>film &amp; video</v>
      </c>
      <c r="T452" t="str">
        <f t="shared" si="51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 s="4">
        <f t="shared" si="46"/>
        <v>29.001272669424118</v>
      </c>
      <c r="F453">
        <v>182302</v>
      </c>
      <c r="G453" s="38">
        <f t="shared" si="47"/>
        <v>122.84501347708894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7">
        <f t="shared" si="48"/>
        <v>42935.208333333328</v>
      </c>
      <c r="N453">
        <v>1503118800</v>
      </c>
      <c r="O453" s="7">
        <f t="shared" si="49"/>
        <v>42966.208333333328</v>
      </c>
      <c r="P453" t="b">
        <v>0</v>
      </c>
      <c r="Q453" t="b">
        <v>0</v>
      </c>
      <c r="R453" t="s">
        <v>23</v>
      </c>
      <c r="S453" t="str">
        <f t="shared" si="50"/>
        <v>music</v>
      </c>
      <c r="T453" t="str">
        <f t="shared" si="51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 s="4">
        <f t="shared" si="46"/>
        <v>98.225806451612897</v>
      </c>
      <c r="F454">
        <v>3045</v>
      </c>
      <c r="G454" s="38">
        <f t="shared" si="47"/>
        <v>63.4375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7">
        <f t="shared" si="48"/>
        <v>40365.208333333336</v>
      </c>
      <c r="N454">
        <v>1278478800</v>
      </c>
      <c r="O454" s="7">
        <f t="shared" si="49"/>
        <v>40366.208333333336</v>
      </c>
      <c r="P454" t="b">
        <v>0</v>
      </c>
      <c r="Q454" t="b">
        <v>0</v>
      </c>
      <c r="R454" t="s">
        <v>53</v>
      </c>
      <c r="S454" t="str">
        <f t="shared" si="50"/>
        <v>film &amp; video</v>
      </c>
      <c r="T454" t="str">
        <f t="shared" si="51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 s="4">
        <f t="shared" si="46"/>
        <v>87.001693480101608</v>
      </c>
      <c r="F455">
        <v>102749</v>
      </c>
      <c r="G455" s="38">
        <f t="shared" si="47"/>
        <v>56.331688596491226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7">
        <f t="shared" si="48"/>
        <v>42705.25</v>
      </c>
      <c r="N455">
        <v>1484114400</v>
      </c>
      <c r="O455" s="7">
        <f t="shared" si="49"/>
        <v>42746.25</v>
      </c>
      <c r="P455" t="b">
        <v>0</v>
      </c>
      <c r="Q455" t="b">
        <v>0</v>
      </c>
      <c r="R455" t="s">
        <v>474</v>
      </c>
      <c r="S455" t="str">
        <f t="shared" si="50"/>
        <v>film &amp; video</v>
      </c>
      <c r="T455" t="str">
        <f t="shared" si="51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 s="4">
        <f t="shared" si="46"/>
        <v>45.205128205128204</v>
      </c>
      <c r="F456">
        <v>1763</v>
      </c>
      <c r="G456" s="38">
        <f t="shared" si="47"/>
        <v>44.074999999999996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7">
        <f t="shared" si="48"/>
        <v>41568.208333333336</v>
      </c>
      <c r="N456">
        <v>1385445600</v>
      </c>
      <c r="O456" s="7">
        <f t="shared" si="49"/>
        <v>41604.25</v>
      </c>
      <c r="P456" t="b">
        <v>0</v>
      </c>
      <c r="Q456" t="b">
        <v>1</v>
      </c>
      <c r="R456" t="s">
        <v>53</v>
      </c>
      <c r="S456" t="str">
        <f t="shared" si="50"/>
        <v>film &amp; video</v>
      </c>
      <c r="T456" t="str">
        <f t="shared" si="51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 s="4">
        <f t="shared" si="46"/>
        <v>37.001341561577675</v>
      </c>
      <c r="F457">
        <v>137904</v>
      </c>
      <c r="G457" s="38">
        <f t="shared" si="47"/>
        <v>118.37253218884121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7">
        <f t="shared" si="48"/>
        <v>40809.208333333336</v>
      </c>
      <c r="N457">
        <v>1318741200</v>
      </c>
      <c r="O457" s="7">
        <f t="shared" si="49"/>
        <v>40832.208333333336</v>
      </c>
      <c r="P457" t="b">
        <v>0</v>
      </c>
      <c r="Q457" t="b">
        <v>0</v>
      </c>
      <c r="R457" t="s">
        <v>33</v>
      </c>
      <c r="S457" t="str">
        <f t="shared" si="50"/>
        <v>theater</v>
      </c>
      <c r="T457" t="str">
        <f t="shared" si="51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 s="4">
        <f t="shared" si="46"/>
        <v>94.976947040498445</v>
      </c>
      <c r="F458">
        <v>152438</v>
      </c>
      <c r="G458" s="38">
        <f t="shared" si="47"/>
        <v>104.1243169398907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7">
        <f t="shared" si="48"/>
        <v>43141.25</v>
      </c>
      <c r="N458">
        <v>1518242400</v>
      </c>
      <c r="O458" s="7">
        <f t="shared" si="49"/>
        <v>43141.25</v>
      </c>
      <c r="P458" t="b">
        <v>0</v>
      </c>
      <c r="Q458" t="b">
        <v>1</v>
      </c>
      <c r="R458" t="s">
        <v>60</v>
      </c>
      <c r="S458" t="str">
        <f t="shared" si="50"/>
        <v>music</v>
      </c>
      <c r="T458" t="str">
        <f t="shared" si="51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 s="4">
        <f t="shared" si="46"/>
        <v>28.956521739130434</v>
      </c>
      <c r="F459">
        <v>1332</v>
      </c>
      <c r="G459" s="38">
        <f t="shared" si="47"/>
        <v>26.640000000000004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7">
        <f t="shared" si="48"/>
        <v>42657.208333333328</v>
      </c>
      <c r="N459">
        <v>1476594000</v>
      </c>
      <c r="O459" s="7">
        <f t="shared" si="49"/>
        <v>42659.208333333328</v>
      </c>
      <c r="P459" t="b">
        <v>0</v>
      </c>
      <c r="Q459" t="b">
        <v>0</v>
      </c>
      <c r="R459" t="s">
        <v>33</v>
      </c>
      <c r="S459" t="str">
        <f t="shared" si="50"/>
        <v>theater</v>
      </c>
      <c r="T459" t="str">
        <f t="shared" si="51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 s="4">
        <f t="shared" si="46"/>
        <v>55.993396226415094</v>
      </c>
      <c r="F460">
        <v>118706</v>
      </c>
      <c r="G460" s="38">
        <f t="shared" si="47"/>
        <v>351.20118343195264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7">
        <f t="shared" si="48"/>
        <v>40265.208333333336</v>
      </c>
      <c r="N460">
        <v>1273554000</v>
      </c>
      <c r="O460" s="7">
        <f t="shared" si="49"/>
        <v>40309.208333333336</v>
      </c>
      <c r="P460" t="b">
        <v>0</v>
      </c>
      <c r="Q460" t="b">
        <v>0</v>
      </c>
      <c r="R460" t="s">
        <v>33</v>
      </c>
      <c r="S460" t="str">
        <f t="shared" si="50"/>
        <v>theater</v>
      </c>
      <c r="T460" t="str">
        <f t="shared" si="51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 s="4">
        <f t="shared" si="46"/>
        <v>54.038095238095238</v>
      </c>
      <c r="F461">
        <v>5674</v>
      </c>
      <c r="G461" s="38">
        <f t="shared" si="47"/>
        <v>90.063492063492063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7">
        <f t="shared" si="48"/>
        <v>42001.25</v>
      </c>
      <c r="N461">
        <v>1421906400</v>
      </c>
      <c r="O461" s="7">
        <f t="shared" si="49"/>
        <v>42026.25</v>
      </c>
      <c r="P461" t="b">
        <v>0</v>
      </c>
      <c r="Q461" t="b">
        <v>0</v>
      </c>
      <c r="R461" t="s">
        <v>42</v>
      </c>
      <c r="S461" t="str">
        <f t="shared" si="50"/>
        <v>film &amp; video</v>
      </c>
      <c r="T461" t="str">
        <f t="shared" si="51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 s="4">
        <f t="shared" si="46"/>
        <v>82.38</v>
      </c>
      <c r="F462">
        <v>4119</v>
      </c>
      <c r="G462" s="38">
        <f t="shared" si="47"/>
        <v>171.625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7">
        <f t="shared" si="48"/>
        <v>40399.208333333336</v>
      </c>
      <c r="N462">
        <v>1281589200</v>
      </c>
      <c r="O462" s="7">
        <f t="shared" si="49"/>
        <v>40402.208333333336</v>
      </c>
      <c r="P462" t="b">
        <v>0</v>
      </c>
      <c r="Q462" t="b">
        <v>0</v>
      </c>
      <c r="R462" t="s">
        <v>33</v>
      </c>
      <c r="S462" t="str">
        <f t="shared" si="50"/>
        <v>theater</v>
      </c>
      <c r="T462" t="str">
        <f t="shared" si="51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 s="4">
        <f t="shared" si="46"/>
        <v>66.997115384615384</v>
      </c>
      <c r="F463">
        <v>139354</v>
      </c>
      <c r="G463" s="38">
        <f t="shared" si="47"/>
        <v>141.04655870445345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7">
        <f t="shared" si="48"/>
        <v>41757.208333333336</v>
      </c>
      <c r="N463">
        <v>1400389200</v>
      </c>
      <c r="O463" s="7">
        <f t="shared" si="49"/>
        <v>41777.208333333336</v>
      </c>
      <c r="P463" t="b">
        <v>0</v>
      </c>
      <c r="Q463" t="b">
        <v>0</v>
      </c>
      <c r="R463" t="s">
        <v>53</v>
      </c>
      <c r="S463" t="str">
        <f t="shared" si="50"/>
        <v>film &amp; video</v>
      </c>
      <c r="T463" t="str">
        <f t="shared" si="51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 s="4">
        <f t="shared" si="46"/>
        <v>107.91401869158878</v>
      </c>
      <c r="F464">
        <v>57734</v>
      </c>
      <c r="G464" s="38">
        <f t="shared" si="47"/>
        <v>30.57944915254237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7">
        <f t="shared" si="48"/>
        <v>41304.25</v>
      </c>
      <c r="N464">
        <v>1362808800</v>
      </c>
      <c r="O464" s="7">
        <f t="shared" si="49"/>
        <v>41342.25</v>
      </c>
      <c r="P464" t="b">
        <v>0</v>
      </c>
      <c r="Q464" t="b">
        <v>0</v>
      </c>
      <c r="R464" t="s">
        <v>292</v>
      </c>
      <c r="S464" t="str">
        <f t="shared" si="50"/>
        <v>games</v>
      </c>
      <c r="T464" t="str">
        <f t="shared" si="51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 s="4">
        <f t="shared" si="46"/>
        <v>69.009501187648453</v>
      </c>
      <c r="F465">
        <v>145265</v>
      </c>
      <c r="G465" s="38">
        <f t="shared" si="47"/>
        <v>108.16455696202532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7">
        <f t="shared" si="48"/>
        <v>41639.25</v>
      </c>
      <c r="N465">
        <v>1388815200</v>
      </c>
      <c r="O465" s="7">
        <f t="shared" si="49"/>
        <v>41643.25</v>
      </c>
      <c r="P465" t="b">
        <v>0</v>
      </c>
      <c r="Q465" t="b">
        <v>0</v>
      </c>
      <c r="R465" t="s">
        <v>71</v>
      </c>
      <c r="S465" t="str">
        <f t="shared" si="50"/>
        <v>film &amp; video</v>
      </c>
      <c r="T465" t="str">
        <f t="shared" si="51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 s="4">
        <f t="shared" si="46"/>
        <v>39.006568144499177</v>
      </c>
      <c r="F466">
        <v>95020</v>
      </c>
      <c r="G466" s="38">
        <f t="shared" si="47"/>
        <v>133.45505617977528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7">
        <f t="shared" si="48"/>
        <v>43142.25</v>
      </c>
      <c r="N466">
        <v>1519538400</v>
      </c>
      <c r="O466" s="7">
        <f t="shared" si="49"/>
        <v>43156.25</v>
      </c>
      <c r="P466" t="b">
        <v>0</v>
      </c>
      <c r="Q466" t="b">
        <v>0</v>
      </c>
      <c r="R466" t="s">
        <v>33</v>
      </c>
      <c r="S466" t="str">
        <f t="shared" si="50"/>
        <v>theater</v>
      </c>
      <c r="T466" t="str">
        <f t="shared" si="51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 s="4">
        <f t="shared" si="46"/>
        <v>110.3625</v>
      </c>
      <c r="F467">
        <v>8829</v>
      </c>
      <c r="G467" s="38">
        <f t="shared" si="47"/>
        <v>187.85106382978722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7">
        <f t="shared" si="48"/>
        <v>43127.25</v>
      </c>
      <c r="N467">
        <v>1517810400</v>
      </c>
      <c r="O467" s="7">
        <f t="shared" si="49"/>
        <v>43136.25</v>
      </c>
      <c r="P467" t="b">
        <v>0</v>
      </c>
      <c r="Q467" t="b">
        <v>0</v>
      </c>
      <c r="R467" t="s">
        <v>206</v>
      </c>
      <c r="S467" t="str">
        <f t="shared" si="50"/>
        <v>publishing</v>
      </c>
      <c r="T467" t="str">
        <f t="shared" si="51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 s="4">
        <f t="shared" si="46"/>
        <v>94.857142857142861</v>
      </c>
      <c r="F468">
        <v>3984</v>
      </c>
      <c r="G468" s="38">
        <f t="shared" si="47"/>
        <v>332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7">
        <f t="shared" si="48"/>
        <v>41409.208333333336</v>
      </c>
      <c r="N468">
        <v>1370581200</v>
      </c>
      <c r="O468" s="7">
        <f t="shared" si="49"/>
        <v>41432.208333333336</v>
      </c>
      <c r="P468" t="b">
        <v>0</v>
      </c>
      <c r="Q468" t="b">
        <v>1</v>
      </c>
      <c r="R468" t="s">
        <v>65</v>
      </c>
      <c r="S468" t="str">
        <f t="shared" si="50"/>
        <v>technology</v>
      </c>
      <c r="T468" t="str">
        <f t="shared" si="51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 s="4">
        <f t="shared" si="46"/>
        <v>57.935251798561154</v>
      </c>
      <c r="F469">
        <v>8053</v>
      </c>
      <c r="G469" s="38">
        <f t="shared" si="47"/>
        <v>575.21428571428578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7">
        <f t="shared" si="48"/>
        <v>42331.25</v>
      </c>
      <c r="N469">
        <v>1448863200</v>
      </c>
      <c r="O469" s="7">
        <f t="shared" si="49"/>
        <v>42338.25</v>
      </c>
      <c r="P469" t="b">
        <v>0</v>
      </c>
      <c r="Q469" t="b">
        <v>1</v>
      </c>
      <c r="R469" t="s">
        <v>28</v>
      </c>
      <c r="S469" t="str">
        <f t="shared" si="50"/>
        <v>technology</v>
      </c>
      <c r="T469" t="str">
        <f t="shared" si="51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 s="4">
        <f t="shared" si="46"/>
        <v>101.25</v>
      </c>
      <c r="F470">
        <v>1620</v>
      </c>
      <c r="G470" s="38">
        <f t="shared" si="47"/>
        <v>40.5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7">
        <f t="shared" si="48"/>
        <v>43569.208333333328</v>
      </c>
      <c r="N470">
        <v>1556600400</v>
      </c>
      <c r="O470" s="7">
        <f t="shared" si="49"/>
        <v>43585.208333333328</v>
      </c>
      <c r="P470" t="b">
        <v>0</v>
      </c>
      <c r="Q470" t="b">
        <v>0</v>
      </c>
      <c r="R470" t="s">
        <v>33</v>
      </c>
      <c r="S470" t="str">
        <f t="shared" si="50"/>
        <v>theater</v>
      </c>
      <c r="T470" t="str">
        <f t="shared" si="51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 s="4">
        <f t="shared" si="46"/>
        <v>64.95597484276729</v>
      </c>
      <c r="F471">
        <v>10328</v>
      </c>
      <c r="G471" s="38">
        <f t="shared" si="47"/>
        <v>184.42857142857144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7">
        <f t="shared" si="48"/>
        <v>42142.208333333328</v>
      </c>
      <c r="N471">
        <v>1432098000</v>
      </c>
      <c r="O471" s="7">
        <f t="shared" si="49"/>
        <v>42144.208333333328</v>
      </c>
      <c r="P471" t="b">
        <v>0</v>
      </c>
      <c r="Q471" t="b">
        <v>0</v>
      </c>
      <c r="R471" t="s">
        <v>53</v>
      </c>
      <c r="S471" t="str">
        <f t="shared" si="50"/>
        <v>film &amp; video</v>
      </c>
      <c r="T471" t="str">
        <f t="shared" si="51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 s="4">
        <f t="shared" si="46"/>
        <v>27.00524934383202</v>
      </c>
      <c r="F472">
        <v>10289</v>
      </c>
      <c r="G472" s="38">
        <f t="shared" si="47"/>
        <v>285.80555555555554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7">
        <f t="shared" si="48"/>
        <v>42716.25</v>
      </c>
      <c r="N472">
        <v>1482127200</v>
      </c>
      <c r="O472" s="7">
        <f t="shared" si="49"/>
        <v>42723.25</v>
      </c>
      <c r="P472" t="b">
        <v>0</v>
      </c>
      <c r="Q472" t="b">
        <v>0</v>
      </c>
      <c r="R472" t="s">
        <v>65</v>
      </c>
      <c r="S472" t="str">
        <f t="shared" si="50"/>
        <v>technology</v>
      </c>
      <c r="T472" t="str">
        <f t="shared" si="51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 s="4">
        <f t="shared" si="46"/>
        <v>50.97422680412371</v>
      </c>
      <c r="F473">
        <v>9889</v>
      </c>
      <c r="G473" s="38">
        <f t="shared" si="47"/>
        <v>319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7">
        <f t="shared" si="48"/>
        <v>41031.208333333336</v>
      </c>
      <c r="N473">
        <v>1335934800</v>
      </c>
      <c r="O473" s="7">
        <f t="shared" si="49"/>
        <v>41031.208333333336</v>
      </c>
      <c r="P473" t="b">
        <v>0</v>
      </c>
      <c r="Q473" t="b">
        <v>1</v>
      </c>
      <c r="R473" t="s">
        <v>17</v>
      </c>
      <c r="S473" t="str">
        <f t="shared" si="50"/>
        <v>food</v>
      </c>
      <c r="T473" t="str">
        <f t="shared" si="51"/>
        <v>food trucks</v>
      </c>
    </row>
    <row r="474" spans="1:20" ht="17" x14ac:dyDescent="0.2">
      <c r="A474">
        <v>472</v>
      </c>
      <c r="B474" t="s">
        <v>991</v>
      </c>
      <c r="C474" s="3" t="s">
        <v>992</v>
      </c>
      <c r="D474">
        <v>153800</v>
      </c>
      <c r="E474" s="4">
        <f t="shared" si="46"/>
        <v>104.94260869565217</v>
      </c>
      <c r="F474">
        <v>60342</v>
      </c>
      <c r="G474" s="38">
        <f t="shared" si="47"/>
        <v>39.234070221066318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7">
        <f t="shared" si="48"/>
        <v>43535.208333333328</v>
      </c>
      <c r="N474">
        <v>1556946000</v>
      </c>
      <c r="O474" s="7">
        <f t="shared" si="49"/>
        <v>43589.208333333328</v>
      </c>
      <c r="P474" t="b">
        <v>0</v>
      </c>
      <c r="Q474" t="b">
        <v>0</v>
      </c>
      <c r="R474" t="s">
        <v>23</v>
      </c>
      <c r="S474" t="str">
        <f t="shared" si="50"/>
        <v>music</v>
      </c>
      <c r="T474" t="str">
        <f t="shared" si="51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 s="4">
        <f t="shared" si="46"/>
        <v>84.028301886792448</v>
      </c>
      <c r="F475">
        <v>8907</v>
      </c>
      <c r="G475" s="38">
        <f t="shared" si="47"/>
        <v>178.14000000000001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7">
        <f t="shared" si="48"/>
        <v>43277.208333333328</v>
      </c>
      <c r="N475">
        <v>1530075600</v>
      </c>
      <c r="O475" s="7">
        <f t="shared" si="49"/>
        <v>43278.208333333328</v>
      </c>
      <c r="P475" t="b">
        <v>0</v>
      </c>
      <c r="Q475" t="b">
        <v>0</v>
      </c>
      <c r="R475" t="s">
        <v>50</v>
      </c>
      <c r="S475" t="str">
        <f t="shared" si="50"/>
        <v>music</v>
      </c>
      <c r="T475" t="str">
        <f t="shared" si="51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 s="4">
        <f t="shared" si="46"/>
        <v>102.85915492957747</v>
      </c>
      <c r="F476">
        <v>14606</v>
      </c>
      <c r="G476" s="38">
        <f t="shared" si="47"/>
        <v>365.15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7">
        <f t="shared" si="48"/>
        <v>41989.25</v>
      </c>
      <c r="N476">
        <v>1418796000</v>
      </c>
      <c r="O476" s="7">
        <f t="shared" si="49"/>
        <v>41990.25</v>
      </c>
      <c r="P476" t="b">
        <v>0</v>
      </c>
      <c r="Q476" t="b">
        <v>0</v>
      </c>
      <c r="R476" t="s">
        <v>269</v>
      </c>
      <c r="S476" t="str">
        <f t="shared" si="50"/>
        <v>film &amp; video</v>
      </c>
      <c r="T476" t="str">
        <f t="shared" si="51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 s="4">
        <f t="shared" si="46"/>
        <v>39.962085308056871</v>
      </c>
      <c r="F477">
        <v>8432</v>
      </c>
      <c r="G477" s="38">
        <f t="shared" si="47"/>
        <v>113.94594594594594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7">
        <f t="shared" si="48"/>
        <v>41450.208333333336</v>
      </c>
      <c r="N477">
        <v>1372482000</v>
      </c>
      <c r="O477" s="7">
        <f t="shared" si="49"/>
        <v>41454.208333333336</v>
      </c>
      <c r="P477" t="b">
        <v>0</v>
      </c>
      <c r="Q477" t="b">
        <v>1</v>
      </c>
      <c r="R477" t="s">
        <v>206</v>
      </c>
      <c r="S477" t="str">
        <f t="shared" si="50"/>
        <v>publishing</v>
      </c>
      <c r="T477" t="str">
        <f t="shared" si="51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 s="4">
        <f t="shared" si="46"/>
        <v>51.001785714285717</v>
      </c>
      <c r="F478">
        <v>57122</v>
      </c>
      <c r="G478" s="38">
        <f t="shared" si="47"/>
        <v>29.828720626631856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7">
        <f t="shared" si="48"/>
        <v>43322.208333333328</v>
      </c>
      <c r="N478">
        <v>1534395600</v>
      </c>
      <c r="O478" s="7">
        <f t="shared" si="49"/>
        <v>43328.208333333328</v>
      </c>
      <c r="P478" t="b">
        <v>0</v>
      </c>
      <c r="Q478" t="b">
        <v>0</v>
      </c>
      <c r="R478" t="s">
        <v>119</v>
      </c>
      <c r="S478" t="str">
        <f t="shared" si="50"/>
        <v>publishing</v>
      </c>
      <c r="T478" t="str">
        <f t="shared" si="51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 s="4">
        <f t="shared" si="46"/>
        <v>40.823008849557525</v>
      </c>
      <c r="F479">
        <v>4613</v>
      </c>
      <c r="G479" s="38">
        <f t="shared" si="47"/>
        <v>54.270588235294113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7">
        <f t="shared" si="48"/>
        <v>40720.208333333336</v>
      </c>
      <c r="N479">
        <v>1311397200</v>
      </c>
      <c r="O479" s="7">
        <f t="shared" si="49"/>
        <v>40747.208333333336</v>
      </c>
      <c r="P479" t="b">
        <v>0</v>
      </c>
      <c r="Q479" t="b">
        <v>0</v>
      </c>
      <c r="R479" t="s">
        <v>474</v>
      </c>
      <c r="S479" t="str">
        <f t="shared" si="50"/>
        <v>film &amp; video</v>
      </c>
      <c r="T479" t="str">
        <f t="shared" si="51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 s="4">
        <f t="shared" si="46"/>
        <v>58.999637155297535</v>
      </c>
      <c r="F480">
        <v>162603</v>
      </c>
      <c r="G480" s="38">
        <f t="shared" si="47"/>
        <v>236.34156976744185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7">
        <f t="shared" si="48"/>
        <v>42072.208333333328</v>
      </c>
      <c r="N480">
        <v>1426914000</v>
      </c>
      <c r="O480" s="7">
        <f t="shared" si="49"/>
        <v>42084.208333333328</v>
      </c>
      <c r="P480" t="b">
        <v>0</v>
      </c>
      <c r="Q480" t="b">
        <v>0</v>
      </c>
      <c r="R480" t="s">
        <v>65</v>
      </c>
      <c r="S480" t="str">
        <f t="shared" si="50"/>
        <v>technology</v>
      </c>
      <c r="T480" t="str">
        <f t="shared" si="51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 s="4">
        <f t="shared" si="46"/>
        <v>71.156069364161851</v>
      </c>
      <c r="F481">
        <v>12310</v>
      </c>
      <c r="G481" s="38">
        <f t="shared" si="47"/>
        <v>512.91666666666663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7">
        <f t="shared" si="48"/>
        <v>42945.208333333328</v>
      </c>
      <c r="N481">
        <v>1501477200</v>
      </c>
      <c r="O481" s="7">
        <f t="shared" si="49"/>
        <v>42947.208333333328</v>
      </c>
      <c r="P481" t="b">
        <v>0</v>
      </c>
      <c r="Q481" t="b">
        <v>0</v>
      </c>
      <c r="R481" t="s">
        <v>17</v>
      </c>
      <c r="S481" t="str">
        <f t="shared" si="50"/>
        <v>food</v>
      </c>
      <c r="T481" t="str">
        <f t="shared" si="51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 s="4">
        <f t="shared" si="46"/>
        <v>99.494252873563212</v>
      </c>
      <c r="F482">
        <v>8656</v>
      </c>
      <c r="G482" s="38">
        <f t="shared" si="47"/>
        <v>100.65116279069768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7">
        <f t="shared" si="48"/>
        <v>40248.25</v>
      </c>
      <c r="N482">
        <v>1269061200</v>
      </c>
      <c r="O482" s="7">
        <f t="shared" si="49"/>
        <v>40257.208333333336</v>
      </c>
      <c r="P482" t="b">
        <v>0</v>
      </c>
      <c r="Q482" t="b">
        <v>1</v>
      </c>
      <c r="R482" t="s">
        <v>122</v>
      </c>
      <c r="S482" t="str">
        <f t="shared" si="50"/>
        <v>photography</v>
      </c>
      <c r="T482" t="str">
        <f t="shared" si="51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 s="4">
        <f t="shared" si="46"/>
        <v>103.98634590377114</v>
      </c>
      <c r="F483">
        <v>159931</v>
      </c>
      <c r="G483" s="38">
        <f t="shared" si="47"/>
        <v>81.348423194303152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7">
        <f t="shared" si="48"/>
        <v>41913.208333333336</v>
      </c>
      <c r="N483">
        <v>1415772000</v>
      </c>
      <c r="O483" s="7">
        <f t="shared" si="49"/>
        <v>41955.25</v>
      </c>
      <c r="P483" t="b">
        <v>0</v>
      </c>
      <c r="Q483" t="b">
        <v>1</v>
      </c>
      <c r="R483" t="s">
        <v>33</v>
      </c>
      <c r="S483" t="str">
        <f t="shared" si="50"/>
        <v>theater</v>
      </c>
      <c r="T483" t="str">
        <f t="shared" si="51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 s="4">
        <f t="shared" si="46"/>
        <v>76.555555555555557</v>
      </c>
      <c r="F484">
        <v>689</v>
      </c>
      <c r="G484" s="38">
        <f t="shared" si="47"/>
        <v>16.404761904761905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7">
        <f t="shared" si="48"/>
        <v>40963.25</v>
      </c>
      <c r="N484">
        <v>1331013600</v>
      </c>
      <c r="O484" s="7">
        <f t="shared" si="49"/>
        <v>40974.25</v>
      </c>
      <c r="P484" t="b">
        <v>0</v>
      </c>
      <c r="Q484" t="b">
        <v>1</v>
      </c>
      <c r="R484" t="s">
        <v>119</v>
      </c>
      <c r="S484" t="str">
        <f t="shared" si="50"/>
        <v>publishing</v>
      </c>
      <c r="T484" t="str">
        <f t="shared" si="51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 s="4">
        <f t="shared" si="46"/>
        <v>87.068592057761734</v>
      </c>
      <c r="F485">
        <v>48236</v>
      </c>
      <c r="G485" s="38">
        <f t="shared" si="47"/>
        <v>52.774617067833695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7">
        <f t="shared" si="48"/>
        <v>43811.25</v>
      </c>
      <c r="N485">
        <v>1576735200</v>
      </c>
      <c r="O485" s="7">
        <f t="shared" si="49"/>
        <v>43818.25</v>
      </c>
      <c r="P485" t="b">
        <v>0</v>
      </c>
      <c r="Q485" t="b">
        <v>0</v>
      </c>
      <c r="R485" t="s">
        <v>33</v>
      </c>
      <c r="S485" t="str">
        <f t="shared" si="50"/>
        <v>theater</v>
      </c>
      <c r="T485" t="str">
        <f t="shared" si="51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 s="4">
        <f t="shared" si="46"/>
        <v>48.99554707379135</v>
      </c>
      <c r="F486">
        <v>77021</v>
      </c>
      <c r="G486" s="38">
        <f t="shared" si="47"/>
        <v>260.20608108108109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7">
        <f t="shared" si="48"/>
        <v>41855.208333333336</v>
      </c>
      <c r="N486">
        <v>1411362000</v>
      </c>
      <c r="O486" s="7">
        <f t="shared" si="49"/>
        <v>41904.208333333336</v>
      </c>
      <c r="P486" t="b">
        <v>0</v>
      </c>
      <c r="Q486" t="b">
        <v>1</v>
      </c>
      <c r="R486" t="s">
        <v>17</v>
      </c>
      <c r="S486" t="str">
        <f t="shared" si="50"/>
        <v>food</v>
      </c>
      <c r="T486" t="str">
        <f t="shared" si="51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 s="4">
        <f t="shared" si="46"/>
        <v>42.969135802469133</v>
      </c>
      <c r="F487">
        <v>27844</v>
      </c>
      <c r="G487" s="38">
        <f t="shared" si="47"/>
        <v>30.73289183222958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7">
        <f t="shared" si="48"/>
        <v>43626.208333333328</v>
      </c>
      <c r="N487">
        <v>1563685200</v>
      </c>
      <c r="O487" s="7">
        <f t="shared" si="49"/>
        <v>43667.208333333328</v>
      </c>
      <c r="P487" t="b">
        <v>0</v>
      </c>
      <c r="Q487" t="b">
        <v>0</v>
      </c>
      <c r="R487" t="s">
        <v>33</v>
      </c>
      <c r="S487" t="str">
        <f t="shared" si="50"/>
        <v>theater</v>
      </c>
      <c r="T487" t="str">
        <f t="shared" si="51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 s="4">
        <f t="shared" si="46"/>
        <v>33.428571428571431</v>
      </c>
      <c r="F488">
        <v>702</v>
      </c>
      <c r="G488" s="38">
        <f t="shared" si="47"/>
        <v>13.5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7">
        <f t="shared" si="48"/>
        <v>43168.25</v>
      </c>
      <c r="N488">
        <v>1521867600</v>
      </c>
      <c r="O488" s="7">
        <f t="shared" si="49"/>
        <v>43183.208333333328</v>
      </c>
      <c r="P488" t="b">
        <v>0</v>
      </c>
      <c r="Q488" t="b">
        <v>1</v>
      </c>
      <c r="R488" t="s">
        <v>206</v>
      </c>
      <c r="S488" t="str">
        <f t="shared" si="50"/>
        <v>publishing</v>
      </c>
      <c r="T488" t="str">
        <f t="shared" si="51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 s="4">
        <f t="shared" si="46"/>
        <v>83.982949701619773</v>
      </c>
      <c r="F489">
        <v>197024</v>
      </c>
      <c r="G489" s="38">
        <f t="shared" si="47"/>
        <v>178.62556663644605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7">
        <f t="shared" si="48"/>
        <v>42845.208333333328</v>
      </c>
      <c r="N489">
        <v>1495515600</v>
      </c>
      <c r="O489" s="7">
        <f t="shared" si="49"/>
        <v>42878.208333333328</v>
      </c>
      <c r="P489" t="b">
        <v>0</v>
      </c>
      <c r="Q489" t="b">
        <v>0</v>
      </c>
      <c r="R489" t="s">
        <v>33</v>
      </c>
      <c r="S489" t="str">
        <f t="shared" si="50"/>
        <v>theater</v>
      </c>
      <c r="T489" t="str">
        <f t="shared" si="51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 s="4">
        <f t="shared" si="46"/>
        <v>101.41739130434783</v>
      </c>
      <c r="F490">
        <v>11663</v>
      </c>
      <c r="G490" s="38">
        <f t="shared" si="47"/>
        <v>220.0566037735849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7">
        <f t="shared" si="48"/>
        <v>42403.25</v>
      </c>
      <c r="N490">
        <v>1455948000</v>
      </c>
      <c r="O490" s="7">
        <f t="shared" si="49"/>
        <v>42420.25</v>
      </c>
      <c r="P490" t="b">
        <v>0</v>
      </c>
      <c r="Q490" t="b">
        <v>0</v>
      </c>
      <c r="R490" t="s">
        <v>33</v>
      </c>
      <c r="S490" t="str">
        <f t="shared" si="50"/>
        <v>theater</v>
      </c>
      <c r="T490" t="str">
        <f t="shared" si="51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 s="4">
        <f t="shared" si="46"/>
        <v>109.87058823529412</v>
      </c>
      <c r="F491">
        <v>9339</v>
      </c>
      <c r="G491" s="38">
        <f t="shared" si="47"/>
        <v>101.5108695652174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7">
        <f t="shared" si="48"/>
        <v>40406.208333333336</v>
      </c>
      <c r="N491">
        <v>1282366800</v>
      </c>
      <c r="O491" s="7">
        <f t="shared" si="49"/>
        <v>40411.208333333336</v>
      </c>
      <c r="P491" t="b">
        <v>0</v>
      </c>
      <c r="Q491" t="b">
        <v>0</v>
      </c>
      <c r="R491" t="s">
        <v>65</v>
      </c>
      <c r="S491" t="str">
        <f t="shared" si="50"/>
        <v>technology</v>
      </c>
      <c r="T491" t="str">
        <f t="shared" si="51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 s="4">
        <f t="shared" si="46"/>
        <v>31.916666666666668</v>
      </c>
      <c r="F492">
        <v>4596</v>
      </c>
      <c r="G492" s="38">
        <f t="shared" si="47"/>
        <v>191.5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7">
        <f t="shared" si="48"/>
        <v>43786.25</v>
      </c>
      <c r="N492">
        <v>1574575200</v>
      </c>
      <c r="O492" s="7">
        <f t="shared" si="49"/>
        <v>43793.25</v>
      </c>
      <c r="P492" t="b">
        <v>0</v>
      </c>
      <c r="Q492" t="b">
        <v>0</v>
      </c>
      <c r="R492" t="s">
        <v>1029</v>
      </c>
      <c r="S492" t="str">
        <f t="shared" si="50"/>
        <v>journalism</v>
      </c>
      <c r="T492" t="str">
        <f t="shared" si="51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 s="4">
        <f t="shared" si="46"/>
        <v>70.993450675399103</v>
      </c>
      <c r="F493">
        <v>173437</v>
      </c>
      <c r="G493" s="38">
        <f t="shared" si="47"/>
        <v>305.34683098591546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7">
        <f t="shared" si="48"/>
        <v>41456.208333333336</v>
      </c>
      <c r="N493">
        <v>1374901200</v>
      </c>
      <c r="O493" s="7">
        <f t="shared" si="49"/>
        <v>41482.208333333336</v>
      </c>
      <c r="P493" t="b">
        <v>0</v>
      </c>
      <c r="Q493" t="b">
        <v>1</v>
      </c>
      <c r="R493" t="s">
        <v>17</v>
      </c>
      <c r="S493" t="str">
        <f t="shared" si="50"/>
        <v>food</v>
      </c>
      <c r="T493" t="str">
        <f t="shared" si="51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 s="4">
        <f t="shared" si="46"/>
        <v>77.026890756302521</v>
      </c>
      <c r="F494">
        <v>45831</v>
      </c>
      <c r="G494" s="38">
        <f t="shared" si="47"/>
        <v>23.995287958115181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7">
        <f t="shared" si="48"/>
        <v>40336.208333333336</v>
      </c>
      <c r="N494">
        <v>1278910800</v>
      </c>
      <c r="O494" s="7">
        <f t="shared" si="49"/>
        <v>40371.208333333336</v>
      </c>
      <c r="P494" t="b">
        <v>1</v>
      </c>
      <c r="Q494" t="b">
        <v>1</v>
      </c>
      <c r="R494" t="s">
        <v>100</v>
      </c>
      <c r="S494" t="str">
        <f t="shared" si="50"/>
        <v>film &amp; video</v>
      </c>
      <c r="T494" t="str">
        <f t="shared" si="51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 s="4">
        <f t="shared" si="46"/>
        <v>101.78125</v>
      </c>
      <c r="F495">
        <v>6514</v>
      </c>
      <c r="G495" s="38">
        <f t="shared" si="47"/>
        <v>723.77777777777771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7">
        <f t="shared" si="48"/>
        <v>43645.208333333328</v>
      </c>
      <c r="N495">
        <v>1562907600</v>
      </c>
      <c r="O495" s="7">
        <f t="shared" si="49"/>
        <v>43658.208333333328</v>
      </c>
      <c r="P495" t="b">
        <v>0</v>
      </c>
      <c r="Q495" t="b">
        <v>0</v>
      </c>
      <c r="R495" t="s">
        <v>122</v>
      </c>
      <c r="S495" t="str">
        <f t="shared" si="50"/>
        <v>photography</v>
      </c>
      <c r="T495" t="str">
        <f t="shared" si="51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 s="4">
        <f t="shared" si="46"/>
        <v>51.059701492537314</v>
      </c>
      <c r="F496">
        <v>13684</v>
      </c>
      <c r="G496" s="38">
        <f t="shared" si="47"/>
        <v>547.36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7">
        <f t="shared" si="48"/>
        <v>40990.208333333336</v>
      </c>
      <c r="N496">
        <v>1332478800</v>
      </c>
      <c r="O496" s="7">
        <f t="shared" si="49"/>
        <v>40991.208333333336</v>
      </c>
      <c r="P496" t="b">
        <v>0</v>
      </c>
      <c r="Q496" t="b">
        <v>0</v>
      </c>
      <c r="R496" t="s">
        <v>65</v>
      </c>
      <c r="S496" t="str">
        <f t="shared" si="50"/>
        <v>technology</v>
      </c>
      <c r="T496" t="str">
        <f t="shared" si="51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 s="4">
        <f t="shared" si="46"/>
        <v>68.02051282051282</v>
      </c>
      <c r="F497">
        <v>13264</v>
      </c>
      <c r="G497" s="38">
        <f t="shared" si="47"/>
        <v>414.49999999999994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7">
        <f t="shared" si="48"/>
        <v>41800.208333333336</v>
      </c>
      <c r="N497">
        <v>1402722000</v>
      </c>
      <c r="O497" s="7">
        <f t="shared" si="49"/>
        <v>41804.208333333336</v>
      </c>
      <c r="P497" t="b">
        <v>0</v>
      </c>
      <c r="Q497" t="b">
        <v>0</v>
      </c>
      <c r="R497" t="s">
        <v>33</v>
      </c>
      <c r="S497" t="str">
        <f t="shared" si="50"/>
        <v>theater</v>
      </c>
      <c r="T497" t="str">
        <f t="shared" si="51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 s="4">
        <f t="shared" si="46"/>
        <v>30.87037037037037</v>
      </c>
      <c r="F498">
        <v>1667</v>
      </c>
      <c r="G498" s="38">
        <f t="shared" si="47"/>
        <v>0.90696409140369971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7">
        <f t="shared" si="48"/>
        <v>42876.208333333328</v>
      </c>
      <c r="N498">
        <v>1496811600</v>
      </c>
      <c r="O498" s="7">
        <f t="shared" si="49"/>
        <v>42893.208333333328</v>
      </c>
      <c r="P498" t="b">
        <v>0</v>
      </c>
      <c r="Q498" t="b">
        <v>0</v>
      </c>
      <c r="R498" t="s">
        <v>71</v>
      </c>
      <c r="S498" t="str">
        <f t="shared" si="50"/>
        <v>film &amp; video</v>
      </c>
      <c r="T498" t="str">
        <f t="shared" si="51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 s="4">
        <f t="shared" si="46"/>
        <v>27.908333333333335</v>
      </c>
      <c r="F499">
        <v>3349</v>
      </c>
      <c r="G499" s="38">
        <f t="shared" si="47"/>
        <v>34.173469387755098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7">
        <f t="shared" si="48"/>
        <v>42724.25</v>
      </c>
      <c r="N499">
        <v>1482213600</v>
      </c>
      <c r="O499" s="7">
        <f t="shared" si="49"/>
        <v>42724.25</v>
      </c>
      <c r="P499" t="b">
        <v>0</v>
      </c>
      <c r="Q499" t="b">
        <v>1</v>
      </c>
      <c r="R499" t="s">
        <v>65</v>
      </c>
      <c r="S499" t="str">
        <f t="shared" si="50"/>
        <v>technology</v>
      </c>
      <c r="T499" t="str">
        <f t="shared" si="51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 s="4">
        <f t="shared" si="46"/>
        <v>79.994818652849744</v>
      </c>
      <c r="F500">
        <v>46317</v>
      </c>
      <c r="G500" s="38">
        <f t="shared" si="47"/>
        <v>23.948810754912099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7">
        <f t="shared" si="48"/>
        <v>42005.25</v>
      </c>
      <c r="N500">
        <v>1420264800</v>
      </c>
      <c r="O500" s="7">
        <f t="shared" si="49"/>
        <v>42007.25</v>
      </c>
      <c r="P500" t="b">
        <v>0</v>
      </c>
      <c r="Q500" t="b">
        <v>0</v>
      </c>
      <c r="R500" t="s">
        <v>28</v>
      </c>
      <c r="S500" t="str">
        <f t="shared" si="50"/>
        <v>technology</v>
      </c>
      <c r="T500" t="str">
        <f t="shared" si="51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 s="4">
        <f t="shared" si="46"/>
        <v>38.003378378378379</v>
      </c>
      <c r="F501">
        <v>78743</v>
      </c>
      <c r="G501" s="38">
        <f t="shared" si="47"/>
        <v>48.072649572649574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7">
        <f t="shared" si="48"/>
        <v>42444.208333333328</v>
      </c>
      <c r="N501">
        <v>1458450000</v>
      </c>
      <c r="O501" s="7">
        <f t="shared" si="49"/>
        <v>42449.208333333328</v>
      </c>
      <c r="P501" t="b">
        <v>0</v>
      </c>
      <c r="Q501" t="b">
        <v>1</v>
      </c>
      <c r="R501" t="s">
        <v>42</v>
      </c>
      <c r="S501" t="str">
        <f t="shared" si="50"/>
        <v>film &amp; video</v>
      </c>
      <c r="T501" t="str">
        <f t="shared" si="51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 s="4" t="e">
        <f t="shared" si="46"/>
        <v>#DIV/0!</v>
      </c>
      <c r="F502">
        <v>0</v>
      </c>
      <c r="G502" s="38">
        <f t="shared" si="47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7">
        <f t="shared" si="48"/>
        <v>41395.208333333336</v>
      </c>
      <c r="N502">
        <v>1369803600</v>
      </c>
      <c r="O502" s="7">
        <f t="shared" si="49"/>
        <v>41423.208333333336</v>
      </c>
      <c r="P502" t="b">
        <v>0</v>
      </c>
      <c r="Q502" t="b">
        <v>1</v>
      </c>
      <c r="R502" t="s">
        <v>33</v>
      </c>
      <c r="S502" t="str">
        <f t="shared" si="50"/>
        <v>theater</v>
      </c>
      <c r="T502" t="str">
        <f t="shared" si="51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 s="4">
        <f t="shared" si="46"/>
        <v>59.990534521158132</v>
      </c>
      <c r="F503">
        <v>107743</v>
      </c>
      <c r="G503" s="38">
        <f t="shared" si="47"/>
        <v>70.145182291666657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7">
        <f t="shared" si="48"/>
        <v>41345.208333333336</v>
      </c>
      <c r="N503">
        <v>1363237200</v>
      </c>
      <c r="O503" s="7">
        <f t="shared" si="49"/>
        <v>41347.208333333336</v>
      </c>
      <c r="P503" t="b">
        <v>0</v>
      </c>
      <c r="Q503" t="b">
        <v>0</v>
      </c>
      <c r="R503" t="s">
        <v>42</v>
      </c>
      <c r="S503" t="str">
        <f t="shared" si="50"/>
        <v>film &amp; video</v>
      </c>
      <c r="T503" t="str">
        <f t="shared" si="51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 s="4">
        <f t="shared" si="46"/>
        <v>37.037634408602152</v>
      </c>
      <c r="F504">
        <v>6889</v>
      </c>
      <c r="G504" s="38">
        <f t="shared" si="47"/>
        <v>529.92307692307691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7">
        <f t="shared" si="48"/>
        <v>41117.208333333336</v>
      </c>
      <c r="N504">
        <v>1345870800</v>
      </c>
      <c r="O504" s="7">
        <f t="shared" si="49"/>
        <v>41146.208333333336</v>
      </c>
      <c r="P504" t="b">
        <v>0</v>
      </c>
      <c r="Q504" t="b">
        <v>1</v>
      </c>
      <c r="R504" t="s">
        <v>89</v>
      </c>
      <c r="S504" t="str">
        <f t="shared" si="50"/>
        <v>games</v>
      </c>
      <c r="T504" t="str">
        <f t="shared" si="51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 s="4">
        <f t="shared" si="46"/>
        <v>99.963043478260872</v>
      </c>
      <c r="F505">
        <v>45983</v>
      </c>
      <c r="G505" s="38">
        <f t="shared" si="47"/>
        <v>180.32549019607845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7">
        <f t="shared" si="48"/>
        <v>42186.208333333328</v>
      </c>
      <c r="N505">
        <v>1437454800</v>
      </c>
      <c r="O505" s="7">
        <f t="shared" si="49"/>
        <v>42206.208333333328</v>
      </c>
      <c r="P505" t="b">
        <v>0</v>
      </c>
      <c r="Q505" t="b">
        <v>0</v>
      </c>
      <c r="R505" t="s">
        <v>53</v>
      </c>
      <c r="S505" t="str">
        <f t="shared" si="50"/>
        <v>film &amp; video</v>
      </c>
      <c r="T505" t="str">
        <f t="shared" si="51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 s="4">
        <f t="shared" si="46"/>
        <v>111.6774193548387</v>
      </c>
      <c r="F506">
        <v>6924</v>
      </c>
      <c r="G506" s="38">
        <f t="shared" si="47"/>
        <v>92.320000000000007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7">
        <f t="shared" si="48"/>
        <v>42142.208333333328</v>
      </c>
      <c r="N506">
        <v>1432011600</v>
      </c>
      <c r="O506" s="7">
        <f t="shared" si="49"/>
        <v>42143.208333333328</v>
      </c>
      <c r="P506" t="b">
        <v>0</v>
      </c>
      <c r="Q506" t="b">
        <v>0</v>
      </c>
      <c r="R506" t="s">
        <v>23</v>
      </c>
      <c r="S506" t="str">
        <f t="shared" si="50"/>
        <v>music</v>
      </c>
      <c r="T506" t="str">
        <f t="shared" si="51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 s="4">
        <f t="shared" si="46"/>
        <v>36.014409221902014</v>
      </c>
      <c r="F507">
        <v>12497</v>
      </c>
      <c r="G507" s="38">
        <f t="shared" si="47"/>
        <v>13.901001112347053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7">
        <f t="shared" si="48"/>
        <v>41341.25</v>
      </c>
      <c r="N507">
        <v>1366347600</v>
      </c>
      <c r="O507" s="7">
        <f t="shared" si="49"/>
        <v>41383.208333333336</v>
      </c>
      <c r="P507" t="b">
        <v>0</v>
      </c>
      <c r="Q507" t="b">
        <v>1</v>
      </c>
      <c r="R507" t="s">
        <v>133</v>
      </c>
      <c r="S507" t="str">
        <f t="shared" si="50"/>
        <v>publishing</v>
      </c>
      <c r="T507" t="str">
        <f t="shared" si="51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 s="4">
        <f t="shared" si="46"/>
        <v>66.010284810126578</v>
      </c>
      <c r="F508">
        <v>166874</v>
      </c>
      <c r="G508" s="38">
        <f t="shared" si="47"/>
        <v>927.07777777777767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7">
        <f t="shared" si="48"/>
        <v>43062.25</v>
      </c>
      <c r="N508">
        <v>1512885600</v>
      </c>
      <c r="O508" s="7">
        <f t="shared" si="49"/>
        <v>43079.25</v>
      </c>
      <c r="P508" t="b">
        <v>0</v>
      </c>
      <c r="Q508" t="b">
        <v>1</v>
      </c>
      <c r="R508" t="s">
        <v>33</v>
      </c>
      <c r="S508" t="str">
        <f t="shared" si="50"/>
        <v>theater</v>
      </c>
      <c r="T508" t="str">
        <f t="shared" si="51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 s="4">
        <f t="shared" si="46"/>
        <v>44.05263157894737</v>
      </c>
      <c r="F509">
        <v>837</v>
      </c>
      <c r="G509" s="38">
        <f t="shared" si="47"/>
        <v>39.857142857142861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7">
        <f t="shared" si="48"/>
        <v>41373.208333333336</v>
      </c>
      <c r="N509">
        <v>1369717200</v>
      </c>
      <c r="O509" s="7">
        <f t="shared" si="49"/>
        <v>41422.208333333336</v>
      </c>
      <c r="P509" t="b">
        <v>0</v>
      </c>
      <c r="Q509" t="b">
        <v>1</v>
      </c>
      <c r="R509" t="s">
        <v>28</v>
      </c>
      <c r="S509" t="str">
        <f t="shared" si="50"/>
        <v>technology</v>
      </c>
      <c r="T509" t="str">
        <f t="shared" si="51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 s="4">
        <f t="shared" si="46"/>
        <v>52.999726551818434</v>
      </c>
      <c r="F510">
        <v>193820</v>
      </c>
      <c r="G510" s="38">
        <f t="shared" si="47"/>
        <v>112.22929936305732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7">
        <f t="shared" si="48"/>
        <v>43310.208333333328</v>
      </c>
      <c r="N510">
        <v>1534654800</v>
      </c>
      <c r="O510" s="7">
        <f t="shared" si="49"/>
        <v>43331.208333333328</v>
      </c>
      <c r="P510" t="b">
        <v>0</v>
      </c>
      <c r="Q510" t="b">
        <v>0</v>
      </c>
      <c r="R510" t="s">
        <v>33</v>
      </c>
      <c r="S510" t="str">
        <f t="shared" si="50"/>
        <v>theater</v>
      </c>
      <c r="T510" t="str">
        <f t="shared" si="51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 s="4">
        <f t="shared" si="46"/>
        <v>95</v>
      </c>
      <c r="F511">
        <v>119510</v>
      </c>
      <c r="G511" s="38">
        <f t="shared" si="47"/>
        <v>70.925816023738875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7">
        <f t="shared" si="48"/>
        <v>41034.208333333336</v>
      </c>
      <c r="N511">
        <v>1337058000</v>
      </c>
      <c r="O511" s="7">
        <f t="shared" si="49"/>
        <v>41044.208333333336</v>
      </c>
      <c r="P511" t="b">
        <v>0</v>
      </c>
      <c r="Q511" t="b">
        <v>0</v>
      </c>
      <c r="R511" t="s">
        <v>33</v>
      </c>
      <c r="S511" t="str">
        <f t="shared" si="50"/>
        <v>theater</v>
      </c>
      <c r="T511" t="str">
        <f t="shared" si="51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 s="4">
        <f t="shared" si="46"/>
        <v>70.908396946564892</v>
      </c>
      <c r="F512">
        <v>9289</v>
      </c>
      <c r="G512" s="38">
        <f t="shared" si="47"/>
        <v>119.08974358974358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7">
        <f t="shared" si="48"/>
        <v>43251.208333333328</v>
      </c>
      <c r="N512">
        <v>1529816400</v>
      </c>
      <c r="O512" s="7">
        <f t="shared" si="49"/>
        <v>43275.208333333328</v>
      </c>
      <c r="P512" t="b">
        <v>0</v>
      </c>
      <c r="Q512" t="b">
        <v>0</v>
      </c>
      <c r="R512" t="s">
        <v>53</v>
      </c>
      <c r="S512" t="str">
        <f t="shared" si="50"/>
        <v>film &amp; video</v>
      </c>
      <c r="T512" t="str">
        <f t="shared" si="51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 s="4">
        <f t="shared" ref="E513:E576" si="52">F513/I513</f>
        <v>98.060773480662988</v>
      </c>
      <c r="F513">
        <v>35498</v>
      </c>
      <c r="G513" s="38">
        <f t="shared" si="47"/>
        <v>24.017591339648174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7">
        <f t="shared" si="48"/>
        <v>43671.208333333328</v>
      </c>
      <c r="N513">
        <v>1564894800</v>
      </c>
      <c r="O513" s="7">
        <f t="shared" si="49"/>
        <v>43681.208333333328</v>
      </c>
      <c r="P513" t="b">
        <v>0</v>
      </c>
      <c r="Q513" t="b">
        <v>0</v>
      </c>
      <c r="R513" t="s">
        <v>33</v>
      </c>
      <c r="S513" t="str">
        <f t="shared" si="50"/>
        <v>theater</v>
      </c>
      <c r="T513" t="str">
        <f t="shared" si="51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 s="4">
        <f t="shared" si="52"/>
        <v>53.046025104602514</v>
      </c>
      <c r="F514">
        <v>12678</v>
      </c>
      <c r="G514" s="38">
        <f t="shared" si="47"/>
        <v>139.31868131868131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7">
        <f t="shared" si="48"/>
        <v>41825.208333333336</v>
      </c>
      <c r="N514">
        <v>1404622800</v>
      </c>
      <c r="O514" s="7">
        <f t="shared" si="49"/>
        <v>41826.208333333336</v>
      </c>
      <c r="P514" t="b">
        <v>0</v>
      </c>
      <c r="Q514" t="b">
        <v>1</v>
      </c>
      <c r="R514" t="s">
        <v>89</v>
      </c>
      <c r="S514" t="str">
        <f t="shared" si="50"/>
        <v>games</v>
      </c>
      <c r="T514" t="str">
        <f t="shared" si="51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 s="4">
        <f t="shared" si="52"/>
        <v>93.142857142857139</v>
      </c>
      <c r="F515">
        <v>3260</v>
      </c>
      <c r="G515" s="38">
        <f t="shared" ref="G515:G578" si="53">F515/D515*100</f>
        <v>39.277108433734945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7">
        <f t="shared" ref="M515:M578" si="54">(((L515/60)/60)/24)+DATE(1970,1,1)</f>
        <v>40430.208333333336</v>
      </c>
      <c r="N515">
        <v>1284181200</v>
      </c>
      <c r="O515" s="7">
        <f t="shared" ref="O515:O578" si="55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6">LEFT(R515, FIND("/", R515) - 1)</f>
        <v>film &amp; video</v>
      </c>
      <c r="T515" t="str">
        <f t="shared" ref="T515:T578" si="57">MID(R515, FIND("/", R515) + 1, LEN(R515) - FIND("/", 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 s="4">
        <f t="shared" si="52"/>
        <v>58.945075757575758</v>
      </c>
      <c r="F516">
        <v>31123</v>
      </c>
      <c r="G516" s="38">
        <f t="shared" si="53"/>
        <v>22.439077144917089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7">
        <f t="shared" si="54"/>
        <v>41614.25</v>
      </c>
      <c r="N516">
        <v>1386741600</v>
      </c>
      <c r="O516" s="7">
        <f t="shared" si="55"/>
        <v>41619.25</v>
      </c>
      <c r="P516" t="b">
        <v>0</v>
      </c>
      <c r="Q516" t="b">
        <v>1</v>
      </c>
      <c r="R516" t="s">
        <v>23</v>
      </c>
      <c r="S516" t="str">
        <f t="shared" si="56"/>
        <v>music</v>
      </c>
      <c r="T516" t="str">
        <f t="shared" si="57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 s="4">
        <f t="shared" si="52"/>
        <v>36.067669172932334</v>
      </c>
      <c r="F517">
        <v>4797</v>
      </c>
      <c r="G517" s="38">
        <f t="shared" si="53"/>
        <v>55.779069767441861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7">
        <f t="shared" si="54"/>
        <v>40900.25</v>
      </c>
      <c r="N517">
        <v>1324792800</v>
      </c>
      <c r="O517" s="7">
        <f t="shared" si="55"/>
        <v>40902.25</v>
      </c>
      <c r="P517" t="b">
        <v>0</v>
      </c>
      <c r="Q517" t="b">
        <v>1</v>
      </c>
      <c r="R517" t="s">
        <v>33</v>
      </c>
      <c r="S517" t="str">
        <f t="shared" si="56"/>
        <v>theater</v>
      </c>
      <c r="T517" t="str">
        <f t="shared" si="57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 s="4">
        <f t="shared" si="52"/>
        <v>63.030732860520096</v>
      </c>
      <c r="F518">
        <v>53324</v>
      </c>
      <c r="G518" s="38">
        <f t="shared" si="53"/>
        <v>42.523125996810208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7">
        <f t="shared" si="54"/>
        <v>40396.208333333336</v>
      </c>
      <c r="N518">
        <v>1284354000</v>
      </c>
      <c r="O518" s="7">
        <f t="shared" si="55"/>
        <v>40434.208333333336</v>
      </c>
      <c r="P518" t="b">
        <v>0</v>
      </c>
      <c r="Q518" t="b">
        <v>0</v>
      </c>
      <c r="R518" t="s">
        <v>68</v>
      </c>
      <c r="S518" t="str">
        <f t="shared" si="56"/>
        <v>publishing</v>
      </c>
      <c r="T518" t="str">
        <f t="shared" si="57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 s="4">
        <f t="shared" si="52"/>
        <v>84.717948717948715</v>
      </c>
      <c r="F519">
        <v>6608</v>
      </c>
      <c r="G519" s="38">
        <f t="shared" si="53"/>
        <v>112.00000000000001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7">
        <f t="shared" si="54"/>
        <v>42860.208333333328</v>
      </c>
      <c r="N519">
        <v>1494392400</v>
      </c>
      <c r="O519" s="7">
        <f t="shared" si="55"/>
        <v>42865.208333333328</v>
      </c>
      <c r="P519" t="b">
        <v>0</v>
      </c>
      <c r="Q519" t="b">
        <v>0</v>
      </c>
      <c r="R519" t="s">
        <v>17</v>
      </c>
      <c r="S519" t="str">
        <f t="shared" si="56"/>
        <v>food</v>
      </c>
      <c r="T519" t="str">
        <f t="shared" si="57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 s="4">
        <f t="shared" si="52"/>
        <v>62.2</v>
      </c>
      <c r="F520">
        <v>622</v>
      </c>
      <c r="G520" s="38">
        <f t="shared" si="53"/>
        <v>7.0681818181818183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7">
        <f t="shared" si="54"/>
        <v>43154.25</v>
      </c>
      <c r="N520">
        <v>1519538400</v>
      </c>
      <c r="O520" s="7">
        <f t="shared" si="55"/>
        <v>43156.25</v>
      </c>
      <c r="P520" t="b">
        <v>0</v>
      </c>
      <c r="Q520" t="b">
        <v>1</v>
      </c>
      <c r="R520" t="s">
        <v>71</v>
      </c>
      <c r="S520" t="str">
        <f t="shared" si="56"/>
        <v>film &amp; video</v>
      </c>
      <c r="T520" t="str">
        <f t="shared" si="57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 s="4">
        <f t="shared" si="52"/>
        <v>101.97518330513255</v>
      </c>
      <c r="F521">
        <v>180802</v>
      </c>
      <c r="G521" s="38">
        <f t="shared" si="53"/>
        <v>101.74563871693867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7">
        <f t="shared" si="54"/>
        <v>42012.25</v>
      </c>
      <c r="N521">
        <v>1421906400</v>
      </c>
      <c r="O521" s="7">
        <f t="shared" si="55"/>
        <v>42026.25</v>
      </c>
      <c r="P521" t="b">
        <v>0</v>
      </c>
      <c r="Q521" t="b">
        <v>1</v>
      </c>
      <c r="R521" t="s">
        <v>23</v>
      </c>
      <c r="S521" t="str">
        <f t="shared" si="56"/>
        <v>music</v>
      </c>
      <c r="T521" t="str">
        <f t="shared" si="57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 s="4">
        <f t="shared" si="52"/>
        <v>106.4375</v>
      </c>
      <c r="F522">
        <v>3406</v>
      </c>
      <c r="G522" s="38">
        <f t="shared" si="53"/>
        <v>425.75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7">
        <f t="shared" si="54"/>
        <v>43574.208333333328</v>
      </c>
      <c r="N522">
        <v>1555909200</v>
      </c>
      <c r="O522" s="7">
        <f t="shared" si="55"/>
        <v>43577.208333333328</v>
      </c>
      <c r="P522" t="b">
        <v>0</v>
      </c>
      <c r="Q522" t="b">
        <v>0</v>
      </c>
      <c r="R522" t="s">
        <v>33</v>
      </c>
      <c r="S522" t="str">
        <f t="shared" si="56"/>
        <v>theater</v>
      </c>
      <c r="T522" t="str">
        <f t="shared" si="57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 s="4">
        <f t="shared" si="52"/>
        <v>29.975609756097562</v>
      </c>
      <c r="F523">
        <v>11061</v>
      </c>
      <c r="G523" s="38">
        <f t="shared" si="53"/>
        <v>145.53947368421052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7">
        <f t="shared" si="54"/>
        <v>42605.208333333328</v>
      </c>
      <c r="N523">
        <v>1472446800</v>
      </c>
      <c r="O523" s="7">
        <f t="shared" si="55"/>
        <v>42611.208333333328</v>
      </c>
      <c r="P523" t="b">
        <v>0</v>
      </c>
      <c r="Q523" t="b">
        <v>1</v>
      </c>
      <c r="R523" t="s">
        <v>53</v>
      </c>
      <c r="S523" t="str">
        <f t="shared" si="56"/>
        <v>film &amp; video</v>
      </c>
      <c r="T523" t="str">
        <f t="shared" si="57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 s="4">
        <f t="shared" si="52"/>
        <v>85.806282722513089</v>
      </c>
      <c r="F524">
        <v>16389</v>
      </c>
      <c r="G524" s="38">
        <f t="shared" si="53"/>
        <v>32.453465346534657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7">
        <f t="shared" si="54"/>
        <v>41093.208333333336</v>
      </c>
      <c r="N524">
        <v>1342328400</v>
      </c>
      <c r="O524" s="7">
        <f t="shared" si="55"/>
        <v>41105.208333333336</v>
      </c>
      <c r="P524" t="b">
        <v>0</v>
      </c>
      <c r="Q524" t="b">
        <v>0</v>
      </c>
      <c r="R524" t="s">
        <v>100</v>
      </c>
      <c r="S524" t="str">
        <f t="shared" si="56"/>
        <v>film &amp; video</v>
      </c>
      <c r="T524" t="str">
        <f t="shared" si="57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 s="4">
        <f t="shared" si="52"/>
        <v>70.82022471910112</v>
      </c>
      <c r="F525">
        <v>6303</v>
      </c>
      <c r="G525" s="38">
        <f t="shared" si="53"/>
        <v>700.33333333333326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7">
        <f t="shared" si="54"/>
        <v>40241.25</v>
      </c>
      <c r="N525">
        <v>1268114400</v>
      </c>
      <c r="O525" s="7">
        <f t="shared" si="55"/>
        <v>40246.25</v>
      </c>
      <c r="P525" t="b">
        <v>0</v>
      </c>
      <c r="Q525" t="b">
        <v>0</v>
      </c>
      <c r="R525" t="s">
        <v>100</v>
      </c>
      <c r="S525" t="str">
        <f t="shared" si="56"/>
        <v>film &amp; video</v>
      </c>
      <c r="T525" t="str">
        <f t="shared" si="57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 s="4">
        <f t="shared" si="52"/>
        <v>40.998484082870135</v>
      </c>
      <c r="F526">
        <v>81136</v>
      </c>
      <c r="G526" s="38">
        <f t="shared" si="53"/>
        <v>83.904860392967933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7">
        <f t="shared" si="54"/>
        <v>40294.208333333336</v>
      </c>
      <c r="N526">
        <v>1273381200</v>
      </c>
      <c r="O526" s="7">
        <f t="shared" si="55"/>
        <v>40307.208333333336</v>
      </c>
      <c r="P526" t="b">
        <v>0</v>
      </c>
      <c r="Q526" t="b">
        <v>0</v>
      </c>
      <c r="R526" t="s">
        <v>33</v>
      </c>
      <c r="S526" t="str">
        <f t="shared" si="56"/>
        <v>theater</v>
      </c>
      <c r="T526" t="str">
        <f t="shared" si="57"/>
        <v>plays</v>
      </c>
    </row>
    <row r="527" spans="1:20" ht="17" x14ac:dyDescent="0.2">
      <c r="A527">
        <v>525</v>
      </c>
      <c r="B527" t="s">
        <v>1095</v>
      </c>
      <c r="C527" s="3" t="s">
        <v>1096</v>
      </c>
      <c r="D527">
        <v>2100</v>
      </c>
      <c r="E527" s="4">
        <f t="shared" si="52"/>
        <v>28.063492063492063</v>
      </c>
      <c r="F527">
        <v>1768</v>
      </c>
      <c r="G527" s="38">
        <f t="shared" si="53"/>
        <v>84.19047619047619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7">
        <f t="shared" si="54"/>
        <v>40505.25</v>
      </c>
      <c r="N527">
        <v>1290837600</v>
      </c>
      <c r="O527" s="7">
        <f t="shared" si="55"/>
        <v>40509.25</v>
      </c>
      <c r="P527" t="b">
        <v>0</v>
      </c>
      <c r="Q527" t="b">
        <v>0</v>
      </c>
      <c r="R527" t="s">
        <v>65</v>
      </c>
      <c r="S527" t="str">
        <f t="shared" si="56"/>
        <v>technology</v>
      </c>
      <c r="T527" t="str">
        <f t="shared" si="57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 s="4">
        <f t="shared" si="52"/>
        <v>88.054421768707485</v>
      </c>
      <c r="F528">
        <v>12944</v>
      </c>
      <c r="G528" s="38">
        <f t="shared" si="53"/>
        <v>155.95180722891567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7">
        <f t="shared" si="54"/>
        <v>42364.25</v>
      </c>
      <c r="N528">
        <v>1454306400</v>
      </c>
      <c r="O528" s="7">
        <f t="shared" si="55"/>
        <v>42401.25</v>
      </c>
      <c r="P528" t="b">
        <v>0</v>
      </c>
      <c r="Q528" t="b">
        <v>1</v>
      </c>
      <c r="R528" t="s">
        <v>33</v>
      </c>
      <c r="S528" t="str">
        <f t="shared" si="56"/>
        <v>theater</v>
      </c>
      <c r="T528" t="str">
        <f t="shared" si="57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 s="4">
        <f t="shared" si="52"/>
        <v>31</v>
      </c>
      <c r="F529">
        <v>188480</v>
      </c>
      <c r="G529" s="38">
        <f t="shared" si="53"/>
        <v>99.619450317124731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7">
        <f t="shared" si="54"/>
        <v>42405.25</v>
      </c>
      <c r="N529">
        <v>1457762400</v>
      </c>
      <c r="O529" s="7">
        <f t="shared" si="55"/>
        <v>42441.25</v>
      </c>
      <c r="P529" t="b">
        <v>0</v>
      </c>
      <c r="Q529" t="b">
        <v>0</v>
      </c>
      <c r="R529" t="s">
        <v>71</v>
      </c>
      <c r="S529" t="str">
        <f t="shared" si="56"/>
        <v>film &amp; video</v>
      </c>
      <c r="T529" t="str">
        <f t="shared" si="57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 s="4">
        <f t="shared" si="52"/>
        <v>90.337500000000006</v>
      </c>
      <c r="F530">
        <v>7227</v>
      </c>
      <c r="G530" s="38">
        <f t="shared" si="53"/>
        <v>80.300000000000011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7">
        <f t="shared" si="54"/>
        <v>41601.25</v>
      </c>
      <c r="N530">
        <v>1389074400</v>
      </c>
      <c r="O530" s="7">
        <f t="shared" si="55"/>
        <v>41646.25</v>
      </c>
      <c r="P530" t="b">
        <v>0</v>
      </c>
      <c r="Q530" t="b">
        <v>0</v>
      </c>
      <c r="R530" t="s">
        <v>60</v>
      </c>
      <c r="S530" t="str">
        <f t="shared" si="56"/>
        <v>music</v>
      </c>
      <c r="T530" t="str">
        <f t="shared" si="57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 s="4">
        <f t="shared" si="52"/>
        <v>63.777777777777779</v>
      </c>
      <c r="F531">
        <v>574</v>
      </c>
      <c r="G531" s="38">
        <f t="shared" si="53"/>
        <v>11.254901960784313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7">
        <f t="shared" si="54"/>
        <v>41769.208333333336</v>
      </c>
      <c r="N531">
        <v>1402117200</v>
      </c>
      <c r="O531" s="7">
        <f t="shared" si="55"/>
        <v>41797.208333333336</v>
      </c>
      <c r="P531" t="b">
        <v>0</v>
      </c>
      <c r="Q531" t="b">
        <v>0</v>
      </c>
      <c r="R531" t="s">
        <v>89</v>
      </c>
      <c r="S531" t="str">
        <f t="shared" si="56"/>
        <v>games</v>
      </c>
      <c r="T531" t="str">
        <f t="shared" si="57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 s="4">
        <f t="shared" si="52"/>
        <v>53.995515695067262</v>
      </c>
      <c r="F532">
        <v>96328</v>
      </c>
      <c r="G532" s="38">
        <f t="shared" si="53"/>
        <v>91.740952380952379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7">
        <f t="shared" si="54"/>
        <v>40421.208333333336</v>
      </c>
      <c r="N532">
        <v>1284440400</v>
      </c>
      <c r="O532" s="7">
        <f t="shared" si="55"/>
        <v>40435.208333333336</v>
      </c>
      <c r="P532" t="b">
        <v>0</v>
      </c>
      <c r="Q532" t="b">
        <v>1</v>
      </c>
      <c r="R532" t="s">
        <v>119</v>
      </c>
      <c r="S532" t="str">
        <f t="shared" si="56"/>
        <v>publishing</v>
      </c>
      <c r="T532" t="str">
        <f t="shared" si="57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 s="4">
        <f t="shared" si="52"/>
        <v>48.993956043956047</v>
      </c>
      <c r="F533">
        <v>178338</v>
      </c>
      <c r="G533" s="38">
        <f t="shared" si="53"/>
        <v>95.521156936261391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7">
        <f t="shared" si="54"/>
        <v>41589.25</v>
      </c>
      <c r="N533">
        <v>1388988000</v>
      </c>
      <c r="O533" s="7">
        <f t="shared" si="55"/>
        <v>41645.25</v>
      </c>
      <c r="P533" t="b">
        <v>0</v>
      </c>
      <c r="Q533" t="b">
        <v>0</v>
      </c>
      <c r="R533" t="s">
        <v>89</v>
      </c>
      <c r="S533" t="str">
        <f t="shared" si="56"/>
        <v>games</v>
      </c>
      <c r="T533" t="str">
        <f t="shared" si="57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 s="4">
        <f t="shared" si="52"/>
        <v>63.857142857142854</v>
      </c>
      <c r="F534">
        <v>8046</v>
      </c>
      <c r="G534" s="38">
        <f t="shared" si="53"/>
        <v>502.87499999999994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7">
        <f t="shared" si="54"/>
        <v>43125.25</v>
      </c>
      <c r="N534">
        <v>1516946400</v>
      </c>
      <c r="O534" s="7">
        <f t="shared" si="55"/>
        <v>43126.25</v>
      </c>
      <c r="P534" t="b">
        <v>0</v>
      </c>
      <c r="Q534" t="b">
        <v>0</v>
      </c>
      <c r="R534" t="s">
        <v>33</v>
      </c>
      <c r="S534" t="str">
        <f t="shared" si="56"/>
        <v>theater</v>
      </c>
      <c r="T534" t="str">
        <f t="shared" si="57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 s="4">
        <f t="shared" si="52"/>
        <v>82.996393146979258</v>
      </c>
      <c r="F535">
        <v>184086</v>
      </c>
      <c r="G535" s="38">
        <f t="shared" si="53"/>
        <v>159.24394463667818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7">
        <f t="shared" si="54"/>
        <v>41479.208333333336</v>
      </c>
      <c r="N535">
        <v>1377752400</v>
      </c>
      <c r="O535" s="7">
        <f t="shared" si="55"/>
        <v>41515.208333333336</v>
      </c>
      <c r="P535" t="b">
        <v>0</v>
      </c>
      <c r="Q535" t="b">
        <v>0</v>
      </c>
      <c r="R535" t="s">
        <v>60</v>
      </c>
      <c r="S535" t="str">
        <f t="shared" si="56"/>
        <v>music</v>
      </c>
      <c r="T535" t="str">
        <f t="shared" si="57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 s="4">
        <f t="shared" si="52"/>
        <v>55.08230452674897</v>
      </c>
      <c r="F536">
        <v>13385</v>
      </c>
      <c r="G536" s="38">
        <f t="shared" si="53"/>
        <v>15.022446689113355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7">
        <f t="shared" si="54"/>
        <v>43329.208333333328</v>
      </c>
      <c r="N536">
        <v>1534568400</v>
      </c>
      <c r="O536" s="7">
        <f t="shared" si="55"/>
        <v>43330.208333333328</v>
      </c>
      <c r="P536" t="b">
        <v>0</v>
      </c>
      <c r="Q536" t="b">
        <v>1</v>
      </c>
      <c r="R536" t="s">
        <v>53</v>
      </c>
      <c r="S536" t="str">
        <f t="shared" si="56"/>
        <v>film &amp; video</v>
      </c>
      <c r="T536" t="str">
        <f t="shared" si="57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 s="4">
        <f t="shared" si="52"/>
        <v>62.044554455445542</v>
      </c>
      <c r="F537">
        <v>12533</v>
      </c>
      <c r="G537" s="38">
        <f t="shared" si="53"/>
        <v>482.03846153846149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7">
        <f t="shared" si="54"/>
        <v>43259.208333333328</v>
      </c>
      <c r="N537">
        <v>1528606800</v>
      </c>
      <c r="O537" s="7">
        <f t="shared" si="55"/>
        <v>43261.208333333328</v>
      </c>
      <c r="P537" t="b">
        <v>0</v>
      </c>
      <c r="Q537" t="b">
        <v>1</v>
      </c>
      <c r="R537" t="s">
        <v>33</v>
      </c>
      <c r="S537" t="str">
        <f t="shared" si="56"/>
        <v>theater</v>
      </c>
      <c r="T537" t="str">
        <f t="shared" si="57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 s="4">
        <f t="shared" si="52"/>
        <v>104.97857142857143</v>
      </c>
      <c r="F538">
        <v>14697</v>
      </c>
      <c r="G538" s="38">
        <f t="shared" si="53"/>
        <v>149.96938775510205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7">
        <f t="shared" si="54"/>
        <v>40414.208333333336</v>
      </c>
      <c r="N538">
        <v>1284872400</v>
      </c>
      <c r="O538" s="7">
        <f t="shared" si="55"/>
        <v>40440.208333333336</v>
      </c>
      <c r="P538" t="b">
        <v>0</v>
      </c>
      <c r="Q538" t="b">
        <v>0</v>
      </c>
      <c r="R538" t="s">
        <v>119</v>
      </c>
      <c r="S538" t="str">
        <f t="shared" si="56"/>
        <v>publishing</v>
      </c>
      <c r="T538" t="str">
        <f t="shared" si="57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 s="4">
        <f t="shared" si="52"/>
        <v>94.044676806083643</v>
      </c>
      <c r="F539">
        <v>98935</v>
      </c>
      <c r="G539" s="38">
        <f t="shared" si="53"/>
        <v>117.22156398104266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7">
        <f t="shared" si="54"/>
        <v>43342.208333333328</v>
      </c>
      <c r="N539">
        <v>1537592400</v>
      </c>
      <c r="O539" s="7">
        <f t="shared" si="55"/>
        <v>43365.208333333328</v>
      </c>
      <c r="P539" t="b">
        <v>1</v>
      </c>
      <c r="Q539" t="b">
        <v>1</v>
      </c>
      <c r="R539" t="s">
        <v>42</v>
      </c>
      <c r="S539" t="str">
        <f t="shared" si="56"/>
        <v>film &amp; video</v>
      </c>
      <c r="T539" t="str">
        <f t="shared" si="57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 s="4">
        <f t="shared" si="52"/>
        <v>44.007716049382715</v>
      </c>
      <c r="F540">
        <v>57034</v>
      </c>
      <c r="G540" s="38">
        <f t="shared" si="53"/>
        <v>37.695968274950431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7">
        <f t="shared" si="54"/>
        <v>41539.208333333336</v>
      </c>
      <c r="N540">
        <v>1381208400</v>
      </c>
      <c r="O540" s="7">
        <f t="shared" si="55"/>
        <v>41555.208333333336</v>
      </c>
      <c r="P540" t="b">
        <v>0</v>
      </c>
      <c r="Q540" t="b">
        <v>0</v>
      </c>
      <c r="R540" t="s">
        <v>292</v>
      </c>
      <c r="S540" t="str">
        <f t="shared" si="56"/>
        <v>games</v>
      </c>
      <c r="T540" t="str">
        <f t="shared" si="57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 s="4">
        <f t="shared" si="52"/>
        <v>92.467532467532465</v>
      </c>
      <c r="F541">
        <v>7120</v>
      </c>
      <c r="G541" s="38">
        <f t="shared" si="53"/>
        <v>72.653061224489804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7">
        <f t="shared" si="54"/>
        <v>43647.208333333328</v>
      </c>
      <c r="N541">
        <v>1562475600</v>
      </c>
      <c r="O541" s="7">
        <f t="shared" si="55"/>
        <v>43653.208333333328</v>
      </c>
      <c r="P541" t="b">
        <v>0</v>
      </c>
      <c r="Q541" t="b">
        <v>1</v>
      </c>
      <c r="R541" t="s">
        <v>17</v>
      </c>
      <c r="S541" t="str">
        <f t="shared" si="56"/>
        <v>food</v>
      </c>
      <c r="T541" t="str">
        <f t="shared" si="57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 s="4">
        <f t="shared" si="52"/>
        <v>57.072874493927124</v>
      </c>
      <c r="F542">
        <v>14097</v>
      </c>
      <c r="G542" s="38">
        <f t="shared" si="53"/>
        <v>265.98113207547169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7">
        <f t="shared" si="54"/>
        <v>43225.208333333328</v>
      </c>
      <c r="N542">
        <v>1527397200</v>
      </c>
      <c r="O542" s="7">
        <f t="shared" si="55"/>
        <v>43247.208333333328</v>
      </c>
      <c r="P542" t="b">
        <v>0</v>
      </c>
      <c r="Q542" t="b">
        <v>0</v>
      </c>
      <c r="R542" t="s">
        <v>122</v>
      </c>
      <c r="S542" t="str">
        <f t="shared" si="56"/>
        <v>photography</v>
      </c>
      <c r="T542" t="str">
        <f t="shared" si="57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 s="4">
        <f t="shared" si="52"/>
        <v>109.07848101265823</v>
      </c>
      <c r="F543">
        <v>43086</v>
      </c>
      <c r="G543" s="38">
        <f t="shared" si="53"/>
        <v>24.205617977528089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7">
        <f t="shared" si="54"/>
        <v>42165.208333333328</v>
      </c>
      <c r="N543">
        <v>1436158800</v>
      </c>
      <c r="O543" s="7">
        <f t="shared" si="55"/>
        <v>42191.208333333328</v>
      </c>
      <c r="P543" t="b">
        <v>0</v>
      </c>
      <c r="Q543" t="b">
        <v>0</v>
      </c>
      <c r="R543" t="s">
        <v>292</v>
      </c>
      <c r="S543" t="str">
        <f t="shared" si="56"/>
        <v>games</v>
      </c>
      <c r="T543" t="str">
        <f t="shared" si="57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 s="4">
        <f t="shared" si="52"/>
        <v>39.387755102040813</v>
      </c>
      <c r="F544">
        <v>1930</v>
      </c>
      <c r="G544" s="38">
        <f t="shared" si="53"/>
        <v>2.5064935064935066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7">
        <f t="shared" si="54"/>
        <v>42391.25</v>
      </c>
      <c r="N544">
        <v>1456034400</v>
      </c>
      <c r="O544" s="7">
        <f t="shared" si="55"/>
        <v>42421.25</v>
      </c>
      <c r="P544" t="b">
        <v>0</v>
      </c>
      <c r="Q544" t="b">
        <v>0</v>
      </c>
      <c r="R544" t="s">
        <v>60</v>
      </c>
      <c r="S544" t="str">
        <f t="shared" si="56"/>
        <v>music</v>
      </c>
      <c r="T544" t="str">
        <f t="shared" si="57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 s="4">
        <f t="shared" si="52"/>
        <v>77.022222222222226</v>
      </c>
      <c r="F545">
        <v>13864</v>
      </c>
      <c r="G545" s="38">
        <f t="shared" si="53"/>
        <v>16.329799764428738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7">
        <f t="shared" si="54"/>
        <v>41528.208333333336</v>
      </c>
      <c r="N545">
        <v>1380171600</v>
      </c>
      <c r="O545" s="7">
        <f t="shared" si="55"/>
        <v>41543.208333333336</v>
      </c>
      <c r="P545" t="b">
        <v>0</v>
      </c>
      <c r="Q545" t="b">
        <v>0</v>
      </c>
      <c r="R545" t="s">
        <v>89</v>
      </c>
      <c r="S545" t="str">
        <f t="shared" si="56"/>
        <v>games</v>
      </c>
      <c r="T545" t="str">
        <f t="shared" si="57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 s="4">
        <f t="shared" si="52"/>
        <v>92.166666666666671</v>
      </c>
      <c r="F546">
        <v>7742</v>
      </c>
      <c r="G546" s="38">
        <f t="shared" si="53"/>
        <v>276.5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7">
        <f t="shared" si="54"/>
        <v>42377.25</v>
      </c>
      <c r="N546">
        <v>1453356000</v>
      </c>
      <c r="O546" s="7">
        <f t="shared" si="55"/>
        <v>42390.25</v>
      </c>
      <c r="P546" t="b">
        <v>0</v>
      </c>
      <c r="Q546" t="b">
        <v>0</v>
      </c>
      <c r="R546" t="s">
        <v>23</v>
      </c>
      <c r="S546" t="str">
        <f t="shared" si="56"/>
        <v>music</v>
      </c>
      <c r="T546" t="str">
        <f t="shared" si="57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 s="4">
        <f t="shared" si="52"/>
        <v>61.007063197026021</v>
      </c>
      <c r="F547">
        <v>164109</v>
      </c>
      <c r="G547" s="38">
        <f t="shared" si="53"/>
        <v>88.803571428571431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7">
        <f t="shared" si="54"/>
        <v>43824.25</v>
      </c>
      <c r="N547">
        <v>1578981600</v>
      </c>
      <c r="O547" s="7">
        <f t="shared" si="55"/>
        <v>43844.25</v>
      </c>
      <c r="P547" t="b">
        <v>0</v>
      </c>
      <c r="Q547" t="b">
        <v>0</v>
      </c>
      <c r="R547" t="s">
        <v>33</v>
      </c>
      <c r="S547" t="str">
        <f t="shared" si="56"/>
        <v>theater</v>
      </c>
      <c r="T547" t="str">
        <f t="shared" si="57"/>
        <v>plays</v>
      </c>
    </row>
    <row r="548" spans="1:20" ht="34" x14ac:dyDescent="0.2">
      <c r="A548">
        <v>546</v>
      </c>
      <c r="B548" t="s">
        <v>1137</v>
      </c>
      <c r="C548" s="3" t="s">
        <v>1138</v>
      </c>
      <c r="D548">
        <v>4200</v>
      </c>
      <c r="E548" s="4">
        <f t="shared" si="52"/>
        <v>78.068181818181813</v>
      </c>
      <c r="F548">
        <v>6870</v>
      </c>
      <c r="G548" s="38">
        <f t="shared" si="53"/>
        <v>163.57142857142856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7">
        <f t="shared" si="54"/>
        <v>43360.208333333328</v>
      </c>
      <c r="N548">
        <v>1537419600</v>
      </c>
      <c r="O548" s="7">
        <f t="shared" si="55"/>
        <v>43363.208333333328</v>
      </c>
      <c r="P548" t="b">
        <v>0</v>
      </c>
      <c r="Q548" t="b">
        <v>1</v>
      </c>
      <c r="R548" t="s">
        <v>33</v>
      </c>
      <c r="S548" t="str">
        <f t="shared" si="56"/>
        <v>theater</v>
      </c>
      <c r="T548" t="str">
        <f t="shared" si="57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 s="4">
        <f t="shared" si="52"/>
        <v>80.75</v>
      </c>
      <c r="F549">
        <v>12597</v>
      </c>
      <c r="G549" s="38">
        <f t="shared" si="53"/>
        <v>969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7">
        <f t="shared" si="54"/>
        <v>42029.25</v>
      </c>
      <c r="N549">
        <v>1423202400</v>
      </c>
      <c r="O549" s="7">
        <f t="shared" si="55"/>
        <v>42041.25</v>
      </c>
      <c r="P549" t="b">
        <v>0</v>
      </c>
      <c r="Q549" t="b">
        <v>0</v>
      </c>
      <c r="R549" t="s">
        <v>53</v>
      </c>
      <c r="S549" t="str">
        <f t="shared" si="56"/>
        <v>film &amp; video</v>
      </c>
      <c r="T549" t="str">
        <f t="shared" si="57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 s="4">
        <f t="shared" si="52"/>
        <v>59.991289782244557</v>
      </c>
      <c r="F550">
        <v>179074</v>
      </c>
      <c r="G550" s="38">
        <f t="shared" si="53"/>
        <v>270.91376701966715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7">
        <f t="shared" si="54"/>
        <v>42461.208333333328</v>
      </c>
      <c r="N550">
        <v>1460610000</v>
      </c>
      <c r="O550" s="7">
        <f t="shared" si="55"/>
        <v>42474.208333333328</v>
      </c>
      <c r="P550" t="b">
        <v>0</v>
      </c>
      <c r="Q550" t="b">
        <v>0</v>
      </c>
      <c r="R550" t="s">
        <v>33</v>
      </c>
      <c r="S550" t="str">
        <f t="shared" si="56"/>
        <v>theater</v>
      </c>
      <c r="T550" t="str">
        <f t="shared" si="57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 s="4">
        <f t="shared" si="52"/>
        <v>110.03018372703411</v>
      </c>
      <c r="F551">
        <v>83843</v>
      </c>
      <c r="G551" s="38">
        <f t="shared" si="53"/>
        <v>284.21355932203392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7">
        <f t="shared" si="54"/>
        <v>41422.208333333336</v>
      </c>
      <c r="N551">
        <v>1370494800</v>
      </c>
      <c r="O551" s="7">
        <f t="shared" si="55"/>
        <v>41431.208333333336</v>
      </c>
      <c r="P551" t="b">
        <v>0</v>
      </c>
      <c r="Q551" t="b">
        <v>0</v>
      </c>
      <c r="R551" t="s">
        <v>65</v>
      </c>
      <c r="S551" t="str">
        <f t="shared" si="56"/>
        <v>technology</v>
      </c>
      <c r="T551" t="str">
        <f t="shared" si="57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 s="4">
        <f t="shared" si="52"/>
        <v>4</v>
      </c>
      <c r="F552">
        <v>4</v>
      </c>
      <c r="G552" s="38">
        <f t="shared" si="53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7">
        <f t="shared" si="54"/>
        <v>40968.25</v>
      </c>
      <c r="N552">
        <v>1332306000</v>
      </c>
      <c r="O552" s="7">
        <f t="shared" si="55"/>
        <v>40989.208333333336</v>
      </c>
      <c r="P552" t="b">
        <v>0</v>
      </c>
      <c r="Q552" t="b">
        <v>0</v>
      </c>
      <c r="R552" t="s">
        <v>60</v>
      </c>
      <c r="S552" t="str">
        <f t="shared" si="56"/>
        <v>music</v>
      </c>
      <c r="T552" t="str">
        <f t="shared" si="57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 s="4">
        <f t="shared" si="52"/>
        <v>37.99856063332134</v>
      </c>
      <c r="F553">
        <v>105598</v>
      </c>
      <c r="G553" s="38">
        <f t="shared" si="53"/>
        <v>58.6329816768462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7">
        <f t="shared" si="54"/>
        <v>41993.25</v>
      </c>
      <c r="N553">
        <v>1422511200</v>
      </c>
      <c r="O553" s="7">
        <f t="shared" si="55"/>
        <v>42033.25</v>
      </c>
      <c r="P553" t="b">
        <v>0</v>
      </c>
      <c r="Q553" t="b">
        <v>1</v>
      </c>
      <c r="R553" t="s">
        <v>28</v>
      </c>
      <c r="S553" t="str">
        <f t="shared" si="56"/>
        <v>technology</v>
      </c>
      <c r="T553" t="str">
        <f t="shared" si="57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 s="4">
        <f t="shared" si="52"/>
        <v>96.369565217391298</v>
      </c>
      <c r="F554">
        <v>8866</v>
      </c>
      <c r="G554" s="38">
        <f t="shared" si="53"/>
        <v>98.51111111111112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7">
        <f t="shared" si="54"/>
        <v>42700.25</v>
      </c>
      <c r="N554">
        <v>1480312800</v>
      </c>
      <c r="O554" s="7">
        <f t="shared" si="55"/>
        <v>42702.25</v>
      </c>
      <c r="P554" t="b">
        <v>0</v>
      </c>
      <c r="Q554" t="b">
        <v>0</v>
      </c>
      <c r="R554" t="s">
        <v>33</v>
      </c>
      <c r="S554" t="str">
        <f t="shared" si="56"/>
        <v>theater</v>
      </c>
      <c r="T554" t="str">
        <f t="shared" si="57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 s="4">
        <f t="shared" si="52"/>
        <v>72.978599221789878</v>
      </c>
      <c r="F555">
        <v>75022</v>
      </c>
      <c r="G555" s="38">
        <f t="shared" si="53"/>
        <v>43.975381008206334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7">
        <f t="shared" si="54"/>
        <v>40545.25</v>
      </c>
      <c r="N555">
        <v>1294034400</v>
      </c>
      <c r="O555" s="7">
        <f t="shared" si="55"/>
        <v>40546.25</v>
      </c>
      <c r="P555" t="b">
        <v>0</v>
      </c>
      <c r="Q555" t="b">
        <v>0</v>
      </c>
      <c r="R555" t="s">
        <v>23</v>
      </c>
      <c r="S555" t="str">
        <f t="shared" si="56"/>
        <v>music</v>
      </c>
      <c r="T555" t="str">
        <f t="shared" si="57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 s="4">
        <f t="shared" si="52"/>
        <v>26.007220216606498</v>
      </c>
      <c r="F556">
        <v>14408</v>
      </c>
      <c r="G556" s="38">
        <f t="shared" si="53"/>
        <v>151.66315789473683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7">
        <f t="shared" si="54"/>
        <v>42723.25</v>
      </c>
      <c r="N556">
        <v>1482645600</v>
      </c>
      <c r="O556" s="7">
        <f t="shared" si="55"/>
        <v>42729.25</v>
      </c>
      <c r="P556" t="b">
        <v>0</v>
      </c>
      <c r="Q556" t="b">
        <v>0</v>
      </c>
      <c r="R556" t="s">
        <v>60</v>
      </c>
      <c r="S556" t="str">
        <f t="shared" si="56"/>
        <v>music</v>
      </c>
      <c r="T556" t="str">
        <f t="shared" si="57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 s="4">
        <f t="shared" si="52"/>
        <v>104.36296296296297</v>
      </c>
      <c r="F557">
        <v>14089</v>
      </c>
      <c r="G557" s="38">
        <f t="shared" si="53"/>
        <v>223.63492063492063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7">
        <f t="shared" si="54"/>
        <v>41731.208333333336</v>
      </c>
      <c r="N557">
        <v>1399093200</v>
      </c>
      <c r="O557" s="7">
        <f t="shared" si="55"/>
        <v>41762.208333333336</v>
      </c>
      <c r="P557" t="b">
        <v>0</v>
      </c>
      <c r="Q557" t="b">
        <v>0</v>
      </c>
      <c r="R557" t="s">
        <v>23</v>
      </c>
      <c r="S557" t="str">
        <f t="shared" si="56"/>
        <v>music</v>
      </c>
      <c r="T557" t="str">
        <f t="shared" si="57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 s="4">
        <f t="shared" si="52"/>
        <v>102.18852459016394</v>
      </c>
      <c r="F558">
        <v>12467</v>
      </c>
      <c r="G558" s="38">
        <f t="shared" si="53"/>
        <v>239.75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7">
        <f t="shared" si="54"/>
        <v>40792.208333333336</v>
      </c>
      <c r="N558">
        <v>1315890000</v>
      </c>
      <c r="O558" s="7">
        <f t="shared" si="55"/>
        <v>40799.208333333336</v>
      </c>
      <c r="P558" t="b">
        <v>0</v>
      </c>
      <c r="Q558" t="b">
        <v>1</v>
      </c>
      <c r="R558" t="s">
        <v>206</v>
      </c>
      <c r="S558" t="str">
        <f t="shared" si="56"/>
        <v>publishing</v>
      </c>
      <c r="T558" t="str">
        <f t="shared" si="57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 s="4">
        <f t="shared" si="52"/>
        <v>54.117647058823529</v>
      </c>
      <c r="F559">
        <v>11960</v>
      </c>
      <c r="G559" s="38">
        <f t="shared" si="53"/>
        <v>199.33333333333334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7">
        <f t="shared" si="54"/>
        <v>42279.208333333328</v>
      </c>
      <c r="N559">
        <v>1444021200</v>
      </c>
      <c r="O559" s="7">
        <f t="shared" si="55"/>
        <v>42282.208333333328</v>
      </c>
      <c r="P559" t="b">
        <v>0</v>
      </c>
      <c r="Q559" t="b">
        <v>1</v>
      </c>
      <c r="R559" t="s">
        <v>474</v>
      </c>
      <c r="S559" t="str">
        <f t="shared" si="56"/>
        <v>film &amp; video</v>
      </c>
      <c r="T559" t="str">
        <f t="shared" si="57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 s="4">
        <f t="shared" si="52"/>
        <v>63.222222222222221</v>
      </c>
      <c r="F560">
        <v>7966</v>
      </c>
      <c r="G560" s="38">
        <f t="shared" si="53"/>
        <v>137.34482758620689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7">
        <f t="shared" si="54"/>
        <v>42424.25</v>
      </c>
      <c r="N560">
        <v>1460005200</v>
      </c>
      <c r="O560" s="7">
        <f t="shared" si="55"/>
        <v>42467.208333333328</v>
      </c>
      <c r="P560" t="b">
        <v>0</v>
      </c>
      <c r="Q560" t="b">
        <v>0</v>
      </c>
      <c r="R560" t="s">
        <v>33</v>
      </c>
      <c r="S560" t="str">
        <f t="shared" si="56"/>
        <v>theater</v>
      </c>
      <c r="T560" t="str">
        <f t="shared" si="57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 s="4">
        <f t="shared" si="52"/>
        <v>104.03228962818004</v>
      </c>
      <c r="F561">
        <v>106321</v>
      </c>
      <c r="G561" s="38">
        <f t="shared" si="53"/>
        <v>100.9696106362773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7">
        <f t="shared" si="54"/>
        <v>42584.208333333328</v>
      </c>
      <c r="N561">
        <v>1470718800</v>
      </c>
      <c r="O561" s="7">
        <f t="shared" si="55"/>
        <v>42591.208333333328</v>
      </c>
      <c r="P561" t="b">
        <v>0</v>
      </c>
      <c r="Q561" t="b">
        <v>0</v>
      </c>
      <c r="R561" t="s">
        <v>33</v>
      </c>
      <c r="S561" t="str">
        <f t="shared" si="56"/>
        <v>theater</v>
      </c>
      <c r="T561" t="str">
        <f t="shared" si="57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 s="4">
        <f t="shared" si="52"/>
        <v>49.994334277620396</v>
      </c>
      <c r="F562">
        <v>158832</v>
      </c>
      <c r="G562" s="38">
        <f t="shared" si="53"/>
        <v>794.16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7">
        <f t="shared" si="54"/>
        <v>40865.25</v>
      </c>
      <c r="N562">
        <v>1325052000</v>
      </c>
      <c r="O562" s="7">
        <f t="shared" si="55"/>
        <v>40905.25</v>
      </c>
      <c r="P562" t="b">
        <v>0</v>
      </c>
      <c r="Q562" t="b">
        <v>0</v>
      </c>
      <c r="R562" t="s">
        <v>71</v>
      </c>
      <c r="S562" t="str">
        <f t="shared" si="56"/>
        <v>film &amp; video</v>
      </c>
      <c r="T562" t="str">
        <f t="shared" si="57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 s="4">
        <f t="shared" si="52"/>
        <v>56.015151515151516</v>
      </c>
      <c r="F563">
        <v>11091</v>
      </c>
      <c r="G563" s="38">
        <f t="shared" si="53"/>
        <v>369.7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7">
        <f t="shared" si="54"/>
        <v>40833.208333333336</v>
      </c>
      <c r="N563">
        <v>1319000400</v>
      </c>
      <c r="O563" s="7">
        <f t="shared" si="55"/>
        <v>40835.208333333336</v>
      </c>
      <c r="P563" t="b">
        <v>0</v>
      </c>
      <c r="Q563" t="b">
        <v>0</v>
      </c>
      <c r="R563" t="s">
        <v>33</v>
      </c>
      <c r="S563" t="str">
        <f t="shared" si="56"/>
        <v>theater</v>
      </c>
      <c r="T563" t="str">
        <f t="shared" si="57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 s="4">
        <f t="shared" si="52"/>
        <v>48.807692307692307</v>
      </c>
      <c r="F564">
        <v>1269</v>
      </c>
      <c r="G564" s="38">
        <f t="shared" si="53"/>
        <v>12.818181818181817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7">
        <f t="shared" si="54"/>
        <v>43536.208333333328</v>
      </c>
      <c r="N564">
        <v>1552539600</v>
      </c>
      <c r="O564" s="7">
        <f t="shared" si="55"/>
        <v>43538.208333333328</v>
      </c>
      <c r="P564" t="b">
        <v>0</v>
      </c>
      <c r="Q564" t="b">
        <v>0</v>
      </c>
      <c r="R564" t="s">
        <v>23</v>
      </c>
      <c r="S564" t="str">
        <f t="shared" si="56"/>
        <v>music</v>
      </c>
      <c r="T564" t="str">
        <f t="shared" si="57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 s="4">
        <f t="shared" si="52"/>
        <v>60.082352941176474</v>
      </c>
      <c r="F565">
        <v>5107</v>
      </c>
      <c r="G565" s="38">
        <f t="shared" si="53"/>
        <v>138.02702702702703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7">
        <f t="shared" si="54"/>
        <v>43417.25</v>
      </c>
      <c r="N565">
        <v>1543816800</v>
      </c>
      <c r="O565" s="7">
        <f t="shared" si="55"/>
        <v>43437.25</v>
      </c>
      <c r="P565" t="b">
        <v>0</v>
      </c>
      <c r="Q565" t="b">
        <v>0</v>
      </c>
      <c r="R565" t="s">
        <v>42</v>
      </c>
      <c r="S565" t="str">
        <f t="shared" si="56"/>
        <v>film &amp; video</v>
      </c>
      <c r="T565" t="str">
        <f t="shared" si="57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 s="4">
        <f t="shared" si="52"/>
        <v>78.990502793296088</v>
      </c>
      <c r="F566">
        <v>141393</v>
      </c>
      <c r="G566" s="38">
        <f t="shared" si="53"/>
        <v>83.813278008298752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7">
        <f t="shared" si="54"/>
        <v>42078.208333333328</v>
      </c>
      <c r="N566">
        <v>1427086800</v>
      </c>
      <c r="O566" s="7">
        <f t="shared" si="55"/>
        <v>42086.208333333328</v>
      </c>
      <c r="P566" t="b">
        <v>0</v>
      </c>
      <c r="Q566" t="b">
        <v>0</v>
      </c>
      <c r="R566" t="s">
        <v>33</v>
      </c>
      <c r="S566" t="str">
        <f t="shared" si="56"/>
        <v>theater</v>
      </c>
      <c r="T566" t="str">
        <f t="shared" si="57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 s="4">
        <f t="shared" si="52"/>
        <v>53.99499443826474</v>
      </c>
      <c r="F567">
        <v>194166</v>
      </c>
      <c r="G567" s="38">
        <f t="shared" si="53"/>
        <v>204.60063224446787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7">
        <f t="shared" si="54"/>
        <v>40862.25</v>
      </c>
      <c r="N567">
        <v>1323064800</v>
      </c>
      <c r="O567" s="7">
        <f t="shared" si="55"/>
        <v>40882.25</v>
      </c>
      <c r="P567" t="b">
        <v>0</v>
      </c>
      <c r="Q567" t="b">
        <v>0</v>
      </c>
      <c r="R567" t="s">
        <v>33</v>
      </c>
      <c r="S567" t="str">
        <f t="shared" si="56"/>
        <v>theater</v>
      </c>
      <c r="T567" t="str">
        <f t="shared" si="57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 s="4">
        <f t="shared" si="52"/>
        <v>111.45945945945945</v>
      </c>
      <c r="F568">
        <v>4124</v>
      </c>
      <c r="G568" s="38">
        <f t="shared" si="53"/>
        <v>44.344086021505376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7">
        <f t="shared" si="54"/>
        <v>42424.25</v>
      </c>
      <c r="N568">
        <v>1458277200</v>
      </c>
      <c r="O568" s="7">
        <f t="shared" si="55"/>
        <v>42447.208333333328</v>
      </c>
      <c r="P568" t="b">
        <v>0</v>
      </c>
      <c r="Q568" t="b">
        <v>1</v>
      </c>
      <c r="R568" t="s">
        <v>50</v>
      </c>
      <c r="S568" t="str">
        <f t="shared" si="56"/>
        <v>music</v>
      </c>
      <c r="T568" t="str">
        <f t="shared" si="57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 s="4">
        <f t="shared" si="52"/>
        <v>60.922131147540981</v>
      </c>
      <c r="F569">
        <v>14865</v>
      </c>
      <c r="G569" s="38">
        <f t="shared" si="53"/>
        <v>218.60294117647058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7">
        <f t="shared" si="54"/>
        <v>41830.208333333336</v>
      </c>
      <c r="N569">
        <v>1405141200</v>
      </c>
      <c r="O569" s="7">
        <f t="shared" si="55"/>
        <v>41832.208333333336</v>
      </c>
      <c r="P569" t="b">
        <v>0</v>
      </c>
      <c r="Q569" t="b">
        <v>0</v>
      </c>
      <c r="R569" t="s">
        <v>23</v>
      </c>
      <c r="S569" t="str">
        <f t="shared" si="56"/>
        <v>music</v>
      </c>
      <c r="T569" t="str">
        <f t="shared" si="57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 s="4">
        <f t="shared" si="52"/>
        <v>26.0015444015444</v>
      </c>
      <c r="F570">
        <v>134688</v>
      </c>
      <c r="G570" s="38">
        <f t="shared" si="53"/>
        <v>186.03314917127071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7">
        <f t="shared" si="54"/>
        <v>40374.208333333336</v>
      </c>
      <c r="N570">
        <v>1283058000</v>
      </c>
      <c r="O570" s="7">
        <f t="shared" si="55"/>
        <v>40419.208333333336</v>
      </c>
      <c r="P570" t="b">
        <v>0</v>
      </c>
      <c r="Q570" t="b">
        <v>0</v>
      </c>
      <c r="R570" t="s">
        <v>33</v>
      </c>
      <c r="S570" t="str">
        <f t="shared" si="56"/>
        <v>theater</v>
      </c>
      <c r="T570" t="str">
        <f t="shared" si="57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 s="4">
        <f t="shared" si="52"/>
        <v>80.993208828522924</v>
      </c>
      <c r="F571">
        <v>47705</v>
      </c>
      <c r="G571" s="38">
        <f t="shared" si="53"/>
        <v>237.33830845771143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7">
        <f t="shared" si="54"/>
        <v>40554.25</v>
      </c>
      <c r="N571">
        <v>1295762400</v>
      </c>
      <c r="O571" s="7">
        <f t="shared" si="55"/>
        <v>40566.25</v>
      </c>
      <c r="P571" t="b">
        <v>0</v>
      </c>
      <c r="Q571" t="b">
        <v>0</v>
      </c>
      <c r="R571" t="s">
        <v>71</v>
      </c>
      <c r="S571" t="str">
        <f t="shared" si="56"/>
        <v>film &amp; video</v>
      </c>
      <c r="T571" t="str">
        <f t="shared" si="57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 s="4">
        <f t="shared" si="52"/>
        <v>34.995963302752294</v>
      </c>
      <c r="F572">
        <v>95364</v>
      </c>
      <c r="G572" s="38">
        <f t="shared" si="53"/>
        <v>305.65384615384613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7">
        <f t="shared" si="54"/>
        <v>41993.25</v>
      </c>
      <c r="N572">
        <v>1419573600</v>
      </c>
      <c r="O572" s="7">
        <f t="shared" si="55"/>
        <v>41999.25</v>
      </c>
      <c r="P572" t="b">
        <v>0</v>
      </c>
      <c r="Q572" t="b">
        <v>1</v>
      </c>
      <c r="R572" t="s">
        <v>23</v>
      </c>
      <c r="S572" t="str">
        <f t="shared" si="56"/>
        <v>music</v>
      </c>
      <c r="T572" t="str">
        <f t="shared" si="57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 s="4">
        <f t="shared" si="52"/>
        <v>94.142857142857139</v>
      </c>
      <c r="F573">
        <v>3295</v>
      </c>
      <c r="G573" s="38">
        <f t="shared" si="53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7">
        <f t="shared" si="54"/>
        <v>42174.208333333328</v>
      </c>
      <c r="N573">
        <v>1438750800</v>
      </c>
      <c r="O573" s="7">
        <f t="shared" si="55"/>
        <v>42221.208333333328</v>
      </c>
      <c r="P573" t="b">
        <v>0</v>
      </c>
      <c r="Q573" t="b">
        <v>0</v>
      </c>
      <c r="R573" t="s">
        <v>100</v>
      </c>
      <c r="S573" t="str">
        <f t="shared" si="56"/>
        <v>film &amp; video</v>
      </c>
      <c r="T573" t="str">
        <f t="shared" si="57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 s="4">
        <f t="shared" si="52"/>
        <v>52.085106382978722</v>
      </c>
      <c r="F574">
        <v>4896</v>
      </c>
      <c r="G574" s="38">
        <f t="shared" si="53"/>
        <v>54.400000000000006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7">
        <f t="shared" si="54"/>
        <v>42275.208333333328</v>
      </c>
      <c r="N574">
        <v>1444798800</v>
      </c>
      <c r="O574" s="7">
        <f t="shared" si="55"/>
        <v>42291.208333333328</v>
      </c>
      <c r="P574" t="b">
        <v>0</v>
      </c>
      <c r="Q574" t="b">
        <v>1</v>
      </c>
      <c r="R574" t="s">
        <v>23</v>
      </c>
      <c r="S574" t="str">
        <f t="shared" si="56"/>
        <v>music</v>
      </c>
      <c r="T574" t="str">
        <f t="shared" si="57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 s="4">
        <f t="shared" si="52"/>
        <v>24.986666666666668</v>
      </c>
      <c r="F575">
        <v>7496</v>
      </c>
      <c r="G575" s="38">
        <f t="shared" si="53"/>
        <v>111.88059701492537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7">
        <f t="shared" si="54"/>
        <v>41761.208333333336</v>
      </c>
      <c r="N575">
        <v>1399179600</v>
      </c>
      <c r="O575" s="7">
        <f t="shared" si="55"/>
        <v>41763.208333333336</v>
      </c>
      <c r="P575" t="b">
        <v>0</v>
      </c>
      <c r="Q575" t="b">
        <v>0</v>
      </c>
      <c r="R575" t="s">
        <v>1029</v>
      </c>
      <c r="S575" t="str">
        <f t="shared" si="56"/>
        <v>journalism</v>
      </c>
      <c r="T575" t="str">
        <f t="shared" si="57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 s="4">
        <f t="shared" si="52"/>
        <v>69.215277777777771</v>
      </c>
      <c r="F576">
        <v>9967</v>
      </c>
      <c r="G576" s="38">
        <f t="shared" si="53"/>
        <v>369.14814814814815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7">
        <f t="shared" si="54"/>
        <v>43806.25</v>
      </c>
      <c r="N576">
        <v>1576562400</v>
      </c>
      <c r="O576" s="7">
        <f t="shared" si="55"/>
        <v>43816.25</v>
      </c>
      <c r="P576" t="b">
        <v>0</v>
      </c>
      <c r="Q576" t="b">
        <v>1</v>
      </c>
      <c r="R576" t="s">
        <v>17</v>
      </c>
      <c r="S576" t="str">
        <f t="shared" si="56"/>
        <v>food</v>
      </c>
      <c r="T576" t="str">
        <f t="shared" si="57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 s="4">
        <f t="shared" ref="E577:E640" si="58">F577/I577</f>
        <v>93.944444444444443</v>
      </c>
      <c r="F577">
        <v>52421</v>
      </c>
      <c r="G577" s="38">
        <f t="shared" si="53"/>
        <v>62.930372148859547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7">
        <f t="shared" si="54"/>
        <v>41779.208333333336</v>
      </c>
      <c r="N577">
        <v>1400821200</v>
      </c>
      <c r="O577" s="7">
        <f t="shared" si="55"/>
        <v>41782.208333333336</v>
      </c>
      <c r="P577" t="b">
        <v>0</v>
      </c>
      <c r="Q577" t="b">
        <v>1</v>
      </c>
      <c r="R577" t="s">
        <v>33</v>
      </c>
      <c r="S577" t="str">
        <f t="shared" si="56"/>
        <v>theater</v>
      </c>
      <c r="T577" t="str">
        <f t="shared" si="57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 s="4">
        <f t="shared" si="58"/>
        <v>98.40625</v>
      </c>
      <c r="F578">
        <v>6298</v>
      </c>
      <c r="G578" s="38">
        <f t="shared" si="53"/>
        <v>64.927835051546396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7">
        <f t="shared" si="54"/>
        <v>43040.208333333328</v>
      </c>
      <c r="N578">
        <v>1510984800</v>
      </c>
      <c r="O578" s="7">
        <f t="shared" si="55"/>
        <v>43057.25</v>
      </c>
      <c r="P578" t="b">
        <v>0</v>
      </c>
      <c r="Q578" t="b">
        <v>0</v>
      </c>
      <c r="R578" t="s">
        <v>33</v>
      </c>
      <c r="S578" t="str">
        <f t="shared" si="56"/>
        <v>theater</v>
      </c>
      <c r="T578" t="str">
        <f t="shared" si="57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 s="4">
        <f t="shared" si="58"/>
        <v>41.783783783783782</v>
      </c>
      <c r="F579">
        <v>1546</v>
      </c>
      <c r="G579" s="38">
        <f t="shared" ref="G579:G642" si="59">F579/D579*100</f>
        <v>18.853658536585368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7">
        <f t="shared" ref="M579:M642" si="60">(((L579/60)/60)/24)+DATE(1970,1,1)</f>
        <v>40613.25</v>
      </c>
      <c r="N579">
        <v>1302066000</v>
      </c>
      <c r="O579" s="7">
        <f t="shared" ref="O579:O642" si="61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2">LEFT(R579, FIND("/", R579) - 1)</f>
        <v>music</v>
      </c>
      <c r="T579" t="str">
        <f t="shared" ref="T579:T642" si="63">MID(R579, FIND("/", R579) + 1, LEN(R579) - FIND("/",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 s="4">
        <f t="shared" si="58"/>
        <v>65.991836734693877</v>
      </c>
      <c r="F580">
        <v>16168</v>
      </c>
      <c r="G580" s="38">
        <f t="shared" si="59"/>
        <v>16.754404145077721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7">
        <f t="shared" si="60"/>
        <v>40878.25</v>
      </c>
      <c r="N580">
        <v>1322978400</v>
      </c>
      <c r="O580" s="7">
        <f t="shared" si="61"/>
        <v>40881.25</v>
      </c>
      <c r="P580" t="b">
        <v>0</v>
      </c>
      <c r="Q580" t="b">
        <v>0</v>
      </c>
      <c r="R580" t="s">
        <v>474</v>
      </c>
      <c r="S580" t="str">
        <f t="shared" si="62"/>
        <v>film &amp; video</v>
      </c>
      <c r="T580" t="str">
        <f t="shared" si="63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 s="4">
        <f t="shared" si="58"/>
        <v>72.05747126436782</v>
      </c>
      <c r="F581">
        <v>6269</v>
      </c>
      <c r="G581" s="38">
        <f t="shared" si="59"/>
        <v>101.11290322580646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7">
        <f t="shared" si="60"/>
        <v>40762.208333333336</v>
      </c>
      <c r="N581">
        <v>1313730000</v>
      </c>
      <c r="O581" s="7">
        <f t="shared" si="61"/>
        <v>40774.208333333336</v>
      </c>
      <c r="P581" t="b">
        <v>0</v>
      </c>
      <c r="Q581" t="b">
        <v>0</v>
      </c>
      <c r="R581" t="s">
        <v>159</v>
      </c>
      <c r="S581" t="str">
        <f t="shared" si="62"/>
        <v>music</v>
      </c>
      <c r="T581" t="str">
        <f t="shared" si="63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 s="4">
        <f t="shared" si="58"/>
        <v>48.003209242618745</v>
      </c>
      <c r="F582">
        <v>149578</v>
      </c>
      <c r="G582" s="38">
        <f t="shared" si="59"/>
        <v>341.5022831050228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7">
        <f t="shared" si="60"/>
        <v>41696.25</v>
      </c>
      <c r="N582">
        <v>1394085600</v>
      </c>
      <c r="O582" s="7">
        <f t="shared" si="61"/>
        <v>41704.25</v>
      </c>
      <c r="P582" t="b">
        <v>0</v>
      </c>
      <c r="Q582" t="b">
        <v>0</v>
      </c>
      <c r="R582" t="s">
        <v>33</v>
      </c>
      <c r="S582" t="str">
        <f t="shared" si="62"/>
        <v>theater</v>
      </c>
      <c r="T582" t="str">
        <f t="shared" si="63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 s="4">
        <f t="shared" si="58"/>
        <v>54.098591549295776</v>
      </c>
      <c r="F583">
        <v>3841</v>
      </c>
      <c r="G583" s="38">
        <f t="shared" si="59"/>
        <v>64.016666666666666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7">
        <f t="shared" si="60"/>
        <v>40662.208333333336</v>
      </c>
      <c r="N583">
        <v>1305349200</v>
      </c>
      <c r="O583" s="7">
        <f t="shared" si="61"/>
        <v>40677.208333333336</v>
      </c>
      <c r="P583" t="b">
        <v>0</v>
      </c>
      <c r="Q583" t="b">
        <v>0</v>
      </c>
      <c r="R583" t="s">
        <v>28</v>
      </c>
      <c r="S583" t="str">
        <f t="shared" si="62"/>
        <v>technology</v>
      </c>
      <c r="T583" t="str">
        <f t="shared" si="63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 s="4">
        <f t="shared" si="58"/>
        <v>107.88095238095238</v>
      </c>
      <c r="F584">
        <v>4531</v>
      </c>
      <c r="G584" s="38">
        <f t="shared" si="59"/>
        <v>52.080459770114942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7">
        <f t="shared" si="60"/>
        <v>42165.208333333328</v>
      </c>
      <c r="N584">
        <v>1434344400</v>
      </c>
      <c r="O584" s="7">
        <f t="shared" si="61"/>
        <v>42170.208333333328</v>
      </c>
      <c r="P584" t="b">
        <v>0</v>
      </c>
      <c r="Q584" t="b">
        <v>1</v>
      </c>
      <c r="R584" t="s">
        <v>89</v>
      </c>
      <c r="S584" t="str">
        <f t="shared" si="62"/>
        <v>games</v>
      </c>
      <c r="T584" t="str">
        <f t="shared" si="63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 s="4">
        <f t="shared" si="58"/>
        <v>67.034103410341032</v>
      </c>
      <c r="F585">
        <v>60934</v>
      </c>
      <c r="G585" s="38">
        <f t="shared" si="59"/>
        <v>322.40211640211641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7">
        <f t="shared" si="60"/>
        <v>40959.25</v>
      </c>
      <c r="N585">
        <v>1331186400</v>
      </c>
      <c r="O585" s="7">
        <f t="shared" si="61"/>
        <v>40976.25</v>
      </c>
      <c r="P585" t="b">
        <v>0</v>
      </c>
      <c r="Q585" t="b">
        <v>0</v>
      </c>
      <c r="R585" t="s">
        <v>42</v>
      </c>
      <c r="S585" t="str">
        <f t="shared" si="62"/>
        <v>film &amp; video</v>
      </c>
      <c r="T585" t="str">
        <f t="shared" si="63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 s="4">
        <f t="shared" si="58"/>
        <v>64.01425914445133</v>
      </c>
      <c r="F586">
        <v>103255</v>
      </c>
      <c r="G586" s="38">
        <f t="shared" si="59"/>
        <v>119.50810185185186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7">
        <f t="shared" si="60"/>
        <v>41024.208333333336</v>
      </c>
      <c r="N586">
        <v>1336539600</v>
      </c>
      <c r="O586" s="7">
        <f t="shared" si="61"/>
        <v>41038.208333333336</v>
      </c>
      <c r="P586" t="b">
        <v>0</v>
      </c>
      <c r="Q586" t="b">
        <v>0</v>
      </c>
      <c r="R586" t="s">
        <v>28</v>
      </c>
      <c r="S586" t="str">
        <f t="shared" si="62"/>
        <v>technology</v>
      </c>
      <c r="T586" t="str">
        <f t="shared" si="63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 s="4">
        <f t="shared" si="58"/>
        <v>96.066176470588232</v>
      </c>
      <c r="F587">
        <v>13065</v>
      </c>
      <c r="G587" s="38">
        <f t="shared" si="59"/>
        <v>146.79775280898878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7">
        <f t="shared" si="60"/>
        <v>40255.208333333336</v>
      </c>
      <c r="N587">
        <v>1269752400</v>
      </c>
      <c r="O587" s="7">
        <f t="shared" si="61"/>
        <v>40265.208333333336</v>
      </c>
      <c r="P587" t="b">
        <v>0</v>
      </c>
      <c r="Q587" t="b">
        <v>0</v>
      </c>
      <c r="R587" t="s">
        <v>206</v>
      </c>
      <c r="S587" t="str">
        <f t="shared" si="62"/>
        <v>publishing</v>
      </c>
      <c r="T587" t="str">
        <f t="shared" si="63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 s="4">
        <f t="shared" si="58"/>
        <v>51.184615384615384</v>
      </c>
      <c r="F588">
        <v>6654</v>
      </c>
      <c r="G588" s="38">
        <f t="shared" si="59"/>
        <v>950.57142857142856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7">
        <f t="shared" si="60"/>
        <v>40499.25</v>
      </c>
      <c r="N588">
        <v>1291615200</v>
      </c>
      <c r="O588" s="7">
        <f t="shared" si="61"/>
        <v>40518.25</v>
      </c>
      <c r="P588" t="b">
        <v>0</v>
      </c>
      <c r="Q588" t="b">
        <v>0</v>
      </c>
      <c r="R588" t="s">
        <v>23</v>
      </c>
      <c r="S588" t="str">
        <f t="shared" si="62"/>
        <v>music</v>
      </c>
      <c r="T588" t="str">
        <f t="shared" si="63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 s="4">
        <f t="shared" si="58"/>
        <v>43.92307692307692</v>
      </c>
      <c r="F589">
        <v>6852</v>
      </c>
      <c r="G589" s="38">
        <f t="shared" si="59"/>
        <v>72.893617021276597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7">
        <f t="shared" si="60"/>
        <v>43484.25</v>
      </c>
      <c r="N589">
        <v>1552366800</v>
      </c>
      <c r="O589" s="7">
        <f t="shared" si="61"/>
        <v>43536.208333333328</v>
      </c>
      <c r="P589" t="b">
        <v>0</v>
      </c>
      <c r="Q589" t="b">
        <v>1</v>
      </c>
      <c r="R589" t="s">
        <v>17</v>
      </c>
      <c r="S589" t="str">
        <f t="shared" si="62"/>
        <v>food</v>
      </c>
      <c r="T589" t="str">
        <f t="shared" si="63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 s="4">
        <f t="shared" si="58"/>
        <v>91.021198830409361</v>
      </c>
      <c r="F590">
        <v>124517</v>
      </c>
      <c r="G590" s="38">
        <f t="shared" si="59"/>
        <v>79.008248730964468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7">
        <f t="shared" si="60"/>
        <v>40262.208333333336</v>
      </c>
      <c r="N590">
        <v>1272171600</v>
      </c>
      <c r="O590" s="7">
        <f t="shared" si="61"/>
        <v>40293.208333333336</v>
      </c>
      <c r="P590" t="b">
        <v>0</v>
      </c>
      <c r="Q590" t="b">
        <v>0</v>
      </c>
      <c r="R590" t="s">
        <v>33</v>
      </c>
      <c r="S590" t="str">
        <f t="shared" si="62"/>
        <v>theater</v>
      </c>
      <c r="T590" t="str">
        <f t="shared" si="63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 s="4">
        <f t="shared" si="58"/>
        <v>50.127450980392155</v>
      </c>
      <c r="F591">
        <v>5113</v>
      </c>
      <c r="G591" s="38">
        <f t="shared" si="59"/>
        <v>64.721518987341781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7">
        <f t="shared" si="60"/>
        <v>42190.208333333328</v>
      </c>
      <c r="N591">
        <v>1436677200</v>
      </c>
      <c r="O591" s="7">
        <f t="shared" si="61"/>
        <v>42197.208333333328</v>
      </c>
      <c r="P591" t="b">
        <v>0</v>
      </c>
      <c r="Q591" t="b">
        <v>0</v>
      </c>
      <c r="R591" t="s">
        <v>42</v>
      </c>
      <c r="S591" t="str">
        <f t="shared" si="62"/>
        <v>film &amp; video</v>
      </c>
      <c r="T591" t="str">
        <f t="shared" si="63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 s="4">
        <f t="shared" si="58"/>
        <v>67.720930232558146</v>
      </c>
      <c r="F592">
        <v>5824</v>
      </c>
      <c r="G592" s="38">
        <f t="shared" si="59"/>
        <v>82.028169014084511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7">
        <f t="shared" si="60"/>
        <v>41994.25</v>
      </c>
      <c r="N592">
        <v>1420092000</v>
      </c>
      <c r="O592" s="7">
        <f t="shared" si="61"/>
        <v>42005.25</v>
      </c>
      <c r="P592" t="b">
        <v>0</v>
      </c>
      <c r="Q592" t="b">
        <v>0</v>
      </c>
      <c r="R592" t="s">
        <v>133</v>
      </c>
      <c r="S592" t="str">
        <f t="shared" si="62"/>
        <v>publishing</v>
      </c>
      <c r="T592" t="str">
        <f t="shared" si="63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 s="4">
        <f t="shared" si="58"/>
        <v>61.03921568627451</v>
      </c>
      <c r="F593">
        <v>6226</v>
      </c>
      <c r="G593" s="38">
        <f t="shared" si="59"/>
        <v>1037.6666666666667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7">
        <f t="shared" si="60"/>
        <v>40373.208333333336</v>
      </c>
      <c r="N593">
        <v>1279947600</v>
      </c>
      <c r="O593" s="7">
        <f t="shared" si="61"/>
        <v>40383.208333333336</v>
      </c>
      <c r="P593" t="b">
        <v>0</v>
      </c>
      <c r="Q593" t="b">
        <v>0</v>
      </c>
      <c r="R593" t="s">
        <v>89</v>
      </c>
      <c r="S593" t="str">
        <f t="shared" si="62"/>
        <v>games</v>
      </c>
      <c r="T593" t="str">
        <f t="shared" si="63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 s="4">
        <f t="shared" si="58"/>
        <v>80.011857707509876</v>
      </c>
      <c r="F594">
        <v>20243</v>
      </c>
      <c r="G594" s="38">
        <f t="shared" si="59"/>
        <v>12.910076530612244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7">
        <f t="shared" si="60"/>
        <v>41789.208333333336</v>
      </c>
      <c r="N594">
        <v>1402203600</v>
      </c>
      <c r="O594" s="7">
        <f t="shared" si="61"/>
        <v>41798.208333333336</v>
      </c>
      <c r="P594" t="b">
        <v>0</v>
      </c>
      <c r="Q594" t="b">
        <v>0</v>
      </c>
      <c r="R594" t="s">
        <v>33</v>
      </c>
      <c r="S594" t="str">
        <f t="shared" si="62"/>
        <v>theater</v>
      </c>
      <c r="T594" t="str">
        <f t="shared" si="63"/>
        <v>plays</v>
      </c>
    </row>
    <row r="595" spans="1:20" ht="34" x14ac:dyDescent="0.2">
      <c r="A595">
        <v>593</v>
      </c>
      <c r="B595" t="s">
        <v>1228</v>
      </c>
      <c r="C595" s="3" t="s">
        <v>1229</v>
      </c>
      <c r="D595">
        <v>121600</v>
      </c>
      <c r="E595" s="4">
        <f t="shared" si="58"/>
        <v>47.001497753369947</v>
      </c>
      <c r="F595">
        <v>188288</v>
      </c>
      <c r="G595" s="38">
        <f t="shared" si="59"/>
        <v>154.84210526315789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7">
        <f t="shared" si="60"/>
        <v>41724.208333333336</v>
      </c>
      <c r="N595">
        <v>1396933200</v>
      </c>
      <c r="O595" s="7">
        <f t="shared" si="61"/>
        <v>41737.208333333336</v>
      </c>
      <c r="P595" t="b">
        <v>0</v>
      </c>
      <c r="Q595" t="b">
        <v>0</v>
      </c>
      <c r="R595" t="s">
        <v>71</v>
      </c>
      <c r="S595" t="str">
        <f t="shared" si="62"/>
        <v>film &amp; video</v>
      </c>
      <c r="T595" t="str">
        <f t="shared" si="63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 s="4">
        <f t="shared" si="58"/>
        <v>71.127388535031841</v>
      </c>
      <c r="F596">
        <v>11167</v>
      </c>
      <c r="G596" s="38">
        <f t="shared" si="59"/>
        <v>7.0991735537190088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7">
        <f t="shared" si="60"/>
        <v>42548.208333333328</v>
      </c>
      <c r="N596">
        <v>1467262800</v>
      </c>
      <c r="O596" s="7">
        <f t="shared" si="61"/>
        <v>42551.208333333328</v>
      </c>
      <c r="P596" t="b">
        <v>0</v>
      </c>
      <c r="Q596" t="b">
        <v>1</v>
      </c>
      <c r="R596" t="s">
        <v>33</v>
      </c>
      <c r="S596" t="str">
        <f t="shared" si="62"/>
        <v>theater</v>
      </c>
      <c r="T596" t="str">
        <f t="shared" si="63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 s="4">
        <f t="shared" si="58"/>
        <v>89.99079189686924</v>
      </c>
      <c r="F597">
        <v>146595</v>
      </c>
      <c r="G597" s="38">
        <f t="shared" si="59"/>
        <v>208.52773826458036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7">
        <f t="shared" si="60"/>
        <v>40253.208333333336</v>
      </c>
      <c r="N597">
        <v>1270530000</v>
      </c>
      <c r="O597" s="7">
        <f t="shared" si="61"/>
        <v>40274.208333333336</v>
      </c>
      <c r="P597" t="b">
        <v>0</v>
      </c>
      <c r="Q597" t="b">
        <v>1</v>
      </c>
      <c r="R597" t="s">
        <v>33</v>
      </c>
      <c r="S597" t="str">
        <f t="shared" si="62"/>
        <v>theater</v>
      </c>
      <c r="T597" t="str">
        <f t="shared" si="63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 s="4">
        <f t="shared" si="58"/>
        <v>43.032786885245905</v>
      </c>
      <c r="F598">
        <v>7875</v>
      </c>
      <c r="G598" s="38">
        <f t="shared" si="59"/>
        <v>99.683544303797461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7">
        <f t="shared" si="60"/>
        <v>42434.25</v>
      </c>
      <c r="N598">
        <v>1457762400</v>
      </c>
      <c r="O598" s="7">
        <f t="shared" si="61"/>
        <v>42441.25</v>
      </c>
      <c r="P598" t="b">
        <v>0</v>
      </c>
      <c r="Q598" t="b">
        <v>1</v>
      </c>
      <c r="R598" t="s">
        <v>53</v>
      </c>
      <c r="S598" t="str">
        <f t="shared" si="62"/>
        <v>film &amp; video</v>
      </c>
      <c r="T598" t="str">
        <f t="shared" si="63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 s="4">
        <f t="shared" si="58"/>
        <v>67.997714808043881</v>
      </c>
      <c r="F599">
        <v>148779</v>
      </c>
      <c r="G599" s="38">
        <f t="shared" si="59"/>
        <v>201.59756097560978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7">
        <f t="shared" si="60"/>
        <v>43786.25</v>
      </c>
      <c r="N599">
        <v>1575525600</v>
      </c>
      <c r="O599" s="7">
        <f t="shared" si="61"/>
        <v>43804.25</v>
      </c>
      <c r="P599" t="b">
        <v>0</v>
      </c>
      <c r="Q599" t="b">
        <v>0</v>
      </c>
      <c r="R599" t="s">
        <v>33</v>
      </c>
      <c r="S599" t="str">
        <f t="shared" si="62"/>
        <v>theater</v>
      </c>
      <c r="T599" t="str">
        <f t="shared" si="63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 s="4">
        <f t="shared" si="58"/>
        <v>73.004566210045667</v>
      </c>
      <c r="F600">
        <v>175868</v>
      </c>
      <c r="G600" s="38">
        <f t="shared" si="59"/>
        <v>162.09032258064516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7">
        <f t="shared" si="60"/>
        <v>40344.208333333336</v>
      </c>
      <c r="N600">
        <v>1279083600</v>
      </c>
      <c r="O600" s="7">
        <f t="shared" si="61"/>
        <v>40373.208333333336</v>
      </c>
      <c r="P600" t="b">
        <v>0</v>
      </c>
      <c r="Q600" t="b">
        <v>0</v>
      </c>
      <c r="R600" t="s">
        <v>23</v>
      </c>
      <c r="S600" t="str">
        <f t="shared" si="62"/>
        <v>music</v>
      </c>
      <c r="T600" t="str">
        <f t="shared" si="63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 s="4">
        <f t="shared" si="58"/>
        <v>62.341463414634148</v>
      </c>
      <c r="F601">
        <v>5112</v>
      </c>
      <c r="G601" s="38">
        <f t="shared" si="59"/>
        <v>3.6436208125445471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7">
        <f t="shared" si="60"/>
        <v>42047.25</v>
      </c>
      <c r="N601">
        <v>1424412000</v>
      </c>
      <c r="O601" s="7">
        <f t="shared" si="61"/>
        <v>42055.25</v>
      </c>
      <c r="P601" t="b">
        <v>0</v>
      </c>
      <c r="Q601" t="b">
        <v>0</v>
      </c>
      <c r="R601" t="s">
        <v>42</v>
      </c>
      <c r="S601" t="str">
        <f t="shared" si="62"/>
        <v>film &amp; video</v>
      </c>
      <c r="T601" t="str">
        <f t="shared" si="63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 s="4">
        <f t="shared" si="58"/>
        <v>5</v>
      </c>
      <c r="F602">
        <v>5</v>
      </c>
      <c r="G602" s="38">
        <f t="shared" si="59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7">
        <f t="shared" si="60"/>
        <v>41485.208333333336</v>
      </c>
      <c r="N602">
        <v>1376197200</v>
      </c>
      <c r="O602" s="7">
        <f t="shared" si="61"/>
        <v>41497.208333333336</v>
      </c>
      <c r="P602" t="b">
        <v>0</v>
      </c>
      <c r="Q602" t="b">
        <v>0</v>
      </c>
      <c r="R602" t="s">
        <v>17</v>
      </c>
      <c r="S602" t="str">
        <f t="shared" si="62"/>
        <v>food</v>
      </c>
      <c r="T602" t="str">
        <f t="shared" si="63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 s="4">
        <f t="shared" si="58"/>
        <v>67.103092783505161</v>
      </c>
      <c r="F603">
        <v>13018</v>
      </c>
      <c r="G603" s="38">
        <f t="shared" si="59"/>
        <v>206.63492063492063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7">
        <f t="shared" si="60"/>
        <v>41789.208333333336</v>
      </c>
      <c r="N603">
        <v>1402894800</v>
      </c>
      <c r="O603" s="7">
        <f t="shared" si="61"/>
        <v>41806.208333333336</v>
      </c>
      <c r="P603" t="b">
        <v>1</v>
      </c>
      <c r="Q603" t="b">
        <v>0</v>
      </c>
      <c r="R603" t="s">
        <v>65</v>
      </c>
      <c r="S603" t="str">
        <f t="shared" si="62"/>
        <v>technology</v>
      </c>
      <c r="T603" t="str">
        <f t="shared" si="63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 s="4">
        <f t="shared" si="58"/>
        <v>79.978947368421046</v>
      </c>
      <c r="F604">
        <v>91176</v>
      </c>
      <c r="G604" s="38">
        <f t="shared" si="59"/>
        <v>128.23628691983123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7">
        <f t="shared" si="60"/>
        <v>42160.208333333328</v>
      </c>
      <c r="N604">
        <v>1434430800</v>
      </c>
      <c r="O604" s="7">
        <f t="shared" si="61"/>
        <v>42171.208333333328</v>
      </c>
      <c r="P604" t="b">
        <v>0</v>
      </c>
      <c r="Q604" t="b">
        <v>0</v>
      </c>
      <c r="R604" t="s">
        <v>33</v>
      </c>
      <c r="S604" t="str">
        <f t="shared" si="62"/>
        <v>theater</v>
      </c>
      <c r="T604" t="str">
        <f t="shared" si="63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 s="4">
        <f t="shared" si="58"/>
        <v>62.176470588235297</v>
      </c>
      <c r="F605">
        <v>6342</v>
      </c>
      <c r="G605" s="38">
        <f t="shared" si="59"/>
        <v>119.66037735849055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7">
        <f t="shared" si="60"/>
        <v>43573.208333333328</v>
      </c>
      <c r="N605">
        <v>1557896400</v>
      </c>
      <c r="O605" s="7">
        <f t="shared" si="61"/>
        <v>43600.208333333328</v>
      </c>
      <c r="P605" t="b">
        <v>0</v>
      </c>
      <c r="Q605" t="b">
        <v>0</v>
      </c>
      <c r="R605" t="s">
        <v>33</v>
      </c>
      <c r="S605" t="str">
        <f t="shared" si="62"/>
        <v>theater</v>
      </c>
      <c r="T605" t="str">
        <f t="shared" si="63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 s="4">
        <f t="shared" si="58"/>
        <v>53.005950297514879</v>
      </c>
      <c r="F606">
        <v>151438</v>
      </c>
      <c r="G606" s="38">
        <f t="shared" si="59"/>
        <v>170.73055242390078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7">
        <f t="shared" si="60"/>
        <v>40565.25</v>
      </c>
      <c r="N606">
        <v>1297490400</v>
      </c>
      <c r="O606" s="7">
        <f t="shared" si="61"/>
        <v>40586.25</v>
      </c>
      <c r="P606" t="b">
        <v>0</v>
      </c>
      <c r="Q606" t="b">
        <v>0</v>
      </c>
      <c r="R606" t="s">
        <v>33</v>
      </c>
      <c r="S606" t="str">
        <f t="shared" si="62"/>
        <v>theater</v>
      </c>
      <c r="T606" t="str">
        <f t="shared" si="63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 s="4">
        <f t="shared" si="58"/>
        <v>57.738317757009348</v>
      </c>
      <c r="F607">
        <v>6178</v>
      </c>
      <c r="G607" s="38">
        <f t="shared" si="59"/>
        <v>187.21212121212122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7">
        <f t="shared" si="60"/>
        <v>42280.208333333328</v>
      </c>
      <c r="N607">
        <v>1447394400</v>
      </c>
      <c r="O607" s="7">
        <f t="shared" si="61"/>
        <v>42321.25</v>
      </c>
      <c r="P607" t="b">
        <v>0</v>
      </c>
      <c r="Q607" t="b">
        <v>0</v>
      </c>
      <c r="R607" t="s">
        <v>68</v>
      </c>
      <c r="S607" t="str">
        <f t="shared" si="62"/>
        <v>publishing</v>
      </c>
      <c r="T607" t="str">
        <f t="shared" si="63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 s="4">
        <f t="shared" si="58"/>
        <v>40.03125</v>
      </c>
      <c r="F608">
        <v>6405</v>
      </c>
      <c r="G608" s="38">
        <f t="shared" si="59"/>
        <v>188.38235294117646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7">
        <f t="shared" si="60"/>
        <v>42436.25</v>
      </c>
      <c r="N608">
        <v>1458277200</v>
      </c>
      <c r="O608" s="7">
        <f t="shared" si="61"/>
        <v>42447.208333333328</v>
      </c>
      <c r="P608" t="b">
        <v>0</v>
      </c>
      <c r="Q608" t="b">
        <v>0</v>
      </c>
      <c r="R608" t="s">
        <v>23</v>
      </c>
      <c r="S608" t="str">
        <f t="shared" si="62"/>
        <v>music</v>
      </c>
      <c r="T608" t="str">
        <f t="shared" si="63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 s="4">
        <f t="shared" si="58"/>
        <v>81.016591928251117</v>
      </c>
      <c r="F609">
        <v>180667</v>
      </c>
      <c r="G609" s="38">
        <f t="shared" si="59"/>
        <v>131.29869186046511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7">
        <f t="shared" si="60"/>
        <v>41721.208333333336</v>
      </c>
      <c r="N609">
        <v>1395723600</v>
      </c>
      <c r="O609" s="7">
        <f t="shared" si="61"/>
        <v>41723.208333333336</v>
      </c>
      <c r="P609" t="b">
        <v>0</v>
      </c>
      <c r="Q609" t="b">
        <v>0</v>
      </c>
      <c r="R609" t="s">
        <v>17</v>
      </c>
      <c r="S609" t="str">
        <f t="shared" si="62"/>
        <v>food</v>
      </c>
      <c r="T609" t="str">
        <f t="shared" si="63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 s="4">
        <f t="shared" si="58"/>
        <v>35.047468354430379</v>
      </c>
      <c r="F610">
        <v>11075</v>
      </c>
      <c r="G610" s="38">
        <f t="shared" si="59"/>
        <v>283.97435897435901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7">
        <f t="shared" si="60"/>
        <v>43530.25</v>
      </c>
      <c r="N610">
        <v>1552197600</v>
      </c>
      <c r="O610" s="7">
        <f t="shared" si="61"/>
        <v>43534.25</v>
      </c>
      <c r="P610" t="b">
        <v>0</v>
      </c>
      <c r="Q610" t="b">
        <v>1</v>
      </c>
      <c r="R610" t="s">
        <v>159</v>
      </c>
      <c r="S610" t="str">
        <f t="shared" si="62"/>
        <v>music</v>
      </c>
      <c r="T610" t="str">
        <f t="shared" si="63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 s="4">
        <f t="shared" si="58"/>
        <v>102.92307692307692</v>
      </c>
      <c r="F611">
        <v>12042</v>
      </c>
      <c r="G611" s="38">
        <f t="shared" si="59"/>
        <v>120.41999999999999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7">
        <f t="shared" si="60"/>
        <v>43481.25</v>
      </c>
      <c r="N611">
        <v>1549087200</v>
      </c>
      <c r="O611" s="7">
        <f t="shared" si="61"/>
        <v>43498.25</v>
      </c>
      <c r="P611" t="b">
        <v>0</v>
      </c>
      <c r="Q611" t="b">
        <v>0</v>
      </c>
      <c r="R611" t="s">
        <v>474</v>
      </c>
      <c r="S611" t="str">
        <f t="shared" si="62"/>
        <v>film &amp; video</v>
      </c>
      <c r="T611" t="str">
        <f t="shared" si="63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 s="4">
        <f t="shared" si="58"/>
        <v>27.998126756166094</v>
      </c>
      <c r="F612">
        <v>179356</v>
      </c>
      <c r="G612" s="38">
        <f t="shared" si="59"/>
        <v>419.0560747663551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7">
        <f t="shared" si="60"/>
        <v>41259.25</v>
      </c>
      <c r="N612">
        <v>1356847200</v>
      </c>
      <c r="O612" s="7">
        <f t="shared" si="61"/>
        <v>41273.25</v>
      </c>
      <c r="P612" t="b">
        <v>0</v>
      </c>
      <c r="Q612" t="b">
        <v>0</v>
      </c>
      <c r="R612" t="s">
        <v>33</v>
      </c>
      <c r="S612" t="str">
        <f t="shared" si="62"/>
        <v>theater</v>
      </c>
      <c r="T612" t="str">
        <f t="shared" si="63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 s="4">
        <f t="shared" si="58"/>
        <v>75.733333333333334</v>
      </c>
      <c r="F613">
        <v>1136</v>
      </c>
      <c r="G613" s="38">
        <f t="shared" si="59"/>
        <v>13.853658536585368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7">
        <f t="shared" si="60"/>
        <v>41480.208333333336</v>
      </c>
      <c r="N613">
        <v>1375765200</v>
      </c>
      <c r="O613" s="7">
        <f t="shared" si="61"/>
        <v>41492.208333333336</v>
      </c>
      <c r="P613" t="b">
        <v>0</v>
      </c>
      <c r="Q613" t="b">
        <v>0</v>
      </c>
      <c r="R613" t="s">
        <v>33</v>
      </c>
      <c r="S613" t="str">
        <f t="shared" si="62"/>
        <v>theater</v>
      </c>
      <c r="T613" t="str">
        <f t="shared" si="63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 s="4">
        <f t="shared" si="58"/>
        <v>45.026041666666664</v>
      </c>
      <c r="F614">
        <v>8645</v>
      </c>
      <c r="G614" s="38">
        <f t="shared" si="59"/>
        <v>139.43548387096774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7">
        <f t="shared" si="60"/>
        <v>40474.208333333336</v>
      </c>
      <c r="N614">
        <v>1289800800</v>
      </c>
      <c r="O614" s="7">
        <f t="shared" si="61"/>
        <v>40497.25</v>
      </c>
      <c r="P614" t="b">
        <v>0</v>
      </c>
      <c r="Q614" t="b">
        <v>0</v>
      </c>
      <c r="R614" t="s">
        <v>50</v>
      </c>
      <c r="S614" t="str">
        <f t="shared" si="62"/>
        <v>music</v>
      </c>
      <c r="T614" t="str">
        <f t="shared" si="63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 s="4">
        <f t="shared" si="58"/>
        <v>73.615384615384613</v>
      </c>
      <c r="F615">
        <v>1914</v>
      </c>
      <c r="G615" s="38">
        <f t="shared" si="59"/>
        <v>174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7">
        <f t="shared" si="60"/>
        <v>42973.208333333328</v>
      </c>
      <c r="N615">
        <v>1504501200</v>
      </c>
      <c r="O615" s="7">
        <f t="shared" si="61"/>
        <v>42982.208333333328</v>
      </c>
      <c r="P615" t="b">
        <v>0</v>
      </c>
      <c r="Q615" t="b">
        <v>0</v>
      </c>
      <c r="R615" t="s">
        <v>33</v>
      </c>
      <c r="S615" t="str">
        <f t="shared" si="62"/>
        <v>theater</v>
      </c>
      <c r="T615" t="str">
        <f t="shared" si="63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 s="4">
        <f t="shared" si="58"/>
        <v>56.991701244813278</v>
      </c>
      <c r="F616">
        <v>41205</v>
      </c>
      <c r="G616" s="38">
        <f t="shared" si="59"/>
        <v>155.49056603773585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7">
        <f t="shared" si="60"/>
        <v>42746.25</v>
      </c>
      <c r="N616">
        <v>1485669600</v>
      </c>
      <c r="O616" s="7">
        <f t="shared" si="61"/>
        <v>42764.25</v>
      </c>
      <c r="P616" t="b">
        <v>0</v>
      </c>
      <c r="Q616" t="b">
        <v>0</v>
      </c>
      <c r="R616" t="s">
        <v>33</v>
      </c>
      <c r="S616" t="str">
        <f t="shared" si="62"/>
        <v>theater</v>
      </c>
      <c r="T616" t="str">
        <f t="shared" si="63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 s="4">
        <f t="shared" si="58"/>
        <v>85.223529411764702</v>
      </c>
      <c r="F617">
        <v>14488</v>
      </c>
      <c r="G617" s="38">
        <f t="shared" si="59"/>
        <v>170.44705882352943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7">
        <f t="shared" si="60"/>
        <v>42489.208333333328</v>
      </c>
      <c r="N617">
        <v>1462770000</v>
      </c>
      <c r="O617" s="7">
        <f t="shared" si="61"/>
        <v>42499.208333333328</v>
      </c>
      <c r="P617" t="b">
        <v>0</v>
      </c>
      <c r="Q617" t="b">
        <v>0</v>
      </c>
      <c r="R617" t="s">
        <v>33</v>
      </c>
      <c r="S617" t="str">
        <f t="shared" si="62"/>
        <v>theater</v>
      </c>
      <c r="T617" t="str">
        <f t="shared" si="63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 s="4">
        <f t="shared" si="58"/>
        <v>50.962184873949582</v>
      </c>
      <c r="F618">
        <v>12129</v>
      </c>
      <c r="G618" s="38">
        <f t="shared" si="59"/>
        <v>189.515625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7">
        <f t="shared" si="60"/>
        <v>41537.208333333336</v>
      </c>
      <c r="N618">
        <v>1379739600</v>
      </c>
      <c r="O618" s="7">
        <f t="shared" si="61"/>
        <v>41538.208333333336</v>
      </c>
      <c r="P618" t="b">
        <v>0</v>
      </c>
      <c r="Q618" t="b">
        <v>1</v>
      </c>
      <c r="R618" t="s">
        <v>60</v>
      </c>
      <c r="S618" t="str">
        <f t="shared" si="62"/>
        <v>music</v>
      </c>
      <c r="T618" t="str">
        <f t="shared" si="63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 s="4">
        <f t="shared" si="58"/>
        <v>63.563636363636363</v>
      </c>
      <c r="F619">
        <v>3496</v>
      </c>
      <c r="G619" s="38">
        <f t="shared" si="59"/>
        <v>249.71428571428572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7">
        <f t="shared" si="60"/>
        <v>41794.208333333336</v>
      </c>
      <c r="N619">
        <v>1402722000</v>
      </c>
      <c r="O619" s="7">
        <f t="shared" si="61"/>
        <v>41804.208333333336</v>
      </c>
      <c r="P619" t="b">
        <v>0</v>
      </c>
      <c r="Q619" t="b">
        <v>0</v>
      </c>
      <c r="R619" t="s">
        <v>33</v>
      </c>
      <c r="S619" t="str">
        <f t="shared" si="62"/>
        <v>theater</v>
      </c>
      <c r="T619" t="str">
        <f t="shared" si="63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 s="4">
        <f t="shared" si="58"/>
        <v>80.999165275459092</v>
      </c>
      <c r="F620">
        <v>97037</v>
      </c>
      <c r="G620" s="38">
        <f t="shared" si="59"/>
        <v>48.860523665659613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7">
        <f t="shared" si="60"/>
        <v>41396.208333333336</v>
      </c>
      <c r="N620">
        <v>1369285200</v>
      </c>
      <c r="O620" s="7">
        <f t="shared" si="61"/>
        <v>41417.208333333336</v>
      </c>
      <c r="P620" t="b">
        <v>0</v>
      </c>
      <c r="Q620" t="b">
        <v>0</v>
      </c>
      <c r="R620" t="s">
        <v>68</v>
      </c>
      <c r="S620" t="str">
        <f t="shared" si="62"/>
        <v>publishing</v>
      </c>
      <c r="T620" t="str">
        <f t="shared" si="63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 s="4">
        <f t="shared" si="58"/>
        <v>86.044753086419746</v>
      </c>
      <c r="F621">
        <v>55757</v>
      </c>
      <c r="G621" s="38">
        <f t="shared" si="59"/>
        <v>28.461970393057683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7">
        <f t="shared" si="60"/>
        <v>40669.208333333336</v>
      </c>
      <c r="N621">
        <v>1304744400</v>
      </c>
      <c r="O621" s="7">
        <f t="shared" si="61"/>
        <v>40670.208333333336</v>
      </c>
      <c r="P621" t="b">
        <v>1</v>
      </c>
      <c r="Q621" t="b">
        <v>1</v>
      </c>
      <c r="R621" t="s">
        <v>33</v>
      </c>
      <c r="S621" t="str">
        <f t="shared" si="62"/>
        <v>theater</v>
      </c>
      <c r="T621" t="str">
        <f t="shared" si="63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 s="4">
        <f t="shared" si="58"/>
        <v>90.0390625</v>
      </c>
      <c r="F622">
        <v>11525</v>
      </c>
      <c r="G622" s="38">
        <f t="shared" si="59"/>
        <v>268.02325581395348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7">
        <f t="shared" si="60"/>
        <v>42559.208333333328</v>
      </c>
      <c r="N622">
        <v>1468299600</v>
      </c>
      <c r="O622" s="7">
        <f t="shared" si="61"/>
        <v>42563.208333333328</v>
      </c>
      <c r="P622" t="b">
        <v>0</v>
      </c>
      <c r="Q622" t="b">
        <v>0</v>
      </c>
      <c r="R622" t="s">
        <v>122</v>
      </c>
      <c r="S622" t="str">
        <f t="shared" si="62"/>
        <v>photography</v>
      </c>
      <c r="T622" t="str">
        <f t="shared" si="63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 s="4">
        <f t="shared" si="58"/>
        <v>74.006063432835816</v>
      </c>
      <c r="F623">
        <v>158669</v>
      </c>
      <c r="G623" s="38">
        <f t="shared" si="59"/>
        <v>619.80078125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7">
        <f t="shared" si="60"/>
        <v>42626.208333333328</v>
      </c>
      <c r="N623">
        <v>1474174800</v>
      </c>
      <c r="O623" s="7">
        <f t="shared" si="61"/>
        <v>42631.208333333328</v>
      </c>
      <c r="P623" t="b">
        <v>0</v>
      </c>
      <c r="Q623" t="b">
        <v>0</v>
      </c>
      <c r="R623" t="s">
        <v>33</v>
      </c>
      <c r="S623" t="str">
        <f t="shared" si="62"/>
        <v>theater</v>
      </c>
      <c r="T623" t="str">
        <f t="shared" si="63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 s="4">
        <f t="shared" si="58"/>
        <v>92.4375</v>
      </c>
      <c r="F624">
        <v>5916</v>
      </c>
      <c r="G624" s="38">
        <f t="shared" si="59"/>
        <v>3.1301587301587301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7">
        <f t="shared" si="60"/>
        <v>43205.208333333328</v>
      </c>
      <c r="N624">
        <v>1526014800</v>
      </c>
      <c r="O624" s="7">
        <f t="shared" si="61"/>
        <v>43231.208333333328</v>
      </c>
      <c r="P624" t="b">
        <v>0</v>
      </c>
      <c r="Q624" t="b">
        <v>0</v>
      </c>
      <c r="R624" t="s">
        <v>60</v>
      </c>
      <c r="S624" t="str">
        <f t="shared" si="62"/>
        <v>music</v>
      </c>
      <c r="T624" t="str">
        <f t="shared" si="63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 s="4">
        <f t="shared" si="58"/>
        <v>55.999257333828446</v>
      </c>
      <c r="F625">
        <v>150806</v>
      </c>
      <c r="G625" s="38">
        <f t="shared" si="59"/>
        <v>159.92152704135739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7">
        <f t="shared" si="60"/>
        <v>42201.208333333328</v>
      </c>
      <c r="N625">
        <v>1437454800</v>
      </c>
      <c r="O625" s="7">
        <f t="shared" si="61"/>
        <v>42206.208333333328</v>
      </c>
      <c r="P625" t="b">
        <v>0</v>
      </c>
      <c r="Q625" t="b">
        <v>0</v>
      </c>
      <c r="R625" t="s">
        <v>33</v>
      </c>
      <c r="S625" t="str">
        <f t="shared" si="62"/>
        <v>theater</v>
      </c>
      <c r="T625" t="str">
        <f t="shared" si="63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 s="4">
        <f t="shared" si="58"/>
        <v>32.983796296296298</v>
      </c>
      <c r="F626">
        <v>14249</v>
      </c>
      <c r="G626" s="38">
        <f t="shared" si="59"/>
        <v>279.39215686274508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7">
        <f t="shared" si="60"/>
        <v>42029.25</v>
      </c>
      <c r="N626">
        <v>1422684000</v>
      </c>
      <c r="O626" s="7">
        <f t="shared" si="61"/>
        <v>42035.25</v>
      </c>
      <c r="P626" t="b">
        <v>0</v>
      </c>
      <c r="Q626" t="b">
        <v>0</v>
      </c>
      <c r="R626" t="s">
        <v>122</v>
      </c>
      <c r="S626" t="str">
        <f t="shared" si="62"/>
        <v>photography</v>
      </c>
      <c r="T626" t="str">
        <f t="shared" si="63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 s="4">
        <f t="shared" si="58"/>
        <v>93.596774193548384</v>
      </c>
      <c r="F627">
        <v>5803</v>
      </c>
      <c r="G627" s="38">
        <f t="shared" si="59"/>
        <v>77.373333333333335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7">
        <f t="shared" si="60"/>
        <v>43857.25</v>
      </c>
      <c r="N627">
        <v>1581314400</v>
      </c>
      <c r="O627" s="7">
        <f t="shared" si="61"/>
        <v>43871.25</v>
      </c>
      <c r="P627" t="b">
        <v>0</v>
      </c>
      <c r="Q627" t="b">
        <v>0</v>
      </c>
      <c r="R627" t="s">
        <v>33</v>
      </c>
      <c r="S627" t="str">
        <f t="shared" si="62"/>
        <v>theater</v>
      </c>
      <c r="T627" t="str">
        <f t="shared" si="63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 s="4">
        <f t="shared" si="58"/>
        <v>69.867724867724874</v>
      </c>
      <c r="F628">
        <v>13205</v>
      </c>
      <c r="G628" s="38">
        <f t="shared" si="59"/>
        <v>206.32812500000003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7">
        <f t="shared" si="60"/>
        <v>40449.208333333336</v>
      </c>
      <c r="N628">
        <v>1286427600</v>
      </c>
      <c r="O628" s="7">
        <f t="shared" si="61"/>
        <v>40458.208333333336</v>
      </c>
      <c r="P628" t="b">
        <v>0</v>
      </c>
      <c r="Q628" t="b">
        <v>1</v>
      </c>
      <c r="R628" t="s">
        <v>33</v>
      </c>
      <c r="S628" t="str">
        <f t="shared" si="62"/>
        <v>theater</v>
      </c>
      <c r="T628" t="str">
        <f t="shared" si="63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 s="4">
        <f t="shared" si="58"/>
        <v>72.129870129870127</v>
      </c>
      <c r="F629">
        <v>11108</v>
      </c>
      <c r="G629" s="38">
        <f t="shared" si="59"/>
        <v>694.25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7">
        <f t="shared" si="60"/>
        <v>40345.208333333336</v>
      </c>
      <c r="N629">
        <v>1278738000</v>
      </c>
      <c r="O629" s="7">
        <f t="shared" si="61"/>
        <v>40369.208333333336</v>
      </c>
      <c r="P629" t="b">
        <v>1</v>
      </c>
      <c r="Q629" t="b">
        <v>0</v>
      </c>
      <c r="R629" t="s">
        <v>17</v>
      </c>
      <c r="S629" t="str">
        <f t="shared" si="62"/>
        <v>food</v>
      </c>
      <c r="T629" t="str">
        <f t="shared" si="63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 s="4">
        <f t="shared" si="58"/>
        <v>30.041666666666668</v>
      </c>
      <c r="F630">
        <v>2884</v>
      </c>
      <c r="G630" s="38">
        <f t="shared" si="59"/>
        <v>151.78947368421052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7">
        <f t="shared" si="60"/>
        <v>40455.208333333336</v>
      </c>
      <c r="N630">
        <v>1286427600</v>
      </c>
      <c r="O630" s="7">
        <f t="shared" si="61"/>
        <v>40458.208333333336</v>
      </c>
      <c r="P630" t="b">
        <v>0</v>
      </c>
      <c r="Q630" t="b">
        <v>0</v>
      </c>
      <c r="R630" t="s">
        <v>60</v>
      </c>
      <c r="S630" t="str">
        <f t="shared" si="62"/>
        <v>music</v>
      </c>
      <c r="T630" t="str">
        <f t="shared" si="63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 s="4">
        <f t="shared" si="58"/>
        <v>73.968000000000004</v>
      </c>
      <c r="F631">
        <v>55476</v>
      </c>
      <c r="G631" s="38">
        <f t="shared" si="59"/>
        <v>64.58207217694995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7">
        <f t="shared" si="60"/>
        <v>42557.208333333328</v>
      </c>
      <c r="N631">
        <v>1467954000</v>
      </c>
      <c r="O631" s="7">
        <f t="shared" si="61"/>
        <v>42559.208333333328</v>
      </c>
      <c r="P631" t="b">
        <v>0</v>
      </c>
      <c r="Q631" t="b">
        <v>1</v>
      </c>
      <c r="R631" t="s">
        <v>33</v>
      </c>
      <c r="S631" t="str">
        <f t="shared" si="62"/>
        <v>theater</v>
      </c>
      <c r="T631" t="str">
        <f t="shared" si="63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 s="4">
        <f t="shared" si="58"/>
        <v>68.65517241379311</v>
      </c>
      <c r="F632">
        <v>5973</v>
      </c>
      <c r="G632" s="38">
        <f t="shared" si="59"/>
        <v>62.873684210526314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7">
        <f t="shared" si="60"/>
        <v>43586.208333333328</v>
      </c>
      <c r="N632">
        <v>1557637200</v>
      </c>
      <c r="O632" s="7">
        <f t="shared" si="61"/>
        <v>43597.208333333328</v>
      </c>
      <c r="P632" t="b">
        <v>0</v>
      </c>
      <c r="Q632" t="b">
        <v>1</v>
      </c>
      <c r="R632" t="s">
        <v>33</v>
      </c>
      <c r="S632" t="str">
        <f t="shared" si="62"/>
        <v>theater</v>
      </c>
      <c r="T632" t="str">
        <f t="shared" si="63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 s="4">
        <f t="shared" si="58"/>
        <v>59.992164544564154</v>
      </c>
      <c r="F633">
        <v>183756</v>
      </c>
      <c r="G633" s="38">
        <f t="shared" si="59"/>
        <v>310.39864864864865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7">
        <f t="shared" si="60"/>
        <v>43550.208333333328</v>
      </c>
      <c r="N633">
        <v>1553922000</v>
      </c>
      <c r="O633" s="7">
        <f t="shared" si="61"/>
        <v>43554.208333333328</v>
      </c>
      <c r="P633" t="b">
        <v>0</v>
      </c>
      <c r="Q633" t="b">
        <v>0</v>
      </c>
      <c r="R633" t="s">
        <v>33</v>
      </c>
      <c r="S633" t="str">
        <f t="shared" si="62"/>
        <v>theater</v>
      </c>
      <c r="T633" t="str">
        <f t="shared" si="63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 s="4">
        <f t="shared" si="58"/>
        <v>111.15827338129496</v>
      </c>
      <c r="F634">
        <v>30902</v>
      </c>
      <c r="G634" s="38">
        <f t="shared" si="59"/>
        <v>42.859916782246884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7">
        <f t="shared" si="60"/>
        <v>41945.208333333336</v>
      </c>
      <c r="N634">
        <v>1416463200</v>
      </c>
      <c r="O634" s="7">
        <f t="shared" si="61"/>
        <v>41963.25</v>
      </c>
      <c r="P634" t="b">
        <v>0</v>
      </c>
      <c r="Q634" t="b">
        <v>0</v>
      </c>
      <c r="R634" t="s">
        <v>33</v>
      </c>
      <c r="S634" t="str">
        <f t="shared" si="62"/>
        <v>theater</v>
      </c>
      <c r="T634" t="str">
        <f t="shared" si="63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 s="4">
        <f t="shared" si="58"/>
        <v>53.038095238095238</v>
      </c>
      <c r="F635">
        <v>5569</v>
      </c>
      <c r="G635" s="38">
        <f t="shared" si="59"/>
        <v>83.119402985074629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7">
        <f t="shared" si="60"/>
        <v>42315.25</v>
      </c>
      <c r="N635">
        <v>1447221600</v>
      </c>
      <c r="O635" s="7">
        <f t="shared" si="61"/>
        <v>42319.25</v>
      </c>
      <c r="P635" t="b">
        <v>0</v>
      </c>
      <c r="Q635" t="b">
        <v>0</v>
      </c>
      <c r="R635" t="s">
        <v>71</v>
      </c>
      <c r="S635" t="str">
        <f t="shared" si="62"/>
        <v>film &amp; video</v>
      </c>
      <c r="T635" t="str">
        <f t="shared" si="63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 s="4">
        <f t="shared" si="58"/>
        <v>55.985524728588658</v>
      </c>
      <c r="F636">
        <v>92824</v>
      </c>
      <c r="G636" s="38">
        <f t="shared" si="59"/>
        <v>78.531302876480552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7">
        <f t="shared" si="60"/>
        <v>42819.208333333328</v>
      </c>
      <c r="N636">
        <v>1491627600</v>
      </c>
      <c r="O636" s="7">
        <f t="shared" si="61"/>
        <v>42833.208333333328</v>
      </c>
      <c r="P636" t="b">
        <v>0</v>
      </c>
      <c r="Q636" t="b">
        <v>0</v>
      </c>
      <c r="R636" t="s">
        <v>269</v>
      </c>
      <c r="S636" t="str">
        <f t="shared" si="62"/>
        <v>film &amp; video</v>
      </c>
      <c r="T636" t="str">
        <f t="shared" si="63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 s="4">
        <f t="shared" si="58"/>
        <v>69.986760812003524</v>
      </c>
      <c r="F637">
        <v>158590</v>
      </c>
      <c r="G637" s="38">
        <f t="shared" si="59"/>
        <v>114.09352517985612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7">
        <f t="shared" si="60"/>
        <v>41314.25</v>
      </c>
      <c r="N637">
        <v>1363150800</v>
      </c>
      <c r="O637" s="7">
        <f t="shared" si="61"/>
        <v>41346.208333333336</v>
      </c>
      <c r="P637" t="b">
        <v>0</v>
      </c>
      <c r="Q637" t="b">
        <v>0</v>
      </c>
      <c r="R637" t="s">
        <v>269</v>
      </c>
      <c r="S637" t="str">
        <f t="shared" si="62"/>
        <v>film &amp; video</v>
      </c>
      <c r="T637" t="str">
        <f t="shared" si="63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 s="4">
        <f t="shared" si="58"/>
        <v>48.998079877112133</v>
      </c>
      <c r="F638">
        <v>127591</v>
      </c>
      <c r="G638" s="38">
        <f t="shared" si="59"/>
        <v>64.537683358624179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7">
        <f t="shared" si="60"/>
        <v>40926.25</v>
      </c>
      <c r="N638">
        <v>1330754400</v>
      </c>
      <c r="O638" s="7">
        <f t="shared" si="61"/>
        <v>40971.25</v>
      </c>
      <c r="P638" t="b">
        <v>0</v>
      </c>
      <c r="Q638" t="b">
        <v>1</v>
      </c>
      <c r="R638" t="s">
        <v>71</v>
      </c>
      <c r="S638" t="str">
        <f t="shared" si="62"/>
        <v>film &amp; video</v>
      </c>
      <c r="T638" t="str">
        <f t="shared" si="63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 s="4">
        <f t="shared" si="58"/>
        <v>103.84615384615384</v>
      </c>
      <c r="F639">
        <v>6750</v>
      </c>
      <c r="G639" s="38">
        <f t="shared" si="59"/>
        <v>79.411764705882348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7">
        <f t="shared" si="60"/>
        <v>42688.25</v>
      </c>
      <c r="N639">
        <v>1479794400</v>
      </c>
      <c r="O639" s="7">
        <f t="shared" si="61"/>
        <v>42696.25</v>
      </c>
      <c r="P639" t="b">
        <v>0</v>
      </c>
      <c r="Q639" t="b">
        <v>0</v>
      </c>
      <c r="R639" t="s">
        <v>33</v>
      </c>
      <c r="S639" t="str">
        <f t="shared" si="62"/>
        <v>theater</v>
      </c>
      <c r="T639" t="str">
        <f t="shared" si="63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 s="4">
        <f t="shared" si="58"/>
        <v>99.127659574468083</v>
      </c>
      <c r="F640">
        <v>9318</v>
      </c>
      <c r="G640" s="38">
        <f t="shared" si="59"/>
        <v>11.419117647058824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7">
        <f t="shared" si="60"/>
        <v>40386.208333333336</v>
      </c>
      <c r="N640">
        <v>1281243600</v>
      </c>
      <c r="O640" s="7">
        <f t="shared" si="61"/>
        <v>40398.208333333336</v>
      </c>
      <c r="P640" t="b">
        <v>0</v>
      </c>
      <c r="Q640" t="b">
        <v>1</v>
      </c>
      <c r="R640" t="s">
        <v>33</v>
      </c>
      <c r="S640" t="str">
        <f t="shared" si="62"/>
        <v>theater</v>
      </c>
      <c r="T640" t="str">
        <f t="shared" si="63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 s="4">
        <f t="shared" ref="E641:E704" si="64">F641/I641</f>
        <v>107.37777777777778</v>
      </c>
      <c r="F641">
        <v>4832</v>
      </c>
      <c r="G641" s="38">
        <f t="shared" si="59"/>
        <v>56.186046511627907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7">
        <f t="shared" si="60"/>
        <v>43309.208333333328</v>
      </c>
      <c r="N641">
        <v>1532754000</v>
      </c>
      <c r="O641" s="7">
        <f t="shared" si="61"/>
        <v>43309.208333333328</v>
      </c>
      <c r="P641" t="b">
        <v>0</v>
      </c>
      <c r="Q641" t="b">
        <v>1</v>
      </c>
      <c r="R641" t="s">
        <v>53</v>
      </c>
      <c r="S641" t="str">
        <f t="shared" si="62"/>
        <v>film &amp; video</v>
      </c>
      <c r="T641" t="str">
        <f t="shared" si="63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 s="4">
        <f t="shared" si="64"/>
        <v>76.922178988326849</v>
      </c>
      <c r="F642">
        <v>19769</v>
      </c>
      <c r="G642" s="38">
        <f t="shared" si="59"/>
        <v>16.501669449081803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7">
        <f t="shared" si="60"/>
        <v>42387.25</v>
      </c>
      <c r="N642">
        <v>1453356000</v>
      </c>
      <c r="O642" s="7">
        <f t="shared" si="61"/>
        <v>42390.25</v>
      </c>
      <c r="P642" t="b">
        <v>0</v>
      </c>
      <c r="Q642" t="b">
        <v>0</v>
      </c>
      <c r="R642" t="s">
        <v>33</v>
      </c>
      <c r="S642" t="str">
        <f t="shared" si="62"/>
        <v>theater</v>
      </c>
      <c r="T642" t="str">
        <f t="shared" si="63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 s="4">
        <f t="shared" si="64"/>
        <v>58.128865979381445</v>
      </c>
      <c r="F643">
        <v>11277</v>
      </c>
      <c r="G643" s="38">
        <f t="shared" ref="G643:G706" si="65">F643/D643*100</f>
        <v>119.96808510638297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7">
        <f t="shared" ref="M643:M706" si="66">(((L643/60)/60)/24)+DATE(1970,1,1)</f>
        <v>42786.25</v>
      </c>
      <c r="N643">
        <v>1489986000</v>
      </c>
      <c r="O643" s="7">
        <f t="shared" ref="O643:O706" si="67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8">LEFT(R643, FIND("/", R643) - 1)</f>
        <v>theater</v>
      </c>
      <c r="T643" t="str">
        <f t="shared" ref="T643:T706" si="69">MID(R643, FIND("/", R643) + 1, LEN(R643) - FIND("/", 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 s="4">
        <f t="shared" si="64"/>
        <v>103.73643410852713</v>
      </c>
      <c r="F644">
        <v>13382</v>
      </c>
      <c r="G644" s="38">
        <f t="shared" si="65"/>
        <v>145.45652173913044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7">
        <f t="shared" si="66"/>
        <v>43451.25</v>
      </c>
      <c r="N644">
        <v>1545804000</v>
      </c>
      <c r="O644" s="7">
        <f t="shared" si="67"/>
        <v>43460.25</v>
      </c>
      <c r="P644" t="b">
        <v>0</v>
      </c>
      <c r="Q644" t="b">
        <v>0</v>
      </c>
      <c r="R644" t="s">
        <v>65</v>
      </c>
      <c r="S644" t="str">
        <f t="shared" si="68"/>
        <v>technology</v>
      </c>
      <c r="T644" t="str">
        <f t="shared" si="69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 s="4">
        <f t="shared" si="64"/>
        <v>87.962666666666664</v>
      </c>
      <c r="F645">
        <v>32986</v>
      </c>
      <c r="G645" s="38">
        <f t="shared" si="65"/>
        <v>221.38255033557047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7">
        <f t="shared" si="66"/>
        <v>42795.25</v>
      </c>
      <c r="N645">
        <v>1489899600</v>
      </c>
      <c r="O645" s="7">
        <f t="shared" si="67"/>
        <v>42813.208333333328</v>
      </c>
      <c r="P645" t="b">
        <v>0</v>
      </c>
      <c r="Q645" t="b">
        <v>0</v>
      </c>
      <c r="R645" t="s">
        <v>33</v>
      </c>
      <c r="S645" t="str">
        <f t="shared" si="68"/>
        <v>theater</v>
      </c>
      <c r="T645" t="str">
        <f t="shared" si="69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 s="4">
        <f t="shared" si="64"/>
        <v>28</v>
      </c>
      <c r="F646">
        <v>81984</v>
      </c>
      <c r="G646" s="38">
        <f t="shared" si="65"/>
        <v>48.396694214876035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7">
        <f t="shared" si="66"/>
        <v>43452.25</v>
      </c>
      <c r="N646">
        <v>1546495200</v>
      </c>
      <c r="O646" s="7">
        <f t="shared" si="67"/>
        <v>43468.25</v>
      </c>
      <c r="P646" t="b">
        <v>0</v>
      </c>
      <c r="Q646" t="b">
        <v>0</v>
      </c>
      <c r="R646" t="s">
        <v>33</v>
      </c>
      <c r="S646" t="str">
        <f t="shared" si="68"/>
        <v>theater</v>
      </c>
      <c r="T646" t="str">
        <f t="shared" si="69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 s="4">
        <f t="shared" si="64"/>
        <v>37.999361294443261</v>
      </c>
      <c r="F647">
        <v>178483</v>
      </c>
      <c r="G647" s="38">
        <f t="shared" si="65"/>
        <v>92.911504424778755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7">
        <f t="shared" si="66"/>
        <v>43369.208333333328</v>
      </c>
      <c r="N647">
        <v>1539752400</v>
      </c>
      <c r="O647" s="7">
        <f t="shared" si="67"/>
        <v>43390.208333333328</v>
      </c>
      <c r="P647" t="b">
        <v>0</v>
      </c>
      <c r="Q647" t="b">
        <v>1</v>
      </c>
      <c r="R647" t="s">
        <v>23</v>
      </c>
      <c r="S647" t="str">
        <f t="shared" si="68"/>
        <v>music</v>
      </c>
      <c r="T647" t="str">
        <f t="shared" si="69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 s="4">
        <f t="shared" si="64"/>
        <v>29.999313893653515</v>
      </c>
      <c r="F648">
        <v>87448</v>
      </c>
      <c r="G648" s="38">
        <f t="shared" si="65"/>
        <v>88.599797365754824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7">
        <f t="shared" si="66"/>
        <v>41346.208333333336</v>
      </c>
      <c r="N648">
        <v>1364101200</v>
      </c>
      <c r="O648" s="7">
        <f t="shared" si="67"/>
        <v>41357.208333333336</v>
      </c>
      <c r="P648" t="b">
        <v>0</v>
      </c>
      <c r="Q648" t="b">
        <v>0</v>
      </c>
      <c r="R648" t="s">
        <v>89</v>
      </c>
      <c r="S648" t="str">
        <f t="shared" si="68"/>
        <v>games</v>
      </c>
      <c r="T648" t="str">
        <f t="shared" si="69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 s="4">
        <f t="shared" si="64"/>
        <v>103.5</v>
      </c>
      <c r="F649">
        <v>1863</v>
      </c>
      <c r="G649" s="38">
        <f t="shared" si="65"/>
        <v>41.4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7">
        <f t="shared" si="66"/>
        <v>43199.208333333328</v>
      </c>
      <c r="N649">
        <v>1525323600</v>
      </c>
      <c r="O649" s="7">
        <f t="shared" si="67"/>
        <v>43223.208333333328</v>
      </c>
      <c r="P649" t="b">
        <v>0</v>
      </c>
      <c r="Q649" t="b">
        <v>0</v>
      </c>
      <c r="R649" t="s">
        <v>206</v>
      </c>
      <c r="S649" t="str">
        <f t="shared" si="68"/>
        <v>publishing</v>
      </c>
      <c r="T649" t="str">
        <f t="shared" si="69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 s="4">
        <f t="shared" si="64"/>
        <v>85.994467496542185</v>
      </c>
      <c r="F650">
        <v>62174</v>
      </c>
      <c r="G650" s="38">
        <f t="shared" si="65"/>
        <v>63.056795131845846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7">
        <f t="shared" si="66"/>
        <v>42922.208333333328</v>
      </c>
      <c r="N650">
        <v>1500872400</v>
      </c>
      <c r="O650" s="7">
        <f t="shared" si="67"/>
        <v>42940.208333333328</v>
      </c>
      <c r="P650" t="b">
        <v>1</v>
      </c>
      <c r="Q650" t="b">
        <v>0</v>
      </c>
      <c r="R650" t="s">
        <v>17</v>
      </c>
      <c r="S650" t="str">
        <f t="shared" si="68"/>
        <v>food</v>
      </c>
      <c r="T650" t="str">
        <f t="shared" si="69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 s="4">
        <f t="shared" si="64"/>
        <v>98.011627906976742</v>
      </c>
      <c r="F651">
        <v>59003</v>
      </c>
      <c r="G651" s="38">
        <f t="shared" si="65"/>
        <v>48.482333607230892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7">
        <f t="shared" si="66"/>
        <v>40471.208333333336</v>
      </c>
      <c r="N651">
        <v>1288501200</v>
      </c>
      <c r="O651" s="7">
        <f t="shared" si="67"/>
        <v>40482.208333333336</v>
      </c>
      <c r="P651" t="b">
        <v>1</v>
      </c>
      <c r="Q651" t="b">
        <v>1</v>
      </c>
      <c r="R651" t="s">
        <v>33</v>
      </c>
      <c r="S651" t="str">
        <f t="shared" si="68"/>
        <v>theater</v>
      </c>
      <c r="T651" t="str">
        <f t="shared" si="69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 s="4">
        <f t="shared" si="64"/>
        <v>2</v>
      </c>
      <c r="F652">
        <v>2</v>
      </c>
      <c r="G652" s="38">
        <f t="shared" si="65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7">
        <f t="shared" si="66"/>
        <v>41828.208333333336</v>
      </c>
      <c r="N652">
        <v>1407128400</v>
      </c>
      <c r="O652" s="7">
        <f t="shared" si="67"/>
        <v>41855.208333333336</v>
      </c>
      <c r="P652" t="b">
        <v>0</v>
      </c>
      <c r="Q652" t="b">
        <v>0</v>
      </c>
      <c r="R652" t="s">
        <v>159</v>
      </c>
      <c r="S652" t="str">
        <f t="shared" si="68"/>
        <v>music</v>
      </c>
      <c r="T652" t="str">
        <f t="shared" si="69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 s="4">
        <f t="shared" si="64"/>
        <v>44.994570837642193</v>
      </c>
      <c r="F653">
        <v>174039</v>
      </c>
      <c r="G653" s="38">
        <f t="shared" si="65"/>
        <v>88.47941026944585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7">
        <f t="shared" si="66"/>
        <v>41692.25</v>
      </c>
      <c r="N653">
        <v>1394344800</v>
      </c>
      <c r="O653" s="7">
        <f t="shared" si="67"/>
        <v>41707.25</v>
      </c>
      <c r="P653" t="b">
        <v>0</v>
      </c>
      <c r="Q653" t="b">
        <v>0</v>
      </c>
      <c r="R653" t="s">
        <v>100</v>
      </c>
      <c r="S653" t="str">
        <f t="shared" si="68"/>
        <v>film &amp; video</v>
      </c>
      <c r="T653" t="str">
        <f t="shared" si="69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 s="4">
        <f t="shared" si="64"/>
        <v>31.012224938875306</v>
      </c>
      <c r="F654">
        <v>12684</v>
      </c>
      <c r="G654" s="38">
        <f t="shared" si="65"/>
        <v>126.84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7">
        <f t="shared" si="66"/>
        <v>42587.208333333328</v>
      </c>
      <c r="N654">
        <v>1474088400</v>
      </c>
      <c r="O654" s="7">
        <f t="shared" si="67"/>
        <v>42630.208333333328</v>
      </c>
      <c r="P654" t="b">
        <v>0</v>
      </c>
      <c r="Q654" t="b">
        <v>0</v>
      </c>
      <c r="R654" t="s">
        <v>28</v>
      </c>
      <c r="S654" t="str">
        <f t="shared" si="68"/>
        <v>technology</v>
      </c>
      <c r="T654" t="str">
        <f t="shared" si="69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 s="4">
        <f t="shared" si="64"/>
        <v>59.970085470085472</v>
      </c>
      <c r="F655">
        <v>14033</v>
      </c>
      <c r="G655" s="38">
        <f t="shared" si="65"/>
        <v>2338.833333333333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7">
        <f t="shared" si="66"/>
        <v>42468.208333333328</v>
      </c>
      <c r="N655">
        <v>1460264400</v>
      </c>
      <c r="O655" s="7">
        <f t="shared" si="67"/>
        <v>42470.208333333328</v>
      </c>
      <c r="P655" t="b">
        <v>0</v>
      </c>
      <c r="Q655" t="b">
        <v>0</v>
      </c>
      <c r="R655" t="s">
        <v>28</v>
      </c>
      <c r="S655" t="str">
        <f t="shared" si="68"/>
        <v>technology</v>
      </c>
      <c r="T655" t="str">
        <f t="shared" si="69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 s="4">
        <f t="shared" si="64"/>
        <v>58.9973474801061</v>
      </c>
      <c r="F656">
        <v>177936</v>
      </c>
      <c r="G656" s="38">
        <f t="shared" si="65"/>
        <v>508.38857142857148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7">
        <f t="shared" si="66"/>
        <v>42240.208333333328</v>
      </c>
      <c r="N656">
        <v>1440824400</v>
      </c>
      <c r="O656" s="7">
        <f t="shared" si="67"/>
        <v>42245.208333333328</v>
      </c>
      <c r="P656" t="b">
        <v>0</v>
      </c>
      <c r="Q656" t="b">
        <v>0</v>
      </c>
      <c r="R656" t="s">
        <v>148</v>
      </c>
      <c r="S656" t="str">
        <f t="shared" si="68"/>
        <v>music</v>
      </c>
      <c r="T656" t="str">
        <f t="shared" si="69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 s="4">
        <f t="shared" si="64"/>
        <v>50.045454545454547</v>
      </c>
      <c r="F657">
        <v>13212</v>
      </c>
      <c r="G657" s="38">
        <f t="shared" si="65"/>
        <v>191.47826086956522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7">
        <f t="shared" si="66"/>
        <v>42796.25</v>
      </c>
      <c r="N657">
        <v>1489554000</v>
      </c>
      <c r="O657" s="7">
        <f t="shared" si="67"/>
        <v>42809.208333333328</v>
      </c>
      <c r="P657" t="b">
        <v>1</v>
      </c>
      <c r="Q657" t="b">
        <v>0</v>
      </c>
      <c r="R657" t="s">
        <v>122</v>
      </c>
      <c r="S657" t="str">
        <f t="shared" si="68"/>
        <v>photography</v>
      </c>
      <c r="T657" t="str">
        <f t="shared" si="69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 s="4">
        <f t="shared" si="64"/>
        <v>98.966269841269835</v>
      </c>
      <c r="F658">
        <v>49879</v>
      </c>
      <c r="G658" s="38">
        <f t="shared" si="65"/>
        <v>42.127533783783782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7">
        <f t="shared" si="66"/>
        <v>43097.25</v>
      </c>
      <c r="N658">
        <v>1514872800</v>
      </c>
      <c r="O658" s="7">
        <f t="shared" si="67"/>
        <v>43102.25</v>
      </c>
      <c r="P658" t="b">
        <v>0</v>
      </c>
      <c r="Q658" t="b">
        <v>0</v>
      </c>
      <c r="R658" t="s">
        <v>17</v>
      </c>
      <c r="S658" t="str">
        <f t="shared" si="68"/>
        <v>food</v>
      </c>
      <c r="T658" t="str">
        <f t="shared" si="69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 s="4">
        <f t="shared" si="64"/>
        <v>58.857142857142854</v>
      </c>
      <c r="F659">
        <v>824</v>
      </c>
      <c r="G659" s="38">
        <f t="shared" si="65"/>
        <v>8.24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7">
        <f t="shared" si="66"/>
        <v>43096.25</v>
      </c>
      <c r="N659">
        <v>1515736800</v>
      </c>
      <c r="O659" s="7">
        <f t="shared" si="67"/>
        <v>43112.25</v>
      </c>
      <c r="P659" t="b">
        <v>0</v>
      </c>
      <c r="Q659" t="b">
        <v>0</v>
      </c>
      <c r="R659" t="s">
        <v>474</v>
      </c>
      <c r="S659" t="str">
        <f t="shared" si="68"/>
        <v>film &amp; video</v>
      </c>
      <c r="T659" t="str">
        <f t="shared" si="69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 s="4">
        <f t="shared" si="64"/>
        <v>81.010256410256417</v>
      </c>
      <c r="F660">
        <v>31594</v>
      </c>
      <c r="G660" s="38">
        <f t="shared" si="65"/>
        <v>60.064638783269963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7">
        <f t="shared" si="66"/>
        <v>42246.208333333328</v>
      </c>
      <c r="N660">
        <v>1442898000</v>
      </c>
      <c r="O660" s="7">
        <f t="shared" si="67"/>
        <v>42269.208333333328</v>
      </c>
      <c r="P660" t="b">
        <v>0</v>
      </c>
      <c r="Q660" t="b">
        <v>0</v>
      </c>
      <c r="R660" t="s">
        <v>23</v>
      </c>
      <c r="S660" t="str">
        <f t="shared" si="68"/>
        <v>music</v>
      </c>
      <c r="T660" t="str">
        <f t="shared" si="69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 s="4">
        <f t="shared" si="64"/>
        <v>76.013333333333335</v>
      </c>
      <c r="F661">
        <v>57010</v>
      </c>
      <c r="G661" s="38">
        <f t="shared" si="65"/>
        <v>47.232808616404313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7">
        <f t="shared" si="66"/>
        <v>40570.25</v>
      </c>
      <c r="N661">
        <v>1296194400</v>
      </c>
      <c r="O661" s="7">
        <f t="shared" si="67"/>
        <v>40571.25</v>
      </c>
      <c r="P661" t="b">
        <v>0</v>
      </c>
      <c r="Q661" t="b">
        <v>0</v>
      </c>
      <c r="R661" t="s">
        <v>42</v>
      </c>
      <c r="S661" t="str">
        <f t="shared" si="68"/>
        <v>film &amp; video</v>
      </c>
      <c r="T661" t="str">
        <f t="shared" si="69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 s="4">
        <f t="shared" si="64"/>
        <v>96.597402597402592</v>
      </c>
      <c r="F662">
        <v>7438</v>
      </c>
      <c r="G662" s="38">
        <f t="shared" si="65"/>
        <v>81.736263736263737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7">
        <f t="shared" si="66"/>
        <v>42237.208333333328</v>
      </c>
      <c r="N662">
        <v>1440910800</v>
      </c>
      <c r="O662" s="7">
        <f t="shared" si="67"/>
        <v>42246.208333333328</v>
      </c>
      <c r="P662" t="b">
        <v>1</v>
      </c>
      <c r="Q662" t="b">
        <v>0</v>
      </c>
      <c r="R662" t="s">
        <v>33</v>
      </c>
      <c r="S662" t="str">
        <f t="shared" si="68"/>
        <v>theater</v>
      </c>
      <c r="T662" t="str">
        <f t="shared" si="69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 s="4">
        <f t="shared" si="64"/>
        <v>76.957446808510639</v>
      </c>
      <c r="F663">
        <v>57872</v>
      </c>
      <c r="G663" s="38">
        <f t="shared" si="65"/>
        <v>54.187265917603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7">
        <f t="shared" si="66"/>
        <v>40996.208333333336</v>
      </c>
      <c r="N663">
        <v>1335502800</v>
      </c>
      <c r="O663" s="7">
        <f t="shared" si="67"/>
        <v>41026.208333333336</v>
      </c>
      <c r="P663" t="b">
        <v>0</v>
      </c>
      <c r="Q663" t="b">
        <v>0</v>
      </c>
      <c r="R663" t="s">
        <v>159</v>
      </c>
      <c r="S663" t="str">
        <f t="shared" si="68"/>
        <v>music</v>
      </c>
      <c r="T663" t="str">
        <f t="shared" si="69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 s="4">
        <f t="shared" si="64"/>
        <v>67.984732824427482</v>
      </c>
      <c r="F664">
        <v>8906</v>
      </c>
      <c r="G664" s="38">
        <f t="shared" si="65"/>
        <v>97.868131868131869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7">
        <f t="shared" si="66"/>
        <v>43443.25</v>
      </c>
      <c r="N664">
        <v>1544680800</v>
      </c>
      <c r="O664" s="7">
        <f t="shared" si="67"/>
        <v>43447.25</v>
      </c>
      <c r="P664" t="b">
        <v>0</v>
      </c>
      <c r="Q664" t="b">
        <v>0</v>
      </c>
      <c r="R664" t="s">
        <v>33</v>
      </c>
      <c r="S664" t="str">
        <f t="shared" si="68"/>
        <v>theater</v>
      </c>
      <c r="T664" t="str">
        <f t="shared" si="69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 s="4">
        <f t="shared" si="64"/>
        <v>88.781609195402297</v>
      </c>
      <c r="F665">
        <v>7724</v>
      </c>
      <c r="G665" s="38">
        <f t="shared" si="65"/>
        <v>77.239999999999995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7">
        <f t="shared" si="66"/>
        <v>40458.208333333336</v>
      </c>
      <c r="N665">
        <v>1288414800</v>
      </c>
      <c r="O665" s="7">
        <f t="shared" si="67"/>
        <v>40481.208333333336</v>
      </c>
      <c r="P665" t="b">
        <v>0</v>
      </c>
      <c r="Q665" t="b">
        <v>0</v>
      </c>
      <c r="R665" t="s">
        <v>33</v>
      </c>
      <c r="S665" t="str">
        <f t="shared" si="68"/>
        <v>theater</v>
      </c>
      <c r="T665" t="str">
        <f t="shared" si="69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 s="4">
        <f t="shared" si="64"/>
        <v>24.99623706491063</v>
      </c>
      <c r="F666">
        <v>26571</v>
      </c>
      <c r="G666" s="38">
        <f t="shared" si="65"/>
        <v>33.464735516372798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7">
        <f t="shared" si="66"/>
        <v>40959.25</v>
      </c>
      <c r="N666">
        <v>1330581600</v>
      </c>
      <c r="O666" s="7">
        <f t="shared" si="67"/>
        <v>40969.25</v>
      </c>
      <c r="P666" t="b">
        <v>0</v>
      </c>
      <c r="Q666" t="b">
        <v>0</v>
      </c>
      <c r="R666" t="s">
        <v>159</v>
      </c>
      <c r="S666" t="str">
        <f t="shared" si="68"/>
        <v>music</v>
      </c>
      <c r="T666" t="str">
        <f t="shared" si="69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 s="4">
        <f t="shared" si="64"/>
        <v>44.922794117647058</v>
      </c>
      <c r="F667">
        <v>12219</v>
      </c>
      <c r="G667" s="38">
        <f t="shared" si="65"/>
        <v>239.58823529411765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7">
        <f t="shared" si="66"/>
        <v>40733.208333333336</v>
      </c>
      <c r="N667">
        <v>1311397200</v>
      </c>
      <c r="O667" s="7">
        <f t="shared" si="67"/>
        <v>40747.208333333336</v>
      </c>
      <c r="P667" t="b">
        <v>0</v>
      </c>
      <c r="Q667" t="b">
        <v>1</v>
      </c>
      <c r="R667" t="s">
        <v>42</v>
      </c>
      <c r="S667" t="str">
        <f t="shared" si="68"/>
        <v>film &amp; video</v>
      </c>
      <c r="T667" t="str">
        <f t="shared" si="69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 s="4">
        <f t="shared" si="64"/>
        <v>79.400000000000006</v>
      </c>
      <c r="F668">
        <v>1985</v>
      </c>
      <c r="G668" s="38">
        <f t="shared" si="65"/>
        <v>64.032258064516128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7">
        <f t="shared" si="66"/>
        <v>41516.208333333336</v>
      </c>
      <c r="N668">
        <v>1378357200</v>
      </c>
      <c r="O668" s="7">
        <f t="shared" si="67"/>
        <v>41522.208333333336</v>
      </c>
      <c r="P668" t="b">
        <v>0</v>
      </c>
      <c r="Q668" t="b">
        <v>1</v>
      </c>
      <c r="R668" t="s">
        <v>33</v>
      </c>
      <c r="S668" t="str">
        <f t="shared" si="68"/>
        <v>theater</v>
      </c>
      <c r="T668" t="str">
        <f t="shared" si="69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 s="4">
        <f t="shared" si="64"/>
        <v>29.009546539379475</v>
      </c>
      <c r="F669">
        <v>12155</v>
      </c>
      <c r="G669" s="38">
        <f t="shared" si="65"/>
        <v>176.15942028985506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7">
        <f t="shared" si="66"/>
        <v>41892.208333333336</v>
      </c>
      <c r="N669">
        <v>1411102800</v>
      </c>
      <c r="O669" s="7">
        <f t="shared" si="67"/>
        <v>41901.208333333336</v>
      </c>
      <c r="P669" t="b">
        <v>0</v>
      </c>
      <c r="Q669" t="b">
        <v>0</v>
      </c>
      <c r="R669" t="s">
        <v>1029</v>
      </c>
      <c r="S669" t="str">
        <f t="shared" si="68"/>
        <v>journalism</v>
      </c>
      <c r="T669" t="str">
        <f t="shared" si="69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 s="4">
        <f t="shared" si="64"/>
        <v>73.59210526315789</v>
      </c>
      <c r="F670">
        <v>5593</v>
      </c>
      <c r="G670" s="38">
        <f t="shared" si="65"/>
        <v>20.33818181818182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7">
        <f t="shared" si="66"/>
        <v>41122.208333333336</v>
      </c>
      <c r="N670">
        <v>1344834000</v>
      </c>
      <c r="O670" s="7">
        <f t="shared" si="67"/>
        <v>41134.208333333336</v>
      </c>
      <c r="P670" t="b">
        <v>0</v>
      </c>
      <c r="Q670" t="b">
        <v>0</v>
      </c>
      <c r="R670" t="s">
        <v>33</v>
      </c>
      <c r="S670" t="str">
        <f t="shared" si="68"/>
        <v>theater</v>
      </c>
      <c r="T670" t="str">
        <f t="shared" si="69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 s="4">
        <f t="shared" si="64"/>
        <v>107.97038864898211</v>
      </c>
      <c r="F671">
        <v>175020</v>
      </c>
      <c r="G671" s="38">
        <f t="shared" si="65"/>
        <v>358.64754098360658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7">
        <f t="shared" si="66"/>
        <v>42912.208333333328</v>
      </c>
      <c r="N671">
        <v>1499230800</v>
      </c>
      <c r="O671" s="7">
        <f t="shared" si="67"/>
        <v>42921.208333333328</v>
      </c>
      <c r="P671" t="b">
        <v>0</v>
      </c>
      <c r="Q671" t="b">
        <v>0</v>
      </c>
      <c r="R671" t="s">
        <v>33</v>
      </c>
      <c r="S671" t="str">
        <f t="shared" si="68"/>
        <v>theater</v>
      </c>
      <c r="T671" t="str">
        <f t="shared" si="69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 s="4">
        <f t="shared" si="64"/>
        <v>68.987284287011803</v>
      </c>
      <c r="F672">
        <v>75955</v>
      </c>
      <c r="G672" s="38">
        <f t="shared" si="65"/>
        <v>468.85802469135803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7">
        <f t="shared" si="66"/>
        <v>42425.25</v>
      </c>
      <c r="N672">
        <v>1457416800</v>
      </c>
      <c r="O672" s="7">
        <f t="shared" si="67"/>
        <v>42437.25</v>
      </c>
      <c r="P672" t="b">
        <v>0</v>
      </c>
      <c r="Q672" t="b">
        <v>0</v>
      </c>
      <c r="R672" t="s">
        <v>60</v>
      </c>
      <c r="S672" t="str">
        <f t="shared" si="68"/>
        <v>music</v>
      </c>
      <c r="T672" t="str">
        <f t="shared" si="69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 s="4">
        <f t="shared" si="64"/>
        <v>111.02236719478098</v>
      </c>
      <c r="F673">
        <v>119127</v>
      </c>
      <c r="G673" s="38">
        <f t="shared" si="65"/>
        <v>122.05635245901641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7">
        <f t="shared" si="66"/>
        <v>40390.208333333336</v>
      </c>
      <c r="N673">
        <v>1280898000</v>
      </c>
      <c r="O673" s="7">
        <f t="shared" si="67"/>
        <v>40394.208333333336</v>
      </c>
      <c r="P673" t="b">
        <v>0</v>
      </c>
      <c r="Q673" t="b">
        <v>1</v>
      </c>
      <c r="R673" t="s">
        <v>33</v>
      </c>
      <c r="S673" t="str">
        <f t="shared" si="68"/>
        <v>theater</v>
      </c>
      <c r="T673" t="str">
        <f t="shared" si="69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 s="4">
        <f t="shared" si="64"/>
        <v>24.997515808491418</v>
      </c>
      <c r="F674">
        <v>110689</v>
      </c>
      <c r="G674" s="38">
        <f t="shared" si="65"/>
        <v>55.931783729156137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7">
        <f t="shared" si="66"/>
        <v>43180.208333333328</v>
      </c>
      <c r="N674">
        <v>1522472400</v>
      </c>
      <c r="O674" s="7">
        <f t="shared" si="67"/>
        <v>43190.208333333328</v>
      </c>
      <c r="P674" t="b">
        <v>0</v>
      </c>
      <c r="Q674" t="b">
        <v>0</v>
      </c>
      <c r="R674" t="s">
        <v>33</v>
      </c>
      <c r="S674" t="str">
        <f t="shared" si="68"/>
        <v>theater</v>
      </c>
      <c r="T674" t="str">
        <f t="shared" si="69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 s="4">
        <f t="shared" si="64"/>
        <v>42.155172413793103</v>
      </c>
      <c r="F675">
        <v>2445</v>
      </c>
      <c r="G675" s="38">
        <f t="shared" si="65"/>
        <v>43.660714285714285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7">
        <f t="shared" si="66"/>
        <v>42475.208333333328</v>
      </c>
      <c r="N675">
        <v>1462510800</v>
      </c>
      <c r="O675" s="7">
        <f t="shared" si="67"/>
        <v>42496.208333333328</v>
      </c>
      <c r="P675" t="b">
        <v>0</v>
      </c>
      <c r="Q675" t="b">
        <v>0</v>
      </c>
      <c r="R675" t="s">
        <v>60</v>
      </c>
      <c r="S675" t="str">
        <f t="shared" si="68"/>
        <v>music</v>
      </c>
      <c r="T675" t="str">
        <f t="shared" si="69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 s="4">
        <f t="shared" si="64"/>
        <v>47.003284072249592</v>
      </c>
      <c r="F676">
        <v>57250</v>
      </c>
      <c r="G676" s="38">
        <f t="shared" si="65"/>
        <v>33.53837141183363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7">
        <f t="shared" si="66"/>
        <v>40774.208333333336</v>
      </c>
      <c r="N676">
        <v>1317790800</v>
      </c>
      <c r="O676" s="7">
        <f t="shared" si="67"/>
        <v>40821.208333333336</v>
      </c>
      <c r="P676" t="b">
        <v>0</v>
      </c>
      <c r="Q676" t="b">
        <v>0</v>
      </c>
      <c r="R676" t="s">
        <v>122</v>
      </c>
      <c r="S676" t="str">
        <f t="shared" si="68"/>
        <v>photography</v>
      </c>
      <c r="T676" t="str">
        <f t="shared" si="69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 s="4">
        <f t="shared" si="64"/>
        <v>36.0392749244713</v>
      </c>
      <c r="F677">
        <v>11929</v>
      </c>
      <c r="G677" s="38">
        <f t="shared" si="65"/>
        <v>122.97938144329896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7">
        <f t="shared" si="66"/>
        <v>43719.208333333328</v>
      </c>
      <c r="N677">
        <v>1568782800</v>
      </c>
      <c r="O677" s="7">
        <f t="shared" si="67"/>
        <v>43726.208333333328</v>
      </c>
      <c r="P677" t="b">
        <v>0</v>
      </c>
      <c r="Q677" t="b">
        <v>0</v>
      </c>
      <c r="R677" t="s">
        <v>1029</v>
      </c>
      <c r="S677" t="str">
        <f t="shared" si="68"/>
        <v>journalism</v>
      </c>
      <c r="T677" t="str">
        <f t="shared" si="69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 s="4">
        <f t="shared" si="64"/>
        <v>101.03760683760684</v>
      </c>
      <c r="F678">
        <v>118214</v>
      </c>
      <c r="G678" s="38">
        <f t="shared" si="65"/>
        <v>189.74959871589084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7">
        <f t="shared" si="66"/>
        <v>41178.208333333336</v>
      </c>
      <c r="N678">
        <v>1349413200</v>
      </c>
      <c r="O678" s="7">
        <f t="shared" si="67"/>
        <v>41187.208333333336</v>
      </c>
      <c r="P678" t="b">
        <v>0</v>
      </c>
      <c r="Q678" t="b">
        <v>0</v>
      </c>
      <c r="R678" t="s">
        <v>122</v>
      </c>
      <c r="S678" t="str">
        <f t="shared" si="68"/>
        <v>photography</v>
      </c>
      <c r="T678" t="str">
        <f t="shared" si="69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 s="4">
        <f t="shared" si="64"/>
        <v>39.927927927927925</v>
      </c>
      <c r="F679">
        <v>4432</v>
      </c>
      <c r="G679" s="38">
        <f t="shared" si="65"/>
        <v>83.622641509433961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7">
        <f t="shared" si="66"/>
        <v>42561.208333333328</v>
      </c>
      <c r="N679">
        <v>1472446800</v>
      </c>
      <c r="O679" s="7">
        <f t="shared" si="67"/>
        <v>42611.208333333328</v>
      </c>
      <c r="P679" t="b">
        <v>0</v>
      </c>
      <c r="Q679" t="b">
        <v>0</v>
      </c>
      <c r="R679" t="s">
        <v>119</v>
      </c>
      <c r="S679" t="str">
        <f t="shared" si="68"/>
        <v>publishing</v>
      </c>
      <c r="T679" t="str">
        <f t="shared" si="69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 s="4">
        <f t="shared" si="64"/>
        <v>83.158139534883716</v>
      </c>
      <c r="F680">
        <v>17879</v>
      </c>
      <c r="G680" s="38">
        <f t="shared" si="65"/>
        <v>17.968844221105527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7">
        <f t="shared" si="66"/>
        <v>43484.25</v>
      </c>
      <c r="N680">
        <v>1548050400</v>
      </c>
      <c r="O680" s="7">
        <f t="shared" si="67"/>
        <v>43486.25</v>
      </c>
      <c r="P680" t="b">
        <v>0</v>
      </c>
      <c r="Q680" t="b">
        <v>0</v>
      </c>
      <c r="R680" t="s">
        <v>53</v>
      </c>
      <c r="S680" t="str">
        <f t="shared" si="68"/>
        <v>film &amp; video</v>
      </c>
      <c r="T680" t="str">
        <f t="shared" si="69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 s="4">
        <f t="shared" si="64"/>
        <v>39.97520661157025</v>
      </c>
      <c r="F681">
        <v>14511</v>
      </c>
      <c r="G681" s="38">
        <f t="shared" si="65"/>
        <v>1036.5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7">
        <f t="shared" si="66"/>
        <v>43756.208333333328</v>
      </c>
      <c r="N681">
        <v>1571806800</v>
      </c>
      <c r="O681" s="7">
        <f t="shared" si="67"/>
        <v>43761.208333333328</v>
      </c>
      <c r="P681" t="b">
        <v>0</v>
      </c>
      <c r="Q681" t="b">
        <v>1</v>
      </c>
      <c r="R681" t="s">
        <v>17</v>
      </c>
      <c r="S681" t="str">
        <f t="shared" si="68"/>
        <v>food</v>
      </c>
      <c r="T681" t="str">
        <f t="shared" si="69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 s="4">
        <f t="shared" si="64"/>
        <v>47.993908629441627</v>
      </c>
      <c r="F682">
        <v>141822</v>
      </c>
      <c r="G682" s="38">
        <f t="shared" si="65"/>
        <v>97.405219780219781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7">
        <f t="shared" si="66"/>
        <v>43813.25</v>
      </c>
      <c r="N682">
        <v>1576476000</v>
      </c>
      <c r="O682" s="7">
        <f t="shared" si="67"/>
        <v>43815.25</v>
      </c>
      <c r="P682" t="b">
        <v>0</v>
      </c>
      <c r="Q682" t="b">
        <v>1</v>
      </c>
      <c r="R682" t="s">
        <v>292</v>
      </c>
      <c r="S682" t="str">
        <f t="shared" si="68"/>
        <v>games</v>
      </c>
      <c r="T682" t="str">
        <f t="shared" si="69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 s="4">
        <f t="shared" si="64"/>
        <v>95.978877489438744</v>
      </c>
      <c r="F683">
        <v>159037</v>
      </c>
      <c r="G683" s="38">
        <f t="shared" si="65"/>
        <v>86.386203150461711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7">
        <f t="shared" si="66"/>
        <v>40898.25</v>
      </c>
      <c r="N683">
        <v>1324965600</v>
      </c>
      <c r="O683" s="7">
        <f t="shared" si="67"/>
        <v>40904.25</v>
      </c>
      <c r="P683" t="b">
        <v>0</v>
      </c>
      <c r="Q683" t="b">
        <v>0</v>
      </c>
      <c r="R683" t="s">
        <v>33</v>
      </c>
      <c r="S683" t="str">
        <f t="shared" si="68"/>
        <v>theater</v>
      </c>
      <c r="T683" t="str">
        <f t="shared" si="69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 s="4">
        <f t="shared" si="64"/>
        <v>78.728155339805824</v>
      </c>
      <c r="F684">
        <v>8109</v>
      </c>
      <c r="G684" s="38">
        <f t="shared" si="65"/>
        <v>150.16666666666666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7">
        <f t="shared" si="66"/>
        <v>41619.25</v>
      </c>
      <c r="N684">
        <v>1387519200</v>
      </c>
      <c r="O684" s="7">
        <f t="shared" si="67"/>
        <v>41628.25</v>
      </c>
      <c r="P684" t="b">
        <v>0</v>
      </c>
      <c r="Q684" t="b">
        <v>0</v>
      </c>
      <c r="R684" t="s">
        <v>33</v>
      </c>
      <c r="S684" t="str">
        <f t="shared" si="68"/>
        <v>theater</v>
      </c>
      <c r="T684" t="str">
        <f t="shared" si="69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 s="4">
        <f t="shared" si="64"/>
        <v>56.081632653061227</v>
      </c>
      <c r="F685">
        <v>8244</v>
      </c>
      <c r="G685" s="38">
        <f t="shared" si="65"/>
        <v>358.43478260869563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7">
        <f t="shared" si="66"/>
        <v>43359.208333333328</v>
      </c>
      <c r="N685">
        <v>1537246800</v>
      </c>
      <c r="O685" s="7">
        <f t="shared" si="67"/>
        <v>43361.208333333328</v>
      </c>
      <c r="P685" t="b">
        <v>0</v>
      </c>
      <c r="Q685" t="b">
        <v>0</v>
      </c>
      <c r="R685" t="s">
        <v>33</v>
      </c>
      <c r="S685" t="str">
        <f t="shared" si="68"/>
        <v>theater</v>
      </c>
      <c r="T685" t="str">
        <f t="shared" si="69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 s="4">
        <f t="shared" si="64"/>
        <v>69.090909090909093</v>
      </c>
      <c r="F686">
        <v>7600</v>
      </c>
      <c r="G686" s="38">
        <f t="shared" si="65"/>
        <v>542.85714285714289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7">
        <f t="shared" si="66"/>
        <v>40358.208333333336</v>
      </c>
      <c r="N686">
        <v>1279515600</v>
      </c>
      <c r="O686" s="7">
        <f t="shared" si="67"/>
        <v>40378.208333333336</v>
      </c>
      <c r="P686" t="b">
        <v>0</v>
      </c>
      <c r="Q686" t="b">
        <v>0</v>
      </c>
      <c r="R686" t="s">
        <v>68</v>
      </c>
      <c r="S686" t="str">
        <f t="shared" si="68"/>
        <v>publishing</v>
      </c>
      <c r="T686" t="str">
        <f t="shared" si="69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 s="4">
        <f t="shared" si="64"/>
        <v>102.05291576673866</v>
      </c>
      <c r="F687">
        <v>94501</v>
      </c>
      <c r="G687" s="38">
        <f t="shared" si="65"/>
        <v>67.500714285714281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7">
        <f t="shared" si="66"/>
        <v>42239.208333333328</v>
      </c>
      <c r="N687">
        <v>1442379600</v>
      </c>
      <c r="O687" s="7">
        <f t="shared" si="67"/>
        <v>42263.208333333328</v>
      </c>
      <c r="P687" t="b">
        <v>0</v>
      </c>
      <c r="Q687" t="b">
        <v>0</v>
      </c>
      <c r="R687" t="s">
        <v>33</v>
      </c>
      <c r="S687" t="str">
        <f t="shared" si="68"/>
        <v>theater</v>
      </c>
      <c r="T687" t="str">
        <f t="shared" si="69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 s="4">
        <f t="shared" si="64"/>
        <v>107.32089552238806</v>
      </c>
      <c r="F688">
        <v>14381</v>
      </c>
      <c r="G688" s="38">
        <f t="shared" si="65"/>
        <v>191.74666666666667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7">
        <f t="shared" si="66"/>
        <v>43186.208333333328</v>
      </c>
      <c r="N688">
        <v>1523077200</v>
      </c>
      <c r="O688" s="7">
        <f t="shared" si="67"/>
        <v>43197.208333333328</v>
      </c>
      <c r="P688" t="b">
        <v>0</v>
      </c>
      <c r="Q688" t="b">
        <v>0</v>
      </c>
      <c r="R688" t="s">
        <v>65</v>
      </c>
      <c r="S688" t="str">
        <f t="shared" si="68"/>
        <v>technology</v>
      </c>
      <c r="T688" t="str">
        <f t="shared" si="69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 s="4">
        <f t="shared" si="64"/>
        <v>51.970260223048328</v>
      </c>
      <c r="F689">
        <v>13980</v>
      </c>
      <c r="G689" s="38">
        <f t="shared" si="65"/>
        <v>932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7">
        <f t="shared" si="66"/>
        <v>42806.25</v>
      </c>
      <c r="N689">
        <v>1489554000</v>
      </c>
      <c r="O689" s="7">
        <f t="shared" si="67"/>
        <v>42809.208333333328</v>
      </c>
      <c r="P689" t="b">
        <v>0</v>
      </c>
      <c r="Q689" t="b">
        <v>0</v>
      </c>
      <c r="R689" t="s">
        <v>33</v>
      </c>
      <c r="S689" t="str">
        <f t="shared" si="68"/>
        <v>theater</v>
      </c>
      <c r="T689" t="str">
        <f t="shared" si="69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 s="4">
        <f t="shared" si="64"/>
        <v>71.137142857142862</v>
      </c>
      <c r="F690">
        <v>12449</v>
      </c>
      <c r="G690" s="38">
        <f t="shared" si="65"/>
        <v>429.27586206896552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7">
        <f t="shared" si="66"/>
        <v>43475.25</v>
      </c>
      <c r="N690">
        <v>1548482400</v>
      </c>
      <c r="O690" s="7">
        <f t="shared" si="67"/>
        <v>43491.25</v>
      </c>
      <c r="P690" t="b">
        <v>0</v>
      </c>
      <c r="Q690" t="b">
        <v>1</v>
      </c>
      <c r="R690" t="s">
        <v>269</v>
      </c>
      <c r="S690" t="str">
        <f t="shared" si="68"/>
        <v>film &amp; video</v>
      </c>
      <c r="T690" t="str">
        <f t="shared" si="69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 s="4">
        <f t="shared" si="64"/>
        <v>106.49275362318841</v>
      </c>
      <c r="F691">
        <v>7348</v>
      </c>
      <c r="G691" s="38">
        <f t="shared" si="65"/>
        <v>100.65753424657535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7">
        <f t="shared" si="66"/>
        <v>41576.208333333336</v>
      </c>
      <c r="N691">
        <v>1384063200</v>
      </c>
      <c r="O691" s="7">
        <f t="shared" si="67"/>
        <v>41588.25</v>
      </c>
      <c r="P691" t="b">
        <v>0</v>
      </c>
      <c r="Q691" t="b">
        <v>0</v>
      </c>
      <c r="R691" t="s">
        <v>28</v>
      </c>
      <c r="S691" t="str">
        <f t="shared" si="68"/>
        <v>technology</v>
      </c>
      <c r="T691" t="str">
        <f t="shared" si="69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 s="4">
        <f t="shared" si="64"/>
        <v>42.93684210526316</v>
      </c>
      <c r="F692">
        <v>8158</v>
      </c>
      <c r="G692" s="38">
        <f t="shared" si="65"/>
        <v>226.61111111111109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7">
        <f t="shared" si="66"/>
        <v>40874.25</v>
      </c>
      <c r="N692">
        <v>1322892000</v>
      </c>
      <c r="O692" s="7">
        <f t="shared" si="67"/>
        <v>40880.25</v>
      </c>
      <c r="P692" t="b">
        <v>0</v>
      </c>
      <c r="Q692" t="b">
        <v>1</v>
      </c>
      <c r="R692" t="s">
        <v>42</v>
      </c>
      <c r="S692" t="str">
        <f t="shared" si="68"/>
        <v>film &amp; video</v>
      </c>
      <c r="T692" t="str">
        <f t="shared" si="69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 s="4">
        <f t="shared" si="64"/>
        <v>30.037974683544302</v>
      </c>
      <c r="F693">
        <v>7119</v>
      </c>
      <c r="G693" s="38">
        <f t="shared" si="65"/>
        <v>142.38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7">
        <f t="shared" si="66"/>
        <v>41185.208333333336</v>
      </c>
      <c r="N693">
        <v>1350709200</v>
      </c>
      <c r="O693" s="7">
        <f t="shared" si="67"/>
        <v>41202.208333333336</v>
      </c>
      <c r="P693" t="b">
        <v>1</v>
      </c>
      <c r="Q693" t="b">
        <v>1</v>
      </c>
      <c r="R693" t="s">
        <v>42</v>
      </c>
      <c r="S693" t="str">
        <f t="shared" si="68"/>
        <v>film &amp; video</v>
      </c>
      <c r="T693" t="str">
        <f t="shared" si="69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 s="4">
        <f t="shared" si="64"/>
        <v>70.623376623376629</v>
      </c>
      <c r="F694">
        <v>5438</v>
      </c>
      <c r="G694" s="38">
        <f t="shared" si="65"/>
        <v>90.633333333333326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7">
        <f t="shared" si="66"/>
        <v>43655.208333333328</v>
      </c>
      <c r="N694">
        <v>1564203600</v>
      </c>
      <c r="O694" s="7">
        <f t="shared" si="67"/>
        <v>43673.208333333328</v>
      </c>
      <c r="P694" t="b">
        <v>0</v>
      </c>
      <c r="Q694" t="b">
        <v>0</v>
      </c>
      <c r="R694" t="s">
        <v>23</v>
      </c>
      <c r="S694" t="str">
        <f t="shared" si="68"/>
        <v>music</v>
      </c>
      <c r="T694" t="str">
        <f t="shared" si="69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 s="4">
        <f t="shared" si="64"/>
        <v>66.016018306636155</v>
      </c>
      <c r="F695">
        <v>115396</v>
      </c>
      <c r="G695" s="38">
        <f t="shared" si="65"/>
        <v>63.966740576496676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7">
        <f t="shared" si="66"/>
        <v>43025.208333333328</v>
      </c>
      <c r="N695">
        <v>1509685200</v>
      </c>
      <c r="O695" s="7">
        <f t="shared" si="67"/>
        <v>43042.208333333328</v>
      </c>
      <c r="P695" t="b">
        <v>0</v>
      </c>
      <c r="Q695" t="b">
        <v>0</v>
      </c>
      <c r="R695" t="s">
        <v>33</v>
      </c>
      <c r="S695" t="str">
        <f t="shared" si="68"/>
        <v>theater</v>
      </c>
      <c r="T695" t="str">
        <f t="shared" si="69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 s="4">
        <f t="shared" si="64"/>
        <v>96.911392405063296</v>
      </c>
      <c r="F696">
        <v>7656</v>
      </c>
      <c r="G696" s="38">
        <f t="shared" si="65"/>
        <v>84.131868131868131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7">
        <f t="shared" si="66"/>
        <v>43066.25</v>
      </c>
      <c r="N696">
        <v>1514959200</v>
      </c>
      <c r="O696" s="7">
        <f t="shared" si="67"/>
        <v>43103.25</v>
      </c>
      <c r="P696" t="b">
        <v>0</v>
      </c>
      <c r="Q696" t="b">
        <v>0</v>
      </c>
      <c r="R696" t="s">
        <v>33</v>
      </c>
      <c r="S696" t="str">
        <f t="shared" si="68"/>
        <v>theater</v>
      </c>
      <c r="T696" t="str">
        <f t="shared" si="69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 s="4">
        <f t="shared" si="64"/>
        <v>62.867346938775512</v>
      </c>
      <c r="F697">
        <v>12322</v>
      </c>
      <c r="G697" s="38">
        <f t="shared" si="65"/>
        <v>133.93478260869566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7">
        <f t="shared" si="66"/>
        <v>42322.25</v>
      </c>
      <c r="N697">
        <v>1448863200</v>
      </c>
      <c r="O697" s="7">
        <f t="shared" si="67"/>
        <v>42338.25</v>
      </c>
      <c r="P697" t="b">
        <v>1</v>
      </c>
      <c r="Q697" t="b">
        <v>0</v>
      </c>
      <c r="R697" t="s">
        <v>23</v>
      </c>
      <c r="S697" t="str">
        <f t="shared" si="68"/>
        <v>music</v>
      </c>
      <c r="T697" t="str">
        <f t="shared" si="69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 s="4">
        <f t="shared" si="64"/>
        <v>108.98537682789652</v>
      </c>
      <c r="F698">
        <v>96888</v>
      </c>
      <c r="G698" s="38">
        <f t="shared" si="65"/>
        <v>59.042047531992694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7">
        <f t="shared" si="66"/>
        <v>42114.208333333328</v>
      </c>
      <c r="N698">
        <v>1429592400</v>
      </c>
      <c r="O698" s="7">
        <f t="shared" si="67"/>
        <v>42115.208333333328</v>
      </c>
      <c r="P698" t="b">
        <v>0</v>
      </c>
      <c r="Q698" t="b">
        <v>1</v>
      </c>
      <c r="R698" t="s">
        <v>33</v>
      </c>
      <c r="S698" t="str">
        <f t="shared" si="68"/>
        <v>theater</v>
      </c>
      <c r="T698" t="str">
        <f t="shared" si="69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 s="4">
        <f t="shared" si="64"/>
        <v>26.999314599040439</v>
      </c>
      <c r="F699">
        <v>196960</v>
      </c>
      <c r="G699" s="38">
        <f t="shared" si="65"/>
        <v>152.80062063615205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7">
        <f t="shared" si="66"/>
        <v>43190.208333333328</v>
      </c>
      <c r="N699">
        <v>1522645200</v>
      </c>
      <c r="O699" s="7">
        <f t="shared" si="67"/>
        <v>43192.208333333328</v>
      </c>
      <c r="P699" t="b">
        <v>0</v>
      </c>
      <c r="Q699" t="b">
        <v>0</v>
      </c>
      <c r="R699" t="s">
        <v>50</v>
      </c>
      <c r="S699" t="str">
        <f t="shared" si="68"/>
        <v>music</v>
      </c>
      <c r="T699" t="str">
        <f t="shared" si="69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 s="4">
        <f t="shared" si="64"/>
        <v>65.004147943311438</v>
      </c>
      <c r="F700">
        <v>188057</v>
      </c>
      <c r="G700" s="38">
        <f t="shared" si="65"/>
        <v>446.69121140142522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7">
        <f t="shared" si="66"/>
        <v>40871.25</v>
      </c>
      <c r="N700">
        <v>1323324000</v>
      </c>
      <c r="O700" s="7">
        <f t="shared" si="67"/>
        <v>40885.25</v>
      </c>
      <c r="P700" t="b">
        <v>0</v>
      </c>
      <c r="Q700" t="b">
        <v>0</v>
      </c>
      <c r="R700" t="s">
        <v>65</v>
      </c>
      <c r="S700" t="str">
        <f t="shared" si="68"/>
        <v>technology</v>
      </c>
      <c r="T700" t="str">
        <f t="shared" si="69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 s="4">
        <f t="shared" si="64"/>
        <v>111.51785714285714</v>
      </c>
      <c r="F701">
        <v>6245</v>
      </c>
      <c r="G701" s="38">
        <f t="shared" si="65"/>
        <v>84.391891891891888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7">
        <f t="shared" si="66"/>
        <v>43641.208333333328</v>
      </c>
      <c r="N701">
        <v>1561525200</v>
      </c>
      <c r="O701" s="7">
        <f t="shared" si="67"/>
        <v>43642.208333333328</v>
      </c>
      <c r="P701" t="b">
        <v>0</v>
      </c>
      <c r="Q701" t="b">
        <v>0</v>
      </c>
      <c r="R701" t="s">
        <v>53</v>
      </c>
      <c r="S701" t="str">
        <f t="shared" si="68"/>
        <v>film &amp; video</v>
      </c>
      <c r="T701" t="str">
        <f t="shared" si="69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 s="4">
        <f t="shared" si="64"/>
        <v>3</v>
      </c>
      <c r="F702">
        <v>3</v>
      </c>
      <c r="G702" s="38">
        <f t="shared" si="65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7">
        <f t="shared" si="66"/>
        <v>40203.25</v>
      </c>
      <c r="N702">
        <v>1265695200</v>
      </c>
      <c r="O702" s="7">
        <f t="shared" si="67"/>
        <v>40218.25</v>
      </c>
      <c r="P702" t="b">
        <v>0</v>
      </c>
      <c r="Q702" t="b">
        <v>0</v>
      </c>
      <c r="R702" t="s">
        <v>65</v>
      </c>
      <c r="S702" t="str">
        <f t="shared" si="68"/>
        <v>technology</v>
      </c>
      <c r="T702" t="str">
        <f t="shared" si="69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 s="4">
        <f t="shared" si="64"/>
        <v>110.99268292682927</v>
      </c>
      <c r="F703">
        <v>91014</v>
      </c>
      <c r="G703" s="38">
        <f t="shared" si="65"/>
        <v>175.02692307692308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7">
        <f t="shared" si="66"/>
        <v>40629.208333333336</v>
      </c>
      <c r="N703">
        <v>1301806800</v>
      </c>
      <c r="O703" s="7">
        <f t="shared" si="67"/>
        <v>40636.208333333336</v>
      </c>
      <c r="P703" t="b">
        <v>1</v>
      </c>
      <c r="Q703" t="b">
        <v>0</v>
      </c>
      <c r="R703" t="s">
        <v>33</v>
      </c>
      <c r="S703" t="str">
        <f t="shared" si="68"/>
        <v>theater</v>
      </c>
      <c r="T703" t="str">
        <f t="shared" si="69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 s="4">
        <f t="shared" si="64"/>
        <v>56.746987951807228</v>
      </c>
      <c r="F704">
        <v>4710</v>
      </c>
      <c r="G704" s="38">
        <f t="shared" si="65"/>
        <v>54.137931034482754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7">
        <f t="shared" si="66"/>
        <v>41477.208333333336</v>
      </c>
      <c r="N704">
        <v>1374901200</v>
      </c>
      <c r="O704" s="7">
        <f t="shared" si="67"/>
        <v>41482.208333333336</v>
      </c>
      <c r="P704" t="b">
        <v>0</v>
      </c>
      <c r="Q704" t="b">
        <v>0</v>
      </c>
      <c r="R704" t="s">
        <v>65</v>
      </c>
      <c r="S704" t="str">
        <f t="shared" si="68"/>
        <v>technology</v>
      </c>
      <c r="T704" t="str">
        <f t="shared" si="69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 s="4">
        <f t="shared" ref="E705:E768" si="70">F705/I705</f>
        <v>97.020608439646708</v>
      </c>
      <c r="F705">
        <v>197728</v>
      </c>
      <c r="G705" s="38">
        <f t="shared" si="65"/>
        <v>311.87381703470032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7">
        <f t="shared" si="66"/>
        <v>41020.208333333336</v>
      </c>
      <c r="N705">
        <v>1336453200</v>
      </c>
      <c r="O705" s="7">
        <f t="shared" si="67"/>
        <v>41037.208333333336</v>
      </c>
      <c r="P705" t="b">
        <v>1</v>
      </c>
      <c r="Q705" t="b">
        <v>1</v>
      </c>
      <c r="R705" t="s">
        <v>206</v>
      </c>
      <c r="S705" t="str">
        <f t="shared" si="68"/>
        <v>publishing</v>
      </c>
      <c r="T705" t="str">
        <f t="shared" si="69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 s="4">
        <f t="shared" si="70"/>
        <v>92.08620689655173</v>
      </c>
      <c r="F706">
        <v>10682</v>
      </c>
      <c r="G706" s="38">
        <f t="shared" si="65"/>
        <v>122.78160919540231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7">
        <f t="shared" si="66"/>
        <v>42555.208333333328</v>
      </c>
      <c r="N706">
        <v>1468904400</v>
      </c>
      <c r="O706" s="7">
        <f t="shared" si="67"/>
        <v>42570.208333333328</v>
      </c>
      <c r="P706" t="b">
        <v>0</v>
      </c>
      <c r="Q706" t="b">
        <v>0</v>
      </c>
      <c r="R706" t="s">
        <v>71</v>
      </c>
      <c r="S706" t="str">
        <f t="shared" si="68"/>
        <v>film &amp; video</v>
      </c>
      <c r="T706" t="str">
        <f t="shared" si="69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 s="4">
        <f t="shared" si="70"/>
        <v>82.986666666666665</v>
      </c>
      <c r="F707">
        <v>168048</v>
      </c>
      <c r="G707" s="38">
        <f t="shared" ref="G707:G770" si="71">F707/D707*100</f>
        <v>99.026517383618156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7">
        <f t="shared" ref="M707:M770" si="72">(((L707/60)/60)/24)+DATE(1970,1,1)</f>
        <v>41619.25</v>
      </c>
      <c r="N707">
        <v>1387087200</v>
      </c>
      <c r="O707" s="7">
        <f t="shared" ref="O707:O770" si="73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4">LEFT(R707, FIND("/", R707) - 1)</f>
        <v>publishing</v>
      </c>
      <c r="T707" t="str">
        <f t="shared" ref="T707:T770" si="75">MID(R707, FIND("/", R707) + 1, LEN(R707) - FIND("/", 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 s="4">
        <f t="shared" si="70"/>
        <v>103.03791821561339</v>
      </c>
      <c r="F708">
        <v>138586</v>
      </c>
      <c r="G708" s="38">
        <f t="shared" si="71"/>
        <v>127.84686346863469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7">
        <f t="shared" si="72"/>
        <v>43471.25</v>
      </c>
      <c r="N708">
        <v>1547445600</v>
      </c>
      <c r="O708" s="7">
        <f t="shared" si="73"/>
        <v>43479.25</v>
      </c>
      <c r="P708" t="b">
        <v>0</v>
      </c>
      <c r="Q708" t="b">
        <v>1</v>
      </c>
      <c r="R708" t="s">
        <v>28</v>
      </c>
      <c r="S708" t="str">
        <f t="shared" si="74"/>
        <v>technology</v>
      </c>
      <c r="T708" t="str">
        <f t="shared" si="75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 s="4">
        <f t="shared" si="70"/>
        <v>68.922619047619051</v>
      </c>
      <c r="F709">
        <v>11579</v>
      </c>
      <c r="G709" s="38">
        <f t="shared" si="71"/>
        <v>158.61643835616439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7">
        <f t="shared" si="72"/>
        <v>43442.25</v>
      </c>
      <c r="N709">
        <v>1547359200</v>
      </c>
      <c r="O709" s="7">
        <f t="shared" si="73"/>
        <v>43478.25</v>
      </c>
      <c r="P709" t="b">
        <v>0</v>
      </c>
      <c r="Q709" t="b">
        <v>0</v>
      </c>
      <c r="R709" t="s">
        <v>53</v>
      </c>
      <c r="S709" t="str">
        <f t="shared" si="74"/>
        <v>film &amp; video</v>
      </c>
      <c r="T709" t="str">
        <f t="shared" si="75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 s="4">
        <f t="shared" si="70"/>
        <v>87.737226277372258</v>
      </c>
      <c r="F710">
        <v>12020</v>
      </c>
      <c r="G710" s="38">
        <f t="shared" si="71"/>
        <v>707.05882352941171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7">
        <f t="shared" si="72"/>
        <v>42877.208333333328</v>
      </c>
      <c r="N710">
        <v>1496293200</v>
      </c>
      <c r="O710" s="7">
        <f t="shared" si="73"/>
        <v>42887.208333333328</v>
      </c>
      <c r="P710" t="b">
        <v>0</v>
      </c>
      <c r="Q710" t="b">
        <v>0</v>
      </c>
      <c r="R710" t="s">
        <v>33</v>
      </c>
      <c r="S710" t="str">
        <f t="shared" si="74"/>
        <v>theater</v>
      </c>
      <c r="T710" t="str">
        <f t="shared" si="75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 s="4">
        <f t="shared" si="70"/>
        <v>75.021505376344081</v>
      </c>
      <c r="F711">
        <v>13954</v>
      </c>
      <c r="G711" s="38">
        <f t="shared" si="71"/>
        <v>142.38775510204081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7">
        <f t="shared" si="72"/>
        <v>41018.208333333336</v>
      </c>
      <c r="N711">
        <v>1335416400</v>
      </c>
      <c r="O711" s="7">
        <f t="shared" si="73"/>
        <v>41025.208333333336</v>
      </c>
      <c r="P711" t="b">
        <v>0</v>
      </c>
      <c r="Q711" t="b">
        <v>0</v>
      </c>
      <c r="R711" t="s">
        <v>33</v>
      </c>
      <c r="S711" t="str">
        <f t="shared" si="74"/>
        <v>theater</v>
      </c>
      <c r="T711" t="str">
        <f t="shared" si="75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 s="4">
        <f t="shared" si="70"/>
        <v>50.863999999999997</v>
      </c>
      <c r="F712">
        <v>6358</v>
      </c>
      <c r="G712" s="38">
        <f t="shared" si="71"/>
        <v>147.86046511627907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7">
        <f t="shared" si="72"/>
        <v>43295.208333333328</v>
      </c>
      <c r="N712">
        <v>1532149200</v>
      </c>
      <c r="O712" s="7">
        <f t="shared" si="73"/>
        <v>43302.208333333328</v>
      </c>
      <c r="P712" t="b">
        <v>0</v>
      </c>
      <c r="Q712" t="b">
        <v>1</v>
      </c>
      <c r="R712" t="s">
        <v>33</v>
      </c>
      <c r="S712" t="str">
        <f t="shared" si="74"/>
        <v>theater</v>
      </c>
      <c r="T712" t="str">
        <f t="shared" si="75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 s="4">
        <f t="shared" si="70"/>
        <v>90</v>
      </c>
      <c r="F713">
        <v>1260</v>
      </c>
      <c r="G713" s="38">
        <f t="shared" si="71"/>
        <v>20.322580645161288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7">
        <f t="shared" si="72"/>
        <v>42393.25</v>
      </c>
      <c r="N713">
        <v>1453788000</v>
      </c>
      <c r="O713" s="7">
        <f t="shared" si="73"/>
        <v>42395.25</v>
      </c>
      <c r="P713" t="b">
        <v>1</v>
      </c>
      <c r="Q713" t="b">
        <v>1</v>
      </c>
      <c r="R713" t="s">
        <v>33</v>
      </c>
      <c r="S713" t="str">
        <f t="shared" si="74"/>
        <v>theater</v>
      </c>
      <c r="T713" t="str">
        <f t="shared" si="75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 s="4">
        <f t="shared" si="70"/>
        <v>72.896039603960389</v>
      </c>
      <c r="F714">
        <v>14725</v>
      </c>
      <c r="G714" s="38">
        <f t="shared" si="71"/>
        <v>1840.625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7">
        <f t="shared" si="72"/>
        <v>42559.208333333328</v>
      </c>
      <c r="N714">
        <v>1471496400</v>
      </c>
      <c r="O714" s="7">
        <f t="shared" si="73"/>
        <v>42600.208333333328</v>
      </c>
      <c r="P714" t="b">
        <v>0</v>
      </c>
      <c r="Q714" t="b">
        <v>0</v>
      </c>
      <c r="R714" t="s">
        <v>33</v>
      </c>
      <c r="S714" t="str">
        <f t="shared" si="74"/>
        <v>theater</v>
      </c>
      <c r="T714" t="str">
        <f t="shared" si="75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 s="4">
        <f t="shared" si="70"/>
        <v>108.48543689320388</v>
      </c>
      <c r="F715">
        <v>11174</v>
      </c>
      <c r="G715" s="38">
        <f t="shared" si="71"/>
        <v>161.94202898550725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7">
        <f t="shared" si="72"/>
        <v>42604.208333333328</v>
      </c>
      <c r="N715">
        <v>1472878800</v>
      </c>
      <c r="O715" s="7">
        <f t="shared" si="73"/>
        <v>42616.208333333328</v>
      </c>
      <c r="P715" t="b">
        <v>0</v>
      </c>
      <c r="Q715" t="b">
        <v>0</v>
      </c>
      <c r="R715" t="s">
        <v>133</v>
      </c>
      <c r="S715" t="str">
        <f t="shared" si="74"/>
        <v>publishing</v>
      </c>
      <c r="T715" t="str">
        <f t="shared" si="75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 s="4">
        <f t="shared" si="70"/>
        <v>101.98095238095237</v>
      </c>
      <c r="F716">
        <v>182036</v>
      </c>
      <c r="G716" s="38">
        <f t="shared" si="71"/>
        <v>472.82077922077923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7">
        <f t="shared" si="72"/>
        <v>41870.208333333336</v>
      </c>
      <c r="N716">
        <v>1408510800</v>
      </c>
      <c r="O716" s="7">
        <f t="shared" si="73"/>
        <v>41871.208333333336</v>
      </c>
      <c r="P716" t="b">
        <v>0</v>
      </c>
      <c r="Q716" t="b">
        <v>0</v>
      </c>
      <c r="R716" t="s">
        <v>23</v>
      </c>
      <c r="S716" t="str">
        <f t="shared" si="74"/>
        <v>music</v>
      </c>
      <c r="T716" t="str">
        <f t="shared" si="75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 s="4">
        <f t="shared" si="70"/>
        <v>44.009146341463413</v>
      </c>
      <c r="F717">
        <v>28870</v>
      </c>
      <c r="G717" s="38">
        <f t="shared" si="71"/>
        <v>24.466101694915253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7">
        <f t="shared" si="72"/>
        <v>40397.208333333336</v>
      </c>
      <c r="N717">
        <v>1281589200</v>
      </c>
      <c r="O717" s="7">
        <f t="shared" si="73"/>
        <v>40402.208333333336</v>
      </c>
      <c r="P717" t="b">
        <v>0</v>
      </c>
      <c r="Q717" t="b">
        <v>0</v>
      </c>
      <c r="R717" t="s">
        <v>292</v>
      </c>
      <c r="S717" t="str">
        <f t="shared" si="74"/>
        <v>games</v>
      </c>
      <c r="T717" t="str">
        <f t="shared" si="75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 s="4">
        <f t="shared" si="70"/>
        <v>65.942675159235662</v>
      </c>
      <c r="F718">
        <v>10353</v>
      </c>
      <c r="G718" s="38">
        <f t="shared" si="71"/>
        <v>517.65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7">
        <f t="shared" si="72"/>
        <v>41465.208333333336</v>
      </c>
      <c r="N718">
        <v>1375851600</v>
      </c>
      <c r="O718" s="7">
        <f t="shared" si="73"/>
        <v>41493.208333333336</v>
      </c>
      <c r="P718" t="b">
        <v>0</v>
      </c>
      <c r="Q718" t="b">
        <v>1</v>
      </c>
      <c r="R718" t="s">
        <v>33</v>
      </c>
      <c r="S718" t="str">
        <f t="shared" si="74"/>
        <v>theater</v>
      </c>
      <c r="T718" t="str">
        <f t="shared" si="75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 s="4">
        <f t="shared" si="70"/>
        <v>24.987387387387386</v>
      </c>
      <c r="F719">
        <v>13868</v>
      </c>
      <c r="G719" s="38">
        <f t="shared" si="71"/>
        <v>247.64285714285714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7">
        <f t="shared" si="72"/>
        <v>40777.208333333336</v>
      </c>
      <c r="N719">
        <v>1315803600</v>
      </c>
      <c r="O719" s="7">
        <f t="shared" si="73"/>
        <v>40798.208333333336</v>
      </c>
      <c r="P719" t="b">
        <v>0</v>
      </c>
      <c r="Q719" t="b">
        <v>0</v>
      </c>
      <c r="R719" t="s">
        <v>42</v>
      </c>
      <c r="S719" t="str">
        <f t="shared" si="74"/>
        <v>film &amp; video</v>
      </c>
      <c r="T719" t="str">
        <f t="shared" si="75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 s="4">
        <f t="shared" si="70"/>
        <v>28.003367003367003</v>
      </c>
      <c r="F720">
        <v>8317</v>
      </c>
      <c r="G720" s="38">
        <f t="shared" si="71"/>
        <v>100.20481927710843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7">
        <f t="shared" si="72"/>
        <v>41442.208333333336</v>
      </c>
      <c r="N720">
        <v>1373691600</v>
      </c>
      <c r="O720" s="7">
        <f t="shared" si="73"/>
        <v>41468.208333333336</v>
      </c>
      <c r="P720" t="b">
        <v>0</v>
      </c>
      <c r="Q720" t="b">
        <v>0</v>
      </c>
      <c r="R720" t="s">
        <v>65</v>
      </c>
      <c r="S720" t="str">
        <f t="shared" si="74"/>
        <v>technology</v>
      </c>
      <c r="T720" t="str">
        <f t="shared" si="75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 s="4">
        <f t="shared" si="70"/>
        <v>85.829268292682926</v>
      </c>
      <c r="F721">
        <v>10557</v>
      </c>
      <c r="G721" s="38">
        <f t="shared" si="71"/>
        <v>153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7">
        <f t="shared" si="72"/>
        <v>41058.208333333336</v>
      </c>
      <c r="N721">
        <v>1339218000</v>
      </c>
      <c r="O721" s="7">
        <f t="shared" si="73"/>
        <v>41069.208333333336</v>
      </c>
      <c r="P721" t="b">
        <v>0</v>
      </c>
      <c r="Q721" t="b">
        <v>0</v>
      </c>
      <c r="R721" t="s">
        <v>119</v>
      </c>
      <c r="S721" t="str">
        <f t="shared" si="74"/>
        <v>publishing</v>
      </c>
      <c r="T721" t="str">
        <f t="shared" si="75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 s="4">
        <f t="shared" si="70"/>
        <v>84.921052631578945</v>
      </c>
      <c r="F722">
        <v>3227</v>
      </c>
      <c r="G722" s="38">
        <f t="shared" si="71"/>
        <v>37.091954022988503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7">
        <f t="shared" si="72"/>
        <v>43152.25</v>
      </c>
      <c r="N722">
        <v>1520402400</v>
      </c>
      <c r="O722" s="7">
        <f t="shared" si="73"/>
        <v>43166.25</v>
      </c>
      <c r="P722" t="b">
        <v>0</v>
      </c>
      <c r="Q722" t="b">
        <v>1</v>
      </c>
      <c r="R722" t="s">
        <v>33</v>
      </c>
      <c r="S722" t="str">
        <f t="shared" si="74"/>
        <v>theater</v>
      </c>
      <c r="T722" t="str">
        <f t="shared" si="75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 s="4">
        <f t="shared" si="70"/>
        <v>90.483333333333334</v>
      </c>
      <c r="F723">
        <v>5429</v>
      </c>
      <c r="G723" s="38">
        <f t="shared" si="71"/>
        <v>4.392394822006473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7">
        <f t="shared" si="72"/>
        <v>43194.208333333328</v>
      </c>
      <c r="N723">
        <v>1523336400</v>
      </c>
      <c r="O723" s="7">
        <f t="shared" si="73"/>
        <v>43200.208333333328</v>
      </c>
      <c r="P723" t="b">
        <v>0</v>
      </c>
      <c r="Q723" t="b">
        <v>0</v>
      </c>
      <c r="R723" t="s">
        <v>23</v>
      </c>
      <c r="S723" t="str">
        <f t="shared" si="74"/>
        <v>music</v>
      </c>
      <c r="T723" t="str">
        <f t="shared" si="75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 s="4">
        <f t="shared" si="70"/>
        <v>25.00197628458498</v>
      </c>
      <c r="F724">
        <v>75906</v>
      </c>
      <c r="G724" s="38">
        <f t="shared" si="71"/>
        <v>156.50721649484535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7">
        <f t="shared" si="72"/>
        <v>43045.25</v>
      </c>
      <c r="N724">
        <v>1512280800</v>
      </c>
      <c r="O724" s="7">
        <f t="shared" si="73"/>
        <v>43072.25</v>
      </c>
      <c r="P724" t="b">
        <v>0</v>
      </c>
      <c r="Q724" t="b">
        <v>0</v>
      </c>
      <c r="R724" t="s">
        <v>42</v>
      </c>
      <c r="S724" t="str">
        <f t="shared" si="74"/>
        <v>film &amp; video</v>
      </c>
      <c r="T724" t="str">
        <f t="shared" si="75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 s="4">
        <f t="shared" si="70"/>
        <v>92.013888888888886</v>
      </c>
      <c r="F725">
        <v>13250</v>
      </c>
      <c r="G725" s="38">
        <f t="shared" si="71"/>
        <v>270.40816326530609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7">
        <f t="shared" si="72"/>
        <v>42431.25</v>
      </c>
      <c r="N725">
        <v>1458709200</v>
      </c>
      <c r="O725" s="7">
        <f t="shared" si="73"/>
        <v>42452.208333333328</v>
      </c>
      <c r="P725" t="b">
        <v>0</v>
      </c>
      <c r="Q725" t="b">
        <v>0</v>
      </c>
      <c r="R725" t="s">
        <v>33</v>
      </c>
      <c r="S725" t="str">
        <f t="shared" si="74"/>
        <v>theater</v>
      </c>
      <c r="T725" t="str">
        <f t="shared" si="75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 s="4">
        <f t="shared" si="70"/>
        <v>93.066115702479337</v>
      </c>
      <c r="F726">
        <v>11261</v>
      </c>
      <c r="G726" s="38">
        <f t="shared" si="71"/>
        <v>134.05952380952382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7">
        <f t="shared" si="72"/>
        <v>41934.208333333336</v>
      </c>
      <c r="N726">
        <v>1414126800</v>
      </c>
      <c r="O726" s="7">
        <f t="shared" si="73"/>
        <v>41936.208333333336</v>
      </c>
      <c r="P726" t="b">
        <v>0</v>
      </c>
      <c r="Q726" t="b">
        <v>1</v>
      </c>
      <c r="R726" t="s">
        <v>33</v>
      </c>
      <c r="S726" t="str">
        <f t="shared" si="74"/>
        <v>theater</v>
      </c>
      <c r="T726" t="str">
        <f t="shared" si="75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 s="4">
        <f t="shared" si="70"/>
        <v>61.008145363408524</v>
      </c>
      <c r="F727">
        <v>97369</v>
      </c>
      <c r="G727" s="38">
        <f t="shared" si="71"/>
        <v>50.398033126293996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7">
        <f t="shared" si="72"/>
        <v>41958.25</v>
      </c>
      <c r="N727">
        <v>1416204000</v>
      </c>
      <c r="O727" s="7">
        <f t="shared" si="73"/>
        <v>41960.25</v>
      </c>
      <c r="P727" t="b">
        <v>0</v>
      </c>
      <c r="Q727" t="b">
        <v>0</v>
      </c>
      <c r="R727" t="s">
        <v>292</v>
      </c>
      <c r="S727" t="str">
        <f t="shared" si="74"/>
        <v>games</v>
      </c>
      <c r="T727" t="str">
        <f t="shared" si="75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 s="4">
        <f t="shared" si="70"/>
        <v>92.036259541984734</v>
      </c>
      <c r="F728">
        <v>48227</v>
      </c>
      <c r="G728" s="38">
        <f t="shared" si="71"/>
        <v>88.815837937384899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7">
        <f t="shared" si="72"/>
        <v>40476.208333333336</v>
      </c>
      <c r="N728">
        <v>1288501200</v>
      </c>
      <c r="O728" s="7">
        <f t="shared" si="73"/>
        <v>40482.208333333336</v>
      </c>
      <c r="P728" t="b">
        <v>0</v>
      </c>
      <c r="Q728" t="b">
        <v>1</v>
      </c>
      <c r="R728" t="s">
        <v>33</v>
      </c>
      <c r="S728" t="str">
        <f t="shared" si="74"/>
        <v>theater</v>
      </c>
      <c r="T728" t="str">
        <f t="shared" si="75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 s="4">
        <f t="shared" si="70"/>
        <v>81.132596685082873</v>
      </c>
      <c r="F729">
        <v>14685</v>
      </c>
      <c r="G729" s="38">
        <f t="shared" si="71"/>
        <v>165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7">
        <f t="shared" si="72"/>
        <v>43485.25</v>
      </c>
      <c r="N729">
        <v>1552971600</v>
      </c>
      <c r="O729" s="7">
        <f t="shared" si="73"/>
        <v>43543.208333333328</v>
      </c>
      <c r="P729" t="b">
        <v>0</v>
      </c>
      <c r="Q729" t="b">
        <v>0</v>
      </c>
      <c r="R729" t="s">
        <v>28</v>
      </c>
      <c r="S729" t="str">
        <f t="shared" si="74"/>
        <v>technology</v>
      </c>
      <c r="T729" t="str">
        <f t="shared" si="75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 s="4">
        <f t="shared" si="70"/>
        <v>73.5</v>
      </c>
      <c r="F730">
        <v>735</v>
      </c>
      <c r="G730" s="38">
        <f t="shared" si="71"/>
        <v>17.5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7">
        <f t="shared" si="72"/>
        <v>42515.208333333328</v>
      </c>
      <c r="N730">
        <v>1465102800</v>
      </c>
      <c r="O730" s="7">
        <f t="shared" si="73"/>
        <v>42526.208333333328</v>
      </c>
      <c r="P730" t="b">
        <v>0</v>
      </c>
      <c r="Q730" t="b">
        <v>0</v>
      </c>
      <c r="R730" t="s">
        <v>33</v>
      </c>
      <c r="S730" t="str">
        <f t="shared" si="74"/>
        <v>theater</v>
      </c>
      <c r="T730" t="str">
        <f t="shared" si="75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 s="4">
        <f t="shared" si="70"/>
        <v>85.221311475409834</v>
      </c>
      <c r="F731">
        <v>10397</v>
      </c>
      <c r="G731" s="38">
        <f t="shared" si="71"/>
        <v>185.66071428571428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7">
        <f t="shared" si="72"/>
        <v>41309.25</v>
      </c>
      <c r="N731">
        <v>1360130400</v>
      </c>
      <c r="O731" s="7">
        <f t="shared" si="73"/>
        <v>41311.25</v>
      </c>
      <c r="P731" t="b">
        <v>0</v>
      </c>
      <c r="Q731" t="b">
        <v>0</v>
      </c>
      <c r="R731" t="s">
        <v>53</v>
      </c>
      <c r="S731" t="str">
        <f t="shared" si="74"/>
        <v>film &amp; video</v>
      </c>
      <c r="T731" t="str">
        <f t="shared" si="75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 s="4">
        <f t="shared" si="70"/>
        <v>110.96825396825396</v>
      </c>
      <c r="F732">
        <v>118847</v>
      </c>
      <c r="G732" s="38">
        <f t="shared" si="71"/>
        <v>412.6631944444444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7">
        <f t="shared" si="72"/>
        <v>42147.208333333328</v>
      </c>
      <c r="N732">
        <v>1432875600</v>
      </c>
      <c r="O732" s="7">
        <f t="shared" si="73"/>
        <v>42153.208333333328</v>
      </c>
      <c r="P732" t="b">
        <v>0</v>
      </c>
      <c r="Q732" t="b">
        <v>0</v>
      </c>
      <c r="R732" t="s">
        <v>65</v>
      </c>
      <c r="S732" t="str">
        <f t="shared" si="74"/>
        <v>technology</v>
      </c>
      <c r="T732" t="str">
        <f t="shared" si="75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 s="4">
        <f t="shared" si="70"/>
        <v>32.968036529680369</v>
      </c>
      <c r="F733">
        <v>7220</v>
      </c>
      <c r="G733" s="38">
        <f t="shared" si="71"/>
        <v>90.25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7">
        <f t="shared" si="72"/>
        <v>42939.208333333328</v>
      </c>
      <c r="N733">
        <v>1500872400</v>
      </c>
      <c r="O733" s="7">
        <f t="shared" si="73"/>
        <v>42940.208333333328</v>
      </c>
      <c r="P733" t="b">
        <v>0</v>
      </c>
      <c r="Q733" t="b">
        <v>0</v>
      </c>
      <c r="R733" t="s">
        <v>28</v>
      </c>
      <c r="S733" t="str">
        <f t="shared" si="74"/>
        <v>technology</v>
      </c>
      <c r="T733" t="str">
        <f t="shared" si="75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 s="4">
        <f t="shared" si="70"/>
        <v>96.005352363960753</v>
      </c>
      <c r="F734">
        <v>107622</v>
      </c>
      <c r="G734" s="38">
        <f t="shared" si="71"/>
        <v>91.984615384615381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7">
        <f t="shared" si="72"/>
        <v>42816.208333333328</v>
      </c>
      <c r="N734">
        <v>1492146000</v>
      </c>
      <c r="O734" s="7">
        <f t="shared" si="73"/>
        <v>42839.208333333328</v>
      </c>
      <c r="P734" t="b">
        <v>0</v>
      </c>
      <c r="Q734" t="b">
        <v>1</v>
      </c>
      <c r="R734" t="s">
        <v>23</v>
      </c>
      <c r="S734" t="str">
        <f t="shared" si="74"/>
        <v>music</v>
      </c>
      <c r="T734" t="str">
        <f t="shared" si="75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 s="4">
        <f t="shared" si="70"/>
        <v>84.96632653061225</v>
      </c>
      <c r="F735">
        <v>83267</v>
      </c>
      <c r="G735" s="38">
        <f t="shared" si="71"/>
        <v>527.00632911392404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7">
        <f t="shared" si="72"/>
        <v>41844.208333333336</v>
      </c>
      <c r="N735">
        <v>1407301200</v>
      </c>
      <c r="O735" s="7">
        <f t="shared" si="73"/>
        <v>41857.208333333336</v>
      </c>
      <c r="P735" t="b">
        <v>0</v>
      </c>
      <c r="Q735" t="b">
        <v>0</v>
      </c>
      <c r="R735" t="s">
        <v>148</v>
      </c>
      <c r="S735" t="str">
        <f t="shared" si="74"/>
        <v>music</v>
      </c>
      <c r="T735" t="str">
        <f t="shared" si="75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 s="4">
        <f t="shared" si="70"/>
        <v>25.007462686567163</v>
      </c>
      <c r="F736">
        <v>13404</v>
      </c>
      <c r="G736" s="38">
        <f t="shared" si="71"/>
        <v>319.14285714285711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7">
        <f t="shared" si="72"/>
        <v>42763.25</v>
      </c>
      <c r="N736">
        <v>1486620000</v>
      </c>
      <c r="O736" s="7">
        <f t="shared" si="73"/>
        <v>42775.25</v>
      </c>
      <c r="P736" t="b">
        <v>0</v>
      </c>
      <c r="Q736" t="b">
        <v>1</v>
      </c>
      <c r="R736" t="s">
        <v>33</v>
      </c>
      <c r="S736" t="str">
        <f t="shared" si="74"/>
        <v>theater</v>
      </c>
      <c r="T736" t="str">
        <f t="shared" si="75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 s="4">
        <f t="shared" si="70"/>
        <v>65.998995479658461</v>
      </c>
      <c r="F737">
        <v>131404</v>
      </c>
      <c r="G737" s="38">
        <f t="shared" si="71"/>
        <v>354.18867924528303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7">
        <f t="shared" si="72"/>
        <v>42459.208333333328</v>
      </c>
      <c r="N737">
        <v>1459918800</v>
      </c>
      <c r="O737" s="7">
        <f t="shared" si="73"/>
        <v>42466.208333333328</v>
      </c>
      <c r="P737" t="b">
        <v>0</v>
      </c>
      <c r="Q737" t="b">
        <v>0</v>
      </c>
      <c r="R737" t="s">
        <v>122</v>
      </c>
      <c r="S737" t="str">
        <f t="shared" si="74"/>
        <v>photography</v>
      </c>
      <c r="T737" t="str">
        <f t="shared" si="75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 s="4">
        <f t="shared" si="70"/>
        <v>87.34482758620689</v>
      </c>
      <c r="F738">
        <v>2533</v>
      </c>
      <c r="G738" s="38">
        <f t="shared" si="71"/>
        <v>32.896103896103895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7">
        <f t="shared" si="72"/>
        <v>42055.25</v>
      </c>
      <c r="N738">
        <v>1424757600</v>
      </c>
      <c r="O738" s="7">
        <f t="shared" si="73"/>
        <v>42059.25</v>
      </c>
      <c r="P738" t="b">
        <v>0</v>
      </c>
      <c r="Q738" t="b">
        <v>0</v>
      </c>
      <c r="R738" t="s">
        <v>68</v>
      </c>
      <c r="S738" t="str">
        <f t="shared" si="74"/>
        <v>publishing</v>
      </c>
      <c r="T738" t="str">
        <f t="shared" si="75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 s="4">
        <f t="shared" si="70"/>
        <v>27.933333333333334</v>
      </c>
      <c r="F739">
        <v>5028</v>
      </c>
      <c r="G739" s="38">
        <f t="shared" si="71"/>
        <v>135.8918918918919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7">
        <f t="shared" si="72"/>
        <v>42685.25</v>
      </c>
      <c r="N739">
        <v>1479880800</v>
      </c>
      <c r="O739" s="7">
        <f t="shared" si="73"/>
        <v>42697.25</v>
      </c>
      <c r="P739" t="b">
        <v>0</v>
      </c>
      <c r="Q739" t="b">
        <v>0</v>
      </c>
      <c r="R739" t="s">
        <v>60</v>
      </c>
      <c r="S739" t="str">
        <f t="shared" si="74"/>
        <v>music</v>
      </c>
      <c r="T739" t="str">
        <f t="shared" si="75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 s="4">
        <f t="shared" si="70"/>
        <v>103.8</v>
      </c>
      <c r="F740">
        <v>1557</v>
      </c>
      <c r="G740" s="38">
        <f t="shared" si="71"/>
        <v>2.0843373493975905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7">
        <f t="shared" si="72"/>
        <v>41959.25</v>
      </c>
      <c r="N740">
        <v>1418018400</v>
      </c>
      <c r="O740" s="7">
        <f t="shared" si="73"/>
        <v>41981.25</v>
      </c>
      <c r="P740" t="b">
        <v>0</v>
      </c>
      <c r="Q740" t="b">
        <v>1</v>
      </c>
      <c r="R740" t="s">
        <v>33</v>
      </c>
      <c r="S740" t="str">
        <f t="shared" si="74"/>
        <v>theater</v>
      </c>
      <c r="T740" t="str">
        <f t="shared" si="75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 s="4">
        <f t="shared" si="70"/>
        <v>31.937172774869111</v>
      </c>
      <c r="F741">
        <v>6100</v>
      </c>
      <c r="G741" s="38">
        <f t="shared" si="71"/>
        <v>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7">
        <f t="shared" si="72"/>
        <v>41089.208333333336</v>
      </c>
      <c r="N741">
        <v>1341032400</v>
      </c>
      <c r="O741" s="7">
        <f t="shared" si="73"/>
        <v>41090.208333333336</v>
      </c>
      <c r="P741" t="b">
        <v>0</v>
      </c>
      <c r="Q741" t="b">
        <v>0</v>
      </c>
      <c r="R741" t="s">
        <v>60</v>
      </c>
      <c r="S741" t="str">
        <f t="shared" si="74"/>
        <v>music</v>
      </c>
      <c r="T741" t="str">
        <f t="shared" si="75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 s="4">
        <f t="shared" si="70"/>
        <v>99.5</v>
      </c>
      <c r="F742">
        <v>1592</v>
      </c>
      <c r="G742" s="38">
        <f t="shared" si="71"/>
        <v>30.037735849056602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7">
        <f t="shared" si="72"/>
        <v>42769.25</v>
      </c>
      <c r="N742">
        <v>1486360800</v>
      </c>
      <c r="O742" s="7">
        <f t="shared" si="73"/>
        <v>42772.25</v>
      </c>
      <c r="P742" t="b">
        <v>0</v>
      </c>
      <c r="Q742" t="b">
        <v>0</v>
      </c>
      <c r="R742" t="s">
        <v>33</v>
      </c>
      <c r="S742" t="str">
        <f t="shared" si="74"/>
        <v>theater</v>
      </c>
      <c r="T742" t="str">
        <f t="shared" si="75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 s="4">
        <f t="shared" si="70"/>
        <v>108.84615384615384</v>
      </c>
      <c r="F743">
        <v>14150</v>
      </c>
      <c r="G743" s="38">
        <f t="shared" si="71"/>
        <v>1179.1666666666665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7">
        <f t="shared" si="72"/>
        <v>40321.208333333336</v>
      </c>
      <c r="N743">
        <v>1274677200</v>
      </c>
      <c r="O743" s="7">
        <f t="shared" si="73"/>
        <v>40322.208333333336</v>
      </c>
      <c r="P743" t="b">
        <v>0</v>
      </c>
      <c r="Q743" t="b">
        <v>0</v>
      </c>
      <c r="R743" t="s">
        <v>33</v>
      </c>
      <c r="S743" t="str">
        <f t="shared" si="74"/>
        <v>theater</v>
      </c>
      <c r="T743" t="str">
        <f t="shared" si="75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 s="4">
        <f t="shared" si="70"/>
        <v>110.76229508196721</v>
      </c>
      <c r="F744">
        <v>13513</v>
      </c>
      <c r="G744" s="38">
        <f t="shared" si="71"/>
        <v>1126.0833333333335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7">
        <f t="shared" si="72"/>
        <v>40197.25</v>
      </c>
      <c r="N744">
        <v>1267509600</v>
      </c>
      <c r="O744" s="7">
        <f t="shared" si="73"/>
        <v>40239.25</v>
      </c>
      <c r="P744" t="b">
        <v>0</v>
      </c>
      <c r="Q744" t="b">
        <v>0</v>
      </c>
      <c r="R744" t="s">
        <v>50</v>
      </c>
      <c r="S744" t="str">
        <f t="shared" si="74"/>
        <v>music</v>
      </c>
      <c r="T744" t="str">
        <f t="shared" si="75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 s="4">
        <f t="shared" si="70"/>
        <v>29.647058823529413</v>
      </c>
      <c r="F745">
        <v>504</v>
      </c>
      <c r="G745" s="38">
        <f t="shared" si="71"/>
        <v>12.923076923076923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7">
        <f t="shared" si="72"/>
        <v>42298.208333333328</v>
      </c>
      <c r="N745">
        <v>1445922000</v>
      </c>
      <c r="O745" s="7">
        <f t="shared" si="73"/>
        <v>42304.208333333328</v>
      </c>
      <c r="P745" t="b">
        <v>0</v>
      </c>
      <c r="Q745" t="b">
        <v>1</v>
      </c>
      <c r="R745" t="s">
        <v>33</v>
      </c>
      <c r="S745" t="str">
        <f t="shared" si="74"/>
        <v>theater</v>
      </c>
      <c r="T745" t="str">
        <f t="shared" si="75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 s="4">
        <f t="shared" si="70"/>
        <v>101.71428571428571</v>
      </c>
      <c r="F746">
        <v>14240</v>
      </c>
      <c r="G746" s="38">
        <f t="shared" si="71"/>
        <v>712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7">
        <f t="shared" si="72"/>
        <v>43322.208333333328</v>
      </c>
      <c r="N746">
        <v>1534050000</v>
      </c>
      <c r="O746" s="7">
        <f t="shared" si="73"/>
        <v>43324.208333333328</v>
      </c>
      <c r="P746" t="b">
        <v>0</v>
      </c>
      <c r="Q746" t="b">
        <v>1</v>
      </c>
      <c r="R746" t="s">
        <v>33</v>
      </c>
      <c r="S746" t="str">
        <f t="shared" si="74"/>
        <v>theater</v>
      </c>
      <c r="T746" t="str">
        <f t="shared" si="75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 s="4">
        <f t="shared" si="70"/>
        <v>61.5</v>
      </c>
      <c r="F747">
        <v>2091</v>
      </c>
      <c r="G747" s="38">
        <f t="shared" si="71"/>
        <v>30.304347826086957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7">
        <f t="shared" si="72"/>
        <v>40328.208333333336</v>
      </c>
      <c r="N747">
        <v>1277528400</v>
      </c>
      <c r="O747" s="7">
        <f t="shared" si="73"/>
        <v>40355.208333333336</v>
      </c>
      <c r="P747" t="b">
        <v>0</v>
      </c>
      <c r="Q747" t="b">
        <v>0</v>
      </c>
      <c r="R747" t="s">
        <v>65</v>
      </c>
      <c r="S747" t="str">
        <f t="shared" si="74"/>
        <v>technology</v>
      </c>
      <c r="T747" t="str">
        <f t="shared" si="75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 s="4">
        <f t="shared" si="70"/>
        <v>35</v>
      </c>
      <c r="F748">
        <v>118580</v>
      </c>
      <c r="G748" s="38">
        <f t="shared" si="71"/>
        <v>212.50896057347671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7">
        <f t="shared" si="72"/>
        <v>40825.208333333336</v>
      </c>
      <c r="N748">
        <v>1318568400</v>
      </c>
      <c r="O748" s="7">
        <f t="shared" si="73"/>
        <v>40830.208333333336</v>
      </c>
      <c r="P748" t="b">
        <v>0</v>
      </c>
      <c r="Q748" t="b">
        <v>0</v>
      </c>
      <c r="R748" t="s">
        <v>28</v>
      </c>
      <c r="S748" t="str">
        <f t="shared" si="74"/>
        <v>technology</v>
      </c>
      <c r="T748" t="str">
        <f t="shared" si="75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 s="4">
        <f t="shared" si="70"/>
        <v>40.049999999999997</v>
      </c>
      <c r="F749">
        <v>11214</v>
      </c>
      <c r="G749" s="38">
        <f t="shared" si="71"/>
        <v>228.85714285714286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7">
        <f t="shared" si="72"/>
        <v>40423.208333333336</v>
      </c>
      <c r="N749">
        <v>1284354000</v>
      </c>
      <c r="O749" s="7">
        <f t="shared" si="73"/>
        <v>40434.208333333336</v>
      </c>
      <c r="P749" t="b">
        <v>0</v>
      </c>
      <c r="Q749" t="b">
        <v>0</v>
      </c>
      <c r="R749" t="s">
        <v>33</v>
      </c>
      <c r="S749" t="str">
        <f t="shared" si="74"/>
        <v>theater</v>
      </c>
      <c r="T749" t="str">
        <f t="shared" si="75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 s="4">
        <f t="shared" si="70"/>
        <v>110.97231270358306</v>
      </c>
      <c r="F750">
        <v>68137</v>
      </c>
      <c r="G750" s="38">
        <f t="shared" si="71"/>
        <v>34.959979476654695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7">
        <f t="shared" si="72"/>
        <v>40238.25</v>
      </c>
      <c r="N750">
        <v>1269579600</v>
      </c>
      <c r="O750" s="7">
        <f t="shared" si="73"/>
        <v>40263.208333333336</v>
      </c>
      <c r="P750" t="b">
        <v>0</v>
      </c>
      <c r="Q750" t="b">
        <v>1</v>
      </c>
      <c r="R750" t="s">
        <v>71</v>
      </c>
      <c r="S750" t="str">
        <f t="shared" si="74"/>
        <v>film &amp; video</v>
      </c>
      <c r="T750" t="str">
        <f t="shared" si="75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 s="4">
        <f t="shared" si="70"/>
        <v>36.959016393442624</v>
      </c>
      <c r="F751">
        <v>13527</v>
      </c>
      <c r="G751" s="38">
        <f t="shared" si="71"/>
        <v>157.29069767441862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7">
        <f t="shared" si="72"/>
        <v>41920.208333333336</v>
      </c>
      <c r="N751">
        <v>1413781200</v>
      </c>
      <c r="O751" s="7">
        <f t="shared" si="73"/>
        <v>41932.208333333336</v>
      </c>
      <c r="P751" t="b">
        <v>0</v>
      </c>
      <c r="Q751" t="b">
        <v>1</v>
      </c>
      <c r="R751" t="s">
        <v>65</v>
      </c>
      <c r="S751" t="str">
        <f t="shared" si="74"/>
        <v>technology</v>
      </c>
      <c r="T751" t="str">
        <f t="shared" si="75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 s="4">
        <f t="shared" si="70"/>
        <v>1</v>
      </c>
      <c r="F752">
        <v>1</v>
      </c>
      <c r="G752" s="38">
        <f t="shared" si="71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7">
        <f t="shared" si="72"/>
        <v>40360.208333333336</v>
      </c>
      <c r="N752">
        <v>1280120400</v>
      </c>
      <c r="O752" s="7">
        <f t="shared" si="73"/>
        <v>40385.208333333336</v>
      </c>
      <c r="P752" t="b">
        <v>0</v>
      </c>
      <c r="Q752" t="b">
        <v>0</v>
      </c>
      <c r="R752" t="s">
        <v>50</v>
      </c>
      <c r="S752" t="str">
        <f t="shared" si="74"/>
        <v>music</v>
      </c>
      <c r="T752" t="str">
        <f t="shared" si="75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 s="4">
        <f t="shared" si="70"/>
        <v>30.974074074074075</v>
      </c>
      <c r="F753">
        <v>8363</v>
      </c>
      <c r="G753" s="38">
        <f t="shared" si="71"/>
        <v>232.30555555555554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7">
        <f t="shared" si="72"/>
        <v>42446.208333333328</v>
      </c>
      <c r="N753">
        <v>1459486800</v>
      </c>
      <c r="O753" s="7">
        <f t="shared" si="73"/>
        <v>42461.208333333328</v>
      </c>
      <c r="P753" t="b">
        <v>1</v>
      </c>
      <c r="Q753" t="b">
        <v>1</v>
      </c>
      <c r="R753" t="s">
        <v>68</v>
      </c>
      <c r="S753" t="str">
        <f t="shared" si="74"/>
        <v>publishing</v>
      </c>
      <c r="T753" t="str">
        <f t="shared" si="75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 s="4">
        <f t="shared" si="70"/>
        <v>47.035087719298247</v>
      </c>
      <c r="F754">
        <v>5362</v>
      </c>
      <c r="G754" s="38">
        <f t="shared" si="71"/>
        <v>92.448275862068968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7">
        <f t="shared" si="72"/>
        <v>40395.208333333336</v>
      </c>
      <c r="N754">
        <v>1282539600</v>
      </c>
      <c r="O754" s="7">
        <f t="shared" si="73"/>
        <v>40413.208333333336</v>
      </c>
      <c r="P754" t="b">
        <v>0</v>
      </c>
      <c r="Q754" t="b">
        <v>1</v>
      </c>
      <c r="R754" t="s">
        <v>33</v>
      </c>
      <c r="S754" t="str">
        <f t="shared" si="74"/>
        <v>theater</v>
      </c>
      <c r="T754" t="str">
        <f t="shared" si="75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 s="4">
        <f t="shared" si="70"/>
        <v>88.065693430656935</v>
      </c>
      <c r="F755">
        <v>12065</v>
      </c>
      <c r="G755" s="38">
        <f t="shared" si="71"/>
        <v>256.70212765957444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7">
        <f t="shared" si="72"/>
        <v>40321.208333333336</v>
      </c>
      <c r="N755">
        <v>1275886800</v>
      </c>
      <c r="O755" s="7">
        <f t="shared" si="73"/>
        <v>40336.208333333336</v>
      </c>
      <c r="P755" t="b">
        <v>0</v>
      </c>
      <c r="Q755" t="b">
        <v>0</v>
      </c>
      <c r="R755" t="s">
        <v>122</v>
      </c>
      <c r="S755" t="str">
        <f t="shared" si="74"/>
        <v>photography</v>
      </c>
      <c r="T755" t="str">
        <f t="shared" si="75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 s="4">
        <f t="shared" si="70"/>
        <v>37.005616224648989</v>
      </c>
      <c r="F756">
        <v>118603</v>
      </c>
      <c r="G756" s="38">
        <f t="shared" si="71"/>
        <v>168.47017045454547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7">
        <f t="shared" si="72"/>
        <v>41210.208333333336</v>
      </c>
      <c r="N756">
        <v>1355983200</v>
      </c>
      <c r="O756" s="7">
        <f t="shared" si="73"/>
        <v>41263.25</v>
      </c>
      <c r="P756" t="b">
        <v>0</v>
      </c>
      <c r="Q756" t="b">
        <v>0</v>
      </c>
      <c r="R756" t="s">
        <v>33</v>
      </c>
      <c r="S756" t="str">
        <f t="shared" si="74"/>
        <v>theater</v>
      </c>
      <c r="T756" t="str">
        <f t="shared" si="75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 s="4">
        <f t="shared" si="70"/>
        <v>26.027777777777779</v>
      </c>
      <c r="F757">
        <v>7496</v>
      </c>
      <c r="G757" s="38">
        <f t="shared" si="71"/>
        <v>166.57777777777778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7">
        <f t="shared" si="72"/>
        <v>43096.25</v>
      </c>
      <c r="N757">
        <v>1515391200</v>
      </c>
      <c r="O757" s="7">
        <f t="shared" si="73"/>
        <v>43108.25</v>
      </c>
      <c r="P757" t="b">
        <v>0</v>
      </c>
      <c r="Q757" t="b">
        <v>1</v>
      </c>
      <c r="R757" t="s">
        <v>33</v>
      </c>
      <c r="S757" t="str">
        <f t="shared" si="74"/>
        <v>theater</v>
      </c>
      <c r="T757" t="str">
        <f t="shared" si="75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 s="4">
        <f t="shared" si="70"/>
        <v>67.817567567567565</v>
      </c>
      <c r="F758">
        <v>10037</v>
      </c>
      <c r="G758" s="38">
        <f t="shared" si="71"/>
        <v>772.07692307692309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7">
        <f t="shared" si="72"/>
        <v>42024.25</v>
      </c>
      <c r="N758">
        <v>1422252000</v>
      </c>
      <c r="O758" s="7">
        <f t="shared" si="73"/>
        <v>42030.25</v>
      </c>
      <c r="P758" t="b">
        <v>0</v>
      </c>
      <c r="Q758" t="b">
        <v>0</v>
      </c>
      <c r="R758" t="s">
        <v>33</v>
      </c>
      <c r="S758" t="str">
        <f t="shared" si="74"/>
        <v>theater</v>
      </c>
      <c r="T758" t="str">
        <f t="shared" si="75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 s="4">
        <f t="shared" si="70"/>
        <v>49.964912280701753</v>
      </c>
      <c r="F759">
        <v>5696</v>
      </c>
      <c r="G759" s="38">
        <f t="shared" si="71"/>
        <v>406.85714285714283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7">
        <f t="shared" si="72"/>
        <v>40675.208333333336</v>
      </c>
      <c r="N759">
        <v>1305522000</v>
      </c>
      <c r="O759" s="7">
        <f t="shared" si="73"/>
        <v>40679.208333333336</v>
      </c>
      <c r="P759" t="b">
        <v>0</v>
      </c>
      <c r="Q759" t="b">
        <v>0</v>
      </c>
      <c r="R759" t="s">
        <v>53</v>
      </c>
      <c r="S759" t="str">
        <f t="shared" si="74"/>
        <v>film &amp; video</v>
      </c>
      <c r="T759" t="str">
        <f t="shared" si="75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 s="4">
        <f t="shared" si="70"/>
        <v>110.01646903820817</v>
      </c>
      <c r="F760">
        <v>167005</v>
      </c>
      <c r="G760" s="38">
        <f t="shared" si="71"/>
        <v>564.20608108108115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7">
        <f t="shared" si="72"/>
        <v>41936.208333333336</v>
      </c>
      <c r="N760">
        <v>1414904400</v>
      </c>
      <c r="O760" s="7">
        <f t="shared" si="73"/>
        <v>41945.208333333336</v>
      </c>
      <c r="P760" t="b">
        <v>0</v>
      </c>
      <c r="Q760" t="b">
        <v>0</v>
      </c>
      <c r="R760" t="s">
        <v>23</v>
      </c>
      <c r="S760" t="str">
        <f t="shared" si="74"/>
        <v>music</v>
      </c>
      <c r="T760" t="str">
        <f t="shared" si="75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 s="4">
        <f t="shared" si="70"/>
        <v>89.964678178963894</v>
      </c>
      <c r="F761">
        <v>114615</v>
      </c>
      <c r="G761" s="38">
        <f t="shared" si="71"/>
        <v>68.426865671641792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7">
        <f t="shared" si="72"/>
        <v>43136.25</v>
      </c>
      <c r="N761">
        <v>1520402400</v>
      </c>
      <c r="O761" s="7">
        <f t="shared" si="73"/>
        <v>43166.25</v>
      </c>
      <c r="P761" t="b">
        <v>0</v>
      </c>
      <c r="Q761" t="b">
        <v>0</v>
      </c>
      <c r="R761" t="s">
        <v>50</v>
      </c>
      <c r="S761" t="str">
        <f t="shared" si="74"/>
        <v>music</v>
      </c>
      <c r="T761" t="str">
        <f t="shared" si="75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 s="4">
        <f t="shared" si="70"/>
        <v>79.009523809523813</v>
      </c>
      <c r="F762">
        <v>16592</v>
      </c>
      <c r="G762" s="38">
        <f t="shared" si="71"/>
        <v>34.351966873706004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7">
        <f t="shared" si="72"/>
        <v>43678.208333333328</v>
      </c>
      <c r="N762">
        <v>1567141200</v>
      </c>
      <c r="O762" s="7">
        <f t="shared" si="73"/>
        <v>43707.208333333328</v>
      </c>
      <c r="P762" t="b">
        <v>0</v>
      </c>
      <c r="Q762" t="b">
        <v>1</v>
      </c>
      <c r="R762" t="s">
        <v>89</v>
      </c>
      <c r="S762" t="str">
        <f t="shared" si="74"/>
        <v>games</v>
      </c>
      <c r="T762" t="str">
        <f t="shared" si="75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 s="4">
        <f t="shared" si="70"/>
        <v>86.867469879518069</v>
      </c>
      <c r="F763">
        <v>14420</v>
      </c>
      <c r="G763" s="38">
        <f t="shared" si="71"/>
        <v>655.4545454545455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7">
        <f t="shared" si="72"/>
        <v>42938.208333333328</v>
      </c>
      <c r="N763">
        <v>1501131600</v>
      </c>
      <c r="O763" s="7">
        <f t="shared" si="73"/>
        <v>42943.208333333328</v>
      </c>
      <c r="P763" t="b">
        <v>0</v>
      </c>
      <c r="Q763" t="b">
        <v>0</v>
      </c>
      <c r="R763" t="s">
        <v>23</v>
      </c>
      <c r="S763" t="str">
        <f t="shared" si="74"/>
        <v>music</v>
      </c>
      <c r="T763" t="str">
        <f t="shared" si="75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 s="4">
        <f t="shared" si="70"/>
        <v>62.04</v>
      </c>
      <c r="F764">
        <v>6204</v>
      </c>
      <c r="G764" s="38">
        <f t="shared" si="71"/>
        <v>177.25714285714284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7">
        <f t="shared" si="72"/>
        <v>41241.25</v>
      </c>
      <c r="N764">
        <v>1355032800</v>
      </c>
      <c r="O764" s="7">
        <f t="shared" si="73"/>
        <v>41252.25</v>
      </c>
      <c r="P764" t="b">
        <v>0</v>
      </c>
      <c r="Q764" t="b">
        <v>0</v>
      </c>
      <c r="R764" t="s">
        <v>159</v>
      </c>
      <c r="S764" t="str">
        <f t="shared" si="74"/>
        <v>music</v>
      </c>
      <c r="T764" t="str">
        <f t="shared" si="75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 s="4">
        <f t="shared" si="70"/>
        <v>26.970212765957445</v>
      </c>
      <c r="F765">
        <v>6338</v>
      </c>
      <c r="G765" s="38">
        <f t="shared" si="71"/>
        <v>113.17857142857144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7">
        <f t="shared" si="72"/>
        <v>41037.208333333336</v>
      </c>
      <c r="N765">
        <v>1339477200</v>
      </c>
      <c r="O765" s="7">
        <f t="shared" si="73"/>
        <v>41072.208333333336</v>
      </c>
      <c r="P765" t="b">
        <v>0</v>
      </c>
      <c r="Q765" t="b">
        <v>1</v>
      </c>
      <c r="R765" t="s">
        <v>33</v>
      </c>
      <c r="S765" t="str">
        <f t="shared" si="74"/>
        <v>theater</v>
      </c>
      <c r="T765" t="str">
        <f t="shared" si="75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 s="4">
        <f t="shared" si="70"/>
        <v>54.121621621621621</v>
      </c>
      <c r="F766">
        <v>8010</v>
      </c>
      <c r="G766" s="38">
        <f t="shared" si="71"/>
        <v>728.18181818181824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7">
        <f t="shared" si="72"/>
        <v>40676.208333333336</v>
      </c>
      <c r="N766">
        <v>1305954000</v>
      </c>
      <c r="O766" s="7">
        <f t="shared" si="73"/>
        <v>40684.208333333336</v>
      </c>
      <c r="P766" t="b">
        <v>0</v>
      </c>
      <c r="Q766" t="b">
        <v>0</v>
      </c>
      <c r="R766" t="s">
        <v>23</v>
      </c>
      <c r="S766" t="str">
        <f t="shared" si="74"/>
        <v>music</v>
      </c>
      <c r="T766" t="str">
        <f t="shared" si="75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 s="4">
        <f t="shared" si="70"/>
        <v>41.035353535353536</v>
      </c>
      <c r="F767">
        <v>8125</v>
      </c>
      <c r="G767" s="38">
        <f t="shared" si="71"/>
        <v>208.33333333333334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7">
        <f t="shared" si="72"/>
        <v>42840.208333333328</v>
      </c>
      <c r="N767">
        <v>1494392400</v>
      </c>
      <c r="O767" s="7">
        <f t="shared" si="73"/>
        <v>42865.208333333328</v>
      </c>
      <c r="P767" t="b">
        <v>1</v>
      </c>
      <c r="Q767" t="b">
        <v>1</v>
      </c>
      <c r="R767" t="s">
        <v>60</v>
      </c>
      <c r="S767" t="str">
        <f t="shared" si="74"/>
        <v>music</v>
      </c>
      <c r="T767" t="str">
        <f t="shared" si="75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 s="4">
        <f t="shared" si="70"/>
        <v>55.052419354838712</v>
      </c>
      <c r="F768">
        <v>13653</v>
      </c>
      <c r="G768" s="38">
        <f t="shared" si="71"/>
        <v>31.171232876712331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7">
        <f t="shared" si="72"/>
        <v>43362.208333333328</v>
      </c>
      <c r="N768">
        <v>1537419600</v>
      </c>
      <c r="O768" s="7">
        <f t="shared" si="73"/>
        <v>43363.208333333328</v>
      </c>
      <c r="P768" t="b">
        <v>0</v>
      </c>
      <c r="Q768" t="b">
        <v>0</v>
      </c>
      <c r="R768" t="s">
        <v>474</v>
      </c>
      <c r="S768" t="str">
        <f t="shared" si="74"/>
        <v>film &amp; video</v>
      </c>
      <c r="T768" t="str">
        <f t="shared" si="75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 s="4">
        <f t="shared" ref="E769:E832" si="76">F769/I769</f>
        <v>107.93762183235867</v>
      </c>
      <c r="F769">
        <v>55372</v>
      </c>
      <c r="G769" s="38">
        <f t="shared" si="71"/>
        <v>56.967078189300416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7">
        <f t="shared" si="72"/>
        <v>42283.208333333328</v>
      </c>
      <c r="N769">
        <v>1447999200</v>
      </c>
      <c r="O769" s="7">
        <f t="shared" si="73"/>
        <v>42328.25</v>
      </c>
      <c r="P769" t="b">
        <v>0</v>
      </c>
      <c r="Q769" t="b">
        <v>0</v>
      </c>
      <c r="R769" t="s">
        <v>206</v>
      </c>
      <c r="S769" t="str">
        <f t="shared" si="74"/>
        <v>publishing</v>
      </c>
      <c r="T769" t="str">
        <f t="shared" si="75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 s="4">
        <f t="shared" si="76"/>
        <v>73.92</v>
      </c>
      <c r="F770">
        <v>11088</v>
      </c>
      <c r="G770" s="38">
        <f t="shared" si="71"/>
        <v>231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7">
        <f t="shared" si="72"/>
        <v>41619.25</v>
      </c>
      <c r="N770">
        <v>1388037600</v>
      </c>
      <c r="O770" s="7">
        <f t="shared" si="73"/>
        <v>41634.25</v>
      </c>
      <c r="P770" t="b">
        <v>0</v>
      </c>
      <c r="Q770" t="b">
        <v>0</v>
      </c>
      <c r="R770" t="s">
        <v>33</v>
      </c>
      <c r="S770" t="str">
        <f t="shared" si="74"/>
        <v>theater</v>
      </c>
      <c r="T770" t="str">
        <f t="shared" si="75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 s="4">
        <f t="shared" si="76"/>
        <v>31.995894428152493</v>
      </c>
      <c r="F771">
        <v>109106</v>
      </c>
      <c r="G771" s="38">
        <f t="shared" ref="G771:G834" si="77">F771/D771*100</f>
        <v>86.867834394904463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7">
        <f t="shared" ref="M771:M834" si="78">(((L771/60)/60)/24)+DATE(1970,1,1)</f>
        <v>41501.208333333336</v>
      </c>
      <c r="N771">
        <v>1378789200</v>
      </c>
      <c r="O771" s="7">
        <f t="shared" ref="O771:O834" si="79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0">LEFT(R771, FIND("/", R771) - 1)</f>
        <v>games</v>
      </c>
      <c r="T771" t="str">
        <f t="shared" ref="T771:T834" si="81">MID(R771, FIND("/", R771) + 1, LEN(R771) - FIND("/", R771))</f>
        <v>video games</v>
      </c>
    </row>
    <row r="772" spans="1:20" ht="34" x14ac:dyDescent="0.2">
      <c r="A772">
        <v>770</v>
      </c>
      <c r="B772" t="s">
        <v>1575</v>
      </c>
      <c r="C772" s="3" t="s">
        <v>1576</v>
      </c>
      <c r="D772">
        <v>4300</v>
      </c>
      <c r="E772" s="4">
        <f t="shared" si="76"/>
        <v>53.898148148148145</v>
      </c>
      <c r="F772">
        <v>11642</v>
      </c>
      <c r="G772" s="38">
        <f t="shared" si="77"/>
        <v>270.74418604651163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7">
        <f t="shared" si="78"/>
        <v>41743.208333333336</v>
      </c>
      <c r="N772">
        <v>1398056400</v>
      </c>
      <c r="O772" s="7">
        <f t="shared" si="79"/>
        <v>41750.208333333336</v>
      </c>
      <c r="P772" t="b">
        <v>0</v>
      </c>
      <c r="Q772" t="b">
        <v>1</v>
      </c>
      <c r="R772" t="s">
        <v>33</v>
      </c>
      <c r="S772" t="str">
        <f t="shared" si="80"/>
        <v>theater</v>
      </c>
      <c r="T772" t="str">
        <f t="shared" si="81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 s="4">
        <f t="shared" si="76"/>
        <v>106.5</v>
      </c>
      <c r="F773">
        <v>2769</v>
      </c>
      <c r="G773" s="38">
        <f t="shared" si="77"/>
        <v>49.446428571428569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7">
        <f t="shared" si="78"/>
        <v>43491.25</v>
      </c>
      <c r="N773">
        <v>1550815200</v>
      </c>
      <c r="O773" s="7">
        <f t="shared" si="79"/>
        <v>43518.25</v>
      </c>
      <c r="P773" t="b">
        <v>0</v>
      </c>
      <c r="Q773" t="b">
        <v>0</v>
      </c>
      <c r="R773" t="s">
        <v>33</v>
      </c>
      <c r="S773" t="str">
        <f t="shared" si="80"/>
        <v>theater</v>
      </c>
      <c r="T773" t="str">
        <f t="shared" si="81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 s="4">
        <f t="shared" si="76"/>
        <v>32.999805409612762</v>
      </c>
      <c r="F774">
        <v>169586</v>
      </c>
      <c r="G774" s="38">
        <f t="shared" si="77"/>
        <v>113.3596256684492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7">
        <f t="shared" si="78"/>
        <v>43505.25</v>
      </c>
      <c r="N774">
        <v>1550037600</v>
      </c>
      <c r="O774" s="7">
        <f t="shared" si="79"/>
        <v>43509.25</v>
      </c>
      <c r="P774" t="b">
        <v>0</v>
      </c>
      <c r="Q774" t="b">
        <v>0</v>
      </c>
      <c r="R774" t="s">
        <v>60</v>
      </c>
      <c r="S774" t="str">
        <f t="shared" si="80"/>
        <v>music</v>
      </c>
      <c r="T774" t="str">
        <f t="shared" si="81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 s="4">
        <f t="shared" si="76"/>
        <v>43.00254993625159</v>
      </c>
      <c r="F775">
        <v>101185</v>
      </c>
      <c r="G775" s="38">
        <f t="shared" si="77"/>
        <v>190.55555555555554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7">
        <f t="shared" si="78"/>
        <v>42838.208333333328</v>
      </c>
      <c r="N775">
        <v>1492923600</v>
      </c>
      <c r="O775" s="7">
        <f t="shared" si="79"/>
        <v>42848.208333333328</v>
      </c>
      <c r="P775" t="b">
        <v>0</v>
      </c>
      <c r="Q775" t="b">
        <v>0</v>
      </c>
      <c r="R775" t="s">
        <v>33</v>
      </c>
      <c r="S775" t="str">
        <f t="shared" si="80"/>
        <v>theater</v>
      </c>
      <c r="T775" t="str">
        <f t="shared" si="81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 s="4">
        <f t="shared" si="76"/>
        <v>86.858974358974365</v>
      </c>
      <c r="F776">
        <v>6775</v>
      </c>
      <c r="G776" s="38">
        <f t="shared" si="77"/>
        <v>135.5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7">
        <f t="shared" si="78"/>
        <v>42513.208333333328</v>
      </c>
      <c r="N776">
        <v>1467522000</v>
      </c>
      <c r="O776" s="7">
        <f t="shared" si="79"/>
        <v>42554.208333333328</v>
      </c>
      <c r="P776" t="b">
        <v>0</v>
      </c>
      <c r="Q776" t="b">
        <v>0</v>
      </c>
      <c r="R776" t="s">
        <v>28</v>
      </c>
      <c r="S776" t="str">
        <f t="shared" si="80"/>
        <v>technology</v>
      </c>
      <c r="T776" t="str">
        <f t="shared" si="81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 s="4">
        <f t="shared" si="76"/>
        <v>96.8</v>
      </c>
      <c r="F777">
        <v>968</v>
      </c>
      <c r="G777" s="38">
        <f t="shared" si="77"/>
        <v>10.297872340425531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7">
        <f t="shared" si="78"/>
        <v>41949.25</v>
      </c>
      <c r="N777">
        <v>1416117600</v>
      </c>
      <c r="O777" s="7">
        <f t="shared" si="79"/>
        <v>41959.25</v>
      </c>
      <c r="P777" t="b">
        <v>0</v>
      </c>
      <c r="Q777" t="b">
        <v>0</v>
      </c>
      <c r="R777" t="s">
        <v>23</v>
      </c>
      <c r="S777" t="str">
        <f t="shared" si="80"/>
        <v>music</v>
      </c>
      <c r="T777" t="str">
        <f t="shared" si="81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 s="4">
        <f t="shared" si="76"/>
        <v>32.995456610631528</v>
      </c>
      <c r="F778">
        <v>72623</v>
      </c>
      <c r="G778" s="38">
        <f t="shared" si="77"/>
        <v>65.544223826714799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7">
        <f t="shared" si="78"/>
        <v>43650.208333333328</v>
      </c>
      <c r="N778">
        <v>1563771600</v>
      </c>
      <c r="O778" s="7">
        <f t="shared" si="79"/>
        <v>43668.208333333328</v>
      </c>
      <c r="P778" t="b">
        <v>0</v>
      </c>
      <c r="Q778" t="b">
        <v>0</v>
      </c>
      <c r="R778" t="s">
        <v>33</v>
      </c>
      <c r="S778" t="str">
        <f t="shared" si="80"/>
        <v>theater</v>
      </c>
      <c r="T778" t="str">
        <f t="shared" si="81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 s="4">
        <f t="shared" si="76"/>
        <v>68.028106508875737</v>
      </c>
      <c r="F779">
        <v>45987</v>
      </c>
      <c r="G779" s="38">
        <f t="shared" si="77"/>
        <v>49.026652452025587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7">
        <f t="shared" si="78"/>
        <v>40809.208333333336</v>
      </c>
      <c r="N779">
        <v>1319259600</v>
      </c>
      <c r="O779" s="7">
        <f t="shared" si="79"/>
        <v>40838.208333333336</v>
      </c>
      <c r="P779" t="b">
        <v>0</v>
      </c>
      <c r="Q779" t="b">
        <v>0</v>
      </c>
      <c r="R779" t="s">
        <v>33</v>
      </c>
      <c r="S779" t="str">
        <f t="shared" si="80"/>
        <v>theater</v>
      </c>
      <c r="T779" t="str">
        <f t="shared" si="81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 s="4">
        <f t="shared" si="76"/>
        <v>58.867816091954026</v>
      </c>
      <c r="F780">
        <v>10243</v>
      </c>
      <c r="G780" s="38">
        <f t="shared" si="77"/>
        <v>787.92307692307691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7">
        <f t="shared" si="78"/>
        <v>40768.208333333336</v>
      </c>
      <c r="N780">
        <v>1313643600</v>
      </c>
      <c r="O780" s="7">
        <f t="shared" si="79"/>
        <v>40773.208333333336</v>
      </c>
      <c r="P780" t="b">
        <v>0</v>
      </c>
      <c r="Q780" t="b">
        <v>0</v>
      </c>
      <c r="R780" t="s">
        <v>71</v>
      </c>
      <c r="S780" t="str">
        <f t="shared" si="80"/>
        <v>film &amp; video</v>
      </c>
      <c r="T780" t="str">
        <f t="shared" si="81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 s="4">
        <f t="shared" si="76"/>
        <v>105.04572803850782</v>
      </c>
      <c r="F781">
        <v>87293</v>
      </c>
      <c r="G781" s="38">
        <f t="shared" si="77"/>
        <v>80.306347746090154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7">
        <f t="shared" si="78"/>
        <v>42230.208333333328</v>
      </c>
      <c r="N781">
        <v>1440306000</v>
      </c>
      <c r="O781" s="7">
        <f t="shared" si="79"/>
        <v>42239.208333333328</v>
      </c>
      <c r="P781" t="b">
        <v>0</v>
      </c>
      <c r="Q781" t="b">
        <v>1</v>
      </c>
      <c r="R781" t="s">
        <v>33</v>
      </c>
      <c r="S781" t="str">
        <f t="shared" si="80"/>
        <v>theater</v>
      </c>
      <c r="T781" t="str">
        <f t="shared" si="81"/>
        <v>plays</v>
      </c>
    </row>
    <row r="782" spans="1:20" ht="17" x14ac:dyDescent="0.2">
      <c r="A782">
        <v>780</v>
      </c>
      <c r="B782" t="s">
        <v>1595</v>
      </c>
      <c r="C782" s="3" t="s">
        <v>1596</v>
      </c>
      <c r="D782">
        <v>5100</v>
      </c>
      <c r="E782" s="4">
        <f t="shared" si="76"/>
        <v>33.054878048780488</v>
      </c>
      <c r="F782">
        <v>5421</v>
      </c>
      <c r="G782" s="38">
        <f t="shared" si="77"/>
        <v>106.29411764705883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7">
        <f t="shared" si="78"/>
        <v>42573.208333333328</v>
      </c>
      <c r="N782">
        <v>1470805200</v>
      </c>
      <c r="O782" s="7">
        <f t="shared" si="79"/>
        <v>42592.208333333328</v>
      </c>
      <c r="P782" t="b">
        <v>0</v>
      </c>
      <c r="Q782" t="b">
        <v>1</v>
      </c>
      <c r="R782" t="s">
        <v>53</v>
      </c>
      <c r="S782" t="str">
        <f t="shared" si="80"/>
        <v>film &amp; video</v>
      </c>
      <c r="T782" t="str">
        <f t="shared" si="81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 s="4">
        <f t="shared" si="76"/>
        <v>78.821428571428569</v>
      </c>
      <c r="F783">
        <v>4414</v>
      </c>
      <c r="G783" s="38">
        <f t="shared" si="77"/>
        <v>50.735632183908038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7">
        <f t="shared" si="78"/>
        <v>40482.208333333336</v>
      </c>
      <c r="N783">
        <v>1292911200</v>
      </c>
      <c r="O783" s="7">
        <f t="shared" si="79"/>
        <v>40533.25</v>
      </c>
      <c r="P783" t="b">
        <v>0</v>
      </c>
      <c r="Q783" t="b">
        <v>0</v>
      </c>
      <c r="R783" t="s">
        <v>33</v>
      </c>
      <c r="S783" t="str">
        <f t="shared" si="80"/>
        <v>theater</v>
      </c>
      <c r="T783" t="str">
        <f t="shared" si="81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 s="4">
        <f t="shared" si="76"/>
        <v>68.204968944099377</v>
      </c>
      <c r="F784">
        <v>10981</v>
      </c>
      <c r="G784" s="38">
        <f t="shared" si="77"/>
        <v>215.31372549019611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7">
        <f t="shared" si="78"/>
        <v>40603.25</v>
      </c>
      <c r="N784">
        <v>1301374800</v>
      </c>
      <c r="O784" s="7">
        <f t="shared" si="79"/>
        <v>40631.208333333336</v>
      </c>
      <c r="P784" t="b">
        <v>0</v>
      </c>
      <c r="Q784" t="b">
        <v>1</v>
      </c>
      <c r="R784" t="s">
        <v>71</v>
      </c>
      <c r="S784" t="str">
        <f t="shared" si="80"/>
        <v>film &amp; video</v>
      </c>
      <c r="T784" t="str">
        <f t="shared" si="81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 s="4">
        <f t="shared" si="76"/>
        <v>75.731884057971016</v>
      </c>
      <c r="F785">
        <v>10451</v>
      </c>
      <c r="G785" s="38">
        <f t="shared" si="77"/>
        <v>141.22972972972974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7">
        <f t="shared" si="78"/>
        <v>41625.25</v>
      </c>
      <c r="N785">
        <v>1387864800</v>
      </c>
      <c r="O785" s="7">
        <f t="shared" si="79"/>
        <v>41632.25</v>
      </c>
      <c r="P785" t="b">
        <v>0</v>
      </c>
      <c r="Q785" t="b">
        <v>0</v>
      </c>
      <c r="R785" t="s">
        <v>23</v>
      </c>
      <c r="S785" t="str">
        <f t="shared" si="80"/>
        <v>music</v>
      </c>
      <c r="T785" t="str">
        <f t="shared" si="81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 s="4">
        <f t="shared" si="76"/>
        <v>30.996070133010882</v>
      </c>
      <c r="F786">
        <v>102535</v>
      </c>
      <c r="G786" s="38">
        <f t="shared" si="77"/>
        <v>115.33745781777279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7">
        <f t="shared" si="78"/>
        <v>42435.25</v>
      </c>
      <c r="N786">
        <v>1458190800</v>
      </c>
      <c r="O786" s="7">
        <f t="shared" si="79"/>
        <v>42446.208333333328</v>
      </c>
      <c r="P786" t="b">
        <v>0</v>
      </c>
      <c r="Q786" t="b">
        <v>0</v>
      </c>
      <c r="R786" t="s">
        <v>28</v>
      </c>
      <c r="S786" t="str">
        <f t="shared" si="80"/>
        <v>technology</v>
      </c>
      <c r="T786" t="str">
        <f t="shared" si="81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 s="4">
        <f t="shared" si="76"/>
        <v>101.88188976377953</v>
      </c>
      <c r="F787">
        <v>12939</v>
      </c>
      <c r="G787" s="38">
        <f t="shared" si="77"/>
        <v>193.11940298507463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7">
        <f t="shared" si="78"/>
        <v>43582.208333333328</v>
      </c>
      <c r="N787">
        <v>1559278800</v>
      </c>
      <c r="O787" s="7">
        <f t="shared" si="79"/>
        <v>43616.208333333328</v>
      </c>
      <c r="P787" t="b">
        <v>0</v>
      </c>
      <c r="Q787" t="b">
        <v>1</v>
      </c>
      <c r="R787" t="s">
        <v>71</v>
      </c>
      <c r="S787" t="str">
        <f t="shared" si="80"/>
        <v>film &amp; video</v>
      </c>
      <c r="T787" t="str">
        <f t="shared" si="81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 s="4">
        <f t="shared" si="76"/>
        <v>52.879227053140099</v>
      </c>
      <c r="F788">
        <v>10946</v>
      </c>
      <c r="G788" s="38">
        <f t="shared" si="77"/>
        <v>729.73333333333335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7">
        <f t="shared" si="78"/>
        <v>43186.208333333328</v>
      </c>
      <c r="N788">
        <v>1522731600</v>
      </c>
      <c r="O788" s="7">
        <f t="shared" si="79"/>
        <v>43193.208333333328</v>
      </c>
      <c r="P788" t="b">
        <v>0</v>
      </c>
      <c r="Q788" t="b">
        <v>1</v>
      </c>
      <c r="R788" t="s">
        <v>159</v>
      </c>
      <c r="S788" t="str">
        <f t="shared" si="80"/>
        <v>music</v>
      </c>
      <c r="T788" t="str">
        <f t="shared" si="81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 s="4">
        <f t="shared" si="76"/>
        <v>71.005820721769496</v>
      </c>
      <c r="F789">
        <v>60994</v>
      </c>
      <c r="G789" s="38">
        <f t="shared" si="77"/>
        <v>99.66339869281046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7">
        <f t="shared" si="78"/>
        <v>40684.208333333336</v>
      </c>
      <c r="N789">
        <v>1306731600</v>
      </c>
      <c r="O789" s="7">
        <f t="shared" si="79"/>
        <v>40693.208333333336</v>
      </c>
      <c r="P789" t="b">
        <v>0</v>
      </c>
      <c r="Q789" t="b">
        <v>0</v>
      </c>
      <c r="R789" t="s">
        <v>23</v>
      </c>
      <c r="S789" t="str">
        <f t="shared" si="80"/>
        <v>music</v>
      </c>
      <c r="T789" t="str">
        <f t="shared" si="81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 s="4">
        <f t="shared" si="76"/>
        <v>102.38709677419355</v>
      </c>
      <c r="F790">
        <v>3174</v>
      </c>
      <c r="G790" s="38">
        <f t="shared" si="77"/>
        <v>88.166666666666671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7">
        <f t="shared" si="78"/>
        <v>41202.208333333336</v>
      </c>
      <c r="N790">
        <v>1352527200</v>
      </c>
      <c r="O790" s="7">
        <f t="shared" si="79"/>
        <v>41223.25</v>
      </c>
      <c r="P790" t="b">
        <v>0</v>
      </c>
      <c r="Q790" t="b">
        <v>0</v>
      </c>
      <c r="R790" t="s">
        <v>71</v>
      </c>
      <c r="S790" t="str">
        <f t="shared" si="80"/>
        <v>film &amp; video</v>
      </c>
      <c r="T790" t="str">
        <f t="shared" si="81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 s="4">
        <f t="shared" si="76"/>
        <v>74.466666666666669</v>
      </c>
      <c r="F791">
        <v>3351</v>
      </c>
      <c r="G791" s="38">
        <f t="shared" si="77"/>
        <v>37.233333333333334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7">
        <f t="shared" si="78"/>
        <v>41786.208333333336</v>
      </c>
      <c r="N791">
        <v>1404363600</v>
      </c>
      <c r="O791" s="7">
        <f t="shared" si="79"/>
        <v>41823.208333333336</v>
      </c>
      <c r="P791" t="b">
        <v>0</v>
      </c>
      <c r="Q791" t="b">
        <v>0</v>
      </c>
      <c r="R791" t="s">
        <v>33</v>
      </c>
      <c r="S791" t="str">
        <f t="shared" si="80"/>
        <v>theater</v>
      </c>
      <c r="T791" t="str">
        <f t="shared" si="81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 s="4">
        <f t="shared" si="76"/>
        <v>51.009883198562441</v>
      </c>
      <c r="F792">
        <v>56774</v>
      </c>
      <c r="G792" s="38">
        <f t="shared" si="77"/>
        <v>30.540075309306079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7">
        <f t="shared" si="78"/>
        <v>40223.25</v>
      </c>
      <c r="N792">
        <v>1266645600</v>
      </c>
      <c r="O792" s="7">
        <f t="shared" si="79"/>
        <v>40229.25</v>
      </c>
      <c r="P792" t="b">
        <v>0</v>
      </c>
      <c r="Q792" t="b">
        <v>0</v>
      </c>
      <c r="R792" t="s">
        <v>33</v>
      </c>
      <c r="S792" t="str">
        <f t="shared" si="80"/>
        <v>theater</v>
      </c>
      <c r="T792" t="str">
        <f t="shared" si="81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 s="4">
        <f t="shared" si="76"/>
        <v>90</v>
      </c>
      <c r="F793">
        <v>540</v>
      </c>
      <c r="G793" s="38">
        <f t="shared" si="77"/>
        <v>25.714285714285712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7">
        <f t="shared" si="78"/>
        <v>42715.25</v>
      </c>
      <c r="N793">
        <v>1482818400</v>
      </c>
      <c r="O793" s="7">
        <f t="shared" si="79"/>
        <v>42731.25</v>
      </c>
      <c r="P793" t="b">
        <v>0</v>
      </c>
      <c r="Q793" t="b">
        <v>0</v>
      </c>
      <c r="R793" t="s">
        <v>17</v>
      </c>
      <c r="S793" t="str">
        <f t="shared" si="80"/>
        <v>food</v>
      </c>
      <c r="T793" t="str">
        <f t="shared" si="81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 s="4">
        <f t="shared" si="76"/>
        <v>97.142857142857139</v>
      </c>
      <c r="F794">
        <v>680</v>
      </c>
      <c r="G794" s="38">
        <f t="shared" si="77"/>
        <v>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7">
        <f t="shared" si="78"/>
        <v>41451.208333333336</v>
      </c>
      <c r="N794">
        <v>1374642000</v>
      </c>
      <c r="O794" s="7">
        <f t="shared" si="79"/>
        <v>41479.208333333336</v>
      </c>
      <c r="P794" t="b">
        <v>0</v>
      </c>
      <c r="Q794" t="b">
        <v>1</v>
      </c>
      <c r="R794" t="s">
        <v>33</v>
      </c>
      <c r="S794" t="str">
        <f t="shared" si="80"/>
        <v>theater</v>
      </c>
      <c r="T794" t="str">
        <f t="shared" si="81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 s="4">
        <f t="shared" si="76"/>
        <v>72.071823204419886</v>
      </c>
      <c r="F795">
        <v>13045</v>
      </c>
      <c r="G795" s="38">
        <f t="shared" si="77"/>
        <v>1185.909090909091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7">
        <f t="shared" si="78"/>
        <v>41450.208333333336</v>
      </c>
      <c r="N795">
        <v>1372482000</v>
      </c>
      <c r="O795" s="7">
        <f t="shared" si="79"/>
        <v>41454.208333333336</v>
      </c>
      <c r="P795" t="b">
        <v>0</v>
      </c>
      <c r="Q795" t="b">
        <v>0</v>
      </c>
      <c r="R795" t="s">
        <v>68</v>
      </c>
      <c r="S795" t="str">
        <f t="shared" si="80"/>
        <v>publishing</v>
      </c>
      <c r="T795" t="str">
        <f t="shared" si="81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 s="4">
        <f t="shared" si="76"/>
        <v>75.236363636363635</v>
      </c>
      <c r="F796">
        <v>8276</v>
      </c>
      <c r="G796" s="38">
        <f t="shared" si="77"/>
        <v>125.39393939393939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7">
        <f t="shared" si="78"/>
        <v>43091.25</v>
      </c>
      <c r="N796">
        <v>1514959200</v>
      </c>
      <c r="O796" s="7">
        <f t="shared" si="79"/>
        <v>43103.25</v>
      </c>
      <c r="P796" t="b">
        <v>0</v>
      </c>
      <c r="Q796" t="b">
        <v>0</v>
      </c>
      <c r="R796" t="s">
        <v>23</v>
      </c>
      <c r="S796" t="str">
        <f t="shared" si="80"/>
        <v>music</v>
      </c>
      <c r="T796" t="str">
        <f t="shared" si="81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 s="4">
        <f t="shared" si="76"/>
        <v>32.967741935483872</v>
      </c>
      <c r="F797">
        <v>1022</v>
      </c>
      <c r="G797" s="38">
        <f t="shared" si="77"/>
        <v>14.394366197183098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7">
        <f t="shared" si="78"/>
        <v>42675.208333333328</v>
      </c>
      <c r="N797">
        <v>1478235600</v>
      </c>
      <c r="O797" s="7">
        <f t="shared" si="79"/>
        <v>42678.208333333328</v>
      </c>
      <c r="P797" t="b">
        <v>0</v>
      </c>
      <c r="Q797" t="b">
        <v>0</v>
      </c>
      <c r="R797" t="s">
        <v>53</v>
      </c>
      <c r="S797" t="str">
        <f t="shared" si="80"/>
        <v>film &amp; video</v>
      </c>
      <c r="T797" t="str">
        <f t="shared" si="81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 s="4">
        <f t="shared" si="76"/>
        <v>54.807692307692307</v>
      </c>
      <c r="F798">
        <v>4275</v>
      </c>
      <c r="G798" s="38">
        <f t="shared" si="77"/>
        <v>54.807692307692314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7">
        <f t="shared" si="78"/>
        <v>41859.208333333336</v>
      </c>
      <c r="N798">
        <v>1408078800</v>
      </c>
      <c r="O798" s="7">
        <f t="shared" si="79"/>
        <v>41866.208333333336</v>
      </c>
      <c r="P798" t="b">
        <v>0</v>
      </c>
      <c r="Q798" t="b">
        <v>1</v>
      </c>
      <c r="R798" t="s">
        <v>292</v>
      </c>
      <c r="S798" t="str">
        <f t="shared" si="80"/>
        <v>games</v>
      </c>
      <c r="T798" t="str">
        <f t="shared" si="81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 s="4">
        <f t="shared" si="76"/>
        <v>45.037837837837834</v>
      </c>
      <c r="F799">
        <v>8332</v>
      </c>
      <c r="G799" s="38">
        <f t="shared" si="77"/>
        <v>109.63157894736841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7">
        <f t="shared" si="78"/>
        <v>43464.25</v>
      </c>
      <c r="N799">
        <v>1548136800</v>
      </c>
      <c r="O799" s="7">
        <f t="shared" si="79"/>
        <v>43487.25</v>
      </c>
      <c r="P799" t="b">
        <v>0</v>
      </c>
      <c r="Q799" t="b">
        <v>0</v>
      </c>
      <c r="R799" t="s">
        <v>28</v>
      </c>
      <c r="S799" t="str">
        <f t="shared" si="80"/>
        <v>technology</v>
      </c>
      <c r="T799" t="str">
        <f t="shared" si="81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 s="4">
        <f t="shared" si="76"/>
        <v>52.958677685950413</v>
      </c>
      <c r="F800">
        <v>6408</v>
      </c>
      <c r="G800" s="38">
        <f t="shared" si="77"/>
        <v>188.47058823529412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7">
        <f t="shared" si="78"/>
        <v>41060.208333333336</v>
      </c>
      <c r="N800">
        <v>1340859600</v>
      </c>
      <c r="O800" s="7">
        <f t="shared" si="79"/>
        <v>41088.208333333336</v>
      </c>
      <c r="P800" t="b">
        <v>0</v>
      </c>
      <c r="Q800" t="b">
        <v>1</v>
      </c>
      <c r="R800" t="s">
        <v>33</v>
      </c>
      <c r="S800" t="str">
        <f t="shared" si="80"/>
        <v>theater</v>
      </c>
      <c r="T800" t="str">
        <f t="shared" si="81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 s="4">
        <f t="shared" si="76"/>
        <v>60.017959183673469</v>
      </c>
      <c r="F801">
        <v>73522</v>
      </c>
      <c r="G801" s="38">
        <f t="shared" si="77"/>
        <v>87.008284023668637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7">
        <f t="shared" si="78"/>
        <v>42399.25</v>
      </c>
      <c r="N801">
        <v>1454479200</v>
      </c>
      <c r="O801" s="7">
        <f t="shared" si="79"/>
        <v>42403.25</v>
      </c>
      <c r="P801" t="b">
        <v>0</v>
      </c>
      <c r="Q801" t="b">
        <v>0</v>
      </c>
      <c r="R801" t="s">
        <v>33</v>
      </c>
      <c r="S801" t="str">
        <f t="shared" si="80"/>
        <v>theater</v>
      </c>
      <c r="T801" t="str">
        <f t="shared" si="81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 s="4">
        <f t="shared" si="76"/>
        <v>1</v>
      </c>
      <c r="F802">
        <v>1</v>
      </c>
      <c r="G802" s="38">
        <f t="shared" si="77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7">
        <f t="shared" si="78"/>
        <v>42167.208333333328</v>
      </c>
      <c r="N802">
        <v>1434430800</v>
      </c>
      <c r="O802" s="7">
        <f t="shared" si="79"/>
        <v>42171.208333333328</v>
      </c>
      <c r="P802" t="b">
        <v>0</v>
      </c>
      <c r="Q802" t="b">
        <v>0</v>
      </c>
      <c r="R802" t="s">
        <v>23</v>
      </c>
      <c r="S802" t="str">
        <f t="shared" si="80"/>
        <v>music</v>
      </c>
      <c r="T802" t="str">
        <f t="shared" si="81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 s="4">
        <f t="shared" si="76"/>
        <v>44.028301886792455</v>
      </c>
      <c r="F803">
        <v>4667</v>
      </c>
      <c r="G803" s="38">
        <f t="shared" si="77"/>
        <v>202.9130434782609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7">
        <f t="shared" si="78"/>
        <v>43830.25</v>
      </c>
      <c r="N803">
        <v>1579672800</v>
      </c>
      <c r="O803" s="7">
        <f t="shared" si="79"/>
        <v>43852.25</v>
      </c>
      <c r="P803" t="b">
        <v>0</v>
      </c>
      <c r="Q803" t="b">
        <v>1</v>
      </c>
      <c r="R803" t="s">
        <v>122</v>
      </c>
      <c r="S803" t="str">
        <f t="shared" si="80"/>
        <v>photography</v>
      </c>
      <c r="T803" t="str">
        <f t="shared" si="81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 s="4">
        <f t="shared" si="76"/>
        <v>86.028169014084511</v>
      </c>
      <c r="F804">
        <v>12216</v>
      </c>
      <c r="G804" s="38">
        <f t="shared" si="77"/>
        <v>197.03225806451613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7">
        <f t="shared" si="78"/>
        <v>43650.208333333328</v>
      </c>
      <c r="N804">
        <v>1562389200</v>
      </c>
      <c r="O804" s="7">
        <f t="shared" si="79"/>
        <v>43652.208333333328</v>
      </c>
      <c r="P804" t="b">
        <v>0</v>
      </c>
      <c r="Q804" t="b">
        <v>0</v>
      </c>
      <c r="R804" t="s">
        <v>122</v>
      </c>
      <c r="S804" t="str">
        <f t="shared" si="80"/>
        <v>photography</v>
      </c>
      <c r="T804" t="str">
        <f t="shared" si="81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 s="4">
        <f t="shared" si="76"/>
        <v>28.012875536480685</v>
      </c>
      <c r="F805">
        <v>6527</v>
      </c>
      <c r="G805" s="38">
        <f t="shared" si="77"/>
        <v>107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7">
        <f t="shared" si="78"/>
        <v>43492.25</v>
      </c>
      <c r="N805">
        <v>1551506400</v>
      </c>
      <c r="O805" s="7">
        <f t="shared" si="79"/>
        <v>43526.25</v>
      </c>
      <c r="P805" t="b">
        <v>0</v>
      </c>
      <c r="Q805" t="b">
        <v>0</v>
      </c>
      <c r="R805" t="s">
        <v>33</v>
      </c>
      <c r="S805" t="str">
        <f t="shared" si="80"/>
        <v>theater</v>
      </c>
      <c r="T805" t="str">
        <f t="shared" si="81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 s="4">
        <f t="shared" si="76"/>
        <v>32.050458715596328</v>
      </c>
      <c r="F806">
        <v>6987</v>
      </c>
      <c r="G806" s="38">
        <f t="shared" si="77"/>
        <v>268.73076923076923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7">
        <f t="shared" si="78"/>
        <v>43102.25</v>
      </c>
      <c r="N806">
        <v>1516600800</v>
      </c>
      <c r="O806" s="7">
        <f t="shared" si="79"/>
        <v>43122.25</v>
      </c>
      <c r="P806" t="b">
        <v>0</v>
      </c>
      <c r="Q806" t="b">
        <v>0</v>
      </c>
      <c r="R806" t="s">
        <v>23</v>
      </c>
      <c r="S806" t="str">
        <f t="shared" si="80"/>
        <v>music</v>
      </c>
      <c r="T806" t="str">
        <f t="shared" si="81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 s="4">
        <f t="shared" si="76"/>
        <v>73.611940298507463</v>
      </c>
      <c r="F807">
        <v>4932</v>
      </c>
      <c r="G807" s="38">
        <f t="shared" si="77"/>
        <v>50.845360824742272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7">
        <f t="shared" si="78"/>
        <v>41958.25</v>
      </c>
      <c r="N807">
        <v>1420437600</v>
      </c>
      <c r="O807" s="7">
        <f t="shared" si="79"/>
        <v>42009.25</v>
      </c>
      <c r="P807" t="b">
        <v>0</v>
      </c>
      <c r="Q807" t="b">
        <v>0</v>
      </c>
      <c r="R807" t="s">
        <v>42</v>
      </c>
      <c r="S807" t="str">
        <f t="shared" si="80"/>
        <v>film &amp; video</v>
      </c>
      <c r="T807" t="str">
        <f t="shared" si="81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 s="4">
        <f t="shared" si="76"/>
        <v>108.71052631578948</v>
      </c>
      <c r="F808">
        <v>8262</v>
      </c>
      <c r="G808" s="38">
        <f t="shared" si="77"/>
        <v>1180.2857142857142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7">
        <f t="shared" si="78"/>
        <v>40973.25</v>
      </c>
      <c r="N808">
        <v>1332997200</v>
      </c>
      <c r="O808" s="7">
        <f t="shared" si="79"/>
        <v>40997.208333333336</v>
      </c>
      <c r="P808" t="b">
        <v>0</v>
      </c>
      <c r="Q808" t="b">
        <v>1</v>
      </c>
      <c r="R808" t="s">
        <v>53</v>
      </c>
      <c r="S808" t="str">
        <f t="shared" si="80"/>
        <v>film &amp; video</v>
      </c>
      <c r="T808" t="str">
        <f t="shared" si="81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 s="4">
        <f t="shared" si="76"/>
        <v>42.97674418604651</v>
      </c>
      <c r="F809">
        <v>1848</v>
      </c>
      <c r="G809" s="38">
        <f t="shared" si="77"/>
        <v>264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7">
        <f t="shared" si="78"/>
        <v>43753.208333333328</v>
      </c>
      <c r="N809">
        <v>1574920800</v>
      </c>
      <c r="O809" s="7">
        <f t="shared" si="79"/>
        <v>43797.25</v>
      </c>
      <c r="P809" t="b">
        <v>0</v>
      </c>
      <c r="Q809" t="b">
        <v>1</v>
      </c>
      <c r="R809" t="s">
        <v>33</v>
      </c>
      <c r="S809" t="str">
        <f t="shared" si="80"/>
        <v>theater</v>
      </c>
      <c r="T809" t="str">
        <f t="shared" si="81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 s="4">
        <f t="shared" si="76"/>
        <v>83.315789473684205</v>
      </c>
      <c r="F810">
        <v>1583</v>
      </c>
      <c r="G810" s="38">
        <f t="shared" si="77"/>
        <v>30.44230769230769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7">
        <f t="shared" si="78"/>
        <v>42507.208333333328</v>
      </c>
      <c r="N810">
        <v>1464930000</v>
      </c>
      <c r="O810" s="7">
        <f t="shared" si="79"/>
        <v>42524.208333333328</v>
      </c>
      <c r="P810" t="b">
        <v>0</v>
      </c>
      <c r="Q810" t="b">
        <v>0</v>
      </c>
      <c r="R810" t="s">
        <v>17</v>
      </c>
      <c r="S810" t="str">
        <f t="shared" si="80"/>
        <v>food</v>
      </c>
      <c r="T810" t="str">
        <f t="shared" si="81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 s="4">
        <f t="shared" si="76"/>
        <v>42</v>
      </c>
      <c r="F811">
        <v>88536</v>
      </c>
      <c r="G811" s="38">
        <f t="shared" si="77"/>
        <v>62.880681818181813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7">
        <f t="shared" si="78"/>
        <v>41135.208333333336</v>
      </c>
      <c r="N811">
        <v>1345006800</v>
      </c>
      <c r="O811" s="7">
        <f t="shared" si="79"/>
        <v>41136.208333333336</v>
      </c>
      <c r="P811" t="b">
        <v>0</v>
      </c>
      <c r="Q811" t="b">
        <v>0</v>
      </c>
      <c r="R811" t="s">
        <v>42</v>
      </c>
      <c r="S811" t="str">
        <f t="shared" si="80"/>
        <v>film &amp; video</v>
      </c>
      <c r="T811" t="str">
        <f t="shared" si="81"/>
        <v>documentary</v>
      </c>
    </row>
    <row r="812" spans="1:20" ht="17" x14ac:dyDescent="0.2">
      <c r="A812">
        <v>810</v>
      </c>
      <c r="B812" t="s">
        <v>1654</v>
      </c>
      <c r="C812" s="3" t="s">
        <v>1655</v>
      </c>
      <c r="D812">
        <v>6400</v>
      </c>
      <c r="E812" s="4">
        <f t="shared" si="76"/>
        <v>55.927601809954751</v>
      </c>
      <c r="F812">
        <v>12360</v>
      </c>
      <c r="G812" s="38">
        <f t="shared" si="77"/>
        <v>193.125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7">
        <f t="shared" si="78"/>
        <v>43067.25</v>
      </c>
      <c r="N812">
        <v>1512712800</v>
      </c>
      <c r="O812" s="7">
        <f t="shared" si="79"/>
        <v>43077.25</v>
      </c>
      <c r="P812" t="b">
        <v>0</v>
      </c>
      <c r="Q812" t="b">
        <v>1</v>
      </c>
      <c r="R812" t="s">
        <v>33</v>
      </c>
      <c r="S812" t="str">
        <f t="shared" si="80"/>
        <v>theater</v>
      </c>
      <c r="T812" t="str">
        <f t="shared" si="81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 s="4">
        <f t="shared" si="76"/>
        <v>105.03681885125184</v>
      </c>
      <c r="F813">
        <v>71320</v>
      </c>
      <c r="G813" s="38">
        <f t="shared" si="77"/>
        <v>77.102702702702715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7">
        <f t="shared" si="78"/>
        <v>42378.25</v>
      </c>
      <c r="N813">
        <v>1452492000</v>
      </c>
      <c r="O813" s="7">
        <f t="shared" si="79"/>
        <v>42380.25</v>
      </c>
      <c r="P813" t="b">
        <v>0</v>
      </c>
      <c r="Q813" t="b">
        <v>1</v>
      </c>
      <c r="R813" t="s">
        <v>89</v>
      </c>
      <c r="S813" t="str">
        <f t="shared" si="80"/>
        <v>games</v>
      </c>
      <c r="T813" t="str">
        <f t="shared" si="81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 s="4">
        <f t="shared" si="76"/>
        <v>48</v>
      </c>
      <c r="F814">
        <v>134640</v>
      </c>
      <c r="G814" s="38">
        <f t="shared" si="77"/>
        <v>225.52763819095478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7">
        <f t="shared" si="78"/>
        <v>43206.208333333328</v>
      </c>
      <c r="N814">
        <v>1524286800</v>
      </c>
      <c r="O814" s="7">
        <f t="shared" si="79"/>
        <v>43211.208333333328</v>
      </c>
      <c r="P814" t="b">
        <v>0</v>
      </c>
      <c r="Q814" t="b">
        <v>0</v>
      </c>
      <c r="R814" t="s">
        <v>68</v>
      </c>
      <c r="S814" t="str">
        <f t="shared" si="80"/>
        <v>publishing</v>
      </c>
      <c r="T814" t="str">
        <f t="shared" si="81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 s="4">
        <f t="shared" si="76"/>
        <v>112.66176470588235</v>
      </c>
      <c r="F815">
        <v>7661</v>
      </c>
      <c r="G815" s="38">
        <f t="shared" si="77"/>
        <v>239.40625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7">
        <f t="shared" si="78"/>
        <v>41148.208333333336</v>
      </c>
      <c r="N815">
        <v>1346907600</v>
      </c>
      <c r="O815" s="7">
        <f t="shared" si="79"/>
        <v>41158.208333333336</v>
      </c>
      <c r="P815" t="b">
        <v>0</v>
      </c>
      <c r="Q815" t="b">
        <v>0</v>
      </c>
      <c r="R815" t="s">
        <v>89</v>
      </c>
      <c r="S815" t="str">
        <f t="shared" si="80"/>
        <v>games</v>
      </c>
      <c r="T815" t="str">
        <f t="shared" si="81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 s="4">
        <f t="shared" si="76"/>
        <v>81.944444444444443</v>
      </c>
      <c r="F816">
        <v>2950</v>
      </c>
      <c r="G816" s="38">
        <f t="shared" si="77"/>
        <v>92.1875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7">
        <f t="shared" si="78"/>
        <v>42517.208333333328</v>
      </c>
      <c r="N816">
        <v>1464498000</v>
      </c>
      <c r="O816" s="7">
        <f t="shared" si="79"/>
        <v>42519.208333333328</v>
      </c>
      <c r="P816" t="b">
        <v>0</v>
      </c>
      <c r="Q816" t="b">
        <v>1</v>
      </c>
      <c r="R816" t="s">
        <v>23</v>
      </c>
      <c r="S816" t="str">
        <f t="shared" si="80"/>
        <v>music</v>
      </c>
      <c r="T816" t="str">
        <f t="shared" si="81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 s="4">
        <f t="shared" si="76"/>
        <v>64.049180327868854</v>
      </c>
      <c r="F817">
        <v>11721</v>
      </c>
      <c r="G817" s="38">
        <f t="shared" si="77"/>
        <v>130.23333333333335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7">
        <f t="shared" si="78"/>
        <v>43068.25</v>
      </c>
      <c r="N817">
        <v>1514181600</v>
      </c>
      <c r="O817" s="7">
        <f t="shared" si="79"/>
        <v>43094.25</v>
      </c>
      <c r="P817" t="b">
        <v>0</v>
      </c>
      <c r="Q817" t="b">
        <v>0</v>
      </c>
      <c r="R817" t="s">
        <v>23</v>
      </c>
      <c r="S817" t="str">
        <f t="shared" si="80"/>
        <v>music</v>
      </c>
      <c r="T817" t="str">
        <f t="shared" si="81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 s="4">
        <f t="shared" si="76"/>
        <v>106.39097744360902</v>
      </c>
      <c r="F818">
        <v>14150</v>
      </c>
      <c r="G818" s="38">
        <f t="shared" si="77"/>
        <v>615.21739130434787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7">
        <f t="shared" si="78"/>
        <v>41680.25</v>
      </c>
      <c r="N818">
        <v>1392184800</v>
      </c>
      <c r="O818" s="7">
        <f t="shared" si="79"/>
        <v>41682.25</v>
      </c>
      <c r="P818" t="b">
        <v>1</v>
      </c>
      <c r="Q818" t="b">
        <v>1</v>
      </c>
      <c r="R818" t="s">
        <v>33</v>
      </c>
      <c r="S818" t="str">
        <f t="shared" si="80"/>
        <v>theater</v>
      </c>
      <c r="T818" t="str">
        <f t="shared" si="81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 s="4">
        <f t="shared" si="76"/>
        <v>76.011249497790274</v>
      </c>
      <c r="F819">
        <v>189192</v>
      </c>
      <c r="G819" s="38">
        <f t="shared" si="77"/>
        <v>368.79532163742692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7">
        <f t="shared" si="78"/>
        <v>43589.208333333328</v>
      </c>
      <c r="N819">
        <v>1559365200</v>
      </c>
      <c r="O819" s="7">
        <f t="shared" si="79"/>
        <v>43617.208333333328</v>
      </c>
      <c r="P819" t="b">
        <v>0</v>
      </c>
      <c r="Q819" t="b">
        <v>1</v>
      </c>
      <c r="R819" t="s">
        <v>68</v>
      </c>
      <c r="S819" t="str">
        <f t="shared" si="80"/>
        <v>publishing</v>
      </c>
      <c r="T819" t="str">
        <f t="shared" si="81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 s="4">
        <f t="shared" si="76"/>
        <v>111.07246376811594</v>
      </c>
      <c r="F820">
        <v>7664</v>
      </c>
      <c r="G820" s="38">
        <f t="shared" si="77"/>
        <v>1094.8571428571429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7">
        <f t="shared" si="78"/>
        <v>43486.25</v>
      </c>
      <c r="N820">
        <v>1549173600</v>
      </c>
      <c r="O820" s="7">
        <f t="shared" si="79"/>
        <v>43499.25</v>
      </c>
      <c r="P820" t="b">
        <v>0</v>
      </c>
      <c r="Q820" t="b">
        <v>1</v>
      </c>
      <c r="R820" t="s">
        <v>33</v>
      </c>
      <c r="S820" t="str">
        <f t="shared" si="80"/>
        <v>theater</v>
      </c>
      <c r="T820" t="str">
        <f t="shared" si="81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 s="4">
        <f t="shared" si="76"/>
        <v>95.936170212765958</v>
      </c>
      <c r="F821">
        <v>4509</v>
      </c>
      <c r="G821" s="38">
        <f t="shared" si="77"/>
        <v>50.662921348314605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7">
        <f t="shared" si="78"/>
        <v>41237.25</v>
      </c>
      <c r="N821">
        <v>1355032800</v>
      </c>
      <c r="O821" s="7">
        <f t="shared" si="79"/>
        <v>41252.25</v>
      </c>
      <c r="P821" t="b">
        <v>1</v>
      </c>
      <c r="Q821" t="b">
        <v>0</v>
      </c>
      <c r="R821" t="s">
        <v>89</v>
      </c>
      <c r="S821" t="str">
        <f t="shared" si="80"/>
        <v>games</v>
      </c>
      <c r="T821" t="str">
        <f t="shared" si="81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 s="4">
        <f t="shared" si="76"/>
        <v>43.043010752688176</v>
      </c>
      <c r="F822">
        <v>12009</v>
      </c>
      <c r="G822" s="38">
        <f t="shared" si="77"/>
        <v>800.6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7">
        <f t="shared" si="78"/>
        <v>43310.208333333328</v>
      </c>
      <c r="N822">
        <v>1533963600</v>
      </c>
      <c r="O822" s="7">
        <f t="shared" si="79"/>
        <v>43323.208333333328</v>
      </c>
      <c r="P822" t="b">
        <v>0</v>
      </c>
      <c r="Q822" t="b">
        <v>1</v>
      </c>
      <c r="R822" t="s">
        <v>23</v>
      </c>
      <c r="S822" t="str">
        <f t="shared" si="80"/>
        <v>music</v>
      </c>
      <c r="T822" t="str">
        <f t="shared" si="81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 s="4">
        <f t="shared" si="76"/>
        <v>67.966666666666669</v>
      </c>
      <c r="F823">
        <v>14273</v>
      </c>
      <c r="G823" s="38">
        <f t="shared" si="77"/>
        <v>291.28571428571428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7">
        <f t="shared" si="78"/>
        <v>42794.25</v>
      </c>
      <c r="N823">
        <v>1489381200</v>
      </c>
      <c r="O823" s="7">
        <f t="shared" si="79"/>
        <v>42807.208333333328</v>
      </c>
      <c r="P823" t="b">
        <v>0</v>
      </c>
      <c r="Q823" t="b">
        <v>0</v>
      </c>
      <c r="R823" t="s">
        <v>42</v>
      </c>
      <c r="S823" t="str">
        <f t="shared" si="80"/>
        <v>film &amp; video</v>
      </c>
      <c r="T823" t="str">
        <f t="shared" si="81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 s="4">
        <f t="shared" si="76"/>
        <v>89.991428571428571</v>
      </c>
      <c r="F824">
        <v>188982</v>
      </c>
      <c r="G824" s="38">
        <f t="shared" si="77"/>
        <v>349.9666666666667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7">
        <f t="shared" si="78"/>
        <v>41698.25</v>
      </c>
      <c r="N824">
        <v>1395032400</v>
      </c>
      <c r="O824" s="7">
        <f t="shared" si="79"/>
        <v>41715.208333333336</v>
      </c>
      <c r="P824" t="b">
        <v>0</v>
      </c>
      <c r="Q824" t="b">
        <v>0</v>
      </c>
      <c r="R824" t="s">
        <v>23</v>
      </c>
      <c r="S824" t="str">
        <f t="shared" si="80"/>
        <v>music</v>
      </c>
      <c r="T824" t="str">
        <f t="shared" si="81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 s="4">
        <f t="shared" si="76"/>
        <v>58.095238095238095</v>
      </c>
      <c r="F825">
        <v>14640</v>
      </c>
      <c r="G825" s="38">
        <f t="shared" si="77"/>
        <v>357.07317073170731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7">
        <f t="shared" si="78"/>
        <v>41892.208333333336</v>
      </c>
      <c r="N825">
        <v>1412485200</v>
      </c>
      <c r="O825" s="7">
        <f t="shared" si="79"/>
        <v>41917.208333333336</v>
      </c>
      <c r="P825" t="b">
        <v>1</v>
      </c>
      <c r="Q825" t="b">
        <v>1</v>
      </c>
      <c r="R825" t="s">
        <v>23</v>
      </c>
      <c r="S825" t="str">
        <f t="shared" si="80"/>
        <v>music</v>
      </c>
      <c r="T825" t="str">
        <f t="shared" si="81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 s="4">
        <f t="shared" si="76"/>
        <v>83.996875000000003</v>
      </c>
      <c r="F826">
        <v>107516</v>
      </c>
      <c r="G826" s="38">
        <f t="shared" si="77"/>
        <v>126.48941176470588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7">
        <f t="shared" si="78"/>
        <v>40348.208333333336</v>
      </c>
      <c r="N826">
        <v>1279688400</v>
      </c>
      <c r="O826" s="7">
        <f t="shared" si="79"/>
        <v>40380.208333333336</v>
      </c>
      <c r="P826" t="b">
        <v>0</v>
      </c>
      <c r="Q826" t="b">
        <v>1</v>
      </c>
      <c r="R826" t="s">
        <v>68</v>
      </c>
      <c r="S826" t="str">
        <f t="shared" si="80"/>
        <v>publishing</v>
      </c>
      <c r="T826" t="str">
        <f t="shared" si="81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 s="4">
        <f t="shared" si="76"/>
        <v>88.853503184713375</v>
      </c>
      <c r="F827">
        <v>13950</v>
      </c>
      <c r="G827" s="38">
        <f t="shared" si="77"/>
        <v>387.5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7">
        <f t="shared" si="78"/>
        <v>42941.208333333328</v>
      </c>
      <c r="N827">
        <v>1501995600</v>
      </c>
      <c r="O827" s="7">
        <f t="shared" si="79"/>
        <v>42953.208333333328</v>
      </c>
      <c r="P827" t="b">
        <v>0</v>
      </c>
      <c r="Q827" t="b">
        <v>0</v>
      </c>
      <c r="R827" t="s">
        <v>100</v>
      </c>
      <c r="S827" t="str">
        <f t="shared" si="80"/>
        <v>film &amp; video</v>
      </c>
      <c r="T827" t="str">
        <f t="shared" si="81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 s="4">
        <f t="shared" si="76"/>
        <v>65.963917525773198</v>
      </c>
      <c r="F828">
        <v>12797</v>
      </c>
      <c r="G828" s="38">
        <f t="shared" si="77"/>
        <v>457.03571428571428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7">
        <f t="shared" si="78"/>
        <v>40525.25</v>
      </c>
      <c r="N828">
        <v>1294639200</v>
      </c>
      <c r="O828" s="7">
        <f t="shared" si="79"/>
        <v>40553.25</v>
      </c>
      <c r="P828" t="b">
        <v>0</v>
      </c>
      <c r="Q828" t="b">
        <v>1</v>
      </c>
      <c r="R828" t="s">
        <v>33</v>
      </c>
      <c r="S828" t="str">
        <f t="shared" si="80"/>
        <v>theater</v>
      </c>
      <c r="T828" t="str">
        <f t="shared" si="81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 s="4">
        <f t="shared" si="76"/>
        <v>74.804878048780495</v>
      </c>
      <c r="F829">
        <v>6134</v>
      </c>
      <c r="G829" s="38">
        <f t="shared" si="77"/>
        <v>266.69565217391306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7">
        <f t="shared" si="78"/>
        <v>40666.208333333336</v>
      </c>
      <c r="N829">
        <v>1305435600</v>
      </c>
      <c r="O829" s="7">
        <f t="shared" si="79"/>
        <v>40678.208333333336</v>
      </c>
      <c r="P829" t="b">
        <v>0</v>
      </c>
      <c r="Q829" t="b">
        <v>1</v>
      </c>
      <c r="R829" t="s">
        <v>53</v>
      </c>
      <c r="S829" t="str">
        <f t="shared" si="80"/>
        <v>film &amp; video</v>
      </c>
      <c r="T829" t="str">
        <f t="shared" si="81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 s="4">
        <f t="shared" si="76"/>
        <v>69.98571428571428</v>
      </c>
      <c r="F830">
        <v>4899</v>
      </c>
      <c r="G830" s="38">
        <f t="shared" si="77"/>
        <v>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7">
        <f t="shared" si="78"/>
        <v>43340.208333333328</v>
      </c>
      <c r="N830">
        <v>1537592400</v>
      </c>
      <c r="O830" s="7">
        <f t="shared" si="79"/>
        <v>43365.208333333328</v>
      </c>
      <c r="P830" t="b">
        <v>0</v>
      </c>
      <c r="Q830" t="b">
        <v>0</v>
      </c>
      <c r="R830" t="s">
        <v>33</v>
      </c>
      <c r="S830" t="str">
        <f t="shared" si="80"/>
        <v>theater</v>
      </c>
      <c r="T830" t="str">
        <f t="shared" si="81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 s="4">
        <f t="shared" si="76"/>
        <v>32.006493506493506</v>
      </c>
      <c r="F831">
        <v>4929</v>
      </c>
      <c r="G831" s="38">
        <f t="shared" si="77"/>
        <v>51.34375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7">
        <f t="shared" si="78"/>
        <v>42164.208333333328</v>
      </c>
      <c r="N831">
        <v>1435122000</v>
      </c>
      <c r="O831" s="7">
        <f t="shared" si="79"/>
        <v>42179.208333333328</v>
      </c>
      <c r="P831" t="b">
        <v>0</v>
      </c>
      <c r="Q831" t="b">
        <v>0</v>
      </c>
      <c r="R831" t="s">
        <v>33</v>
      </c>
      <c r="S831" t="str">
        <f t="shared" si="80"/>
        <v>theater</v>
      </c>
      <c r="T831" t="str">
        <f t="shared" si="81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 s="4">
        <f t="shared" si="76"/>
        <v>64.727272727272734</v>
      </c>
      <c r="F832">
        <v>1424</v>
      </c>
      <c r="G832" s="38">
        <f t="shared" si="77"/>
        <v>1.1710526315789473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7">
        <f t="shared" si="78"/>
        <v>43103.25</v>
      </c>
      <c r="N832">
        <v>1520056800</v>
      </c>
      <c r="O832" s="7">
        <f t="shared" si="79"/>
        <v>43162.25</v>
      </c>
      <c r="P832" t="b">
        <v>0</v>
      </c>
      <c r="Q832" t="b">
        <v>0</v>
      </c>
      <c r="R832" t="s">
        <v>33</v>
      </c>
      <c r="S832" t="str">
        <f t="shared" si="80"/>
        <v>theater</v>
      </c>
      <c r="T832" t="str">
        <f t="shared" si="81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 s="4">
        <f t="shared" ref="E833:E896" si="82">F833/I833</f>
        <v>24.998110087408456</v>
      </c>
      <c r="F833">
        <v>105817</v>
      </c>
      <c r="G833" s="38">
        <f t="shared" si="77"/>
        <v>108.97734294541709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7">
        <f t="shared" si="78"/>
        <v>40994.208333333336</v>
      </c>
      <c r="N833">
        <v>1335675600</v>
      </c>
      <c r="O833" s="7">
        <f t="shared" si="79"/>
        <v>41028.208333333336</v>
      </c>
      <c r="P833" t="b">
        <v>0</v>
      </c>
      <c r="Q833" t="b">
        <v>0</v>
      </c>
      <c r="R833" t="s">
        <v>122</v>
      </c>
      <c r="S833" t="str">
        <f t="shared" si="80"/>
        <v>photography</v>
      </c>
      <c r="T833" t="str">
        <f t="shared" si="81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 s="4">
        <f t="shared" si="82"/>
        <v>104.97764070932922</v>
      </c>
      <c r="F834">
        <v>136156</v>
      </c>
      <c r="G834" s="38">
        <f t="shared" si="77"/>
        <v>315.17592592592592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7">
        <f t="shared" si="78"/>
        <v>42299.208333333328</v>
      </c>
      <c r="N834">
        <v>1448431200</v>
      </c>
      <c r="O834" s="7">
        <f t="shared" si="79"/>
        <v>42333.25</v>
      </c>
      <c r="P834" t="b">
        <v>1</v>
      </c>
      <c r="Q834" t="b">
        <v>0</v>
      </c>
      <c r="R834" t="s">
        <v>206</v>
      </c>
      <c r="S834" t="str">
        <f t="shared" si="80"/>
        <v>publishing</v>
      </c>
      <c r="T834" t="str">
        <f t="shared" si="81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 s="4">
        <f t="shared" si="82"/>
        <v>64.987878787878785</v>
      </c>
      <c r="F835">
        <v>10723</v>
      </c>
      <c r="G835" s="38">
        <f t="shared" ref="G835:G898" si="83">F835/D835*100</f>
        <v>157.69117647058823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7">
        <f t="shared" ref="M835:M898" si="84">(((L835/60)/60)/24)+DATE(1970,1,1)</f>
        <v>40588.25</v>
      </c>
      <c r="N835">
        <v>1298613600</v>
      </c>
      <c r="O835" s="7">
        <f t="shared" ref="O835:O898" si="85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6">LEFT(R835, FIND("/", R835) - 1)</f>
        <v>publishing</v>
      </c>
      <c r="T835" t="str">
        <f t="shared" ref="T835:T898" si="87">MID(R835, FIND("/", R835) + 1, LEN(R835) - FIND("/", 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 s="4">
        <f t="shared" si="82"/>
        <v>94.352941176470594</v>
      </c>
      <c r="F836">
        <v>11228</v>
      </c>
      <c r="G836" s="38">
        <f t="shared" si="83"/>
        <v>153.8082191780822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7">
        <f t="shared" si="84"/>
        <v>41448.208333333336</v>
      </c>
      <c r="N836">
        <v>1372482000</v>
      </c>
      <c r="O836" s="7">
        <f t="shared" si="85"/>
        <v>41454.208333333336</v>
      </c>
      <c r="P836" t="b">
        <v>0</v>
      </c>
      <c r="Q836" t="b">
        <v>0</v>
      </c>
      <c r="R836" t="s">
        <v>33</v>
      </c>
      <c r="S836" t="str">
        <f t="shared" si="86"/>
        <v>theater</v>
      </c>
      <c r="T836" t="str">
        <f t="shared" si="87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 s="4">
        <f t="shared" si="82"/>
        <v>44.001706484641637</v>
      </c>
      <c r="F837">
        <v>77355</v>
      </c>
      <c r="G837" s="38">
        <f t="shared" si="83"/>
        <v>89.738979118329468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7">
        <f t="shared" si="84"/>
        <v>42063.25</v>
      </c>
      <c r="N837">
        <v>1425621600</v>
      </c>
      <c r="O837" s="7">
        <f t="shared" si="85"/>
        <v>42069.25</v>
      </c>
      <c r="P837" t="b">
        <v>0</v>
      </c>
      <c r="Q837" t="b">
        <v>0</v>
      </c>
      <c r="R837" t="s">
        <v>28</v>
      </c>
      <c r="S837" t="str">
        <f t="shared" si="86"/>
        <v>technology</v>
      </c>
      <c r="T837" t="str">
        <f t="shared" si="87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 s="4">
        <f t="shared" si="82"/>
        <v>64.744680851063833</v>
      </c>
      <c r="F838">
        <v>6086</v>
      </c>
      <c r="G838" s="38">
        <f t="shared" si="83"/>
        <v>75.135802469135797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7">
        <f t="shared" si="84"/>
        <v>40214.25</v>
      </c>
      <c r="N838">
        <v>1266300000</v>
      </c>
      <c r="O838" s="7">
        <f t="shared" si="85"/>
        <v>40225.25</v>
      </c>
      <c r="P838" t="b">
        <v>0</v>
      </c>
      <c r="Q838" t="b">
        <v>0</v>
      </c>
      <c r="R838" t="s">
        <v>60</v>
      </c>
      <c r="S838" t="str">
        <f t="shared" si="86"/>
        <v>music</v>
      </c>
      <c r="T838" t="str">
        <f t="shared" si="87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 s="4">
        <f t="shared" si="82"/>
        <v>84.00667779632721</v>
      </c>
      <c r="F839">
        <v>150960</v>
      </c>
      <c r="G839" s="38">
        <f t="shared" si="83"/>
        <v>852.88135593220341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7">
        <f t="shared" si="84"/>
        <v>40629.208333333336</v>
      </c>
      <c r="N839">
        <v>1305867600</v>
      </c>
      <c r="O839" s="7">
        <f t="shared" si="85"/>
        <v>40683.208333333336</v>
      </c>
      <c r="P839" t="b">
        <v>0</v>
      </c>
      <c r="Q839" t="b">
        <v>0</v>
      </c>
      <c r="R839" t="s">
        <v>159</v>
      </c>
      <c r="S839" t="str">
        <f t="shared" si="86"/>
        <v>music</v>
      </c>
      <c r="T839" t="str">
        <f t="shared" si="87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 s="4">
        <f t="shared" si="82"/>
        <v>34.061302681992338</v>
      </c>
      <c r="F840">
        <v>8890</v>
      </c>
      <c r="G840" s="38">
        <f t="shared" si="83"/>
        <v>138.90625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7">
        <f t="shared" si="84"/>
        <v>43370.208333333328</v>
      </c>
      <c r="N840">
        <v>1538802000</v>
      </c>
      <c r="O840" s="7">
        <f t="shared" si="85"/>
        <v>43379.208333333328</v>
      </c>
      <c r="P840" t="b">
        <v>0</v>
      </c>
      <c r="Q840" t="b">
        <v>0</v>
      </c>
      <c r="R840" t="s">
        <v>33</v>
      </c>
      <c r="S840" t="str">
        <f t="shared" si="86"/>
        <v>theater</v>
      </c>
      <c r="T840" t="str">
        <f t="shared" si="87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 s="4">
        <f t="shared" si="82"/>
        <v>93.273885350318466</v>
      </c>
      <c r="F841">
        <v>14644</v>
      </c>
      <c r="G841" s="38">
        <f t="shared" si="83"/>
        <v>190.18181818181819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7">
        <f t="shared" si="84"/>
        <v>41715.208333333336</v>
      </c>
      <c r="N841">
        <v>1398920400</v>
      </c>
      <c r="O841" s="7">
        <f t="shared" si="85"/>
        <v>41760.208333333336</v>
      </c>
      <c r="P841" t="b">
        <v>0</v>
      </c>
      <c r="Q841" t="b">
        <v>1</v>
      </c>
      <c r="R841" t="s">
        <v>42</v>
      </c>
      <c r="S841" t="str">
        <f t="shared" si="86"/>
        <v>film &amp; video</v>
      </c>
      <c r="T841" t="str">
        <f t="shared" si="87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 s="4">
        <f t="shared" si="82"/>
        <v>32.998301726577978</v>
      </c>
      <c r="F842">
        <v>116583</v>
      </c>
      <c r="G842" s="38">
        <f t="shared" si="83"/>
        <v>100.24333619948409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7">
        <f t="shared" si="84"/>
        <v>41836.208333333336</v>
      </c>
      <c r="N842">
        <v>1405659600</v>
      </c>
      <c r="O842" s="7">
        <f t="shared" si="85"/>
        <v>41838.208333333336</v>
      </c>
      <c r="P842" t="b">
        <v>0</v>
      </c>
      <c r="Q842" t="b">
        <v>1</v>
      </c>
      <c r="R842" t="s">
        <v>33</v>
      </c>
      <c r="S842" t="str">
        <f t="shared" si="86"/>
        <v>theater</v>
      </c>
      <c r="T842" t="str">
        <f t="shared" si="87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 s="4">
        <f t="shared" si="82"/>
        <v>83.812903225806451</v>
      </c>
      <c r="F843">
        <v>12991</v>
      </c>
      <c r="G843" s="38">
        <f t="shared" si="83"/>
        <v>142.75824175824175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7">
        <f t="shared" si="84"/>
        <v>42419.25</v>
      </c>
      <c r="N843">
        <v>1457244000</v>
      </c>
      <c r="O843" s="7">
        <f t="shared" si="85"/>
        <v>42435.25</v>
      </c>
      <c r="P843" t="b">
        <v>0</v>
      </c>
      <c r="Q843" t="b">
        <v>0</v>
      </c>
      <c r="R843" t="s">
        <v>28</v>
      </c>
      <c r="S843" t="str">
        <f t="shared" si="86"/>
        <v>technology</v>
      </c>
      <c r="T843" t="str">
        <f t="shared" si="87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 s="4">
        <f t="shared" si="82"/>
        <v>63.992424242424242</v>
      </c>
      <c r="F844">
        <v>8447</v>
      </c>
      <c r="G844" s="38">
        <f t="shared" si="83"/>
        <v>563.13333333333333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7">
        <f t="shared" si="84"/>
        <v>43266.208333333328</v>
      </c>
      <c r="N844">
        <v>1529298000</v>
      </c>
      <c r="O844" s="7">
        <f t="shared" si="85"/>
        <v>43269.208333333328</v>
      </c>
      <c r="P844" t="b">
        <v>0</v>
      </c>
      <c r="Q844" t="b">
        <v>0</v>
      </c>
      <c r="R844" t="s">
        <v>65</v>
      </c>
      <c r="S844" t="str">
        <f t="shared" si="86"/>
        <v>technology</v>
      </c>
      <c r="T844" t="str">
        <f t="shared" si="87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 s="4">
        <f t="shared" si="82"/>
        <v>81.909090909090907</v>
      </c>
      <c r="F845">
        <v>2703</v>
      </c>
      <c r="G845" s="38">
        <f t="shared" si="83"/>
        <v>30.715909090909086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7">
        <f t="shared" si="84"/>
        <v>43338.208333333328</v>
      </c>
      <c r="N845">
        <v>1535778000</v>
      </c>
      <c r="O845" s="7">
        <f t="shared" si="85"/>
        <v>43344.208333333328</v>
      </c>
      <c r="P845" t="b">
        <v>0</v>
      </c>
      <c r="Q845" t="b">
        <v>0</v>
      </c>
      <c r="R845" t="s">
        <v>122</v>
      </c>
      <c r="S845" t="str">
        <f t="shared" si="86"/>
        <v>photography</v>
      </c>
      <c r="T845" t="str">
        <f t="shared" si="87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 s="4">
        <f t="shared" si="82"/>
        <v>93.053191489361708</v>
      </c>
      <c r="F846">
        <v>8747</v>
      </c>
      <c r="G846" s="38">
        <f t="shared" si="83"/>
        <v>99.39772727272728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7">
        <f t="shared" si="84"/>
        <v>40930.25</v>
      </c>
      <c r="N846">
        <v>1327471200</v>
      </c>
      <c r="O846" s="7">
        <f t="shared" si="85"/>
        <v>40933.25</v>
      </c>
      <c r="P846" t="b">
        <v>0</v>
      </c>
      <c r="Q846" t="b">
        <v>0</v>
      </c>
      <c r="R846" t="s">
        <v>42</v>
      </c>
      <c r="S846" t="str">
        <f t="shared" si="86"/>
        <v>film &amp; video</v>
      </c>
      <c r="T846" t="str">
        <f t="shared" si="87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 s="4">
        <f t="shared" si="82"/>
        <v>101.98449039881831</v>
      </c>
      <c r="F847">
        <v>138087</v>
      </c>
      <c r="G847" s="38">
        <f t="shared" si="83"/>
        <v>197.54935622317598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7">
        <f t="shared" si="84"/>
        <v>43235.208333333328</v>
      </c>
      <c r="N847">
        <v>1529557200</v>
      </c>
      <c r="O847" s="7">
        <f t="shared" si="85"/>
        <v>43272.208333333328</v>
      </c>
      <c r="P847" t="b">
        <v>0</v>
      </c>
      <c r="Q847" t="b">
        <v>0</v>
      </c>
      <c r="R847" t="s">
        <v>28</v>
      </c>
      <c r="S847" t="str">
        <f t="shared" si="86"/>
        <v>technology</v>
      </c>
      <c r="T847" t="str">
        <f t="shared" si="87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 s="4">
        <f t="shared" si="82"/>
        <v>105.9375</v>
      </c>
      <c r="F848">
        <v>5085</v>
      </c>
      <c r="G848" s="38">
        <f t="shared" si="83"/>
        <v>508.5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7">
        <f t="shared" si="84"/>
        <v>43302.208333333328</v>
      </c>
      <c r="N848">
        <v>1535259600</v>
      </c>
      <c r="O848" s="7">
        <f t="shared" si="85"/>
        <v>43338.208333333328</v>
      </c>
      <c r="P848" t="b">
        <v>1</v>
      </c>
      <c r="Q848" t="b">
        <v>1</v>
      </c>
      <c r="R848" t="s">
        <v>28</v>
      </c>
      <c r="S848" t="str">
        <f t="shared" si="86"/>
        <v>technology</v>
      </c>
      <c r="T848" t="str">
        <f t="shared" si="87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 s="4">
        <f t="shared" si="82"/>
        <v>101.58181818181818</v>
      </c>
      <c r="F849">
        <v>11174</v>
      </c>
      <c r="G849" s="38">
        <f t="shared" si="83"/>
        <v>237.74468085106383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7">
        <f t="shared" si="84"/>
        <v>43107.25</v>
      </c>
      <c r="N849">
        <v>1515564000</v>
      </c>
      <c r="O849" s="7">
        <f t="shared" si="85"/>
        <v>43110.25</v>
      </c>
      <c r="P849" t="b">
        <v>0</v>
      </c>
      <c r="Q849" t="b">
        <v>0</v>
      </c>
      <c r="R849" t="s">
        <v>17</v>
      </c>
      <c r="S849" t="str">
        <f t="shared" si="86"/>
        <v>food</v>
      </c>
      <c r="T849" t="str">
        <f t="shared" si="87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 s="4">
        <f t="shared" si="82"/>
        <v>62.970930232558139</v>
      </c>
      <c r="F850">
        <v>10831</v>
      </c>
      <c r="G850" s="38">
        <f t="shared" si="83"/>
        <v>338.46875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7">
        <f t="shared" si="84"/>
        <v>40341.208333333336</v>
      </c>
      <c r="N850">
        <v>1277096400</v>
      </c>
      <c r="O850" s="7">
        <f t="shared" si="85"/>
        <v>40350.208333333336</v>
      </c>
      <c r="P850" t="b">
        <v>0</v>
      </c>
      <c r="Q850" t="b">
        <v>0</v>
      </c>
      <c r="R850" t="s">
        <v>53</v>
      </c>
      <c r="S850" t="str">
        <f t="shared" si="86"/>
        <v>film &amp; video</v>
      </c>
      <c r="T850" t="str">
        <f t="shared" si="87"/>
        <v>drama</v>
      </c>
    </row>
    <row r="851" spans="1:20" ht="34" x14ac:dyDescent="0.2">
      <c r="A851">
        <v>849</v>
      </c>
      <c r="B851" t="s">
        <v>1731</v>
      </c>
      <c r="C851" s="3" t="s">
        <v>1732</v>
      </c>
      <c r="D851">
        <v>6700</v>
      </c>
      <c r="E851" s="4">
        <f t="shared" si="82"/>
        <v>29.045602605863191</v>
      </c>
      <c r="F851">
        <v>8917</v>
      </c>
      <c r="G851" s="38">
        <f t="shared" si="83"/>
        <v>133.08955223880596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7">
        <f t="shared" si="84"/>
        <v>40948.25</v>
      </c>
      <c r="N851">
        <v>1329026400</v>
      </c>
      <c r="O851" s="7">
        <f t="shared" si="85"/>
        <v>40951.25</v>
      </c>
      <c r="P851" t="b">
        <v>0</v>
      </c>
      <c r="Q851" t="b">
        <v>1</v>
      </c>
      <c r="R851" t="s">
        <v>60</v>
      </c>
      <c r="S851" t="str">
        <f t="shared" si="86"/>
        <v>music</v>
      </c>
      <c r="T851" t="str">
        <f t="shared" si="87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 s="4">
        <f t="shared" si="82"/>
        <v>1</v>
      </c>
      <c r="F852">
        <v>1</v>
      </c>
      <c r="G852" s="38">
        <f t="shared" si="83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7">
        <f t="shared" si="84"/>
        <v>40866.25</v>
      </c>
      <c r="N852">
        <v>1322978400</v>
      </c>
      <c r="O852" s="7">
        <f t="shared" si="85"/>
        <v>40881.25</v>
      </c>
      <c r="P852" t="b">
        <v>1</v>
      </c>
      <c r="Q852" t="b">
        <v>0</v>
      </c>
      <c r="R852" t="s">
        <v>23</v>
      </c>
      <c r="S852" t="str">
        <f t="shared" si="86"/>
        <v>music</v>
      </c>
      <c r="T852" t="str">
        <f t="shared" si="87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 s="4">
        <f t="shared" si="82"/>
        <v>77.924999999999997</v>
      </c>
      <c r="F853">
        <v>12468</v>
      </c>
      <c r="G853" s="38">
        <f t="shared" si="83"/>
        <v>207.79999999999998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7">
        <f t="shared" si="84"/>
        <v>41031.208333333336</v>
      </c>
      <c r="N853">
        <v>1338786000</v>
      </c>
      <c r="O853" s="7">
        <f t="shared" si="85"/>
        <v>41064.208333333336</v>
      </c>
      <c r="P853" t="b">
        <v>0</v>
      </c>
      <c r="Q853" t="b">
        <v>0</v>
      </c>
      <c r="R853" t="s">
        <v>50</v>
      </c>
      <c r="S853" t="str">
        <f t="shared" si="86"/>
        <v>music</v>
      </c>
      <c r="T853" t="str">
        <f t="shared" si="87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 s="4">
        <f t="shared" si="82"/>
        <v>80.806451612903231</v>
      </c>
      <c r="F854">
        <v>2505</v>
      </c>
      <c r="G854" s="38">
        <f t="shared" si="83"/>
        <v>51.122448979591837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7">
        <f t="shared" si="84"/>
        <v>40740.208333333336</v>
      </c>
      <c r="N854">
        <v>1311656400</v>
      </c>
      <c r="O854" s="7">
        <f t="shared" si="85"/>
        <v>40750.208333333336</v>
      </c>
      <c r="P854" t="b">
        <v>0</v>
      </c>
      <c r="Q854" t="b">
        <v>1</v>
      </c>
      <c r="R854" t="s">
        <v>89</v>
      </c>
      <c r="S854" t="str">
        <f t="shared" si="86"/>
        <v>games</v>
      </c>
      <c r="T854" t="str">
        <f t="shared" si="87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 s="4">
        <f t="shared" si="82"/>
        <v>76.006816632583508</v>
      </c>
      <c r="F855">
        <v>111502</v>
      </c>
      <c r="G855" s="38">
        <f t="shared" si="83"/>
        <v>652.05847953216369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7">
        <f t="shared" si="84"/>
        <v>40714.208333333336</v>
      </c>
      <c r="N855">
        <v>1308978000</v>
      </c>
      <c r="O855" s="7">
        <f t="shared" si="85"/>
        <v>40719.208333333336</v>
      </c>
      <c r="P855" t="b">
        <v>0</v>
      </c>
      <c r="Q855" t="b">
        <v>1</v>
      </c>
      <c r="R855" t="s">
        <v>60</v>
      </c>
      <c r="S855" t="str">
        <f t="shared" si="86"/>
        <v>music</v>
      </c>
      <c r="T855" t="str">
        <f t="shared" si="87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 s="4">
        <f t="shared" si="82"/>
        <v>72.993613824192337</v>
      </c>
      <c r="F856">
        <v>194309</v>
      </c>
      <c r="G856" s="38">
        <f t="shared" si="83"/>
        <v>113.63099415204678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7">
        <f t="shared" si="84"/>
        <v>43787.25</v>
      </c>
      <c r="N856">
        <v>1576389600</v>
      </c>
      <c r="O856" s="7">
        <f t="shared" si="85"/>
        <v>43814.25</v>
      </c>
      <c r="P856" t="b">
        <v>0</v>
      </c>
      <c r="Q856" t="b">
        <v>0</v>
      </c>
      <c r="R856" t="s">
        <v>119</v>
      </c>
      <c r="S856" t="str">
        <f t="shared" si="86"/>
        <v>publishing</v>
      </c>
      <c r="T856" t="str">
        <f t="shared" si="87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 s="4">
        <f t="shared" si="82"/>
        <v>53</v>
      </c>
      <c r="F857">
        <v>23956</v>
      </c>
      <c r="G857" s="38">
        <f t="shared" si="83"/>
        <v>102.37606837606839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7">
        <f t="shared" si="84"/>
        <v>40712.208333333336</v>
      </c>
      <c r="N857">
        <v>1311051600</v>
      </c>
      <c r="O857" s="7">
        <f t="shared" si="85"/>
        <v>40743.208333333336</v>
      </c>
      <c r="P857" t="b">
        <v>0</v>
      </c>
      <c r="Q857" t="b">
        <v>0</v>
      </c>
      <c r="R857" t="s">
        <v>33</v>
      </c>
      <c r="S857" t="str">
        <f t="shared" si="86"/>
        <v>theater</v>
      </c>
      <c r="T857" t="str">
        <f t="shared" si="87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 s="4">
        <f t="shared" si="82"/>
        <v>54.164556962025316</v>
      </c>
      <c r="F858">
        <v>8558</v>
      </c>
      <c r="G858" s="38">
        <f t="shared" si="83"/>
        <v>356.58333333333331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7">
        <f t="shared" si="84"/>
        <v>41023.208333333336</v>
      </c>
      <c r="N858">
        <v>1336712400</v>
      </c>
      <c r="O858" s="7">
        <f t="shared" si="85"/>
        <v>41040.208333333336</v>
      </c>
      <c r="P858" t="b">
        <v>0</v>
      </c>
      <c r="Q858" t="b">
        <v>0</v>
      </c>
      <c r="R858" t="s">
        <v>17</v>
      </c>
      <c r="S858" t="str">
        <f t="shared" si="86"/>
        <v>food</v>
      </c>
      <c r="T858" t="str">
        <f t="shared" si="87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 s="4">
        <f t="shared" si="82"/>
        <v>32.946666666666665</v>
      </c>
      <c r="F859">
        <v>7413</v>
      </c>
      <c r="G859" s="38">
        <f t="shared" si="83"/>
        <v>139.86792452830187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7">
        <f t="shared" si="84"/>
        <v>40944.25</v>
      </c>
      <c r="N859">
        <v>1330408800</v>
      </c>
      <c r="O859" s="7">
        <f t="shared" si="85"/>
        <v>40967.25</v>
      </c>
      <c r="P859" t="b">
        <v>1</v>
      </c>
      <c r="Q859" t="b">
        <v>0</v>
      </c>
      <c r="R859" t="s">
        <v>100</v>
      </c>
      <c r="S859" t="str">
        <f t="shared" si="86"/>
        <v>film &amp; video</v>
      </c>
      <c r="T859" t="str">
        <f t="shared" si="87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 s="4">
        <f t="shared" si="82"/>
        <v>79.371428571428567</v>
      </c>
      <c r="F860">
        <v>2778</v>
      </c>
      <c r="G860" s="38">
        <f t="shared" si="83"/>
        <v>69.45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7">
        <f t="shared" si="84"/>
        <v>43211.208333333328</v>
      </c>
      <c r="N860">
        <v>1524891600</v>
      </c>
      <c r="O860" s="7">
        <f t="shared" si="85"/>
        <v>43218.208333333328</v>
      </c>
      <c r="P860" t="b">
        <v>1</v>
      </c>
      <c r="Q860" t="b">
        <v>0</v>
      </c>
      <c r="R860" t="s">
        <v>17</v>
      </c>
      <c r="S860" t="str">
        <f t="shared" si="86"/>
        <v>food</v>
      </c>
      <c r="T860" t="str">
        <f t="shared" si="87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 s="4">
        <f t="shared" si="82"/>
        <v>41.174603174603178</v>
      </c>
      <c r="F861">
        <v>2594</v>
      </c>
      <c r="G861" s="38">
        <f t="shared" si="83"/>
        <v>35.534246575342465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7">
        <f t="shared" si="84"/>
        <v>41334.25</v>
      </c>
      <c r="N861">
        <v>1363669200</v>
      </c>
      <c r="O861" s="7">
        <f t="shared" si="85"/>
        <v>41352.208333333336</v>
      </c>
      <c r="P861" t="b">
        <v>0</v>
      </c>
      <c r="Q861" t="b">
        <v>1</v>
      </c>
      <c r="R861" t="s">
        <v>33</v>
      </c>
      <c r="S861" t="str">
        <f t="shared" si="86"/>
        <v>theater</v>
      </c>
      <c r="T861" t="str">
        <f t="shared" si="87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 s="4">
        <f t="shared" si="82"/>
        <v>77.430769230769229</v>
      </c>
      <c r="F862">
        <v>5033</v>
      </c>
      <c r="G862" s="38">
        <f t="shared" si="83"/>
        <v>251.65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7">
        <f t="shared" si="84"/>
        <v>43515.25</v>
      </c>
      <c r="N862">
        <v>1551420000</v>
      </c>
      <c r="O862" s="7">
        <f t="shared" si="85"/>
        <v>43525.25</v>
      </c>
      <c r="P862" t="b">
        <v>0</v>
      </c>
      <c r="Q862" t="b">
        <v>1</v>
      </c>
      <c r="R862" t="s">
        <v>65</v>
      </c>
      <c r="S862" t="str">
        <f t="shared" si="86"/>
        <v>technology</v>
      </c>
      <c r="T862" t="str">
        <f t="shared" si="87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 s="4">
        <f t="shared" si="82"/>
        <v>57.159509202453989</v>
      </c>
      <c r="F863">
        <v>9317</v>
      </c>
      <c r="G863" s="38">
        <f t="shared" si="83"/>
        <v>105.87500000000001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7">
        <f t="shared" si="84"/>
        <v>40258.208333333336</v>
      </c>
      <c r="N863">
        <v>1269838800</v>
      </c>
      <c r="O863" s="7">
        <f t="shared" si="85"/>
        <v>40266.208333333336</v>
      </c>
      <c r="P863" t="b">
        <v>0</v>
      </c>
      <c r="Q863" t="b">
        <v>0</v>
      </c>
      <c r="R863" t="s">
        <v>33</v>
      </c>
      <c r="S863" t="str">
        <f t="shared" si="86"/>
        <v>theater</v>
      </c>
      <c r="T863" t="str">
        <f t="shared" si="87"/>
        <v>plays</v>
      </c>
    </row>
    <row r="864" spans="1:20" ht="34" x14ac:dyDescent="0.2">
      <c r="A864">
        <v>862</v>
      </c>
      <c r="B864" t="s">
        <v>1756</v>
      </c>
      <c r="C864" s="3" t="s">
        <v>1757</v>
      </c>
      <c r="D864">
        <v>3500</v>
      </c>
      <c r="E864" s="4">
        <f t="shared" si="82"/>
        <v>77.17647058823529</v>
      </c>
      <c r="F864">
        <v>6560</v>
      </c>
      <c r="G864" s="38">
        <f t="shared" si="83"/>
        <v>187.42857142857144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7">
        <f t="shared" si="84"/>
        <v>40756.208333333336</v>
      </c>
      <c r="N864">
        <v>1312520400</v>
      </c>
      <c r="O864" s="7">
        <f t="shared" si="85"/>
        <v>40760.208333333336</v>
      </c>
      <c r="P864" t="b">
        <v>0</v>
      </c>
      <c r="Q864" t="b">
        <v>0</v>
      </c>
      <c r="R864" t="s">
        <v>33</v>
      </c>
      <c r="S864" t="str">
        <f t="shared" si="86"/>
        <v>theater</v>
      </c>
      <c r="T864" t="str">
        <f t="shared" si="87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 s="4">
        <f t="shared" si="82"/>
        <v>24.953917050691246</v>
      </c>
      <c r="F865">
        <v>5415</v>
      </c>
      <c r="G865" s="38">
        <f t="shared" si="83"/>
        <v>386.78571428571428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7">
        <f t="shared" si="84"/>
        <v>42172.208333333328</v>
      </c>
      <c r="N865">
        <v>1436504400</v>
      </c>
      <c r="O865" s="7">
        <f t="shared" si="85"/>
        <v>42195.208333333328</v>
      </c>
      <c r="P865" t="b">
        <v>0</v>
      </c>
      <c r="Q865" t="b">
        <v>1</v>
      </c>
      <c r="R865" t="s">
        <v>269</v>
      </c>
      <c r="S865" t="str">
        <f t="shared" si="86"/>
        <v>film &amp; video</v>
      </c>
      <c r="T865" t="str">
        <f t="shared" si="87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 s="4">
        <f t="shared" si="82"/>
        <v>97.18</v>
      </c>
      <c r="F866">
        <v>14577</v>
      </c>
      <c r="G866" s="38">
        <f t="shared" si="83"/>
        <v>347.07142857142856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7">
        <f t="shared" si="84"/>
        <v>42601.208333333328</v>
      </c>
      <c r="N866">
        <v>1472014800</v>
      </c>
      <c r="O866" s="7">
        <f t="shared" si="85"/>
        <v>42606.208333333328</v>
      </c>
      <c r="P866" t="b">
        <v>0</v>
      </c>
      <c r="Q866" t="b">
        <v>0</v>
      </c>
      <c r="R866" t="s">
        <v>100</v>
      </c>
      <c r="S866" t="str">
        <f t="shared" si="86"/>
        <v>film &amp; video</v>
      </c>
      <c r="T866" t="str">
        <f t="shared" si="87"/>
        <v>shorts</v>
      </c>
    </row>
    <row r="867" spans="1:20" ht="34" x14ac:dyDescent="0.2">
      <c r="A867">
        <v>865</v>
      </c>
      <c r="B867" t="s">
        <v>1762</v>
      </c>
      <c r="C867" s="3" t="s">
        <v>1763</v>
      </c>
      <c r="D867">
        <v>81000</v>
      </c>
      <c r="E867" s="4">
        <f t="shared" si="82"/>
        <v>46.000916870415651</v>
      </c>
      <c r="F867">
        <v>150515</v>
      </c>
      <c r="G867" s="38">
        <f t="shared" si="83"/>
        <v>185.82098765432099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7">
        <f t="shared" si="84"/>
        <v>41897.208333333336</v>
      </c>
      <c r="N867">
        <v>1411534800</v>
      </c>
      <c r="O867" s="7">
        <f t="shared" si="85"/>
        <v>41906.208333333336</v>
      </c>
      <c r="P867" t="b">
        <v>0</v>
      </c>
      <c r="Q867" t="b">
        <v>0</v>
      </c>
      <c r="R867" t="s">
        <v>33</v>
      </c>
      <c r="S867" t="str">
        <f t="shared" si="86"/>
        <v>theater</v>
      </c>
      <c r="T867" t="str">
        <f t="shared" si="87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 s="4">
        <f t="shared" si="82"/>
        <v>88.023385300668153</v>
      </c>
      <c r="F868">
        <v>79045</v>
      </c>
      <c r="G868" s="38">
        <f t="shared" si="83"/>
        <v>43.241247264770237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7">
        <f t="shared" si="84"/>
        <v>40671.208333333336</v>
      </c>
      <c r="N868">
        <v>1304917200</v>
      </c>
      <c r="O868" s="7">
        <f t="shared" si="85"/>
        <v>40672.208333333336</v>
      </c>
      <c r="P868" t="b">
        <v>0</v>
      </c>
      <c r="Q868" t="b">
        <v>0</v>
      </c>
      <c r="R868" t="s">
        <v>122</v>
      </c>
      <c r="S868" t="str">
        <f t="shared" si="86"/>
        <v>photography</v>
      </c>
      <c r="T868" t="str">
        <f t="shared" si="87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 s="4">
        <f t="shared" si="82"/>
        <v>25.99</v>
      </c>
      <c r="F869">
        <v>7797</v>
      </c>
      <c r="G869" s="38">
        <f t="shared" si="83"/>
        <v>162.4375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7">
        <f t="shared" si="84"/>
        <v>43382.208333333328</v>
      </c>
      <c r="N869">
        <v>1539579600</v>
      </c>
      <c r="O869" s="7">
        <f t="shared" si="85"/>
        <v>43388.208333333328</v>
      </c>
      <c r="P869" t="b">
        <v>0</v>
      </c>
      <c r="Q869" t="b">
        <v>0</v>
      </c>
      <c r="R869" t="s">
        <v>17</v>
      </c>
      <c r="S869" t="str">
        <f t="shared" si="86"/>
        <v>food</v>
      </c>
      <c r="T869" t="str">
        <f t="shared" si="87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 s="4">
        <f t="shared" si="82"/>
        <v>102.69047619047619</v>
      </c>
      <c r="F870">
        <v>12939</v>
      </c>
      <c r="G870" s="38">
        <f t="shared" si="83"/>
        <v>184.84285714285716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7">
        <f t="shared" si="84"/>
        <v>41559.208333333336</v>
      </c>
      <c r="N870">
        <v>1382504400</v>
      </c>
      <c r="O870" s="7">
        <f t="shared" si="85"/>
        <v>41570.208333333336</v>
      </c>
      <c r="P870" t="b">
        <v>0</v>
      </c>
      <c r="Q870" t="b">
        <v>0</v>
      </c>
      <c r="R870" t="s">
        <v>33</v>
      </c>
      <c r="S870" t="str">
        <f t="shared" si="86"/>
        <v>theater</v>
      </c>
      <c r="T870" t="str">
        <f t="shared" si="87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 s="4">
        <f t="shared" si="82"/>
        <v>72.958174904942965</v>
      </c>
      <c r="F871">
        <v>38376</v>
      </c>
      <c r="G871" s="38">
        <f t="shared" si="83"/>
        <v>23.703520691785052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7">
        <f t="shared" si="84"/>
        <v>40350.208333333336</v>
      </c>
      <c r="N871">
        <v>1278306000</v>
      </c>
      <c r="O871" s="7">
        <f t="shared" si="85"/>
        <v>40364.208333333336</v>
      </c>
      <c r="P871" t="b">
        <v>0</v>
      </c>
      <c r="Q871" t="b">
        <v>0</v>
      </c>
      <c r="R871" t="s">
        <v>53</v>
      </c>
      <c r="S871" t="str">
        <f t="shared" si="86"/>
        <v>film &amp; video</v>
      </c>
      <c r="T871" t="str">
        <f t="shared" si="87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 s="4">
        <f t="shared" si="82"/>
        <v>57.190082644628099</v>
      </c>
      <c r="F872">
        <v>6920</v>
      </c>
      <c r="G872" s="38">
        <f t="shared" si="83"/>
        <v>89.870129870129873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7">
        <f t="shared" si="84"/>
        <v>42240.208333333328</v>
      </c>
      <c r="N872">
        <v>1442552400</v>
      </c>
      <c r="O872" s="7">
        <f t="shared" si="85"/>
        <v>42265.208333333328</v>
      </c>
      <c r="P872" t="b">
        <v>0</v>
      </c>
      <c r="Q872" t="b">
        <v>0</v>
      </c>
      <c r="R872" t="s">
        <v>33</v>
      </c>
      <c r="S872" t="str">
        <f t="shared" si="86"/>
        <v>theater</v>
      </c>
      <c r="T872" t="str">
        <f t="shared" si="87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 s="4">
        <f t="shared" si="82"/>
        <v>84.013793103448279</v>
      </c>
      <c r="F873">
        <v>194912</v>
      </c>
      <c r="G873" s="38">
        <f t="shared" si="83"/>
        <v>272.6041958041958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7">
        <f t="shared" si="84"/>
        <v>43040.208333333328</v>
      </c>
      <c r="N873">
        <v>1511071200</v>
      </c>
      <c r="O873" s="7">
        <f t="shared" si="85"/>
        <v>43058.25</v>
      </c>
      <c r="P873" t="b">
        <v>0</v>
      </c>
      <c r="Q873" t="b">
        <v>1</v>
      </c>
      <c r="R873" t="s">
        <v>33</v>
      </c>
      <c r="S873" t="str">
        <f t="shared" si="86"/>
        <v>theater</v>
      </c>
      <c r="T873" t="str">
        <f t="shared" si="87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 s="4">
        <f t="shared" si="82"/>
        <v>98.666666666666671</v>
      </c>
      <c r="F874">
        <v>7992</v>
      </c>
      <c r="G874" s="38">
        <f t="shared" si="83"/>
        <v>170.04255319148936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7">
        <f t="shared" si="84"/>
        <v>43346.208333333328</v>
      </c>
      <c r="N874">
        <v>1536382800</v>
      </c>
      <c r="O874" s="7">
        <f t="shared" si="85"/>
        <v>43351.208333333328</v>
      </c>
      <c r="P874" t="b">
        <v>0</v>
      </c>
      <c r="Q874" t="b">
        <v>0</v>
      </c>
      <c r="R874" t="s">
        <v>474</v>
      </c>
      <c r="S874" t="str">
        <f t="shared" si="86"/>
        <v>film &amp; video</v>
      </c>
      <c r="T874" t="str">
        <f t="shared" si="87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 s="4">
        <f t="shared" si="82"/>
        <v>42.007419183889773</v>
      </c>
      <c r="F875">
        <v>79268</v>
      </c>
      <c r="G875" s="38">
        <f t="shared" si="83"/>
        <v>188.28503562945369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7">
        <f t="shared" si="84"/>
        <v>41647.25</v>
      </c>
      <c r="N875">
        <v>1389592800</v>
      </c>
      <c r="O875" s="7">
        <f t="shared" si="85"/>
        <v>41652.25</v>
      </c>
      <c r="P875" t="b">
        <v>0</v>
      </c>
      <c r="Q875" t="b">
        <v>0</v>
      </c>
      <c r="R875" t="s">
        <v>122</v>
      </c>
      <c r="S875" t="str">
        <f t="shared" si="86"/>
        <v>photography</v>
      </c>
      <c r="T875" t="str">
        <f t="shared" si="87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 s="4">
        <f t="shared" si="82"/>
        <v>32.002753556677376</v>
      </c>
      <c r="F876">
        <v>139468</v>
      </c>
      <c r="G876" s="38">
        <f t="shared" si="83"/>
        <v>346.93532338308455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7">
        <f t="shared" si="84"/>
        <v>40291.208333333336</v>
      </c>
      <c r="N876">
        <v>1275282000</v>
      </c>
      <c r="O876" s="7">
        <f t="shared" si="85"/>
        <v>40329.208333333336</v>
      </c>
      <c r="P876" t="b">
        <v>0</v>
      </c>
      <c r="Q876" t="b">
        <v>1</v>
      </c>
      <c r="R876" t="s">
        <v>122</v>
      </c>
      <c r="S876" t="str">
        <f t="shared" si="86"/>
        <v>photography</v>
      </c>
      <c r="T876" t="str">
        <f t="shared" si="87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 s="4">
        <f t="shared" si="82"/>
        <v>81.567164179104481</v>
      </c>
      <c r="F877">
        <v>5465</v>
      </c>
      <c r="G877" s="38">
        <f t="shared" si="83"/>
        <v>69.177215189873422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7">
        <f t="shared" si="84"/>
        <v>40556.25</v>
      </c>
      <c r="N877">
        <v>1294984800</v>
      </c>
      <c r="O877" s="7">
        <f t="shared" si="85"/>
        <v>40557.25</v>
      </c>
      <c r="P877" t="b">
        <v>0</v>
      </c>
      <c r="Q877" t="b">
        <v>0</v>
      </c>
      <c r="R877" t="s">
        <v>23</v>
      </c>
      <c r="S877" t="str">
        <f t="shared" si="86"/>
        <v>music</v>
      </c>
      <c r="T877" t="str">
        <f t="shared" si="87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 s="4">
        <f t="shared" si="82"/>
        <v>37.035087719298247</v>
      </c>
      <c r="F878">
        <v>2111</v>
      </c>
      <c r="G878" s="38">
        <f t="shared" si="83"/>
        <v>25.433734939759034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7">
        <f t="shared" si="84"/>
        <v>43624.208333333328</v>
      </c>
      <c r="N878">
        <v>1562043600</v>
      </c>
      <c r="O878" s="7">
        <f t="shared" si="85"/>
        <v>43648.208333333328</v>
      </c>
      <c r="P878" t="b">
        <v>0</v>
      </c>
      <c r="Q878" t="b">
        <v>0</v>
      </c>
      <c r="R878" t="s">
        <v>122</v>
      </c>
      <c r="S878" t="str">
        <f t="shared" si="86"/>
        <v>photography</v>
      </c>
      <c r="T878" t="str">
        <f t="shared" si="87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 s="4">
        <f t="shared" si="82"/>
        <v>103.033360455655</v>
      </c>
      <c r="F879">
        <v>126628</v>
      </c>
      <c r="G879" s="38">
        <f t="shared" si="83"/>
        <v>77.400977995110026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7">
        <f t="shared" si="84"/>
        <v>42577.208333333328</v>
      </c>
      <c r="N879">
        <v>1469595600</v>
      </c>
      <c r="O879" s="7">
        <f t="shared" si="85"/>
        <v>42578.208333333328</v>
      </c>
      <c r="P879" t="b">
        <v>0</v>
      </c>
      <c r="Q879" t="b">
        <v>0</v>
      </c>
      <c r="R879" t="s">
        <v>17</v>
      </c>
      <c r="S879" t="str">
        <f t="shared" si="86"/>
        <v>food</v>
      </c>
      <c r="T879" t="str">
        <f t="shared" si="87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 s="4">
        <f t="shared" si="82"/>
        <v>84.333333333333329</v>
      </c>
      <c r="F880">
        <v>1012</v>
      </c>
      <c r="G880" s="38">
        <f t="shared" si="83"/>
        <v>37.481481481481481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7">
        <f t="shared" si="84"/>
        <v>43845.25</v>
      </c>
      <c r="N880">
        <v>1581141600</v>
      </c>
      <c r="O880" s="7">
        <f t="shared" si="85"/>
        <v>43869.25</v>
      </c>
      <c r="P880" t="b">
        <v>0</v>
      </c>
      <c r="Q880" t="b">
        <v>0</v>
      </c>
      <c r="R880" t="s">
        <v>148</v>
      </c>
      <c r="S880" t="str">
        <f t="shared" si="86"/>
        <v>music</v>
      </c>
      <c r="T880" t="str">
        <f t="shared" si="87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 s="4">
        <f t="shared" si="82"/>
        <v>102.60377358490567</v>
      </c>
      <c r="F881">
        <v>5438</v>
      </c>
      <c r="G881" s="38">
        <f t="shared" si="83"/>
        <v>543.79999999999995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7">
        <f t="shared" si="84"/>
        <v>42788.25</v>
      </c>
      <c r="N881">
        <v>1488520800</v>
      </c>
      <c r="O881" s="7">
        <f t="shared" si="85"/>
        <v>42797.25</v>
      </c>
      <c r="P881" t="b">
        <v>0</v>
      </c>
      <c r="Q881" t="b">
        <v>0</v>
      </c>
      <c r="R881" t="s">
        <v>68</v>
      </c>
      <c r="S881" t="str">
        <f t="shared" si="86"/>
        <v>publishing</v>
      </c>
      <c r="T881" t="str">
        <f t="shared" si="87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 s="4">
        <f t="shared" si="82"/>
        <v>79.992129246064621</v>
      </c>
      <c r="F882">
        <v>193101</v>
      </c>
      <c r="G882" s="38">
        <f t="shared" si="83"/>
        <v>228.52189349112427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7">
        <f t="shared" si="84"/>
        <v>43667.208333333328</v>
      </c>
      <c r="N882">
        <v>1563858000</v>
      </c>
      <c r="O882" s="7">
        <f t="shared" si="85"/>
        <v>43669.208333333328</v>
      </c>
      <c r="P882" t="b">
        <v>0</v>
      </c>
      <c r="Q882" t="b">
        <v>0</v>
      </c>
      <c r="R882" t="s">
        <v>50</v>
      </c>
      <c r="S882" t="str">
        <f t="shared" si="86"/>
        <v>music</v>
      </c>
      <c r="T882" t="str">
        <f t="shared" si="87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 s="4">
        <f t="shared" si="82"/>
        <v>70.055309734513273</v>
      </c>
      <c r="F883">
        <v>31665</v>
      </c>
      <c r="G883" s="38">
        <f t="shared" si="83"/>
        <v>38.948339483394832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7">
        <f t="shared" si="84"/>
        <v>42194.208333333328</v>
      </c>
      <c r="N883">
        <v>1438923600</v>
      </c>
      <c r="O883" s="7">
        <f t="shared" si="85"/>
        <v>42223.208333333328</v>
      </c>
      <c r="P883" t="b">
        <v>0</v>
      </c>
      <c r="Q883" t="b">
        <v>1</v>
      </c>
      <c r="R883" t="s">
        <v>33</v>
      </c>
      <c r="S883" t="str">
        <f t="shared" si="86"/>
        <v>theater</v>
      </c>
      <c r="T883" t="str">
        <f t="shared" si="87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 s="4">
        <f t="shared" si="82"/>
        <v>37</v>
      </c>
      <c r="F884">
        <v>2960</v>
      </c>
      <c r="G884" s="38">
        <f t="shared" si="83"/>
        <v>370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7">
        <f t="shared" si="84"/>
        <v>42025.25</v>
      </c>
      <c r="N884">
        <v>1422165600</v>
      </c>
      <c r="O884" s="7">
        <f t="shared" si="85"/>
        <v>42029.25</v>
      </c>
      <c r="P884" t="b">
        <v>0</v>
      </c>
      <c r="Q884" t="b">
        <v>0</v>
      </c>
      <c r="R884" t="s">
        <v>33</v>
      </c>
      <c r="S884" t="str">
        <f t="shared" si="86"/>
        <v>theater</v>
      </c>
      <c r="T884" t="str">
        <f t="shared" si="87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 s="4">
        <f t="shared" si="82"/>
        <v>41.911917098445599</v>
      </c>
      <c r="F885">
        <v>8089</v>
      </c>
      <c r="G885" s="38">
        <f t="shared" si="83"/>
        <v>237.91176470588232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7">
        <f t="shared" si="84"/>
        <v>40323.208333333336</v>
      </c>
      <c r="N885">
        <v>1277874000</v>
      </c>
      <c r="O885" s="7">
        <f t="shared" si="85"/>
        <v>40359.208333333336</v>
      </c>
      <c r="P885" t="b">
        <v>0</v>
      </c>
      <c r="Q885" t="b">
        <v>0</v>
      </c>
      <c r="R885" t="s">
        <v>100</v>
      </c>
      <c r="S885" t="str">
        <f t="shared" si="86"/>
        <v>film &amp; video</v>
      </c>
      <c r="T885" t="str">
        <f t="shared" si="87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 s="4">
        <f t="shared" si="82"/>
        <v>57.992576882290564</v>
      </c>
      <c r="F886">
        <v>109374</v>
      </c>
      <c r="G886" s="38">
        <f t="shared" si="83"/>
        <v>64.036299765807954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7">
        <f t="shared" si="84"/>
        <v>41763.208333333336</v>
      </c>
      <c r="N886">
        <v>1399352400</v>
      </c>
      <c r="O886" s="7">
        <f t="shared" si="85"/>
        <v>41765.208333333336</v>
      </c>
      <c r="P886" t="b">
        <v>0</v>
      </c>
      <c r="Q886" t="b">
        <v>1</v>
      </c>
      <c r="R886" t="s">
        <v>33</v>
      </c>
      <c r="S886" t="str">
        <f t="shared" si="86"/>
        <v>theater</v>
      </c>
      <c r="T886" t="str">
        <f t="shared" si="87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 s="4">
        <f t="shared" si="82"/>
        <v>40.942307692307693</v>
      </c>
      <c r="F887">
        <v>2129</v>
      </c>
      <c r="G887" s="38">
        <f t="shared" si="83"/>
        <v>118.27777777777777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7">
        <f t="shared" si="84"/>
        <v>40335.208333333336</v>
      </c>
      <c r="N887">
        <v>1279083600</v>
      </c>
      <c r="O887" s="7">
        <f t="shared" si="85"/>
        <v>40373.208333333336</v>
      </c>
      <c r="P887" t="b">
        <v>0</v>
      </c>
      <c r="Q887" t="b">
        <v>0</v>
      </c>
      <c r="R887" t="s">
        <v>33</v>
      </c>
      <c r="S887" t="str">
        <f t="shared" si="86"/>
        <v>theater</v>
      </c>
      <c r="T887" t="str">
        <f t="shared" si="87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 s="4">
        <f t="shared" si="82"/>
        <v>69.9972602739726</v>
      </c>
      <c r="F888">
        <v>127745</v>
      </c>
      <c r="G888" s="38">
        <f t="shared" si="83"/>
        <v>84.824037184594957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7">
        <f t="shared" si="84"/>
        <v>40416.208333333336</v>
      </c>
      <c r="N888">
        <v>1284354000</v>
      </c>
      <c r="O888" s="7">
        <f t="shared" si="85"/>
        <v>40434.208333333336</v>
      </c>
      <c r="P888" t="b">
        <v>0</v>
      </c>
      <c r="Q888" t="b">
        <v>0</v>
      </c>
      <c r="R888" t="s">
        <v>60</v>
      </c>
      <c r="S888" t="str">
        <f t="shared" si="86"/>
        <v>music</v>
      </c>
      <c r="T888" t="str">
        <f t="shared" si="87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 s="4">
        <f t="shared" si="82"/>
        <v>73.838709677419359</v>
      </c>
      <c r="F889">
        <v>2289</v>
      </c>
      <c r="G889" s="38">
        <f t="shared" si="83"/>
        <v>29.346153846153843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7">
        <f t="shared" si="84"/>
        <v>42202.208333333328</v>
      </c>
      <c r="N889">
        <v>1441170000</v>
      </c>
      <c r="O889" s="7">
        <f t="shared" si="85"/>
        <v>42249.208333333328</v>
      </c>
      <c r="P889" t="b">
        <v>0</v>
      </c>
      <c r="Q889" t="b">
        <v>1</v>
      </c>
      <c r="R889" t="s">
        <v>33</v>
      </c>
      <c r="S889" t="str">
        <f t="shared" si="86"/>
        <v>theater</v>
      </c>
      <c r="T889" t="str">
        <f t="shared" si="87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 s="4">
        <f t="shared" si="82"/>
        <v>41.979310344827589</v>
      </c>
      <c r="F890">
        <v>12174</v>
      </c>
      <c r="G890" s="38">
        <f t="shared" si="83"/>
        <v>209.89655172413794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7">
        <f t="shared" si="84"/>
        <v>42836.208333333328</v>
      </c>
      <c r="N890">
        <v>1493528400</v>
      </c>
      <c r="O890" s="7">
        <f t="shared" si="85"/>
        <v>42855.208333333328</v>
      </c>
      <c r="P890" t="b">
        <v>0</v>
      </c>
      <c r="Q890" t="b">
        <v>0</v>
      </c>
      <c r="R890" t="s">
        <v>33</v>
      </c>
      <c r="S890" t="str">
        <f t="shared" si="86"/>
        <v>theater</v>
      </c>
      <c r="T890" t="str">
        <f t="shared" si="87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 s="4">
        <f t="shared" si="82"/>
        <v>77.93442622950819</v>
      </c>
      <c r="F891">
        <v>9508</v>
      </c>
      <c r="G891" s="38">
        <f t="shared" si="83"/>
        <v>169.78571428571431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7">
        <f t="shared" si="84"/>
        <v>41710.208333333336</v>
      </c>
      <c r="N891">
        <v>1395205200</v>
      </c>
      <c r="O891" s="7">
        <f t="shared" si="85"/>
        <v>41717.208333333336</v>
      </c>
      <c r="P891" t="b">
        <v>0</v>
      </c>
      <c r="Q891" t="b">
        <v>1</v>
      </c>
      <c r="R891" t="s">
        <v>50</v>
      </c>
      <c r="S891" t="str">
        <f t="shared" si="86"/>
        <v>music</v>
      </c>
      <c r="T891" t="str">
        <f t="shared" si="87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 s="4">
        <f t="shared" si="82"/>
        <v>106.01972789115646</v>
      </c>
      <c r="F892">
        <v>155849</v>
      </c>
      <c r="G892" s="38">
        <f t="shared" si="83"/>
        <v>115.95907738095239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7">
        <f t="shared" si="84"/>
        <v>43640.208333333328</v>
      </c>
      <c r="N892">
        <v>1561438800</v>
      </c>
      <c r="O892" s="7">
        <f t="shared" si="85"/>
        <v>43641.208333333328</v>
      </c>
      <c r="P892" t="b">
        <v>0</v>
      </c>
      <c r="Q892" t="b">
        <v>0</v>
      </c>
      <c r="R892" t="s">
        <v>60</v>
      </c>
      <c r="S892" t="str">
        <f t="shared" si="86"/>
        <v>music</v>
      </c>
      <c r="T892" t="str">
        <f t="shared" si="87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 s="4">
        <f t="shared" si="82"/>
        <v>47.018181818181816</v>
      </c>
      <c r="F893">
        <v>7758</v>
      </c>
      <c r="G893" s="38">
        <f t="shared" si="83"/>
        <v>258.59999999999997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7">
        <f t="shared" si="84"/>
        <v>40880.25</v>
      </c>
      <c r="N893">
        <v>1326693600</v>
      </c>
      <c r="O893" s="7">
        <f t="shared" si="85"/>
        <v>40924.25</v>
      </c>
      <c r="P893" t="b">
        <v>0</v>
      </c>
      <c r="Q893" t="b">
        <v>0</v>
      </c>
      <c r="R893" t="s">
        <v>42</v>
      </c>
      <c r="S893" t="str">
        <f t="shared" si="86"/>
        <v>film &amp; video</v>
      </c>
      <c r="T893" t="str">
        <f t="shared" si="87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 s="4">
        <f t="shared" si="82"/>
        <v>76.016483516483518</v>
      </c>
      <c r="F894">
        <v>13835</v>
      </c>
      <c r="G894" s="38">
        <f t="shared" si="83"/>
        <v>230.58333333333331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7">
        <f t="shared" si="84"/>
        <v>40319.208333333336</v>
      </c>
      <c r="N894">
        <v>1277960400</v>
      </c>
      <c r="O894" s="7">
        <f t="shared" si="85"/>
        <v>40360.208333333336</v>
      </c>
      <c r="P894" t="b">
        <v>0</v>
      </c>
      <c r="Q894" t="b">
        <v>0</v>
      </c>
      <c r="R894" t="s">
        <v>206</v>
      </c>
      <c r="S894" t="str">
        <f t="shared" si="86"/>
        <v>publishing</v>
      </c>
      <c r="T894" t="str">
        <f t="shared" si="87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 s="4">
        <f t="shared" si="82"/>
        <v>54.120603015075375</v>
      </c>
      <c r="F895">
        <v>10770</v>
      </c>
      <c r="G895" s="38">
        <f t="shared" si="83"/>
        <v>128.21428571428572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7">
        <f t="shared" si="84"/>
        <v>42170.208333333328</v>
      </c>
      <c r="N895">
        <v>1434690000</v>
      </c>
      <c r="O895" s="7">
        <f t="shared" si="85"/>
        <v>42174.208333333328</v>
      </c>
      <c r="P895" t="b">
        <v>0</v>
      </c>
      <c r="Q895" t="b">
        <v>1</v>
      </c>
      <c r="R895" t="s">
        <v>42</v>
      </c>
      <c r="S895" t="str">
        <f t="shared" si="86"/>
        <v>film &amp; video</v>
      </c>
      <c r="T895" t="str">
        <f t="shared" si="87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 s="4">
        <f t="shared" si="82"/>
        <v>57.285714285714285</v>
      </c>
      <c r="F896">
        <v>3208</v>
      </c>
      <c r="G896" s="38">
        <f t="shared" si="83"/>
        <v>188.70588235294116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7">
        <f t="shared" si="84"/>
        <v>41466.208333333336</v>
      </c>
      <c r="N896">
        <v>1376110800</v>
      </c>
      <c r="O896" s="7">
        <f t="shared" si="85"/>
        <v>41496.208333333336</v>
      </c>
      <c r="P896" t="b">
        <v>0</v>
      </c>
      <c r="Q896" t="b">
        <v>1</v>
      </c>
      <c r="R896" t="s">
        <v>269</v>
      </c>
      <c r="S896" t="str">
        <f t="shared" si="86"/>
        <v>film &amp; video</v>
      </c>
      <c r="T896" t="str">
        <f t="shared" si="87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 s="4">
        <f t="shared" ref="E897:E960" si="88">F897/I897</f>
        <v>103.81308411214954</v>
      </c>
      <c r="F897">
        <v>11108</v>
      </c>
      <c r="G897" s="38">
        <f t="shared" si="83"/>
        <v>6.9511889862327907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7">
        <f t="shared" si="84"/>
        <v>43134.25</v>
      </c>
      <c r="N897">
        <v>1518415200</v>
      </c>
      <c r="O897" s="7">
        <f t="shared" si="85"/>
        <v>43143.25</v>
      </c>
      <c r="P897" t="b">
        <v>0</v>
      </c>
      <c r="Q897" t="b">
        <v>0</v>
      </c>
      <c r="R897" t="s">
        <v>33</v>
      </c>
      <c r="S897" t="str">
        <f t="shared" si="86"/>
        <v>theater</v>
      </c>
      <c r="T897" t="str">
        <f t="shared" si="87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 s="4">
        <f t="shared" si="88"/>
        <v>105.02602739726028</v>
      </c>
      <c r="F898">
        <v>153338</v>
      </c>
      <c r="G898" s="38">
        <f t="shared" si="83"/>
        <v>774.43434343434342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7">
        <f t="shared" si="84"/>
        <v>40738.208333333336</v>
      </c>
      <c r="N898">
        <v>1310878800</v>
      </c>
      <c r="O898" s="7">
        <f t="shared" si="85"/>
        <v>40741.208333333336</v>
      </c>
      <c r="P898" t="b">
        <v>0</v>
      </c>
      <c r="Q898" t="b">
        <v>1</v>
      </c>
      <c r="R898" t="s">
        <v>17</v>
      </c>
      <c r="S898" t="str">
        <f t="shared" si="86"/>
        <v>food</v>
      </c>
      <c r="T898" t="str">
        <f t="shared" si="87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 s="4">
        <f t="shared" si="88"/>
        <v>90.259259259259252</v>
      </c>
      <c r="F899">
        <v>2437</v>
      </c>
      <c r="G899" s="38">
        <f t="shared" ref="G899:G962" si="89">F899/D899*100</f>
        <v>27.693181818181817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7">
        <f t="shared" ref="M899:M962" si="90">(((L899/60)/60)/24)+DATE(1970,1,1)</f>
        <v>43583.208333333328</v>
      </c>
      <c r="N899">
        <v>1556600400</v>
      </c>
      <c r="O899" s="7">
        <f t="shared" ref="O899:O962" si="91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92">LEFT(R899, FIND("/", R899) - 1)</f>
        <v>theater</v>
      </c>
      <c r="T899" t="str">
        <f t="shared" ref="T899:T962" si="93">MID(R899, FIND("/", R899) + 1, LEN(R899) - FIND("/",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 s="4">
        <f t="shared" si="88"/>
        <v>76.978705978705975</v>
      </c>
      <c r="F900">
        <v>93991</v>
      </c>
      <c r="G900" s="38">
        <f t="shared" si="89"/>
        <v>52.479620323841424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7">
        <f t="shared" si="90"/>
        <v>43815.25</v>
      </c>
      <c r="N900">
        <v>1576994400</v>
      </c>
      <c r="O900" s="7">
        <f t="shared" si="91"/>
        <v>43821.25</v>
      </c>
      <c r="P900" t="b">
        <v>0</v>
      </c>
      <c r="Q900" t="b">
        <v>0</v>
      </c>
      <c r="R900" t="s">
        <v>42</v>
      </c>
      <c r="S900" t="str">
        <f t="shared" si="92"/>
        <v>film &amp; video</v>
      </c>
      <c r="T900" t="str">
        <f t="shared" si="93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 s="4">
        <f t="shared" si="88"/>
        <v>102.60162601626017</v>
      </c>
      <c r="F901">
        <v>12620</v>
      </c>
      <c r="G901" s="38">
        <f t="shared" si="89"/>
        <v>407.09677419354841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7">
        <f t="shared" si="90"/>
        <v>41554.208333333336</v>
      </c>
      <c r="N901">
        <v>1382677200</v>
      </c>
      <c r="O901" s="7">
        <f t="shared" si="91"/>
        <v>41572.208333333336</v>
      </c>
      <c r="P901" t="b">
        <v>0</v>
      </c>
      <c r="Q901" t="b">
        <v>0</v>
      </c>
      <c r="R901" t="s">
        <v>159</v>
      </c>
      <c r="S901" t="str">
        <f t="shared" si="92"/>
        <v>music</v>
      </c>
      <c r="T901" t="str">
        <f t="shared" si="93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 s="4">
        <f t="shared" si="88"/>
        <v>2</v>
      </c>
      <c r="F902">
        <v>2</v>
      </c>
      <c r="G902" s="38">
        <f t="shared" si="89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7">
        <f t="shared" si="90"/>
        <v>41901.208333333336</v>
      </c>
      <c r="N902">
        <v>1411189200</v>
      </c>
      <c r="O902" s="7">
        <f t="shared" si="91"/>
        <v>41902.208333333336</v>
      </c>
      <c r="P902" t="b">
        <v>0</v>
      </c>
      <c r="Q902" t="b">
        <v>1</v>
      </c>
      <c r="R902" t="s">
        <v>28</v>
      </c>
      <c r="S902" t="str">
        <f t="shared" si="92"/>
        <v>technology</v>
      </c>
      <c r="T902" t="str">
        <f t="shared" si="93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 s="4">
        <f t="shared" si="88"/>
        <v>55.0062893081761</v>
      </c>
      <c r="F903">
        <v>8746</v>
      </c>
      <c r="G903" s="38">
        <f t="shared" si="89"/>
        <v>156.17857142857144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7">
        <f t="shared" si="90"/>
        <v>43298.208333333328</v>
      </c>
      <c r="N903">
        <v>1534654800</v>
      </c>
      <c r="O903" s="7">
        <f t="shared" si="91"/>
        <v>43331.208333333328</v>
      </c>
      <c r="P903" t="b">
        <v>0</v>
      </c>
      <c r="Q903" t="b">
        <v>1</v>
      </c>
      <c r="R903" t="s">
        <v>23</v>
      </c>
      <c r="S903" t="str">
        <f t="shared" si="92"/>
        <v>music</v>
      </c>
      <c r="T903" t="str">
        <f t="shared" si="93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 s="4">
        <f t="shared" si="88"/>
        <v>32.127272727272725</v>
      </c>
      <c r="F904">
        <v>3534</v>
      </c>
      <c r="G904" s="38">
        <f t="shared" si="89"/>
        <v>252.42857142857144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7">
        <f t="shared" si="90"/>
        <v>42399.25</v>
      </c>
      <c r="N904">
        <v>1457762400</v>
      </c>
      <c r="O904" s="7">
        <f t="shared" si="91"/>
        <v>42441.25</v>
      </c>
      <c r="P904" t="b">
        <v>0</v>
      </c>
      <c r="Q904" t="b">
        <v>0</v>
      </c>
      <c r="R904" t="s">
        <v>28</v>
      </c>
      <c r="S904" t="str">
        <f t="shared" si="92"/>
        <v>technology</v>
      </c>
      <c r="T904" t="str">
        <f t="shared" si="93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 s="4">
        <f t="shared" si="88"/>
        <v>50.642857142857146</v>
      </c>
      <c r="F905">
        <v>709</v>
      </c>
      <c r="G905" s="38">
        <f t="shared" si="89"/>
        <v>1.729268292682927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7">
        <f t="shared" si="90"/>
        <v>41034.208333333336</v>
      </c>
      <c r="N905">
        <v>1337490000</v>
      </c>
      <c r="O905" s="7">
        <f t="shared" si="91"/>
        <v>41049.208333333336</v>
      </c>
      <c r="P905" t="b">
        <v>0</v>
      </c>
      <c r="Q905" t="b">
        <v>1</v>
      </c>
      <c r="R905" t="s">
        <v>68</v>
      </c>
      <c r="S905" t="str">
        <f t="shared" si="92"/>
        <v>publishing</v>
      </c>
      <c r="T905" t="str">
        <f t="shared" si="93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 s="4">
        <f t="shared" si="88"/>
        <v>49.6875</v>
      </c>
      <c r="F906">
        <v>795</v>
      </c>
      <c r="G906" s="38">
        <f t="shared" si="89"/>
        <v>12.230769230769232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7">
        <f t="shared" si="90"/>
        <v>41186.208333333336</v>
      </c>
      <c r="N906">
        <v>1349672400</v>
      </c>
      <c r="O906" s="7">
        <f t="shared" si="91"/>
        <v>41190.208333333336</v>
      </c>
      <c r="P906" t="b">
        <v>0</v>
      </c>
      <c r="Q906" t="b">
        <v>0</v>
      </c>
      <c r="R906" t="s">
        <v>133</v>
      </c>
      <c r="S906" t="str">
        <f t="shared" si="92"/>
        <v>publishing</v>
      </c>
      <c r="T906" t="str">
        <f t="shared" si="93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 s="4">
        <f t="shared" si="88"/>
        <v>54.894067796610166</v>
      </c>
      <c r="F907">
        <v>12955</v>
      </c>
      <c r="G907" s="38">
        <f t="shared" si="89"/>
        <v>163.98734177215189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7">
        <f t="shared" si="90"/>
        <v>41536.208333333336</v>
      </c>
      <c r="N907">
        <v>1379826000</v>
      </c>
      <c r="O907" s="7">
        <f t="shared" si="91"/>
        <v>41539.208333333336</v>
      </c>
      <c r="P907" t="b">
        <v>0</v>
      </c>
      <c r="Q907" t="b">
        <v>0</v>
      </c>
      <c r="R907" t="s">
        <v>33</v>
      </c>
      <c r="S907" t="str">
        <f t="shared" si="92"/>
        <v>theater</v>
      </c>
      <c r="T907" t="str">
        <f t="shared" si="93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 s="4">
        <f t="shared" si="88"/>
        <v>46.931937172774866</v>
      </c>
      <c r="F908">
        <v>8964</v>
      </c>
      <c r="G908" s="38">
        <f t="shared" si="89"/>
        <v>162.98181818181817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7">
        <f t="shared" si="90"/>
        <v>42868.208333333328</v>
      </c>
      <c r="N908">
        <v>1497762000</v>
      </c>
      <c r="O908" s="7">
        <f t="shared" si="91"/>
        <v>42904.208333333328</v>
      </c>
      <c r="P908" t="b">
        <v>1</v>
      </c>
      <c r="Q908" t="b">
        <v>1</v>
      </c>
      <c r="R908" t="s">
        <v>42</v>
      </c>
      <c r="S908" t="str">
        <f t="shared" si="92"/>
        <v>film &amp; video</v>
      </c>
      <c r="T908" t="str">
        <f t="shared" si="93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 s="4">
        <f t="shared" si="88"/>
        <v>44.951219512195124</v>
      </c>
      <c r="F909">
        <v>1843</v>
      </c>
      <c r="G909" s="38">
        <f t="shared" si="89"/>
        <v>20.252747252747252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7">
        <f t="shared" si="90"/>
        <v>40660.208333333336</v>
      </c>
      <c r="N909">
        <v>1304485200</v>
      </c>
      <c r="O909" s="7">
        <f t="shared" si="91"/>
        <v>40667.208333333336</v>
      </c>
      <c r="P909" t="b">
        <v>0</v>
      </c>
      <c r="Q909" t="b">
        <v>0</v>
      </c>
      <c r="R909" t="s">
        <v>33</v>
      </c>
      <c r="S909" t="str">
        <f t="shared" si="92"/>
        <v>theater</v>
      </c>
      <c r="T909" t="str">
        <f t="shared" si="93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 s="4">
        <f t="shared" si="88"/>
        <v>30.99898322318251</v>
      </c>
      <c r="F910">
        <v>121950</v>
      </c>
      <c r="G910" s="38">
        <f t="shared" si="89"/>
        <v>319.24083769633506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7">
        <f t="shared" si="90"/>
        <v>41031.208333333336</v>
      </c>
      <c r="N910">
        <v>1336885200</v>
      </c>
      <c r="O910" s="7">
        <f t="shared" si="91"/>
        <v>41042.208333333336</v>
      </c>
      <c r="P910" t="b">
        <v>0</v>
      </c>
      <c r="Q910" t="b">
        <v>0</v>
      </c>
      <c r="R910" t="s">
        <v>89</v>
      </c>
      <c r="S910" t="str">
        <f t="shared" si="92"/>
        <v>games</v>
      </c>
      <c r="T910" t="str">
        <f t="shared" si="93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 s="4">
        <f t="shared" si="88"/>
        <v>107.7625</v>
      </c>
      <c r="F911">
        <v>8621</v>
      </c>
      <c r="G911" s="38">
        <f t="shared" si="89"/>
        <v>478.94444444444446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7">
        <f t="shared" si="90"/>
        <v>43255.208333333328</v>
      </c>
      <c r="N911">
        <v>1530421200</v>
      </c>
      <c r="O911" s="7">
        <f t="shared" si="91"/>
        <v>43282.208333333328</v>
      </c>
      <c r="P911" t="b">
        <v>0</v>
      </c>
      <c r="Q911" t="b">
        <v>1</v>
      </c>
      <c r="R911" t="s">
        <v>33</v>
      </c>
      <c r="S911" t="str">
        <f t="shared" si="92"/>
        <v>theater</v>
      </c>
      <c r="T911" t="str">
        <f t="shared" si="93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 s="4">
        <f t="shared" si="88"/>
        <v>102.07770270270271</v>
      </c>
      <c r="F912">
        <v>30215</v>
      </c>
      <c r="G912" s="38">
        <f t="shared" si="89"/>
        <v>19.556634304207122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7">
        <f t="shared" si="90"/>
        <v>42026.25</v>
      </c>
      <c r="N912">
        <v>1421992800</v>
      </c>
      <c r="O912" s="7">
        <f t="shared" si="91"/>
        <v>42027.25</v>
      </c>
      <c r="P912" t="b">
        <v>0</v>
      </c>
      <c r="Q912" t="b">
        <v>0</v>
      </c>
      <c r="R912" t="s">
        <v>33</v>
      </c>
      <c r="S912" t="str">
        <f t="shared" si="92"/>
        <v>theater</v>
      </c>
      <c r="T912" t="str">
        <f t="shared" si="93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 s="4">
        <f t="shared" si="88"/>
        <v>24.976190476190474</v>
      </c>
      <c r="F913">
        <v>11539</v>
      </c>
      <c r="G913" s="38">
        <f t="shared" si="89"/>
        <v>198.94827586206895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7">
        <f t="shared" si="90"/>
        <v>43717.208333333328</v>
      </c>
      <c r="N913">
        <v>1568178000</v>
      </c>
      <c r="O913" s="7">
        <f t="shared" si="91"/>
        <v>43719.208333333328</v>
      </c>
      <c r="P913" t="b">
        <v>1</v>
      </c>
      <c r="Q913" t="b">
        <v>0</v>
      </c>
      <c r="R913" t="s">
        <v>28</v>
      </c>
      <c r="S913" t="str">
        <f t="shared" si="92"/>
        <v>technology</v>
      </c>
      <c r="T913" t="str">
        <f t="shared" si="93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 s="4">
        <f t="shared" si="88"/>
        <v>79.944134078212286</v>
      </c>
      <c r="F914">
        <v>14310</v>
      </c>
      <c r="G914" s="38">
        <f t="shared" si="89"/>
        <v>795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7">
        <f t="shared" si="90"/>
        <v>41157.208333333336</v>
      </c>
      <c r="N914">
        <v>1347944400</v>
      </c>
      <c r="O914" s="7">
        <f t="shared" si="91"/>
        <v>41170.208333333336</v>
      </c>
      <c r="P914" t="b">
        <v>1</v>
      </c>
      <c r="Q914" t="b">
        <v>0</v>
      </c>
      <c r="R914" t="s">
        <v>53</v>
      </c>
      <c r="S914" t="str">
        <f t="shared" si="92"/>
        <v>film &amp; video</v>
      </c>
      <c r="T914" t="str">
        <f t="shared" si="93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 s="4">
        <f t="shared" si="88"/>
        <v>67.946462715105156</v>
      </c>
      <c r="F915">
        <v>35536</v>
      </c>
      <c r="G915" s="38">
        <f t="shared" si="89"/>
        <v>50.621082621082621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7">
        <f t="shared" si="90"/>
        <v>43597.208333333328</v>
      </c>
      <c r="N915">
        <v>1558760400</v>
      </c>
      <c r="O915" s="7">
        <f t="shared" si="91"/>
        <v>43610.208333333328</v>
      </c>
      <c r="P915" t="b">
        <v>0</v>
      </c>
      <c r="Q915" t="b">
        <v>0</v>
      </c>
      <c r="R915" t="s">
        <v>53</v>
      </c>
      <c r="S915" t="str">
        <f t="shared" si="92"/>
        <v>film &amp; video</v>
      </c>
      <c r="T915" t="str">
        <f t="shared" si="93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 s="4">
        <f t="shared" si="88"/>
        <v>26.070921985815602</v>
      </c>
      <c r="F916">
        <v>3676</v>
      </c>
      <c r="G916" s="38">
        <f t="shared" si="89"/>
        <v>57.4375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7">
        <f t="shared" si="90"/>
        <v>41490.208333333336</v>
      </c>
      <c r="N916">
        <v>1376629200</v>
      </c>
      <c r="O916" s="7">
        <f t="shared" si="91"/>
        <v>41502.208333333336</v>
      </c>
      <c r="P916" t="b">
        <v>0</v>
      </c>
      <c r="Q916" t="b">
        <v>0</v>
      </c>
      <c r="R916" t="s">
        <v>33</v>
      </c>
      <c r="S916" t="str">
        <f t="shared" si="92"/>
        <v>theater</v>
      </c>
      <c r="T916" t="str">
        <f t="shared" si="93"/>
        <v>plays</v>
      </c>
    </row>
    <row r="917" spans="1:20" ht="34" x14ac:dyDescent="0.2">
      <c r="A917">
        <v>915</v>
      </c>
      <c r="B917" t="s">
        <v>1862</v>
      </c>
      <c r="C917" s="3" t="s">
        <v>1863</v>
      </c>
      <c r="D917">
        <v>125900</v>
      </c>
      <c r="E917" s="4">
        <f t="shared" si="88"/>
        <v>105.0032154340836</v>
      </c>
      <c r="F917">
        <v>195936</v>
      </c>
      <c r="G917" s="38">
        <f t="shared" si="89"/>
        <v>155.62827640984909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7">
        <f t="shared" si="90"/>
        <v>42976.208333333328</v>
      </c>
      <c r="N917">
        <v>1504760400</v>
      </c>
      <c r="O917" s="7">
        <f t="shared" si="91"/>
        <v>42985.208333333328</v>
      </c>
      <c r="P917" t="b">
        <v>0</v>
      </c>
      <c r="Q917" t="b">
        <v>0</v>
      </c>
      <c r="R917" t="s">
        <v>269</v>
      </c>
      <c r="S917" t="str">
        <f t="shared" si="92"/>
        <v>film &amp; video</v>
      </c>
      <c r="T917" t="str">
        <f t="shared" si="93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 s="4">
        <f t="shared" si="88"/>
        <v>25.826923076923077</v>
      </c>
      <c r="F918">
        <v>1343</v>
      </c>
      <c r="G918" s="38">
        <f t="shared" si="89"/>
        <v>36.297297297297298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7">
        <f t="shared" si="90"/>
        <v>41991.25</v>
      </c>
      <c r="N918">
        <v>1419660000</v>
      </c>
      <c r="O918" s="7">
        <f t="shared" si="91"/>
        <v>42000.25</v>
      </c>
      <c r="P918" t="b">
        <v>0</v>
      </c>
      <c r="Q918" t="b">
        <v>0</v>
      </c>
      <c r="R918" t="s">
        <v>122</v>
      </c>
      <c r="S918" t="str">
        <f t="shared" si="92"/>
        <v>photography</v>
      </c>
      <c r="T918" t="str">
        <f t="shared" si="93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 s="4">
        <f t="shared" si="88"/>
        <v>77.666666666666671</v>
      </c>
      <c r="F919">
        <v>2097</v>
      </c>
      <c r="G919" s="38">
        <f t="shared" si="89"/>
        <v>58.25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7">
        <f t="shared" si="90"/>
        <v>40722.208333333336</v>
      </c>
      <c r="N919">
        <v>1311310800</v>
      </c>
      <c r="O919" s="7">
        <f t="shared" si="91"/>
        <v>40746.208333333336</v>
      </c>
      <c r="P919" t="b">
        <v>0</v>
      </c>
      <c r="Q919" t="b">
        <v>1</v>
      </c>
      <c r="R919" t="s">
        <v>100</v>
      </c>
      <c r="S919" t="str">
        <f t="shared" si="92"/>
        <v>film &amp; video</v>
      </c>
      <c r="T919" t="str">
        <f t="shared" si="93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 s="4">
        <f t="shared" si="88"/>
        <v>57.82692307692308</v>
      </c>
      <c r="F920">
        <v>9021</v>
      </c>
      <c r="G920" s="38">
        <f t="shared" si="89"/>
        <v>237.39473684210526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7">
        <f t="shared" si="90"/>
        <v>41117.208333333336</v>
      </c>
      <c r="N920">
        <v>1344315600</v>
      </c>
      <c r="O920" s="7">
        <f t="shared" si="91"/>
        <v>41128.208333333336</v>
      </c>
      <c r="P920" t="b">
        <v>0</v>
      </c>
      <c r="Q920" t="b">
        <v>0</v>
      </c>
      <c r="R920" t="s">
        <v>133</v>
      </c>
      <c r="S920" t="str">
        <f t="shared" si="92"/>
        <v>publishing</v>
      </c>
      <c r="T920" t="str">
        <f t="shared" si="93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 s="4">
        <f t="shared" si="88"/>
        <v>92.955555555555549</v>
      </c>
      <c r="F921">
        <v>20915</v>
      </c>
      <c r="G921" s="38">
        <f t="shared" si="89"/>
        <v>58.75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7">
        <f t="shared" si="90"/>
        <v>43022.208333333328</v>
      </c>
      <c r="N921">
        <v>1510725600</v>
      </c>
      <c r="O921" s="7">
        <f t="shared" si="91"/>
        <v>43054.25</v>
      </c>
      <c r="P921" t="b">
        <v>0</v>
      </c>
      <c r="Q921" t="b">
        <v>1</v>
      </c>
      <c r="R921" t="s">
        <v>33</v>
      </c>
      <c r="S921" t="str">
        <f t="shared" si="92"/>
        <v>theater</v>
      </c>
      <c r="T921" t="str">
        <f t="shared" si="93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 s="4">
        <f t="shared" si="88"/>
        <v>37.945098039215686</v>
      </c>
      <c r="F922">
        <v>9676</v>
      </c>
      <c r="G922" s="38">
        <f t="shared" si="89"/>
        <v>182.56603773584905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7">
        <f t="shared" si="90"/>
        <v>43503.25</v>
      </c>
      <c r="N922">
        <v>1551247200</v>
      </c>
      <c r="O922" s="7">
        <f t="shared" si="91"/>
        <v>43523.25</v>
      </c>
      <c r="P922" t="b">
        <v>1</v>
      </c>
      <c r="Q922" t="b">
        <v>0</v>
      </c>
      <c r="R922" t="s">
        <v>71</v>
      </c>
      <c r="S922" t="str">
        <f t="shared" si="92"/>
        <v>film &amp; video</v>
      </c>
      <c r="T922" t="str">
        <f t="shared" si="93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 s="4">
        <f t="shared" si="88"/>
        <v>31.842105263157894</v>
      </c>
      <c r="F923">
        <v>1210</v>
      </c>
      <c r="G923" s="38">
        <f t="shared" si="89"/>
        <v>0.75436408977556113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7">
        <f t="shared" si="90"/>
        <v>40951.25</v>
      </c>
      <c r="N923">
        <v>1330236000</v>
      </c>
      <c r="O923" s="7">
        <f t="shared" si="91"/>
        <v>40965.25</v>
      </c>
      <c r="P923" t="b">
        <v>0</v>
      </c>
      <c r="Q923" t="b">
        <v>0</v>
      </c>
      <c r="R923" t="s">
        <v>28</v>
      </c>
      <c r="S923" t="str">
        <f t="shared" si="92"/>
        <v>technology</v>
      </c>
      <c r="T923" t="str">
        <f t="shared" si="93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 s="4">
        <f t="shared" si="88"/>
        <v>40</v>
      </c>
      <c r="F924">
        <v>90440</v>
      </c>
      <c r="G924" s="38">
        <f t="shared" si="89"/>
        <v>175.95330739299609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7">
        <f t="shared" si="90"/>
        <v>43443.25</v>
      </c>
      <c r="N924">
        <v>1545112800</v>
      </c>
      <c r="O924" s="7">
        <f t="shared" si="91"/>
        <v>43452.25</v>
      </c>
      <c r="P924" t="b">
        <v>0</v>
      </c>
      <c r="Q924" t="b">
        <v>1</v>
      </c>
      <c r="R924" t="s">
        <v>319</v>
      </c>
      <c r="S924" t="str">
        <f t="shared" si="92"/>
        <v>music</v>
      </c>
      <c r="T924" t="str">
        <f t="shared" si="93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 s="4">
        <f t="shared" si="88"/>
        <v>101.1</v>
      </c>
      <c r="F925">
        <v>4044</v>
      </c>
      <c r="G925" s="38">
        <f t="shared" si="89"/>
        <v>237.88235294117646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7">
        <f t="shared" si="90"/>
        <v>40373.208333333336</v>
      </c>
      <c r="N925">
        <v>1279170000</v>
      </c>
      <c r="O925" s="7">
        <f t="shared" si="91"/>
        <v>40374.208333333336</v>
      </c>
      <c r="P925" t="b">
        <v>0</v>
      </c>
      <c r="Q925" t="b">
        <v>0</v>
      </c>
      <c r="R925" t="s">
        <v>33</v>
      </c>
      <c r="S925" t="str">
        <f t="shared" si="92"/>
        <v>theater</v>
      </c>
      <c r="T925" t="str">
        <f t="shared" si="93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 s="4">
        <f t="shared" si="88"/>
        <v>84.006989951944078</v>
      </c>
      <c r="F926">
        <v>192292</v>
      </c>
      <c r="G926" s="38">
        <f t="shared" si="89"/>
        <v>488.05076142131981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7">
        <f t="shared" si="90"/>
        <v>43769.208333333328</v>
      </c>
      <c r="N926">
        <v>1573452000</v>
      </c>
      <c r="O926" s="7">
        <f t="shared" si="91"/>
        <v>43780.25</v>
      </c>
      <c r="P926" t="b">
        <v>0</v>
      </c>
      <c r="Q926" t="b">
        <v>0</v>
      </c>
      <c r="R926" t="s">
        <v>33</v>
      </c>
      <c r="S926" t="str">
        <f t="shared" si="92"/>
        <v>theater</v>
      </c>
      <c r="T926" t="str">
        <f t="shared" si="93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 s="4">
        <f t="shared" si="88"/>
        <v>103.41538461538461</v>
      </c>
      <c r="F927">
        <v>6722</v>
      </c>
      <c r="G927" s="38">
        <f t="shared" si="89"/>
        <v>224.06666666666669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7">
        <f t="shared" si="90"/>
        <v>43000.208333333328</v>
      </c>
      <c r="N927">
        <v>1507093200</v>
      </c>
      <c r="O927" s="7">
        <f t="shared" si="91"/>
        <v>43012.208333333328</v>
      </c>
      <c r="P927" t="b">
        <v>0</v>
      </c>
      <c r="Q927" t="b">
        <v>0</v>
      </c>
      <c r="R927" t="s">
        <v>33</v>
      </c>
      <c r="S927" t="str">
        <f t="shared" si="92"/>
        <v>theater</v>
      </c>
      <c r="T927" t="str">
        <f t="shared" si="93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 s="4">
        <f t="shared" si="88"/>
        <v>105.13333333333334</v>
      </c>
      <c r="F928">
        <v>1577</v>
      </c>
      <c r="G928" s="38">
        <f t="shared" si="89"/>
        <v>18.126436781609197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7">
        <f t="shared" si="90"/>
        <v>42502.208333333328</v>
      </c>
      <c r="N928">
        <v>1463374800</v>
      </c>
      <c r="O928" s="7">
        <f t="shared" si="91"/>
        <v>42506.208333333328</v>
      </c>
      <c r="P928" t="b">
        <v>0</v>
      </c>
      <c r="Q928" t="b">
        <v>0</v>
      </c>
      <c r="R928" t="s">
        <v>17</v>
      </c>
      <c r="S928" t="str">
        <f t="shared" si="92"/>
        <v>food</v>
      </c>
      <c r="T928" t="str">
        <f t="shared" si="93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 s="4">
        <f t="shared" si="88"/>
        <v>89.21621621621621</v>
      </c>
      <c r="F929">
        <v>3301</v>
      </c>
      <c r="G929" s="38">
        <f t="shared" si="89"/>
        <v>45.847222222222221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7">
        <f t="shared" si="90"/>
        <v>41102.208333333336</v>
      </c>
      <c r="N929">
        <v>1344574800</v>
      </c>
      <c r="O929" s="7">
        <f t="shared" si="91"/>
        <v>41131.208333333336</v>
      </c>
      <c r="P929" t="b">
        <v>0</v>
      </c>
      <c r="Q929" t="b">
        <v>0</v>
      </c>
      <c r="R929" t="s">
        <v>33</v>
      </c>
      <c r="S929" t="str">
        <f t="shared" si="92"/>
        <v>theater</v>
      </c>
      <c r="T929" t="str">
        <f t="shared" si="93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 s="4">
        <f t="shared" si="88"/>
        <v>51.995234312946785</v>
      </c>
      <c r="F930">
        <v>196386</v>
      </c>
      <c r="G930" s="38">
        <f t="shared" si="89"/>
        <v>117.31541218637993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7">
        <f t="shared" si="90"/>
        <v>41637.25</v>
      </c>
      <c r="N930">
        <v>1389074400</v>
      </c>
      <c r="O930" s="7">
        <f t="shared" si="91"/>
        <v>41646.25</v>
      </c>
      <c r="P930" t="b">
        <v>0</v>
      </c>
      <c r="Q930" t="b">
        <v>0</v>
      </c>
      <c r="R930" t="s">
        <v>28</v>
      </c>
      <c r="S930" t="str">
        <f t="shared" si="92"/>
        <v>technology</v>
      </c>
      <c r="T930" t="str">
        <f t="shared" si="93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 s="4">
        <f t="shared" si="88"/>
        <v>64.956521739130437</v>
      </c>
      <c r="F931">
        <v>11952</v>
      </c>
      <c r="G931" s="38">
        <f t="shared" si="89"/>
        <v>217.30909090909088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7">
        <f t="shared" si="90"/>
        <v>42858.208333333328</v>
      </c>
      <c r="N931">
        <v>1494997200</v>
      </c>
      <c r="O931" s="7">
        <f t="shared" si="91"/>
        <v>42872.208333333328</v>
      </c>
      <c r="P931" t="b">
        <v>0</v>
      </c>
      <c r="Q931" t="b">
        <v>0</v>
      </c>
      <c r="R931" t="s">
        <v>33</v>
      </c>
      <c r="S931" t="str">
        <f t="shared" si="92"/>
        <v>theater</v>
      </c>
      <c r="T931" t="str">
        <f t="shared" si="93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 s="4">
        <f t="shared" si="88"/>
        <v>46.235294117647058</v>
      </c>
      <c r="F932">
        <v>3930</v>
      </c>
      <c r="G932" s="38">
        <f t="shared" si="89"/>
        <v>112.28571428571428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7">
        <f t="shared" si="90"/>
        <v>42060.25</v>
      </c>
      <c r="N932">
        <v>1425448800</v>
      </c>
      <c r="O932" s="7">
        <f t="shared" si="91"/>
        <v>42067.25</v>
      </c>
      <c r="P932" t="b">
        <v>0</v>
      </c>
      <c r="Q932" t="b">
        <v>1</v>
      </c>
      <c r="R932" t="s">
        <v>33</v>
      </c>
      <c r="S932" t="str">
        <f t="shared" si="92"/>
        <v>theater</v>
      </c>
      <c r="T932" t="str">
        <f t="shared" si="93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 s="4">
        <f t="shared" si="88"/>
        <v>51.151785714285715</v>
      </c>
      <c r="F933">
        <v>5729</v>
      </c>
      <c r="G933" s="38">
        <f t="shared" si="89"/>
        <v>72.51898734177216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7">
        <f t="shared" si="90"/>
        <v>41818.208333333336</v>
      </c>
      <c r="N933">
        <v>1404104400</v>
      </c>
      <c r="O933" s="7">
        <f t="shared" si="91"/>
        <v>41820.208333333336</v>
      </c>
      <c r="P933" t="b">
        <v>0</v>
      </c>
      <c r="Q933" t="b">
        <v>1</v>
      </c>
      <c r="R933" t="s">
        <v>33</v>
      </c>
      <c r="S933" t="str">
        <f t="shared" si="92"/>
        <v>theater</v>
      </c>
      <c r="T933" t="str">
        <f t="shared" si="93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 s="4">
        <f t="shared" si="88"/>
        <v>33.909722222222221</v>
      </c>
      <c r="F934">
        <v>4883</v>
      </c>
      <c r="G934" s="38">
        <f t="shared" si="89"/>
        <v>212.30434782608697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7">
        <f t="shared" si="90"/>
        <v>41709.208333333336</v>
      </c>
      <c r="N934">
        <v>1394773200</v>
      </c>
      <c r="O934" s="7">
        <f t="shared" si="91"/>
        <v>41712.208333333336</v>
      </c>
      <c r="P934" t="b">
        <v>0</v>
      </c>
      <c r="Q934" t="b">
        <v>0</v>
      </c>
      <c r="R934" t="s">
        <v>23</v>
      </c>
      <c r="S934" t="str">
        <f t="shared" si="92"/>
        <v>music</v>
      </c>
      <c r="T934" t="str">
        <f t="shared" si="93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 s="4">
        <f t="shared" si="88"/>
        <v>92.016298633017882</v>
      </c>
      <c r="F935">
        <v>175015</v>
      </c>
      <c r="G935" s="38">
        <f t="shared" si="89"/>
        <v>239.74657534246577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7">
        <f t="shared" si="90"/>
        <v>41372.208333333336</v>
      </c>
      <c r="N935">
        <v>1366520400</v>
      </c>
      <c r="O935" s="7">
        <f t="shared" si="91"/>
        <v>41385.208333333336</v>
      </c>
      <c r="P935" t="b">
        <v>0</v>
      </c>
      <c r="Q935" t="b">
        <v>0</v>
      </c>
      <c r="R935" t="s">
        <v>33</v>
      </c>
      <c r="S935" t="str">
        <f t="shared" si="92"/>
        <v>theater</v>
      </c>
      <c r="T935" t="str">
        <f t="shared" si="93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 s="4">
        <f t="shared" si="88"/>
        <v>107.42857142857143</v>
      </c>
      <c r="F936">
        <v>11280</v>
      </c>
      <c r="G936" s="38">
        <f t="shared" si="89"/>
        <v>181.93548387096774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7">
        <f t="shared" si="90"/>
        <v>42422.25</v>
      </c>
      <c r="N936">
        <v>1456639200</v>
      </c>
      <c r="O936" s="7">
        <f t="shared" si="91"/>
        <v>42428.25</v>
      </c>
      <c r="P936" t="b">
        <v>0</v>
      </c>
      <c r="Q936" t="b">
        <v>0</v>
      </c>
      <c r="R936" t="s">
        <v>33</v>
      </c>
      <c r="S936" t="str">
        <f t="shared" si="92"/>
        <v>theater</v>
      </c>
      <c r="T936" t="str">
        <f t="shared" si="93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 s="4">
        <f t="shared" si="88"/>
        <v>75.848484848484844</v>
      </c>
      <c r="F937">
        <v>10012</v>
      </c>
      <c r="G937" s="38">
        <f t="shared" si="89"/>
        <v>164.13114754098362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7">
        <f t="shared" si="90"/>
        <v>42209.208333333328</v>
      </c>
      <c r="N937">
        <v>1438318800</v>
      </c>
      <c r="O937" s="7">
        <f t="shared" si="91"/>
        <v>42216.208333333328</v>
      </c>
      <c r="P937" t="b">
        <v>0</v>
      </c>
      <c r="Q937" t="b">
        <v>0</v>
      </c>
      <c r="R937" t="s">
        <v>33</v>
      </c>
      <c r="S937" t="str">
        <f t="shared" si="92"/>
        <v>theater</v>
      </c>
      <c r="T937" t="str">
        <f t="shared" si="93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 s="4">
        <f t="shared" si="88"/>
        <v>80.476190476190482</v>
      </c>
      <c r="F938">
        <v>1690</v>
      </c>
      <c r="G938" s="38">
        <f t="shared" si="89"/>
        <v>1.6375968992248062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7">
        <f t="shared" si="90"/>
        <v>43668.208333333328</v>
      </c>
      <c r="N938">
        <v>1564030800</v>
      </c>
      <c r="O938" s="7">
        <f t="shared" si="91"/>
        <v>43671.208333333328</v>
      </c>
      <c r="P938" t="b">
        <v>1</v>
      </c>
      <c r="Q938" t="b">
        <v>0</v>
      </c>
      <c r="R938" t="s">
        <v>33</v>
      </c>
      <c r="S938" t="str">
        <f t="shared" si="92"/>
        <v>theater</v>
      </c>
      <c r="T938" t="str">
        <f t="shared" si="93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 s="4">
        <f t="shared" si="88"/>
        <v>86.978483606557376</v>
      </c>
      <c r="F939">
        <v>84891</v>
      </c>
      <c r="G939" s="38">
        <f t="shared" si="89"/>
        <v>49.64385964912281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7">
        <f t="shared" si="90"/>
        <v>42334.25</v>
      </c>
      <c r="N939">
        <v>1449295200</v>
      </c>
      <c r="O939" s="7">
        <f t="shared" si="91"/>
        <v>42343.25</v>
      </c>
      <c r="P939" t="b">
        <v>0</v>
      </c>
      <c r="Q939" t="b">
        <v>0</v>
      </c>
      <c r="R939" t="s">
        <v>42</v>
      </c>
      <c r="S939" t="str">
        <f t="shared" si="92"/>
        <v>film &amp; video</v>
      </c>
      <c r="T939" t="str">
        <f t="shared" si="93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 s="4">
        <f t="shared" si="88"/>
        <v>105.13541666666667</v>
      </c>
      <c r="F940">
        <v>10093</v>
      </c>
      <c r="G940" s="38">
        <f t="shared" si="89"/>
        <v>109.70652173913042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7">
        <f t="shared" si="90"/>
        <v>43263.208333333328</v>
      </c>
      <c r="N940">
        <v>1531890000</v>
      </c>
      <c r="O940" s="7">
        <f t="shared" si="91"/>
        <v>43299.208333333328</v>
      </c>
      <c r="P940" t="b">
        <v>0</v>
      </c>
      <c r="Q940" t="b">
        <v>1</v>
      </c>
      <c r="R940" t="s">
        <v>119</v>
      </c>
      <c r="S940" t="str">
        <f t="shared" si="92"/>
        <v>publishing</v>
      </c>
      <c r="T940" t="str">
        <f t="shared" si="93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 s="4">
        <f t="shared" si="88"/>
        <v>57.298507462686565</v>
      </c>
      <c r="F941">
        <v>3839</v>
      </c>
      <c r="G941" s="38">
        <f t="shared" si="89"/>
        <v>49.217948717948715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7">
        <f t="shared" si="90"/>
        <v>40670.208333333336</v>
      </c>
      <c r="N941">
        <v>1306213200</v>
      </c>
      <c r="O941" s="7">
        <f t="shared" si="91"/>
        <v>40687.208333333336</v>
      </c>
      <c r="P941" t="b">
        <v>0</v>
      </c>
      <c r="Q941" t="b">
        <v>1</v>
      </c>
      <c r="R941" t="s">
        <v>89</v>
      </c>
      <c r="S941" t="str">
        <f t="shared" si="92"/>
        <v>games</v>
      </c>
      <c r="T941" t="str">
        <f t="shared" si="93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 s="4">
        <f t="shared" si="88"/>
        <v>93.348484848484844</v>
      </c>
      <c r="F942">
        <v>6161</v>
      </c>
      <c r="G942" s="38">
        <f t="shared" si="89"/>
        <v>62.232323232323225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7">
        <f t="shared" si="90"/>
        <v>41244.25</v>
      </c>
      <c r="N942">
        <v>1356242400</v>
      </c>
      <c r="O942" s="7">
        <f t="shared" si="91"/>
        <v>41266.25</v>
      </c>
      <c r="P942" t="b">
        <v>0</v>
      </c>
      <c r="Q942" t="b">
        <v>0</v>
      </c>
      <c r="R942" t="s">
        <v>28</v>
      </c>
      <c r="S942" t="str">
        <f t="shared" si="92"/>
        <v>technology</v>
      </c>
      <c r="T942" t="str">
        <f t="shared" si="93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 s="4">
        <f t="shared" si="88"/>
        <v>71.987179487179489</v>
      </c>
      <c r="F943">
        <v>5615</v>
      </c>
      <c r="G943" s="38">
        <f t="shared" si="89"/>
        <v>13.05813953488372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7">
        <f t="shared" si="90"/>
        <v>40552.25</v>
      </c>
      <c r="N943">
        <v>1297576800</v>
      </c>
      <c r="O943" s="7">
        <f t="shared" si="91"/>
        <v>40587.25</v>
      </c>
      <c r="P943" t="b">
        <v>1</v>
      </c>
      <c r="Q943" t="b">
        <v>0</v>
      </c>
      <c r="R943" t="s">
        <v>33</v>
      </c>
      <c r="S943" t="str">
        <f t="shared" si="92"/>
        <v>theater</v>
      </c>
      <c r="T943" t="str">
        <f t="shared" si="93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 s="4">
        <f t="shared" si="88"/>
        <v>92.611940298507463</v>
      </c>
      <c r="F944">
        <v>6205</v>
      </c>
      <c r="G944" s="38">
        <f t="shared" si="89"/>
        <v>64.635416666666671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7">
        <f t="shared" si="90"/>
        <v>40568.25</v>
      </c>
      <c r="N944">
        <v>1296194400</v>
      </c>
      <c r="O944" s="7">
        <f t="shared" si="91"/>
        <v>40571.25</v>
      </c>
      <c r="P944" t="b">
        <v>0</v>
      </c>
      <c r="Q944" t="b">
        <v>0</v>
      </c>
      <c r="R944" t="s">
        <v>33</v>
      </c>
      <c r="S944" t="str">
        <f t="shared" si="92"/>
        <v>theater</v>
      </c>
      <c r="T944" t="str">
        <f t="shared" si="93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 s="4">
        <f t="shared" si="88"/>
        <v>104.99122807017544</v>
      </c>
      <c r="F945">
        <v>11969</v>
      </c>
      <c r="G945" s="38">
        <f t="shared" si="89"/>
        <v>159.58666666666667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7">
        <f t="shared" si="90"/>
        <v>41906.208333333336</v>
      </c>
      <c r="N945">
        <v>1414558800</v>
      </c>
      <c r="O945" s="7">
        <f t="shared" si="91"/>
        <v>41941.208333333336</v>
      </c>
      <c r="P945" t="b">
        <v>0</v>
      </c>
      <c r="Q945" t="b">
        <v>0</v>
      </c>
      <c r="R945" t="s">
        <v>17</v>
      </c>
      <c r="S945" t="str">
        <f t="shared" si="92"/>
        <v>food</v>
      </c>
      <c r="T945" t="str">
        <f t="shared" si="93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 s="4">
        <f t="shared" si="88"/>
        <v>30.958174904942965</v>
      </c>
      <c r="F946">
        <v>8142</v>
      </c>
      <c r="G946" s="38">
        <f t="shared" si="89"/>
        <v>81.42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7">
        <f t="shared" si="90"/>
        <v>42776.25</v>
      </c>
      <c r="N946">
        <v>1488348000</v>
      </c>
      <c r="O946" s="7">
        <f t="shared" si="91"/>
        <v>42795.25</v>
      </c>
      <c r="P946" t="b">
        <v>0</v>
      </c>
      <c r="Q946" t="b">
        <v>0</v>
      </c>
      <c r="R946" t="s">
        <v>122</v>
      </c>
      <c r="S946" t="str">
        <f t="shared" si="92"/>
        <v>photography</v>
      </c>
      <c r="T946" t="str">
        <f t="shared" si="93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 s="4">
        <f t="shared" si="88"/>
        <v>33.001182732111175</v>
      </c>
      <c r="F947">
        <v>55805</v>
      </c>
      <c r="G947" s="38">
        <f t="shared" si="89"/>
        <v>32.444767441860463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7">
        <f t="shared" si="90"/>
        <v>41004.208333333336</v>
      </c>
      <c r="N947">
        <v>1334898000</v>
      </c>
      <c r="O947" s="7">
        <f t="shared" si="91"/>
        <v>41019.208333333336</v>
      </c>
      <c r="P947" t="b">
        <v>1</v>
      </c>
      <c r="Q947" t="b">
        <v>0</v>
      </c>
      <c r="R947" t="s">
        <v>122</v>
      </c>
      <c r="S947" t="str">
        <f t="shared" si="92"/>
        <v>photography</v>
      </c>
      <c r="T947" t="str">
        <f t="shared" si="93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 s="4">
        <f t="shared" si="88"/>
        <v>84.187845303867405</v>
      </c>
      <c r="F948">
        <v>15238</v>
      </c>
      <c r="G948" s="38">
        <f t="shared" si="89"/>
        <v>9.9141184124918666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7">
        <f t="shared" si="90"/>
        <v>40710.208333333336</v>
      </c>
      <c r="N948">
        <v>1308373200</v>
      </c>
      <c r="O948" s="7">
        <f t="shared" si="91"/>
        <v>40712.208333333336</v>
      </c>
      <c r="P948" t="b">
        <v>0</v>
      </c>
      <c r="Q948" t="b">
        <v>0</v>
      </c>
      <c r="R948" t="s">
        <v>33</v>
      </c>
      <c r="S948" t="str">
        <f t="shared" si="92"/>
        <v>theater</v>
      </c>
      <c r="T948" t="str">
        <f t="shared" si="93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 s="4">
        <f t="shared" si="88"/>
        <v>73.92307692307692</v>
      </c>
      <c r="F949">
        <v>961</v>
      </c>
      <c r="G949" s="38">
        <f t="shared" si="89"/>
        <v>26.694444444444443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7">
        <f t="shared" si="90"/>
        <v>41908.208333333336</v>
      </c>
      <c r="N949">
        <v>1412312400</v>
      </c>
      <c r="O949" s="7">
        <f t="shared" si="91"/>
        <v>41915.208333333336</v>
      </c>
      <c r="P949" t="b">
        <v>0</v>
      </c>
      <c r="Q949" t="b">
        <v>0</v>
      </c>
      <c r="R949" t="s">
        <v>33</v>
      </c>
      <c r="S949" t="str">
        <f t="shared" si="92"/>
        <v>theater</v>
      </c>
      <c r="T949" t="str">
        <f t="shared" si="93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 s="4">
        <f t="shared" si="88"/>
        <v>36.987499999999997</v>
      </c>
      <c r="F950">
        <v>5918</v>
      </c>
      <c r="G950" s="38">
        <f t="shared" si="89"/>
        <v>62.957446808510639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7">
        <f t="shared" si="90"/>
        <v>41985.25</v>
      </c>
      <c r="N950">
        <v>1419228000</v>
      </c>
      <c r="O950" s="7">
        <f t="shared" si="91"/>
        <v>41995.25</v>
      </c>
      <c r="P950" t="b">
        <v>1</v>
      </c>
      <c r="Q950" t="b">
        <v>1</v>
      </c>
      <c r="R950" t="s">
        <v>42</v>
      </c>
      <c r="S950" t="str">
        <f t="shared" si="92"/>
        <v>film &amp; video</v>
      </c>
      <c r="T950" t="str">
        <f t="shared" si="93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 s="4">
        <f t="shared" si="88"/>
        <v>46.896551724137929</v>
      </c>
      <c r="F951">
        <v>9520</v>
      </c>
      <c r="G951" s="38">
        <f t="shared" si="89"/>
        <v>161.35593220338984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7">
        <f t="shared" si="90"/>
        <v>42112.208333333328</v>
      </c>
      <c r="N951">
        <v>1430974800</v>
      </c>
      <c r="O951" s="7">
        <f t="shared" si="91"/>
        <v>42131.208333333328</v>
      </c>
      <c r="P951" t="b">
        <v>0</v>
      </c>
      <c r="Q951" t="b">
        <v>0</v>
      </c>
      <c r="R951" t="s">
        <v>28</v>
      </c>
      <c r="S951" t="str">
        <f t="shared" si="92"/>
        <v>technology</v>
      </c>
      <c r="T951" t="str">
        <f t="shared" si="93"/>
        <v>web</v>
      </c>
    </row>
    <row r="952" spans="1:20" ht="34" x14ac:dyDescent="0.2">
      <c r="A952">
        <v>950</v>
      </c>
      <c r="B952" t="s">
        <v>1930</v>
      </c>
      <c r="C952" s="3" t="s">
        <v>1931</v>
      </c>
      <c r="D952">
        <v>100</v>
      </c>
      <c r="E952" s="4">
        <f t="shared" si="88"/>
        <v>5</v>
      </c>
      <c r="F952">
        <v>5</v>
      </c>
      <c r="G952" s="38">
        <f t="shared" si="89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7">
        <f t="shared" si="90"/>
        <v>43571.208333333328</v>
      </c>
      <c r="N952">
        <v>1555822800</v>
      </c>
      <c r="O952" s="7">
        <f t="shared" si="91"/>
        <v>43576.208333333328</v>
      </c>
      <c r="P952" t="b">
        <v>0</v>
      </c>
      <c r="Q952" t="b">
        <v>1</v>
      </c>
      <c r="R952" t="s">
        <v>33</v>
      </c>
      <c r="S952" t="str">
        <f t="shared" si="92"/>
        <v>theater</v>
      </c>
      <c r="T952" t="str">
        <f t="shared" si="93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 s="4">
        <f t="shared" si="88"/>
        <v>102.02437459910199</v>
      </c>
      <c r="F953">
        <v>159056</v>
      </c>
      <c r="G953" s="38">
        <f t="shared" si="89"/>
        <v>1096.9379310344827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7">
        <f t="shared" si="90"/>
        <v>42730.25</v>
      </c>
      <c r="N953">
        <v>1482818400</v>
      </c>
      <c r="O953" s="7">
        <f t="shared" si="91"/>
        <v>42731.25</v>
      </c>
      <c r="P953" t="b">
        <v>0</v>
      </c>
      <c r="Q953" t="b">
        <v>1</v>
      </c>
      <c r="R953" t="s">
        <v>23</v>
      </c>
      <c r="S953" t="str">
        <f t="shared" si="92"/>
        <v>music</v>
      </c>
      <c r="T953" t="str">
        <f t="shared" si="93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 s="4">
        <f t="shared" si="88"/>
        <v>45.007502206531335</v>
      </c>
      <c r="F954">
        <v>101987</v>
      </c>
      <c r="G954" s="38">
        <f t="shared" si="89"/>
        <v>70.094158075601371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7">
        <f t="shared" si="90"/>
        <v>42591.208333333328</v>
      </c>
      <c r="N954">
        <v>1471928400</v>
      </c>
      <c r="O954" s="7">
        <f t="shared" si="91"/>
        <v>42605.208333333328</v>
      </c>
      <c r="P954" t="b">
        <v>0</v>
      </c>
      <c r="Q954" t="b">
        <v>0</v>
      </c>
      <c r="R954" t="s">
        <v>42</v>
      </c>
      <c r="S954" t="str">
        <f t="shared" si="92"/>
        <v>film &amp; video</v>
      </c>
      <c r="T954" t="str">
        <f t="shared" si="93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 s="4">
        <f t="shared" si="88"/>
        <v>94.285714285714292</v>
      </c>
      <c r="F955">
        <v>1980</v>
      </c>
      <c r="G955" s="38">
        <f t="shared" si="89"/>
        <v>60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7">
        <f t="shared" si="90"/>
        <v>42358.25</v>
      </c>
      <c r="N955">
        <v>1453701600</v>
      </c>
      <c r="O955" s="7">
        <f t="shared" si="91"/>
        <v>42394.25</v>
      </c>
      <c r="P955" t="b">
        <v>0</v>
      </c>
      <c r="Q955" t="b">
        <v>1</v>
      </c>
      <c r="R955" t="s">
        <v>474</v>
      </c>
      <c r="S955" t="str">
        <f t="shared" si="92"/>
        <v>film &amp; video</v>
      </c>
      <c r="T955" t="str">
        <f t="shared" si="93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 s="4">
        <f t="shared" si="88"/>
        <v>101.02325581395348</v>
      </c>
      <c r="F956">
        <v>156384</v>
      </c>
      <c r="G956" s="38">
        <f t="shared" si="89"/>
        <v>367.0985915492958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7">
        <f t="shared" si="90"/>
        <v>41174.208333333336</v>
      </c>
      <c r="N956">
        <v>1350363600</v>
      </c>
      <c r="O956" s="7">
        <f t="shared" si="91"/>
        <v>41198.208333333336</v>
      </c>
      <c r="P956" t="b">
        <v>0</v>
      </c>
      <c r="Q956" t="b">
        <v>0</v>
      </c>
      <c r="R956" t="s">
        <v>28</v>
      </c>
      <c r="S956" t="str">
        <f t="shared" si="92"/>
        <v>technology</v>
      </c>
      <c r="T956" t="str">
        <f t="shared" si="93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 s="4">
        <f t="shared" si="88"/>
        <v>97.037499999999994</v>
      </c>
      <c r="F957">
        <v>7763</v>
      </c>
      <c r="G957" s="38">
        <f t="shared" si="89"/>
        <v>1109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7">
        <f t="shared" si="90"/>
        <v>41238.25</v>
      </c>
      <c r="N957">
        <v>1353996000</v>
      </c>
      <c r="O957" s="7">
        <f t="shared" si="91"/>
        <v>41240.25</v>
      </c>
      <c r="P957" t="b">
        <v>0</v>
      </c>
      <c r="Q957" t="b">
        <v>0</v>
      </c>
      <c r="R957" t="s">
        <v>33</v>
      </c>
      <c r="S957" t="str">
        <f t="shared" si="92"/>
        <v>theater</v>
      </c>
      <c r="T957" t="str">
        <f t="shared" si="93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 s="4">
        <f t="shared" si="88"/>
        <v>43.00963855421687</v>
      </c>
      <c r="F958">
        <v>35698</v>
      </c>
      <c r="G958" s="38">
        <f t="shared" si="89"/>
        <v>19.028784648187631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7">
        <f t="shared" si="90"/>
        <v>42360.25</v>
      </c>
      <c r="N958">
        <v>1451109600</v>
      </c>
      <c r="O958" s="7">
        <f t="shared" si="91"/>
        <v>42364.25</v>
      </c>
      <c r="P958" t="b">
        <v>0</v>
      </c>
      <c r="Q958" t="b">
        <v>0</v>
      </c>
      <c r="R958" t="s">
        <v>474</v>
      </c>
      <c r="S958" t="str">
        <f t="shared" si="92"/>
        <v>film &amp; video</v>
      </c>
      <c r="T958" t="str">
        <f t="shared" si="93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 s="4">
        <f t="shared" si="88"/>
        <v>94.916030534351151</v>
      </c>
      <c r="F959">
        <v>12434</v>
      </c>
      <c r="G959" s="38">
        <f t="shared" si="89"/>
        <v>126.87755102040816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7">
        <f t="shared" si="90"/>
        <v>40955.25</v>
      </c>
      <c r="N959">
        <v>1329631200</v>
      </c>
      <c r="O959" s="7">
        <f t="shared" si="91"/>
        <v>40958.25</v>
      </c>
      <c r="P959" t="b">
        <v>0</v>
      </c>
      <c r="Q959" t="b">
        <v>0</v>
      </c>
      <c r="R959" t="s">
        <v>33</v>
      </c>
      <c r="S959" t="str">
        <f t="shared" si="92"/>
        <v>theater</v>
      </c>
      <c r="T959" t="str">
        <f t="shared" si="93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 s="4">
        <f t="shared" si="88"/>
        <v>72.151785714285708</v>
      </c>
      <c r="F960">
        <v>8081</v>
      </c>
      <c r="G960" s="38">
        <f t="shared" si="89"/>
        <v>734.63636363636363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7">
        <f t="shared" si="90"/>
        <v>40350.208333333336</v>
      </c>
      <c r="N960">
        <v>1278997200</v>
      </c>
      <c r="O960" s="7">
        <f t="shared" si="91"/>
        <v>40372.208333333336</v>
      </c>
      <c r="P960" t="b">
        <v>0</v>
      </c>
      <c r="Q960" t="b">
        <v>0</v>
      </c>
      <c r="R960" t="s">
        <v>71</v>
      </c>
      <c r="S960" t="str">
        <f t="shared" si="92"/>
        <v>film &amp; video</v>
      </c>
      <c r="T960" t="str">
        <f t="shared" si="93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 s="4">
        <f t="shared" ref="E961:E1001" si="94">F961/I961</f>
        <v>51.007692307692309</v>
      </c>
      <c r="F961">
        <v>6631</v>
      </c>
      <c r="G961" s="38">
        <f t="shared" si="89"/>
        <v>4.5731034482758623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7">
        <f t="shared" si="90"/>
        <v>40357.208333333336</v>
      </c>
      <c r="N961">
        <v>1280120400</v>
      </c>
      <c r="O961" s="7">
        <f t="shared" si="91"/>
        <v>40385.208333333336</v>
      </c>
      <c r="P961" t="b">
        <v>0</v>
      </c>
      <c r="Q961" t="b">
        <v>0</v>
      </c>
      <c r="R961" t="s">
        <v>206</v>
      </c>
      <c r="S961" t="str">
        <f t="shared" si="92"/>
        <v>publishing</v>
      </c>
      <c r="T961" t="str">
        <f t="shared" si="93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 s="4">
        <f t="shared" si="94"/>
        <v>85.054545454545448</v>
      </c>
      <c r="F962">
        <v>4678</v>
      </c>
      <c r="G962" s="38">
        <f t="shared" si="89"/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7">
        <f t="shared" si="90"/>
        <v>42408.25</v>
      </c>
      <c r="N962">
        <v>1458104400</v>
      </c>
      <c r="O962" s="7">
        <f t="shared" si="91"/>
        <v>42445.208333333328</v>
      </c>
      <c r="P962" t="b">
        <v>0</v>
      </c>
      <c r="Q962" t="b">
        <v>0</v>
      </c>
      <c r="R962" t="s">
        <v>28</v>
      </c>
      <c r="S962" t="str">
        <f t="shared" si="92"/>
        <v>technology</v>
      </c>
      <c r="T962" t="str">
        <f t="shared" si="93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 s="4">
        <f t="shared" si="94"/>
        <v>43.87096774193548</v>
      </c>
      <c r="F963">
        <v>6800</v>
      </c>
      <c r="G963" s="38">
        <f t="shared" ref="G963:G1001" si="95">F963/D963*100</f>
        <v>119.29824561403508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7">
        <f t="shared" ref="M963:M1001" si="96">(((L963/60)/60)/24)+DATE(1970,1,1)</f>
        <v>40591.25</v>
      </c>
      <c r="N963">
        <v>1298268000</v>
      </c>
      <c r="O963" s="7">
        <f t="shared" ref="O963:O1001" si="97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8">LEFT(R963, FIND("/", R963) - 1)</f>
        <v>publishing</v>
      </c>
      <c r="T963" t="str">
        <f t="shared" ref="T963:T1001" si="99">MID(R963, FIND("/", R963) + 1, LEN(R963) - FIND("/", 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 s="4">
        <f t="shared" si="94"/>
        <v>40.063909774436091</v>
      </c>
      <c r="F964">
        <v>10657</v>
      </c>
      <c r="G964" s="38">
        <f t="shared" si="95"/>
        <v>296.02777777777777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7">
        <f t="shared" si="96"/>
        <v>41592.25</v>
      </c>
      <c r="N964">
        <v>1386223200</v>
      </c>
      <c r="O964" s="7">
        <f t="shared" si="97"/>
        <v>41613.25</v>
      </c>
      <c r="P964" t="b">
        <v>0</v>
      </c>
      <c r="Q964" t="b">
        <v>0</v>
      </c>
      <c r="R964" t="s">
        <v>17</v>
      </c>
      <c r="S964" t="str">
        <f t="shared" si="98"/>
        <v>food</v>
      </c>
      <c r="T964" t="str">
        <f t="shared" si="99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 s="4">
        <f t="shared" si="94"/>
        <v>43.833333333333336</v>
      </c>
      <c r="F965">
        <v>4997</v>
      </c>
      <c r="G965" s="38">
        <f t="shared" si="95"/>
        <v>84.694915254237287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7">
        <f t="shared" si="96"/>
        <v>40607.25</v>
      </c>
      <c r="N965">
        <v>1299823200</v>
      </c>
      <c r="O965" s="7">
        <f t="shared" si="97"/>
        <v>40613.25</v>
      </c>
      <c r="P965" t="b">
        <v>0</v>
      </c>
      <c r="Q965" t="b">
        <v>1</v>
      </c>
      <c r="R965" t="s">
        <v>122</v>
      </c>
      <c r="S965" t="str">
        <f t="shared" si="98"/>
        <v>photography</v>
      </c>
      <c r="T965" t="str">
        <f t="shared" si="99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 s="4">
        <f t="shared" si="94"/>
        <v>84.92903225806451</v>
      </c>
      <c r="F966">
        <v>13164</v>
      </c>
      <c r="G966" s="38">
        <f t="shared" si="95"/>
        <v>355.7837837837838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7">
        <f t="shared" si="96"/>
        <v>42135.208333333328</v>
      </c>
      <c r="N966">
        <v>1431752400</v>
      </c>
      <c r="O966" s="7">
        <f t="shared" si="97"/>
        <v>42140.208333333328</v>
      </c>
      <c r="P966" t="b">
        <v>0</v>
      </c>
      <c r="Q966" t="b">
        <v>0</v>
      </c>
      <c r="R966" t="s">
        <v>33</v>
      </c>
      <c r="S966" t="str">
        <f t="shared" si="98"/>
        <v>theater</v>
      </c>
      <c r="T966" t="str">
        <f t="shared" si="99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 s="4">
        <f t="shared" si="94"/>
        <v>41.067632850241544</v>
      </c>
      <c r="F967">
        <v>8501</v>
      </c>
      <c r="G967" s="38">
        <f t="shared" si="95"/>
        <v>386.40909090909093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7">
        <f t="shared" si="96"/>
        <v>40203.25</v>
      </c>
      <c r="N967">
        <v>1267855200</v>
      </c>
      <c r="O967" s="7">
        <f t="shared" si="97"/>
        <v>40243.25</v>
      </c>
      <c r="P967" t="b">
        <v>0</v>
      </c>
      <c r="Q967" t="b">
        <v>0</v>
      </c>
      <c r="R967" t="s">
        <v>23</v>
      </c>
      <c r="S967" t="str">
        <f t="shared" si="98"/>
        <v>music</v>
      </c>
      <c r="T967" t="str">
        <f t="shared" si="99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 s="4">
        <f t="shared" si="94"/>
        <v>54.971428571428568</v>
      </c>
      <c r="F968">
        <v>13468</v>
      </c>
      <c r="G968" s="38">
        <f t="shared" si="95"/>
        <v>792.23529411764707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7">
        <f t="shared" si="96"/>
        <v>42901.208333333328</v>
      </c>
      <c r="N968">
        <v>1497675600</v>
      </c>
      <c r="O968" s="7">
        <f t="shared" si="97"/>
        <v>42903.208333333328</v>
      </c>
      <c r="P968" t="b">
        <v>0</v>
      </c>
      <c r="Q968" t="b">
        <v>0</v>
      </c>
      <c r="R968" t="s">
        <v>33</v>
      </c>
      <c r="S968" t="str">
        <f t="shared" si="98"/>
        <v>theater</v>
      </c>
      <c r="T968" t="str">
        <f t="shared" si="99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 s="4">
        <f t="shared" si="94"/>
        <v>77.010807374443743</v>
      </c>
      <c r="F969">
        <v>121138</v>
      </c>
      <c r="G969" s="38">
        <f t="shared" si="95"/>
        <v>137.03393665158373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7">
        <f t="shared" si="96"/>
        <v>41005.208333333336</v>
      </c>
      <c r="N969">
        <v>1336885200</v>
      </c>
      <c r="O969" s="7">
        <f t="shared" si="97"/>
        <v>41042.208333333336</v>
      </c>
      <c r="P969" t="b">
        <v>0</v>
      </c>
      <c r="Q969" t="b">
        <v>0</v>
      </c>
      <c r="R969" t="s">
        <v>319</v>
      </c>
      <c r="S969" t="str">
        <f t="shared" si="98"/>
        <v>music</v>
      </c>
      <c r="T969" t="str">
        <f t="shared" si="99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 s="4">
        <f t="shared" si="94"/>
        <v>71.201754385964918</v>
      </c>
      <c r="F970">
        <v>8117</v>
      </c>
      <c r="G970" s="38">
        <f t="shared" si="95"/>
        <v>338.20833333333337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7">
        <f t="shared" si="96"/>
        <v>40544.25</v>
      </c>
      <c r="N970">
        <v>1295157600</v>
      </c>
      <c r="O970" s="7">
        <f t="shared" si="97"/>
        <v>40559.25</v>
      </c>
      <c r="P970" t="b">
        <v>0</v>
      </c>
      <c r="Q970" t="b">
        <v>0</v>
      </c>
      <c r="R970" t="s">
        <v>17</v>
      </c>
      <c r="S970" t="str">
        <f t="shared" si="98"/>
        <v>food</v>
      </c>
      <c r="T970" t="str">
        <f t="shared" si="99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 s="4">
        <f t="shared" si="94"/>
        <v>91.935483870967744</v>
      </c>
      <c r="F971">
        <v>8550</v>
      </c>
      <c r="G971" s="38">
        <f t="shared" si="95"/>
        <v>108.22784810126582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7">
        <f t="shared" si="96"/>
        <v>43821.25</v>
      </c>
      <c r="N971">
        <v>1577599200</v>
      </c>
      <c r="O971" s="7">
        <f t="shared" si="97"/>
        <v>43828.25</v>
      </c>
      <c r="P971" t="b">
        <v>0</v>
      </c>
      <c r="Q971" t="b">
        <v>0</v>
      </c>
      <c r="R971" t="s">
        <v>33</v>
      </c>
      <c r="S971" t="str">
        <f t="shared" si="98"/>
        <v>theater</v>
      </c>
      <c r="T971" t="str">
        <f t="shared" si="99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 s="4">
        <f t="shared" si="94"/>
        <v>97.069023569023571</v>
      </c>
      <c r="F972">
        <v>57659</v>
      </c>
      <c r="G972" s="38">
        <f t="shared" si="95"/>
        <v>60.757639620653315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7">
        <f t="shared" si="96"/>
        <v>40672.208333333336</v>
      </c>
      <c r="N972">
        <v>1305003600</v>
      </c>
      <c r="O972" s="7">
        <f t="shared" si="97"/>
        <v>40673.208333333336</v>
      </c>
      <c r="P972" t="b">
        <v>0</v>
      </c>
      <c r="Q972" t="b">
        <v>0</v>
      </c>
      <c r="R972" t="s">
        <v>33</v>
      </c>
      <c r="S972" t="str">
        <f t="shared" si="98"/>
        <v>theater</v>
      </c>
      <c r="T972" t="str">
        <f t="shared" si="99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 s="4">
        <f t="shared" si="94"/>
        <v>58.916666666666664</v>
      </c>
      <c r="F973">
        <v>1414</v>
      </c>
      <c r="G973" s="38">
        <f t="shared" si="95"/>
        <v>27.725490196078432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7">
        <f t="shared" si="96"/>
        <v>41555.208333333336</v>
      </c>
      <c r="N973">
        <v>1381726800</v>
      </c>
      <c r="O973" s="7">
        <f t="shared" si="97"/>
        <v>41561.208333333336</v>
      </c>
      <c r="P973" t="b">
        <v>0</v>
      </c>
      <c r="Q973" t="b">
        <v>0</v>
      </c>
      <c r="R973" t="s">
        <v>269</v>
      </c>
      <c r="S973" t="str">
        <f t="shared" si="98"/>
        <v>film &amp; video</v>
      </c>
      <c r="T973" t="str">
        <f t="shared" si="99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 s="4">
        <f t="shared" si="94"/>
        <v>58.015466983938133</v>
      </c>
      <c r="F974">
        <v>97524</v>
      </c>
      <c r="G974" s="38">
        <f t="shared" si="95"/>
        <v>228.3934426229508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7">
        <f t="shared" si="96"/>
        <v>41792.208333333336</v>
      </c>
      <c r="N974">
        <v>1402462800</v>
      </c>
      <c r="O974" s="7">
        <f t="shared" si="97"/>
        <v>41801.208333333336</v>
      </c>
      <c r="P974" t="b">
        <v>0</v>
      </c>
      <c r="Q974" t="b">
        <v>1</v>
      </c>
      <c r="R974" t="s">
        <v>28</v>
      </c>
      <c r="S974" t="str">
        <f t="shared" si="98"/>
        <v>technology</v>
      </c>
      <c r="T974" t="str">
        <f t="shared" si="99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 s="4">
        <f t="shared" si="94"/>
        <v>103.87301587301587</v>
      </c>
      <c r="F975">
        <v>26176</v>
      </c>
      <c r="G975" s="38">
        <f t="shared" si="95"/>
        <v>21.615194054500414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7">
        <f t="shared" si="96"/>
        <v>40522.25</v>
      </c>
      <c r="N975">
        <v>1292133600</v>
      </c>
      <c r="O975" s="7">
        <f t="shared" si="97"/>
        <v>40524.25</v>
      </c>
      <c r="P975" t="b">
        <v>0</v>
      </c>
      <c r="Q975" t="b">
        <v>1</v>
      </c>
      <c r="R975" t="s">
        <v>33</v>
      </c>
      <c r="S975" t="str">
        <f t="shared" si="98"/>
        <v>theater</v>
      </c>
      <c r="T975" t="str">
        <f t="shared" si="99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 s="4">
        <f t="shared" si="94"/>
        <v>93.46875</v>
      </c>
      <c r="F976">
        <v>2991</v>
      </c>
      <c r="G976" s="38">
        <f t="shared" si="95"/>
        <v>373.875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7">
        <f t="shared" si="96"/>
        <v>41412.208333333336</v>
      </c>
      <c r="N976">
        <v>1368939600</v>
      </c>
      <c r="O976" s="7">
        <f t="shared" si="97"/>
        <v>41413.208333333336</v>
      </c>
      <c r="P976" t="b">
        <v>0</v>
      </c>
      <c r="Q976" t="b">
        <v>0</v>
      </c>
      <c r="R976" t="s">
        <v>60</v>
      </c>
      <c r="S976" t="str">
        <f t="shared" si="98"/>
        <v>music</v>
      </c>
      <c r="T976" t="str">
        <f t="shared" si="99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 s="4">
        <f t="shared" si="94"/>
        <v>61.970370370370368</v>
      </c>
      <c r="F977">
        <v>8366</v>
      </c>
      <c r="G977" s="38">
        <f t="shared" si="95"/>
        <v>154.92592592592592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7">
        <f t="shared" si="96"/>
        <v>42337.25</v>
      </c>
      <c r="N977">
        <v>1452146400</v>
      </c>
      <c r="O977" s="7">
        <f t="shared" si="97"/>
        <v>42376.25</v>
      </c>
      <c r="P977" t="b">
        <v>0</v>
      </c>
      <c r="Q977" t="b">
        <v>1</v>
      </c>
      <c r="R977" t="s">
        <v>33</v>
      </c>
      <c r="S977" t="str">
        <f t="shared" si="98"/>
        <v>theater</v>
      </c>
      <c r="T977" t="str">
        <f t="shared" si="99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 s="4">
        <f t="shared" si="94"/>
        <v>92.042857142857144</v>
      </c>
      <c r="F978">
        <v>12886</v>
      </c>
      <c r="G978" s="38">
        <f t="shared" si="95"/>
        <v>322.14999999999998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7">
        <f t="shared" si="96"/>
        <v>40571.25</v>
      </c>
      <c r="N978">
        <v>1296712800</v>
      </c>
      <c r="O978" s="7">
        <f t="shared" si="97"/>
        <v>40577.25</v>
      </c>
      <c r="P978" t="b">
        <v>0</v>
      </c>
      <c r="Q978" t="b">
        <v>1</v>
      </c>
      <c r="R978" t="s">
        <v>33</v>
      </c>
      <c r="S978" t="str">
        <f t="shared" si="98"/>
        <v>theater</v>
      </c>
      <c r="T978" t="str">
        <f t="shared" si="99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 s="4">
        <f t="shared" si="94"/>
        <v>77.268656716417908</v>
      </c>
      <c r="F979">
        <v>5177</v>
      </c>
      <c r="G979" s="38">
        <f t="shared" si="95"/>
        <v>73.957142857142856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7">
        <f t="shared" si="96"/>
        <v>43138.25</v>
      </c>
      <c r="N979">
        <v>1520748000</v>
      </c>
      <c r="O979" s="7">
        <f t="shared" si="97"/>
        <v>43170.25</v>
      </c>
      <c r="P979" t="b">
        <v>0</v>
      </c>
      <c r="Q979" t="b">
        <v>0</v>
      </c>
      <c r="R979" t="s">
        <v>17</v>
      </c>
      <c r="S979" t="str">
        <f t="shared" si="98"/>
        <v>food</v>
      </c>
      <c r="T979" t="str">
        <f t="shared" si="99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 s="4">
        <f t="shared" si="94"/>
        <v>93.923913043478265</v>
      </c>
      <c r="F980">
        <v>8641</v>
      </c>
      <c r="G980" s="38">
        <f t="shared" si="95"/>
        <v>864.1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7">
        <f t="shared" si="96"/>
        <v>42686.25</v>
      </c>
      <c r="N980">
        <v>1480831200</v>
      </c>
      <c r="O980" s="7">
        <f t="shared" si="97"/>
        <v>42708.25</v>
      </c>
      <c r="P980" t="b">
        <v>0</v>
      </c>
      <c r="Q980" t="b">
        <v>0</v>
      </c>
      <c r="R980" t="s">
        <v>89</v>
      </c>
      <c r="S980" t="str">
        <f t="shared" si="98"/>
        <v>games</v>
      </c>
      <c r="T980" t="str">
        <f t="shared" si="99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 s="4">
        <f t="shared" si="94"/>
        <v>84.969458128078813</v>
      </c>
      <c r="F981">
        <v>86244</v>
      </c>
      <c r="G981" s="38">
        <f t="shared" si="95"/>
        <v>143.26245847176079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7">
        <f t="shared" si="96"/>
        <v>42078.208333333328</v>
      </c>
      <c r="N981">
        <v>1426914000</v>
      </c>
      <c r="O981" s="7">
        <f t="shared" si="97"/>
        <v>42084.208333333328</v>
      </c>
      <c r="P981" t="b">
        <v>0</v>
      </c>
      <c r="Q981" t="b">
        <v>0</v>
      </c>
      <c r="R981" t="s">
        <v>33</v>
      </c>
      <c r="S981" t="str">
        <f t="shared" si="98"/>
        <v>theater</v>
      </c>
      <c r="T981" t="str">
        <f t="shared" si="99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 s="4">
        <f t="shared" si="94"/>
        <v>105.97035040431267</v>
      </c>
      <c r="F982">
        <v>78630</v>
      </c>
      <c r="G982" s="38">
        <f t="shared" si="95"/>
        <v>40.281762295081968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7">
        <f t="shared" si="96"/>
        <v>42307.208333333328</v>
      </c>
      <c r="N982">
        <v>1446616800</v>
      </c>
      <c r="O982" s="7">
        <f t="shared" si="97"/>
        <v>42312.25</v>
      </c>
      <c r="P982" t="b">
        <v>1</v>
      </c>
      <c r="Q982" t="b">
        <v>0</v>
      </c>
      <c r="R982" t="s">
        <v>68</v>
      </c>
      <c r="S982" t="str">
        <f t="shared" si="98"/>
        <v>publishing</v>
      </c>
      <c r="T982" t="str">
        <f t="shared" si="99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 s="4">
        <f t="shared" si="94"/>
        <v>36.969040247678016</v>
      </c>
      <c r="F983">
        <v>11941</v>
      </c>
      <c r="G983" s="38">
        <f t="shared" si="95"/>
        <v>178.22388059701493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7">
        <f t="shared" si="96"/>
        <v>43094.25</v>
      </c>
      <c r="N983">
        <v>1517032800</v>
      </c>
      <c r="O983" s="7">
        <f t="shared" si="97"/>
        <v>43127.25</v>
      </c>
      <c r="P983" t="b">
        <v>0</v>
      </c>
      <c r="Q983" t="b">
        <v>0</v>
      </c>
      <c r="R983" t="s">
        <v>28</v>
      </c>
      <c r="S983" t="str">
        <f t="shared" si="98"/>
        <v>technology</v>
      </c>
      <c r="T983" t="str">
        <f t="shared" si="99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 s="4">
        <f t="shared" si="94"/>
        <v>81.533333333333331</v>
      </c>
      <c r="F984">
        <v>6115</v>
      </c>
      <c r="G984" s="38">
        <f t="shared" si="95"/>
        <v>84.930555555555557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7">
        <f t="shared" si="96"/>
        <v>40743.208333333336</v>
      </c>
      <c r="N984">
        <v>1311224400</v>
      </c>
      <c r="O984" s="7">
        <f t="shared" si="97"/>
        <v>40745.208333333336</v>
      </c>
      <c r="P984" t="b">
        <v>0</v>
      </c>
      <c r="Q984" t="b">
        <v>1</v>
      </c>
      <c r="R984" t="s">
        <v>42</v>
      </c>
      <c r="S984" t="str">
        <f t="shared" si="98"/>
        <v>film &amp; video</v>
      </c>
      <c r="T984" t="str">
        <f t="shared" si="99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 s="4">
        <f t="shared" si="94"/>
        <v>80.999140154772135</v>
      </c>
      <c r="F985">
        <v>188404</v>
      </c>
      <c r="G985" s="38">
        <f t="shared" si="95"/>
        <v>145.93648334624322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7">
        <f t="shared" si="96"/>
        <v>43681.208333333328</v>
      </c>
      <c r="N985">
        <v>1566190800</v>
      </c>
      <c r="O985" s="7">
        <f t="shared" si="97"/>
        <v>43696.208333333328</v>
      </c>
      <c r="P985" t="b">
        <v>0</v>
      </c>
      <c r="Q985" t="b">
        <v>0</v>
      </c>
      <c r="R985" t="s">
        <v>42</v>
      </c>
      <c r="S985" t="str">
        <f t="shared" si="98"/>
        <v>film &amp; video</v>
      </c>
      <c r="T985" t="str">
        <f t="shared" si="99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 s="4">
        <f t="shared" si="94"/>
        <v>26.010498687664043</v>
      </c>
      <c r="F986">
        <v>9910</v>
      </c>
      <c r="G986" s="38">
        <f t="shared" si="95"/>
        <v>152.46153846153848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7">
        <f t="shared" si="96"/>
        <v>43716.208333333328</v>
      </c>
      <c r="N986">
        <v>1570165200</v>
      </c>
      <c r="O986" s="7">
        <f t="shared" si="97"/>
        <v>43742.208333333328</v>
      </c>
      <c r="P986" t="b">
        <v>0</v>
      </c>
      <c r="Q986" t="b">
        <v>0</v>
      </c>
      <c r="R986" t="s">
        <v>33</v>
      </c>
      <c r="S986" t="str">
        <f t="shared" si="98"/>
        <v>theater</v>
      </c>
      <c r="T986" t="str">
        <f t="shared" si="99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 s="4">
        <f t="shared" si="94"/>
        <v>25.998410896708286</v>
      </c>
      <c r="F987">
        <v>114523</v>
      </c>
      <c r="G987" s="38">
        <f t="shared" si="95"/>
        <v>67.129542790152414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7">
        <f t="shared" si="96"/>
        <v>41614.25</v>
      </c>
      <c r="N987">
        <v>1388556000</v>
      </c>
      <c r="O987" s="7">
        <f t="shared" si="97"/>
        <v>41640.25</v>
      </c>
      <c r="P987" t="b">
        <v>0</v>
      </c>
      <c r="Q987" t="b">
        <v>1</v>
      </c>
      <c r="R987" t="s">
        <v>23</v>
      </c>
      <c r="S987" t="str">
        <f t="shared" si="98"/>
        <v>music</v>
      </c>
      <c r="T987" t="str">
        <f t="shared" si="99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 s="4">
        <f t="shared" si="94"/>
        <v>34.173913043478258</v>
      </c>
      <c r="F988">
        <v>3144</v>
      </c>
      <c r="G988" s="38">
        <f t="shared" si="95"/>
        <v>40.307692307692307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7">
        <f t="shared" si="96"/>
        <v>40638.208333333336</v>
      </c>
      <c r="N988">
        <v>1303189200</v>
      </c>
      <c r="O988" s="7">
        <f t="shared" si="97"/>
        <v>40652.208333333336</v>
      </c>
      <c r="P988" t="b">
        <v>0</v>
      </c>
      <c r="Q988" t="b">
        <v>0</v>
      </c>
      <c r="R988" t="s">
        <v>23</v>
      </c>
      <c r="S988" t="str">
        <f t="shared" si="98"/>
        <v>music</v>
      </c>
      <c r="T988" t="str">
        <f t="shared" si="99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 s="4">
        <f t="shared" si="94"/>
        <v>28.002083333333335</v>
      </c>
      <c r="F989">
        <v>13441</v>
      </c>
      <c r="G989" s="38">
        <f t="shared" si="95"/>
        <v>216.79032258064518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7">
        <f t="shared" si="96"/>
        <v>42852.208333333328</v>
      </c>
      <c r="N989">
        <v>1494478800</v>
      </c>
      <c r="O989" s="7">
        <f t="shared" si="97"/>
        <v>42866.208333333328</v>
      </c>
      <c r="P989" t="b">
        <v>0</v>
      </c>
      <c r="Q989" t="b">
        <v>0</v>
      </c>
      <c r="R989" t="s">
        <v>42</v>
      </c>
      <c r="S989" t="str">
        <f t="shared" si="98"/>
        <v>film &amp; video</v>
      </c>
      <c r="T989" t="str">
        <f t="shared" si="99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 s="4">
        <f t="shared" si="94"/>
        <v>76.546875</v>
      </c>
      <c r="F990">
        <v>4899</v>
      </c>
      <c r="G990" s="38">
        <f t="shared" si="95"/>
        <v>52.117021276595743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7">
        <f t="shared" si="96"/>
        <v>42686.25</v>
      </c>
      <c r="N990">
        <v>1480744800</v>
      </c>
      <c r="O990" s="7">
        <f t="shared" si="97"/>
        <v>42707.25</v>
      </c>
      <c r="P990" t="b">
        <v>0</v>
      </c>
      <c r="Q990" t="b">
        <v>0</v>
      </c>
      <c r="R990" t="s">
        <v>133</v>
      </c>
      <c r="S990" t="str">
        <f t="shared" si="98"/>
        <v>publishing</v>
      </c>
      <c r="T990" t="str">
        <f t="shared" si="99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 s="4">
        <f t="shared" si="94"/>
        <v>53.053097345132741</v>
      </c>
      <c r="F991">
        <v>11990</v>
      </c>
      <c r="G991" s="38">
        <f t="shared" si="95"/>
        <v>499.58333333333337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7">
        <f t="shared" si="96"/>
        <v>43571.208333333328</v>
      </c>
      <c r="N991">
        <v>1555822800</v>
      </c>
      <c r="O991" s="7">
        <f t="shared" si="97"/>
        <v>43576.208333333328</v>
      </c>
      <c r="P991" t="b">
        <v>0</v>
      </c>
      <c r="Q991" t="b">
        <v>0</v>
      </c>
      <c r="R991" t="s">
        <v>206</v>
      </c>
      <c r="S991" t="str">
        <f t="shared" si="98"/>
        <v>publishing</v>
      </c>
      <c r="T991" t="str">
        <f t="shared" si="99"/>
        <v>translations</v>
      </c>
    </row>
    <row r="992" spans="1:20" ht="34" x14ac:dyDescent="0.2">
      <c r="A992">
        <v>990</v>
      </c>
      <c r="B992" t="s">
        <v>2008</v>
      </c>
      <c r="C992" s="3" t="s">
        <v>2009</v>
      </c>
      <c r="D992">
        <v>7800</v>
      </c>
      <c r="E992" s="4">
        <f t="shared" si="94"/>
        <v>106.859375</v>
      </c>
      <c r="F992">
        <v>6839</v>
      </c>
      <c r="G992" s="38">
        <f t="shared" si="95"/>
        <v>87.679487179487182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7">
        <f t="shared" si="96"/>
        <v>42432.25</v>
      </c>
      <c r="N992">
        <v>1458882000</v>
      </c>
      <c r="O992" s="7">
        <f t="shared" si="97"/>
        <v>42454.208333333328</v>
      </c>
      <c r="P992" t="b">
        <v>0</v>
      </c>
      <c r="Q992" t="b">
        <v>1</v>
      </c>
      <c r="R992" t="s">
        <v>53</v>
      </c>
      <c r="S992" t="str">
        <f t="shared" si="98"/>
        <v>film &amp; video</v>
      </c>
      <c r="T992" t="str">
        <f t="shared" si="99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 s="4">
        <f t="shared" si="94"/>
        <v>46.020746887966808</v>
      </c>
      <c r="F993">
        <v>11091</v>
      </c>
      <c r="G993" s="38">
        <f t="shared" si="95"/>
        <v>113.17346938775511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7">
        <f t="shared" si="96"/>
        <v>41907.208333333336</v>
      </c>
      <c r="N993">
        <v>1411966800</v>
      </c>
      <c r="O993" s="7">
        <f t="shared" si="97"/>
        <v>41911.208333333336</v>
      </c>
      <c r="P993" t="b">
        <v>0</v>
      </c>
      <c r="Q993" t="b">
        <v>1</v>
      </c>
      <c r="R993" t="s">
        <v>23</v>
      </c>
      <c r="S993" t="str">
        <f t="shared" si="98"/>
        <v>music</v>
      </c>
      <c r="T993" t="str">
        <f t="shared" si="99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 s="4">
        <f t="shared" si="94"/>
        <v>100.17424242424242</v>
      </c>
      <c r="F994">
        <v>13223</v>
      </c>
      <c r="G994" s="38">
        <f t="shared" si="95"/>
        <v>426.54838709677421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7">
        <f t="shared" si="96"/>
        <v>43227.208333333328</v>
      </c>
      <c r="N994">
        <v>1526878800</v>
      </c>
      <c r="O994" s="7">
        <f t="shared" si="97"/>
        <v>43241.208333333328</v>
      </c>
      <c r="P994" t="b">
        <v>0</v>
      </c>
      <c r="Q994" t="b">
        <v>1</v>
      </c>
      <c r="R994" t="s">
        <v>53</v>
      </c>
      <c r="S994" t="str">
        <f t="shared" si="98"/>
        <v>film &amp; video</v>
      </c>
      <c r="T994" t="str">
        <f t="shared" si="99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 s="4">
        <f t="shared" si="94"/>
        <v>101.44</v>
      </c>
      <c r="F995">
        <v>7608</v>
      </c>
      <c r="G995" s="38">
        <f t="shared" si="95"/>
        <v>77.632653061224488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7">
        <f t="shared" si="96"/>
        <v>42362.25</v>
      </c>
      <c r="N995">
        <v>1452405600</v>
      </c>
      <c r="O995" s="7">
        <f t="shared" si="97"/>
        <v>42379.25</v>
      </c>
      <c r="P995" t="b">
        <v>0</v>
      </c>
      <c r="Q995" t="b">
        <v>1</v>
      </c>
      <c r="R995" t="s">
        <v>122</v>
      </c>
      <c r="S995" t="str">
        <f t="shared" si="98"/>
        <v>photography</v>
      </c>
      <c r="T995" t="str">
        <f t="shared" si="99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 s="4">
        <f t="shared" si="94"/>
        <v>87.972684085510693</v>
      </c>
      <c r="F996">
        <v>74073</v>
      </c>
      <c r="G996" s="38">
        <f t="shared" si="95"/>
        <v>52.496810772501767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7">
        <f t="shared" si="96"/>
        <v>41929.208333333336</v>
      </c>
      <c r="N996">
        <v>1414040400</v>
      </c>
      <c r="O996" s="7">
        <f t="shared" si="97"/>
        <v>41935.208333333336</v>
      </c>
      <c r="P996" t="b">
        <v>0</v>
      </c>
      <c r="Q996" t="b">
        <v>1</v>
      </c>
      <c r="R996" t="s">
        <v>206</v>
      </c>
      <c r="S996" t="str">
        <f t="shared" si="98"/>
        <v>publishing</v>
      </c>
      <c r="T996" t="str">
        <f t="shared" si="99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 s="4">
        <f t="shared" si="94"/>
        <v>74.995594713656388</v>
      </c>
      <c r="F997">
        <v>153216</v>
      </c>
      <c r="G997" s="38">
        <f t="shared" si="95"/>
        <v>157.46762589928059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7">
        <f t="shared" si="96"/>
        <v>43408.208333333328</v>
      </c>
      <c r="N997">
        <v>1543816800</v>
      </c>
      <c r="O997" s="7">
        <f t="shared" si="97"/>
        <v>43437.25</v>
      </c>
      <c r="P997" t="b">
        <v>0</v>
      </c>
      <c r="Q997" t="b">
        <v>1</v>
      </c>
      <c r="R997" t="s">
        <v>17</v>
      </c>
      <c r="S997" t="str">
        <f t="shared" si="98"/>
        <v>food</v>
      </c>
      <c r="T997" t="str">
        <f t="shared" si="99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 s="4">
        <f t="shared" si="94"/>
        <v>42.982142857142854</v>
      </c>
      <c r="F998">
        <v>4814</v>
      </c>
      <c r="G998" s="38">
        <f t="shared" si="95"/>
        <v>72.939393939393938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7">
        <f t="shared" si="96"/>
        <v>41276.25</v>
      </c>
      <c r="N998">
        <v>1359698400</v>
      </c>
      <c r="O998" s="7">
        <f t="shared" si="97"/>
        <v>41306.25</v>
      </c>
      <c r="P998" t="b">
        <v>0</v>
      </c>
      <c r="Q998" t="b">
        <v>0</v>
      </c>
      <c r="R998" t="s">
        <v>33</v>
      </c>
      <c r="S998" t="str">
        <f t="shared" si="98"/>
        <v>theater</v>
      </c>
      <c r="T998" t="str">
        <f t="shared" si="99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 s="4">
        <f t="shared" si="94"/>
        <v>33.115107913669064</v>
      </c>
      <c r="F999">
        <v>4603</v>
      </c>
      <c r="G999" s="38">
        <f t="shared" si="95"/>
        <v>60.565789473684205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7">
        <f t="shared" si="96"/>
        <v>41659.25</v>
      </c>
      <c r="N999">
        <v>1390629600</v>
      </c>
      <c r="O999" s="7">
        <f t="shared" si="97"/>
        <v>41664.25</v>
      </c>
      <c r="P999" t="b">
        <v>0</v>
      </c>
      <c r="Q999" t="b">
        <v>0</v>
      </c>
      <c r="R999" t="s">
        <v>33</v>
      </c>
      <c r="S999" t="str">
        <f t="shared" si="98"/>
        <v>theater</v>
      </c>
      <c r="T999" t="str">
        <f t="shared" si="99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 s="4">
        <f t="shared" si="94"/>
        <v>101.13101604278074</v>
      </c>
      <c r="F1000">
        <v>37823</v>
      </c>
      <c r="G1000" s="38">
        <f t="shared" si="95"/>
        <v>56.791291291291287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7">
        <f t="shared" si="96"/>
        <v>40220.25</v>
      </c>
      <c r="N1000">
        <v>1267077600</v>
      </c>
      <c r="O1000" s="7">
        <f t="shared" si="97"/>
        <v>40234.25</v>
      </c>
      <c r="P1000" t="b">
        <v>0</v>
      </c>
      <c r="Q1000" t="b">
        <v>1</v>
      </c>
      <c r="R1000" t="s">
        <v>60</v>
      </c>
      <c r="S1000" t="str">
        <f t="shared" si="98"/>
        <v>music</v>
      </c>
      <c r="T1000" t="str">
        <f t="shared" si="99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 s="4">
        <f t="shared" si="94"/>
        <v>55.98841354723708</v>
      </c>
      <c r="F1001">
        <v>62819</v>
      </c>
      <c r="G1001" s="38">
        <f t="shared" si="95"/>
        <v>56.542754275427541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7">
        <f t="shared" si="96"/>
        <v>42550.208333333328</v>
      </c>
      <c r="N1001">
        <v>1467781200</v>
      </c>
      <c r="O1001" s="7">
        <f t="shared" si="97"/>
        <v>42557.208333333328</v>
      </c>
      <c r="P1001" t="b">
        <v>0</v>
      </c>
      <c r="Q1001" t="b">
        <v>0</v>
      </c>
      <c r="R1001" t="s">
        <v>17</v>
      </c>
      <c r="S1001" t="str">
        <f t="shared" si="98"/>
        <v>food</v>
      </c>
      <c r="T1001" t="str">
        <f t="shared" si="99"/>
        <v>food trucks</v>
      </c>
    </row>
  </sheetData>
  <autoFilter ref="A1:R1001" xr:uid="{00000000-0001-0000-0000-000000000000}"/>
  <conditionalFormatting sqref="H1:H1048576">
    <cfRule type="containsText" dxfId="7" priority="2" operator="containsText" text="canceled">
      <formula>NOT(ISERROR(SEARCH("canceled",H1)))</formula>
    </cfRule>
    <cfRule type="containsText" dxfId="6" priority="3" operator="containsText" text="live">
      <formula>NOT(ISERROR(SEARCH("live",H1)))</formula>
    </cfRule>
    <cfRule type="containsText" dxfId="5" priority="4" operator="containsText" text="successful">
      <formula>NOT(ISERROR(SEARCH("successful",H1)))</formula>
    </cfRule>
    <cfRule type="containsText" dxfId="4" priority="6" operator="containsText" text="failed">
      <formula>NOT(ISERROR(SEARCH("failed",H1)))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675F-BFDD-6245-B442-2F4D56F3B353}">
  <dimension ref="A1:N13"/>
  <sheetViews>
    <sheetView workbookViewId="0">
      <selection activeCell="F39" sqref="F39"/>
    </sheetView>
  </sheetViews>
  <sheetFormatPr baseColWidth="10" defaultRowHeight="16" x14ac:dyDescent="0.2"/>
  <cols>
    <col min="1" max="1" width="33.33203125" customWidth="1"/>
    <col min="2" max="2" width="20.6640625" customWidth="1"/>
    <col min="3" max="3" width="15.83203125" customWidth="1"/>
    <col min="4" max="4" width="18.83203125" customWidth="1"/>
    <col min="5" max="5" width="18.6640625" customWidth="1"/>
    <col min="6" max="6" width="24.33203125" customWidth="1"/>
    <col min="7" max="7" width="19.33203125" customWidth="1"/>
    <col min="8" max="8" width="19.5" customWidth="1"/>
  </cols>
  <sheetData>
    <row r="1" spans="1:14" x14ac:dyDescent="0.2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2" t="s">
        <v>2093</v>
      </c>
      <c r="H1" s="12" t="s">
        <v>2094</v>
      </c>
    </row>
    <row r="2" spans="1:14" x14ac:dyDescent="0.2">
      <c r="A2" t="s">
        <v>2095</v>
      </c>
      <c r="B2">
        <f>COUNTIFS(Crowdfunding!$H:$H,"successful",Crowdfunding!$D:$D,"&lt;1000")</f>
        <v>30</v>
      </c>
      <c r="C2">
        <f>COUNTIFS(Crowdfunding!$H:$H,"failed",Crowdfunding!$D:$D,"&lt;1000")</f>
        <v>20</v>
      </c>
      <c r="D2">
        <f>COUNTIFS(Crowdfunding!$H:$H,"canceled",Crowdfunding!$D:$D,"&lt;1000")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14" x14ac:dyDescent="0.2">
      <c r="A3" t="s">
        <v>2096</v>
      </c>
      <c r="B3">
        <f>COUNTIFS(Crowdfunding!$H:$H,"successful",Crowdfunding!$D:$D,"&gt;=1000",Crowdfunding!$D:$D,"&lt;5000")</f>
        <v>191</v>
      </c>
      <c r="C3">
        <f>COUNTIFS(Crowdfunding!$H:$H,"failed",Crowdfunding!$D:$D,"&gt;=1000",Crowdfunding!$D:$D,"&lt;5000")</f>
        <v>38</v>
      </c>
      <c r="D3">
        <f>COUNTIFS(Crowdfunding!$H:$H,"canceled",Crowdfunding!$D:$D,"&gt;=1000",Crowdfunding!$D:$D,"&lt;5000")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14" x14ac:dyDescent="0.2">
      <c r="A4" t="s">
        <v>2097</v>
      </c>
      <c r="B4">
        <f>COUNTIFS(Crowdfunding!$H:$H,"successful", Crowdfunding!$D:$D, "&gt;=5000", Crowdfunding!$D:$D, "&lt;9999")</f>
        <v>164</v>
      </c>
      <c r="C4">
        <f>COUNTIFS(Crowdfunding!$H:$H,"failed", Crowdfunding!$D:$D, "&gt;=5000", Crowdfunding!$D:$D, "&lt;9999")</f>
        <v>126</v>
      </c>
      <c r="D4">
        <f>COUNTIFS(Crowdfunding!$H:$H,"canceled", Crowdfunding!$D:$D, "&gt;=5000", Crowdfunding!$D:$D, "&lt;9999")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14" x14ac:dyDescent="0.2">
      <c r="A5" t="s">
        <v>2098</v>
      </c>
      <c r="B5">
        <f>COUNTIFS(Crowdfunding!$H:$H,"successful", Crowdfunding!$D:$D, "&gt;=10000", Crowdfunding!$D:$D, "&lt;14999")</f>
        <v>4</v>
      </c>
      <c r="C5">
        <f>COUNTIFS(Crowdfunding!$H:$H,"failed", Crowdfunding!$D:$D, "&gt;=10000", Crowdfunding!$D:$D, "&lt;14999")</f>
        <v>5</v>
      </c>
      <c r="D5">
        <f>COUNTIFS(Crowdfunding!$H:$H,"canceled", Crowdfunding!$D:$D, "&gt;=10000", Crowdfunding!$D:$D, "&lt;14999")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14" x14ac:dyDescent="0.2">
      <c r="A6" t="s">
        <v>2099</v>
      </c>
      <c r="B6">
        <f>COUNTIFS(Crowdfunding!$H:$H,"successful", Crowdfunding!$D:$D, "&gt;=15000", Crowdfunding!$D:$D, "&lt;19999")</f>
        <v>10</v>
      </c>
      <c r="C6">
        <f>COUNTIFS(Crowdfunding!$H:$H,"failed", Crowdfunding!$D:$D, "&gt;=15000", Crowdfunding!$D:$D, "&lt;19999")</f>
        <v>0</v>
      </c>
      <c r="D6">
        <f>COUNTIFS(Crowdfunding!$H:$H,"canceled", Crowdfunding!$D:$D, "&gt;=15000", Crowdfunding!$D:$D, "&lt;19999")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14" x14ac:dyDescent="0.2">
      <c r="A7" t="s">
        <v>2100</v>
      </c>
      <c r="B7">
        <f>COUNTIFS(Crowdfunding!$H:$H, "successful", Crowdfunding!$D:$D, "&gt;=20000", Crowdfunding!$D:$D, "&lt;24999")</f>
        <v>7</v>
      </c>
      <c r="C7">
        <f>COUNTIFS(Crowdfunding!$H:$H, "failed", Crowdfunding!$D:$D, "&gt;=20000", Crowdfunding!$D:$D, "&lt;24999")</f>
        <v>0</v>
      </c>
      <c r="D7">
        <f>COUNTIFS(Crowdfunding!$H:$H, "canceled", Crowdfunding!$D:$D, "&gt;=20000", Crowdfunding!$D:$D, "&lt;24999")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  <c r="N7" s="11"/>
    </row>
    <row r="8" spans="1:14" x14ac:dyDescent="0.2">
      <c r="A8" t="s">
        <v>2101</v>
      </c>
      <c r="B8">
        <f>COUNTIFS(Crowdfunding!$H:$H, "successful", Crowdfunding!$D:$D, "&gt;=25000", Crowdfunding!$D:$D, "&lt;29999")</f>
        <v>11</v>
      </c>
      <c r="C8">
        <f>COUNTIFS(Crowdfunding!$H:$H, "failed", Crowdfunding!$D:$D, "&gt;=25000", Crowdfunding!$D:$D, "&lt;29999")</f>
        <v>3</v>
      </c>
      <c r="D8">
        <f>COUNTIFS(Crowdfunding!$H:$H, "canceled", Crowdfunding!$D:$D, "&gt;=25000", Crowdfunding!$D:$D, "&lt;29999")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14" x14ac:dyDescent="0.2">
      <c r="A9" t="s">
        <v>2102</v>
      </c>
      <c r="B9">
        <f>COUNTIFS(Crowdfunding!$H:$H, "successful", Crowdfunding!$D:$D, "&gt;=30000", Crowdfunding!$D:$D, "&lt;34999")</f>
        <v>7</v>
      </c>
      <c r="C9">
        <f>COUNTIFS(Crowdfunding!$H:$H, "failed", Crowdfunding!$D:$D, "&gt;=30000", Crowdfunding!$D:$D, "&lt;34999")</f>
        <v>0</v>
      </c>
      <c r="D9">
        <f>COUNTIFS(Crowdfunding!$H:$H, "canceled", Crowdfunding!$D:$D, "&gt;=30000", Crowdfunding!$D:$D, "&lt;34999")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14" x14ac:dyDescent="0.2">
      <c r="A10" t="s">
        <v>2103</v>
      </c>
      <c r="B10">
        <f>COUNTIFS(Crowdfunding!$H:$H, "successful", Crowdfunding!$D:$D, "&gt;=35000", Crowdfunding!$D:$D, "&lt;39999")</f>
        <v>8</v>
      </c>
      <c r="C10">
        <f>COUNTIFS(Crowdfunding!$H:$H, "failed", Crowdfunding!$D:$D, "&gt;=35000", Crowdfunding!$D:$D, "&lt;39999")</f>
        <v>3</v>
      </c>
      <c r="D10">
        <f>COUNTIFS(Crowdfunding!$H:$H, "canceled", Crowdfunding!$D:$D, "&gt;=35000", Crowdfunding!$D:$D, "&lt;39999")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14" x14ac:dyDescent="0.2">
      <c r="A11" t="s">
        <v>2104</v>
      </c>
      <c r="B11">
        <f>COUNTIFS(Crowdfunding!$H:$H, "successful", Crowdfunding!$D:$D, "&gt;=40000", Crowdfunding!$D:$D, "&lt;44999")</f>
        <v>11</v>
      </c>
      <c r="C11">
        <f>COUNTIFS(Crowdfunding!$H:$H, "failed", Crowdfunding!$D:$D, "&gt;=40000", Crowdfunding!$D:$D, "&lt;44999")</f>
        <v>3</v>
      </c>
      <c r="D11">
        <f>COUNTIFS(Crowdfunding!$H:$H, "canceled", Crowdfunding!$D:$D, "&gt;=40000", Crowdfunding!$D:$D, "&lt;44999")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14" x14ac:dyDescent="0.2">
      <c r="A12" t="s">
        <v>2105</v>
      </c>
      <c r="B12">
        <f>COUNTIFS(Crowdfunding!$H:$H, "successful", Crowdfunding!$D:$D, "&gt;=45000", Crowdfunding!$D:$D, "&lt;49999")</f>
        <v>8</v>
      </c>
      <c r="C12">
        <f>COUNTIFS(Crowdfunding!$H:$H, "failed", Crowdfunding!$D:$D, "&gt;=45000", Crowdfunding!$D:$D, "&lt;49999")</f>
        <v>3</v>
      </c>
      <c r="D12">
        <f>COUNTIFS(Crowdfunding!$H:$H, "canceled", Crowdfunding!$D:$D, "&gt;=45000", Crowdfunding!$D:$D, "&lt;49999")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14" x14ac:dyDescent="0.2">
      <c r="A13" t="s">
        <v>2106</v>
      </c>
      <c r="B13">
        <f>COUNTIFS(Crowdfunding!$H:$H, "successful", Crowdfunding!$D:$D, "&gt;=50000")</f>
        <v>114</v>
      </c>
      <c r="C13">
        <f>COUNTIFS(Crowdfunding!$H:$H, "failed", Crowdfunding!$D:$D, "&gt;=50000")</f>
        <v>163</v>
      </c>
      <c r="D13">
        <f>COUNTIFS(Crowdfunding!$H:$H, "canceled", Crowdfunding!$D:$D, 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0920-0D9D-674C-96D2-07C4A986BF0F}">
  <dimension ref="A1:K566"/>
  <sheetViews>
    <sheetView workbookViewId="0">
      <selection activeCell="G31" sqref="G31"/>
    </sheetView>
  </sheetViews>
  <sheetFormatPr baseColWidth="10" defaultRowHeight="16" x14ac:dyDescent="0.2"/>
  <cols>
    <col min="2" max="2" width="15.6640625" customWidth="1"/>
    <col min="4" max="4" width="17.1640625" customWidth="1"/>
    <col min="5" max="5" width="13.1640625" customWidth="1"/>
    <col min="6" max="6" width="18" customWidth="1"/>
    <col min="11" max="11" width="20.83203125" customWidth="1"/>
  </cols>
  <sheetData>
    <row r="1" spans="1:11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11" ht="17" thickBot="1" x14ac:dyDescent="0.25">
      <c r="A2" t="s">
        <v>20</v>
      </c>
      <c r="B2">
        <v>158</v>
      </c>
      <c r="C2" t="s">
        <v>14</v>
      </c>
      <c r="D2">
        <v>0</v>
      </c>
    </row>
    <row r="3" spans="1:11" ht="22" thickBot="1" x14ac:dyDescent="0.3">
      <c r="A3" t="s">
        <v>20</v>
      </c>
      <c r="B3">
        <v>1425</v>
      </c>
      <c r="C3" t="s">
        <v>14</v>
      </c>
      <c r="D3">
        <v>24</v>
      </c>
      <c r="F3" s="32" t="s">
        <v>2109</v>
      </c>
      <c r="G3" s="33"/>
      <c r="H3" s="33"/>
      <c r="I3" s="33"/>
      <c r="J3" s="33"/>
      <c r="K3" s="34"/>
    </row>
    <row r="4" spans="1:11" ht="17" thickBot="1" x14ac:dyDescent="0.25">
      <c r="A4" t="s">
        <v>20</v>
      </c>
      <c r="B4">
        <v>174</v>
      </c>
      <c r="C4" t="s">
        <v>14</v>
      </c>
      <c r="D4">
        <v>53</v>
      </c>
      <c r="F4" s="16" t="s">
        <v>2107</v>
      </c>
      <c r="G4" s="17" t="s">
        <v>2108</v>
      </c>
      <c r="H4" s="17" t="s">
        <v>2110</v>
      </c>
      <c r="I4" s="17" t="s">
        <v>2111</v>
      </c>
      <c r="J4" s="17" t="s">
        <v>2112</v>
      </c>
      <c r="K4" s="18" t="s">
        <v>2113</v>
      </c>
    </row>
    <row r="5" spans="1:11" x14ac:dyDescent="0.2">
      <c r="A5" t="s">
        <v>20</v>
      </c>
      <c r="B5">
        <v>227</v>
      </c>
      <c r="C5" t="s">
        <v>14</v>
      </c>
      <c r="D5">
        <v>18</v>
      </c>
      <c r="F5" s="20">
        <f>AVERAGE(B:B)</f>
        <v>851.14690265486729</v>
      </c>
      <c r="G5" s="29">
        <f>MEDIAN(B:B)</f>
        <v>201</v>
      </c>
      <c r="H5" s="29">
        <v>16</v>
      </c>
      <c r="I5" s="29">
        <v>7295</v>
      </c>
      <c r="J5" s="30">
        <f>_xlfn.VAR.P(B:B)</f>
        <v>1603373.7324019109</v>
      </c>
      <c r="K5" s="15">
        <f>STDEV(B:B)</f>
        <v>1267.366006183523</v>
      </c>
    </row>
    <row r="6" spans="1:11" ht="17" thickBot="1" x14ac:dyDescent="0.25">
      <c r="A6" t="s">
        <v>20</v>
      </c>
      <c r="B6">
        <v>220</v>
      </c>
      <c r="C6" t="s">
        <v>14</v>
      </c>
      <c r="D6">
        <v>44</v>
      </c>
      <c r="F6" s="21"/>
      <c r="G6" s="22"/>
      <c r="H6" s="22"/>
      <c r="I6" s="22"/>
      <c r="J6" s="22"/>
      <c r="K6" s="23"/>
    </row>
    <row r="7" spans="1:11" x14ac:dyDescent="0.2">
      <c r="A7" t="s">
        <v>20</v>
      </c>
      <c r="B7">
        <v>98</v>
      </c>
      <c r="C7" t="s">
        <v>14</v>
      </c>
      <c r="D7">
        <v>27</v>
      </c>
      <c r="F7" s="13"/>
      <c r="G7" s="31"/>
      <c r="H7" s="31"/>
      <c r="I7" s="31"/>
      <c r="J7" s="31"/>
      <c r="K7" s="14"/>
    </row>
    <row r="8" spans="1:11" ht="22" thickBot="1" x14ac:dyDescent="0.3">
      <c r="A8" t="s">
        <v>20</v>
      </c>
      <c r="B8">
        <v>100</v>
      </c>
      <c r="C8" t="s">
        <v>14</v>
      </c>
      <c r="D8">
        <v>55</v>
      </c>
      <c r="F8" s="19" t="s">
        <v>2114</v>
      </c>
      <c r="G8" s="29"/>
      <c r="H8" s="29"/>
      <c r="I8" s="29"/>
      <c r="J8" s="29"/>
      <c r="K8" s="15"/>
    </row>
    <row r="9" spans="1:11" ht="17" thickBot="1" x14ac:dyDescent="0.25">
      <c r="A9" t="s">
        <v>20</v>
      </c>
      <c r="B9">
        <v>1249</v>
      </c>
      <c r="C9" t="s">
        <v>14</v>
      </c>
      <c r="D9">
        <v>200</v>
      </c>
      <c r="F9" s="16" t="s">
        <v>2107</v>
      </c>
      <c r="G9" s="17" t="s">
        <v>2108</v>
      </c>
      <c r="H9" s="17" t="s">
        <v>2110</v>
      </c>
      <c r="I9" s="17" t="s">
        <v>2111</v>
      </c>
      <c r="J9" s="17" t="s">
        <v>2112</v>
      </c>
      <c r="K9" s="18" t="s">
        <v>2113</v>
      </c>
    </row>
    <row r="10" spans="1:11" ht="17" thickBot="1" x14ac:dyDescent="0.25">
      <c r="A10" t="s">
        <v>20</v>
      </c>
      <c r="B10">
        <v>1396</v>
      </c>
      <c r="C10" t="s">
        <v>14</v>
      </c>
      <c r="D10">
        <v>452</v>
      </c>
      <c r="F10" s="24">
        <f>AVERAGE(D:D)</f>
        <v>585.61538461538464</v>
      </c>
      <c r="G10" s="22">
        <f>MEDIAN(D:D)</f>
        <v>114.5</v>
      </c>
      <c r="H10" s="22">
        <v>0</v>
      </c>
      <c r="I10" s="22">
        <v>6080</v>
      </c>
      <c r="J10" s="22">
        <f>_xlfn.VAR.P(D:D)</f>
        <v>921574.68174133555</v>
      </c>
      <c r="K10" s="23">
        <f>STDEV(D:D)</f>
        <v>961.30819978260524</v>
      </c>
    </row>
    <row r="11" spans="1:11" x14ac:dyDescent="0.2">
      <c r="A11" t="s">
        <v>20</v>
      </c>
      <c r="B11">
        <v>890</v>
      </c>
      <c r="C11" t="s">
        <v>14</v>
      </c>
      <c r="D11">
        <v>674</v>
      </c>
    </row>
    <row r="12" spans="1:11" x14ac:dyDescent="0.2">
      <c r="A12" t="s">
        <v>20</v>
      </c>
      <c r="B12">
        <v>142</v>
      </c>
      <c r="C12" t="s">
        <v>14</v>
      </c>
      <c r="D12">
        <v>558</v>
      </c>
    </row>
    <row r="13" spans="1:11" ht="19" x14ac:dyDescent="0.2">
      <c r="A13" t="s">
        <v>20</v>
      </c>
      <c r="B13">
        <v>2673</v>
      </c>
      <c r="C13" t="s">
        <v>14</v>
      </c>
      <c r="D13">
        <v>15</v>
      </c>
      <c r="F13" s="35"/>
      <c r="J13" s="36"/>
    </row>
    <row r="14" spans="1:11" x14ac:dyDescent="0.2">
      <c r="A14" t="s">
        <v>20</v>
      </c>
      <c r="B14">
        <v>163</v>
      </c>
      <c r="C14" t="s">
        <v>14</v>
      </c>
      <c r="D14">
        <v>2307</v>
      </c>
    </row>
    <row r="15" spans="1:11" x14ac:dyDescent="0.2">
      <c r="A15" t="s">
        <v>20</v>
      </c>
      <c r="B15">
        <v>2220</v>
      </c>
      <c r="C15" t="s">
        <v>14</v>
      </c>
      <c r="D15">
        <v>88</v>
      </c>
    </row>
    <row r="16" spans="1:11" x14ac:dyDescent="0.2">
      <c r="A16" t="s">
        <v>20</v>
      </c>
      <c r="B16">
        <v>1606</v>
      </c>
      <c r="C16" t="s">
        <v>14</v>
      </c>
      <c r="D16">
        <v>48</v>
      </c>
      <c r="J16" s="10"/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37" priority="5" operator="containsText" text="canceled">
      <formula>NOT(ISERROR(SEARCH("canceled",A1)))</formula>
    </cfRule>
    <cfRule type="containsText" dxfId="36" priority="7" operator="containsText" text="successful">
      <formula>NOT(ISERROR(SEARCH("successful",A1)))</formula>
    </cfRule>
    <cfRule type="containsText" dxfId="35" priority="6" operator="containsText" text="live">
      <formula>NOT(ISERROR(SEARCH("live",A1)))</formula>
    </cfRule>
    <cfRule type="containsText" dxfId="34" priority="8" operator="containsText" text="failed">
      <formula>NOT(ISERROR(SEARCH("failed",A1)))</formula>
    </cfRule>
  </conditionalFormatting>
  <conditionalFormatting sqref="C1:C1047940">
    <cfRule type="containsText" dxfId="33" priority="4" operator="containsText" text="failed">
      <formula>NOT(ISERROR(SEARCH("failed",C1)))</formula>
    </cfRule>
    <cfRule type="containsText" dxfId="32" priority="3" operator="containsText" text="successful">
      <formula>NOT(ISERROR(SEARCH("successful",C1)))</formula>
    </cfRule>
    <cfRule type="containsText" dxfId="31" priority="2" operator="containsText" text="live">
      <formula>NOT(ISERROR(SEARCH("live",C1)))</formula>
    </cfRule>
    <cfRule type="containsText" dxfId="30" priority="1" operator="containsText" text="canceled">
      <formula>NOT(ISERROR(SEARCH("canceled",C1)))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Sub Category</vt:lpstr>
      <vt:lpstr>Outcome</vt:lpstr>
      <vt:lpstr>Crowdfunding</vt:lpstr>
      <vt:lpstr>Outcomes Based on Goal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Ashley Anderson</cp:lastModifiedBy>
  <dcterms:created xsi:type="dcterms:W3CDTF">2021-09-29T18:52:28Z</dcterms:created>
  <dcterms:modified xsi:type="dcterms:W3CDTF">2023-12-21T12:57:30Z</dcterms:modified>
</cp:coreProperties>
</file>