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3m629\Google Drive\projects\MoTrPAC\pilot1\masicData\"/>
    </mc:Choice>
  </mc:AlternateContent>
  <bookViews>
    <workbookView xWindow="0" yWindow="0" windowWidth="16610" windowHeight="9400" firstSheet="3" activeTab="4"/>
  </bookViews>
  <sheets>
    <sheet name="sample information" sheetId="2" r:id="rId1"/>
    <sheet name="TMT labeling" sheetId="4" r:id="rId2"/>
    <sheet name="tmt recovery" sheetId="3" r:id="rId3"/>
    <sheet name="pre_isobaricTagSamples" sheetId="5" r:id="rId4"/>
    <sheet name="isobaricTagReference" sheetId="6" r:id="rId5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2" i="2"/>
  <c r="R13" i="2"/>
  <c r="R14" i="2"/>
  <c r="R15" i="2"/>
  <c r="R16" i="2"/>
  <c r="R17" i="2"/>
  <c r="R18" i="2"/>
  <c r="R19" i="2"/>
  <c r="R20" i="2"/>
  <c r="R2" i="2"/>
  <c r="H3" i="3"/>
  <c r="H2" i="3"/>
  <c r="G3" i="3"/>
  <c r="G2" i="3"/>
  <c r="D3" i="3"/>
  <c r="E3" i="3"/>
  <c r="D2" i="3"/>
  <c r="E2" i="3"/>
  <c r="C3" i="2"/>
  <c r="Q3" i="2"/>
  <c r="C4" i="2"/>
  <c r="Q4" i="2"/>
  <c r="C5" i="2"/>
  <c r="Q5" i="2"/>
  <c r="C6" i="2"/>
  <c r="Q6" i="2"/>
  <c r="C7" i="2"/>
  <c r="Q7" i="2"/>
  <c r="C8" i="2"/>
  <c r="Q8" i="2"/>
  <c r="C9" i="2"/>
  <c r="Q9" i="2"/>
  <c r="C10" i="2"/>
  <c r="Q10" i="2"/>
  <c r="C11" i="2"/>
  <c r="Q11" i="2"/>
  <c r="C12" i="2"/>
  <c r="Q12" i="2"/>
  <c r="C13" i="2"/>
  <c r="Q13" i="2"/>
  <c r="C14" i="2"/>
  <c r="Q14" i="2"/>
  <c r="C15" i="2"/>
  <c r="Q15" i="2"/>
  <c r="C16" i="2"/>
  <c r="Q16" i="2"/>
  <c r="C17" i="2"/>
  <c r="Q17" i="2"/>
  <c r="C18" i="2"/>
  <c r="Q18" i="2"/>
  <c r="C19" i="2"/>
  <c r="Q19" i="2"/>
  <c r="C20" i="2"/>
  <c r="Q20" i="2"/>
  <c r="C21" i="2"/>
  <c r="Q21" i="2"/>
  <c r="C2" i="2"/>
  <c r="Q2" i="2"/>
  <c r="H3" i="2"/>
  <c r="I3" i="2"/>
  <c r="H4" i="2"/>
  <c r="I4" i="2"/>
  <c r="H5" i="2"/>
  <c r="H6" i="2"/>
  <c r="I6" i="2"/>
  <c r="H7" i="2"/>
  <c r="H8" i="2"/>
  <c r="H9" i="2"/>
  <c r="H10" i="2"/>
  <c r="H11" i="2"/>
  <c r="I11" i="2"/>
  <c r="H12" i="2"/>
  <c r="I12" i="2"/>
  <c r="H13" i="2"/>
  <c r="H14" i="2"/>
  <c r="H15" i="2"/>
  <c r="H16" i="2"/>
  <c r="H17" i="2"/>
  <c r="I17" i="2"/>
  <c r="H18" i="2"/>
  <c r="I18" i="2"/>
  <c r="H19" i="2"/>
  <c r="I19" i="2"/>
  <c r="H20" i="2"/>
  <c r="I20" i="2"/>
  <c r="H21" i="2"/>
  <c r="H2" i="2"/>
  <c r="I2" i="2"/>
  <c r="I8" i="2"/>
  <c r="J8" i="2"/>
  <c r="I15" i="2"/>
  <c r="J15" i="2"/>
  <c r="I14" i="2"/>
  <c r="J14" i="2"/>
  <c r="I5" i="2"/>
  <c r="J5" i="2"/>
  <c r="I16" i="2"/>
  <c r="J16" i="2"/>
  <c r="J2" i="2"/>
  <c r="J6" i="2"/>
  <c r="I13" i="2"/>
  <c r="J13" i="2"/>
  <c r="I7" i="2"/>
  <c r="J7" i="2"/>
  <c r="I21" i="2"/>
  <c r="J21" i="2"/>
  <c r="J12" i="2"/>
  <c r="J4" i="2"/>
  <c r="J19" i="2"/>
  <c r="J3" i="2"/>
  <c r="J18" i="2"/>
  <c r="J17" i="2"/>
  <c r="I10" i="2"/>
  <c r="J10" i="2"/>
  <c r="I9" i="2"/>
  <c r="J9" i="2"/>
  <c r="J20" i="2"/>
  <c r="J11" i="2"/>
  <c r="D21" i="2"/>
  <c r="E21" i="2"/>
  <c r="K21" i="2"/>
  <c r="D13" i="2"/>
  <c r="E13" i="2"/>
  <c r="K13" i="2"/>
  <c r="D5" i="2"/>
  <c r="K5" i="2"/>
  <c r="D20" i="2"/>
  <c r="E20" i="2"/>
  <c r="K20" i="2"/>
  <c r="D12" i="2"/>
  <c r="E12" i="2"/>
  <c r="K12" i="2"/>
  <c r="D4" i="2"/>
  <c r="K4" i="2"/>
  <c r="D19" i="2"/>
  <c r="E19" i="2"/>
  <c r="K19" i="2"/>
  <c r="D11" i="2"/>
  <c r="E11" i="2"/>
  <c r="K11" i="2"/>
  <c r="D3" i="2"/>
  <c r="E3" i="2"/>
  <c r="K3" i="2"/>
  <c r="D18" i="2"/>
  <c r="E18" i="2"/>
  <c r="K18" i="2"/>
  <c r="D10" i="2"/>
  <c r="E10" i="2"/>
  <c r="K10" i="2"/>
  <c r="D17" i="2"/>
  <c r="E17" i="2"/>
  <c r="K17" i="2"/>
  <c r="D9" i="2"/>
  <c r="K9" i="2"/>
  <c r="D16" i="2"/>
  <c r="E16" i="2"/>
  <c r="K16" i="2"/>
  <c r="D8" i="2"/>
  <c r="E8" i="2"/>
  <c r="K8" i="2"/>
  <c r="D15" i="2"/>
  <c r="E15" i="2"/>
  <c r="K15" i="2"/>
  <c r="D7" i="2"/>
  <c r="K7" i="2"/>
  <c r="D2" i="2"/>
  <c r="K2" i="2"/>
  <c r="D14" i="2"/>
  <c r="E14" i="2"/>
  <c r="K14" i="2"/>
  <c r="D6" i="2"/>
  <c r="K6" i="2"/>
</calcChain>
</file>

<file path=xl/sharedStrings.xml><?xml version="1.0" encoding="utf-8"?>
<sst xmlns="http://schemas.openxmlformats.org/spreadsheetml/2006/main" count="170" uniqueCount="79">
  <si>
    <t>S_01</t>
  </si>
  <si>
    <t>S-02</t>
  </si>
  <si>
    <t>S-03</t>
  </si>
  <si>
    <t>S-04</t>
  </si>
  <si>
    <t>S-05</t>
  </si>
  <si>
    <t>S-06</t>
  </si>
  <si>
    <t>S-07</t>
  </si>
  <si>
    <t>S-08</t>
  </si>
  <si>
    <t>S-09</t>
  </si>
  <si>
    <t>S-10</t>
  </si>
  <si>
    <t>R-01</t>
  </si>
  <si>
    <t>R-02</t>
  </si>
  <si>
    <t>R-03</t>
  </si>
  <si>
    <t>R-04</t>
  </si>
  <si>
    <t>R-05</t>
  </si>
  <si>
    <t>R-06</t>
  </si>
  <si>
    <t>R-07</t>
  </si>
  <si>
    <t>R-08</t>
  </si>
  <si>
    <t>R-09</t>
  </si>
  <si>
    <t>R-10</t>
  </si>
  <si>
    <t>ID</t>
  </si>
  <si>
    <t>protein concentration (ug/ul)</t>
  </si>
  <si>
    <t>initial protein (ug)</t>
  </si>
  <si>
    <t>ul og 8 ug/ul</t>
  </si>
  <si>
    <t>add ul of Lysis buffer to 8 ug/ul</t>
  </si>
  <si>
    <t>digest volume (uL)</t>
  </si>
  <si>
    <t>add 500 mM DTT for 5 mM</t>
  </si>
  <si>
    <t>add 500 mMIA for 10 mM</t>
  </si>
  <si>
    <t>100% FA</t>
  </si>
  <si>
    <t>50 mM TRIS (uL)</t>
  </si>
  <si>
    <t>Lys_C/Trypsin (ug)</t>
  </si>
  <si>
    <t>Volume (ul)</t>
  </si>
  <si>
    <t>peptide concentr ug/ul)</t>
  </si>
  <si>
    <t>final peptide amount (ug)</t>
  </si>
  <si>
    <t>% recovery</t>
  </si>
  <si>
    <t xml:space="preserve">TMT10  channel </t>
  </si>
  <si>
    <t>TMT experiment</t>
  </si>
  <si>
    <t>127N</t>
  </si>
  <si>
    <t>129N</t>
  </si>
  <si>
    <t>129C</t>
  </si>
  <si>
    <t>130N</t>
  </si>
  <si>
    <t>128C</t>
  </si>
  <si>
    <t>128N</t>
  </si>
  <si>
    <t>127C</t>
  </si>
  <si>
    <t>130C</t>
  </si>
  <si>
    <t>reference</t>
  </si>
  <si>
    <t>S_02</t>
  </si>
  <si>
    <t>conc (ug/ul)</t>
  </si>
  <si>
    <t>volume (ul)</t>
  </si>
  <si>
    <t>pept (ug)</t>
  </si>
  <si>
    <t>%</t>
  </si>
  <si>
    <t>4ug (ul)</t>
  </si>
  <si>
    <t>ug left</t>
  </si>
  <si>
    <t>"no-fractions" 500 ug (ul)</t>
  </si>
  <si>
    <t>MixID</t>
  </si>
  <si>
    <t>QuantBlock</t>
  </si>
  <si>
    <t>TMTChannel</t>
  </si>
  <si>
    <t>ReporterAlias</t>
  </si>
  <si>
    <t>MeasurementName</t>
  </si>
  <si>
    <t>ref</t>
  </si>
  <si>
    <t>S1</t>
  </si>
  <si>
    <t>S2</t>
  </si>
  <si>
    <t>R_01</t>
  </si>
  <si>
    <t>R_02</t>
  </si>
  <si>
    <t>R_03</t>
  </si>
  <si>
    <t>R_04</t>
  </si>
  <si>
    <t>R_05</t>
  </si>
  <si>
    <t>S_03</t>
  </si>
  <si>
    <t>S_04</t>
  </si>
  <si>
    <t>S_05</t>
  </si>
  <si>
    <t>S_06</t>
  </si>
  <si>
    <t>S_07</t>
  </si>
  <si>
    <t>S_08</t>
  </si>
  <si>
    <t>S_09</t>
  </si>
  <si>
    <t>R_06</t>
  </si>
  <si>
    <t>R_07</t>
  </si>
  <si>
    <t>R_08</t>
  </si>
  <si>
    <t>R_09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</si>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</sst>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E1" workbookViewId="0">
      <selection activeCell="R1" sqref="R1:R21"/>
    </sheetView>
  </sheetViews>
  <sheetFormatPr defaultRowHeight="14.5" x14ac:dyDescent="0.35"/>
  <cols>
    <col min="1" max="1" width="8.90625" style="2"/>
    <col min="2" max="2" width="11.81640625" customWidth="1"/>
    <col min="3" max="3" width="10.81640625" customWidth="1"/>
    <col min="6" max="6" width="5.453125" customWidth="1"/>
  </cols>
  <sheetData>
    <row r="1" spans="1:18" s="4" customFormat="1" ht="49.25" customHeight="1" x14ac:dyDescent="0.35">
      <c r="A1" s="3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11"/>
      <c r="G1" s="5" t="s">
        <v>25</v>
      </c>
      <c r="H1" s="12" t="s">
        <v>26</v>
      </c>
      <c r="I1" s="12" t="s">
        <v>27</v>
      </c>
      <c r="J1" s="12" t="s">
        <v>29</v>
      </c>
      <c r="K1" s="12" t="s">
        <v>30</v>
      </c>
      <c r="L1" s="12" t="s">
        <v>28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52</v>
      </c>
    </row>
    <row r="2" spans="1:18" x14ac:dyDescent="0.35">
      <c r="A2" s="1" t="s">
        <v>0</v>
      </c>
      <c r="B2" s="7">
        <v>7.8220666666666672</v>
      </c>
      <c r="C2" s="6">
        <f>B2*150</f>
        <v>1173.3100000000002</v>
      </c>
      <c r="D2" s="7">
        <f>C2/8</f>
        <v>146.66375000000002</v>
      </c>
      <c r="E2" s="7"/>
      <c r="F2" s="13"/>
      <c r="G2" s="14">
        <v>150</v>
      </c>
      <c r="H2" s="14">
        <f>G2/100</f>
        <v>1.5</v>
      </c>
      <c r="I2" s="14">
        <f>H2*2</f>
        <v>3</v>
      </c>
      <c r="J2" s="14">
        <f>(G2+H2+I2)*3</f>
        <v>463.5</v>
      </c>
      <c r="K2" s="14">
        <f>C2/50</f>
        <v>23.466200000000004</v>
      </c>
      <c r="L2" s="14">
        <v>6.7164888888888896</v>
      </c>
      <c r="N2" s="7">
        <v>1000</v>
      </c>
      <c r="O2" s="7">
        <v>0.76345333333333343</v>
      </c>
      <c r="P2" s="7">
        <v>763.45333333333338</v>
      </c>
      <c r="Q2" s="15">
        <f>P2/C2</f>
        <v>0.65068339427204513</v>
      </c>
      <c r="R2" s="14">
        <f>P2-440-48.8</f>
        <v>274.65333333333336</v>
      </c>
    </row>
    <row r="3" spans="1:18" x14ac:dyDescent="0.35">
      <c r="A3" s="1" t="s">
        <v>1</v>
      </c>
      <c r="B3" s="7">
        <v>8.2770333333333337</v>
      </c>
      <c r="C3" s="6">
        <f t="shared" ref="C3:C21" si="0">B3*150</f>
        <v>1241.5550000000001</v>
      </c>
      <c r="D3" s="7">
        <f t="shared" ref="D3:D21" si="1">C3/8</f>
        <v>155.19437500000001</v>
      </c>
      <c r="E3" s="7">
        <f t="shared" ref="E3:E21" si="2">D3-150</f>
        <v>5.194375000000008</v>
      </c>
      <c r="F3" s="13"/>
      <c r="G3" s="14">
        <v>155.19437500000001</v>
      </c>
      <c r="H3" s="14">
        <f t="shared" ref="H3:H21" si="3">G3/100</f>
        <v>1.5519437500000002</v>
      </c>
      <c r="I3" s="14">
        <f t="shared" ref="I3:I21" si="4">H3*2</f>
        <v>3.1038875000000004</v>
      </c>
      <c r="J3" s="14">
        <f t="shared" ref="J3:J21" si="5">(G3+H3+I3)*3</f>
        <v>479.55061875000001</v>
      </c>
      <c r="K3" s="14">
        <f t="shared" ref="K3:K21" si="6">C3/50</f>
        <v>24.831100000000003</v>
      </c>
      <c r="L3" s="14">
        <v>6.9602325757575763</v>
      </c>
      <c r="N3" s="7">
        <v>1000</v>
      </c>
      <c r="O3" s="7">
        <v>1.12063333333333</v>
      </c>
      <c r="P3" s="7">
        <v>1120.63333333333</v>
      </c>
      <c r="Q3" s="15">
        <f t="shared" ref="Q3:Q21" si="7">P3/C3</f>
        <v>0.90260466377512871</v>
      </c>
      <c r="R3" s="14">
        <f t="shared" ref="R3:R20" si="8">P3-440-48.8</f>
        <v>631.83333333333007</v>
      </c>
    </row>
    <row r="4" spans="1:18" x14ac:dyDescent="0.35">
      <c r="A4" s="1" t="s">
        <v>2</v>
      </c>
      <c r="B4" s="7">
        <v>6.6263666666666667</v>
      </c>
      <c r="C4" s="6">
        <f t="shared" si="0"/>
        <v>993.95500000000004</v>
      </c>
      <c r="D4" s="7">
        <f t="shared" si="1"/>
        <v>124.24437500000001</v>
      </c>
      <c r="E4" s="7"/>
      <c r="F4" s="13"/>
      <c r="G4" s="14">
        <v>150</v>
      </c>
      <c r="H4" s="14">
        <f t="shared" si="3"/>
        <v>1.5</v>
      </c>
      <c r="I4" s="14">
        <f t="shared" si="4"/>
        <v>3</v>
      </c>
      <c r="J4" s="14">
        <f t="shared" si="5"/>
        <v>463.5</v>
      </c>
      <c r="K4" s="14">
        <f t="shared" si="6"/>
        <v>19.879100000000001</v>
      </c>
      <c r="L4" s="14">
        <v>6.6440222222222225</v>
      </c>
      <c r="N4" s="7">
        <v>1000</v>
      </c>
      <c r="O4" s="7">
        <v>0.85321400000000003</v>
      </c>
      <c r="P4" s="7">
        <v>853.21400000000006</v>
      </c>
      <c r="Q4" s="15">
        <f t="shared" si="7"/>
        <v>0.85840304641558218</v>
      </c>
      <c r="R4" s="14">
        <f t="shared" si="8"/>
        <v>364.41400000000004</v>
      </c>
    </row>
    <row r="5" spans="1:18" x14ac:dyDescent="0.35">
      <c r="A5" s="1" t="s">
        <v>3</v>
      </c>
      <c r="B5" s="7">
        <v>5.9956333333333331</v>
      </c>
      <c r="C5" s="6">
        <f t="shared" si="0"/>
        <v>899.34500000000003</v>
      </c>
      <c r="D5" s="7">
        <f t="shared" si="1"/>
        <v>112.418125</v>
      </c>
      <c r="E5" s="7"/>
      <c r="F5" s="13"/>
      <c r="G5" s="14">
        <v>150</v>
      </c>
      <c r="H5" s="14">
        <f t="shared" si="3"/>
        <v>1.5</v>
      </c>
      <c r="I5" s="14">
        <f t="shared" si="4"/>
        <v>3</v>
      </c>
      <c r="J5" s="14">
        <f t="shared" si="5"/>
        <v>463.5</v>
      </c>
      <c r="K5" s="14">
        <f t="shared" si="6"/>
        <v>17.986900000000002</v>
      </c>
      <c r="L5" s="14">
        <v>6.6057959595959597</v>
      </c>
      <c r="N5" s="7">
        <v>1000</v>
      </c>
      <c r="O5" s="7">
        <v>0.87012356999999996</v>
      </c>
      <c r="P5" s="7">
        <v>870.12356999999997</v>
      </c>
      <c r="Q5" s="15">
        <f t="shared" si="7"/>
        <v>0.96750809755989076</v>
      </c>
      <c r="R5" s="14">
        <f t="shared" si="8"/>
        <v>381.32356999999996</v>
      </c>
    </row>
    <row r="6" spans="1:18" x14ac:dyDescent="0.35">
      <c r="A6" s="1" t="s">
        <v>4</v>
      </c>
      <c r="B6" s="7">
        <v>7.1787000000000001</v>
      </c>
      <c r="C6" s="6">
        <f t="shared" si="0"/>
        <v>1076.8050000000001</v>
      </c>
      <c r="D6" s="7">
        <f t="shared" si="1"/>
        <v>134.60062500000001</v>
      </c>
      <c r="E6" s="7"/>
      <c r="F6" s="13"/>
      <c r="G6" s="14">
        <v>150</v>
      </c>
      <c r="H6" s="14">
        <f t="shared" si="3"/>
        <v>1.5</v>
      </c>
      <c r="I6" s="14">
        <f t="shared" si="4"/>
        <v>3</v>
      </c>
      <c r="J6" s="14">
        <f t="shared" si="5"/>
        <v>463.5</v>
      </c>
      <c r="K6" s="14">
        <f t="shared" si="6"/>
        <v>21.536100000000001</v>
      </c>
      <c r="L6" s="14">
        <v>6.6774969696969695</v>
      </c>
      <c r="N6" s="7">
        <v>1000</v>
      </c>
      <c r="O6" s="7">
        <v>1.0143333333333</v>
      </c>
      <c r="P6" s="7">
        <v>1014.3333333332999</v>
      </c>
      <c r="Q6" s="15">
        <f t="shared" si="7"/>
        <v>0.94198423422374511</v>
      </c>
      <c r="R6" s="14">
        <f t="shared" si="8"/>
        <v>525.53333333329999</v>
      </c>
    </row>
    <row r="7" spans="1:18" x14ac:dyDescent="0.35">
      <c r="A7" s="1" t="s">
        <v>5</v>
      </c>
      <c r="B7" s="7">
        <v>7.3073666666666668</v>
      </c>
      <c r="C7" s="6">
        <f t="shared" si="0"/>
        <v>1096.105</v>
      </c>
      <c r="D7" s="7">
        <f t="shared" si="1"/>
        <v>137.013125</v>
      </c>
      <c r="E7" s="7"/>
      <c r="F7" s="13"/>
      <c r="G7" s="14">
        <v>150</v>
      </c>
      <c r="H7" s="14">
        <f t="shared" si="3"/>
        <v>1.5</v>
      </c>
      <c r="I7" s="14">
        <f t="shared" si="4"/>
        <v>3</v>
      </c>
      <c r="J7" s="14">
        <f t="shared" si="5"/>
        <v>463.5</v>
      </c>
      <c r="K7" s="14">
        <f t="shared" si="6"/>
        <v>21.9221</v>
      </c>
      <c r="L7" s="14">
        <v>6.6852949494949492</v>
      </c>
      <c r="N7" s="7">
        <v>1000</v>
      </c>
      <c r="O7" s="7">
        <v>1.0203</v>
      </c>
      <c r="P7" s="7">
        <v>1020.3</v>
      </c>
      <c r="Q7" s="15">
        <f t="shared" si="7"/>
        <v>0.93084147960277519</v>
      </c>
      <c r="R7" s="14">
        <f t="shared" si="8"/>
        <v>531.5</v>
      </c>
    </row>
    <row r="8" spans="1:18" x14ac:dyDescent="0.35">
      <c r="A8" s="1" t="s">
        <v>6</v>
      </c>
      <c r="B8" s="7">
        <v>13.122433333333333</v>
      </c>
      <c r="C8" s="6">
        <f t="shared" si="0"/>
        <v>1968.365</v>
      </c>
      <c r="D8" s="7">
        <f t="shared" si="1"/>
        <v>246.045625</v>
      </c>
      <c r="E8" s="7">
        <f t="shared" si="2"/>
        <v>96.045625000000001</v>
      </c>
      <c r="F8" s="13"/>
      <c r="G8" s="14">
        <v>150</v>
      </c>
      <c r="H8" s="14">
        <f t="shared" si="3"/>
        <v>1.5</v>
      </c>
      <c r="I8" s="14">
        <f t="shared" si="4"/>
        <v>3</v>
      </c>
      <c r="J8" s="14">
        <f t="shared" si="5"/>
        <v>463.5</v>
      </c>
      <c r="K8" s="14">
        <f t="shared" si="6"/>
        <v>39.3673</v>
      </c>
      <c r="L8" s="14">
        <v>7.0377232323232324</v>
      </c>
      <c r="N8" s="7">
        <v>1000</v>
      </c>
      <c r="O8" s="7">
        <v>1.7586666666666666</v>
      </c>
      <c r="P8" s="7">
        <v>1758.6666666666665</v>
      </c>
      <c r="Q8" s="15">
        <f t="shared" si="7"/>
        <v>0.89346572747771191</v>
      </c>
      <c r="R8" s="14">
        <f t="shared" si="8"/>
        <v>1269.8666666666666</v>
      </c>
    </row>
    <row r="9" spans="1:18" x14ac:dyDescent="0.35">
      <c r="A9" s="1" t="s">
        <v>7</v>
      </c>
      <c r="B9" s="7">
        <v>7.373266666666666</v>
      </c>
      <c r="C9" s="6">
        <f t="shared" si="0"/>
        <v>1105.9899999999998</v>
      </c>
      <c r="D9" s="7">
        <f t="shared" si="1"/>
        <v>138.24874999999997</v>
      </c>
      <c r="E9" s="7"/>
      <c r="F9" s="13"/>
      <c r="G9" s="14">
        <v>150</v>
      </c>
      <c r="H9" s="14">
        <f t="shared" si="3"/>
        <v>1.5</v>
      </c>
      <c r="I9" s="14">
        <f t="shared" si="4"/>
        <v>3</v>
      </c>
      <c r="J9" s="14">
        <f t="shared" si="5"/>
        <v>463.5</v>
      </c>
      <c r="K9" s="14">
        <f t="shared" si="6"/>
        <v>22.119799999999994</v>
      </c>
      <c r="L9" s="14">
        <v>6.6892888888888891</v>
      </c>
      <c r="N9" s="7">
        <v>1000</v>
      </c>
      <c r="O9" s="7">
        <v>1.03466666666667</v>
      </c>
      <c r="P9" s="7">
        <v>1034.6666666666699</v>
      </c>
      <c r="Q9" s="15">
        <f t="shared" si="7"/>
        <v>0.93551177376528738</v>
      </c>
      <c r="R9" s="14">
        <f t="shared" si="8"/>
        <v>545.86666666666997</v>
      </c>
    </row>
    <row r="10" spans="1:18" x14ac:dyDescent="0.35">
      <c r="A10" s="1" t="s">
        <v>8</v>
      </c>
      <c r="B10" s="7">
        <v>8.4151333333333334</v>
      </c>
      <c r="C10" s="6">
        <f t="shared" si="0"/>
        <v>1262.27</v>
      </c>
      <c r="D10" s="7">
        <f t="shared" si="1"/>
        <v>157.78375</v>
      </c>
      <c r="E10" s="7">
        <f t="shared" si="2"/>
        <v>7.7837499999999977</v>
      </c>
      <c r="F10" s="13"/>
      <c r="G10" s="14">
        <v>157.78375</v>
      </c>
      <c r="H10" s="14">
        <f t="shared" si="3"/>
        <v>1.5778375</v>
      </c>
      <c r="I10" s="14">
        <f t="shared" si="4"/>
        <v>3.155675</v>
      </c>
      <c r="J10" s="14">
        <f t="shared" si="5"/>
        <v>487.55178749999993</v>
      </c>
      <c r="K10" s="14">
        <f t="shared" si="6"/>
        <v>25.2454</v>
      </c>
      <c r="L10" s="14">
        <v>7.0763621212121208</v>
      </c>
      <c r="N10" s="7">
        <v>1000</v>
      </c>
      <c r="O10" s="7">
        <v>1.20756666666667</v>
      </c>
      <c r="P10" s="7">
        <v>1207.56666666667</v>
      </c>
      <c r="Q10" s="15">
        <f t="shared" si="7"/>
        <v>0.95666273195645146</v>
      </c>
      <c r="R10" s="14">
        <f t="shared" si="8"/>
        <v>718.76666666667006</v>
      </c>
    </row>
    <row r="11" spans="1:18" x14ac:dyDescent="0.35">
      <c r="A11" s="1" t="s">
        <v>9</v>
      </c>
      <c r="B11" s="7">
        <v>10.370233333333333</v>
      </c>
      <c r="C11" s="6">
        <f t="shared" si="0"/>
        <v>1555.5350000000001</v>
      </c>
      <c r="D11" s="7">
        <f t="shared" si="1"/>
        <v>194.44187500000001</v>
      </c>
      <c r="E11" s="7">
        <f t="shared" si="2"/>
        <v>44.44187500000001</v>
      </c>
      <c r="F11" s="13"/>
      <c r="G11" s="14">
        <v>194.44187500000001</v>
      </c>
      <c r="H11" s="14">
        <f t="shared" si="3"/>
        <v>1.9444187500000001</v>
      </c>
      <c r="I11" s="14">
        <f t="shared" si="4"/>
        <v>3.8888375000000002</v>
      </c>
      <c r="J11" s="14">
        <f t="shared" si="5"/>
        <v>600.8253937500001</v>
      </c>
      <c r="K11" s="14">
        <f t="shared" si="6"/>
        <v>31.110700000000001</v>
      </c>
      <c r="L11" s="14">
        <v>8.7204234848484852</v>
      </c>
      <c r="N11" s="7">
        <v>1000</v>
      </c>
      <c r="O11" s="7">
        <v>1.50003333333333</v>
      </c>
      <c r="P11" s="7">
        <v>1500.0333333333299</v>
      </c>
      <c r="Q11" s="15">
        <f t="shared" si="7"/>
        <v>0.96431988565562965</v>
      </c>
      <c r="R11" s="7">
        <v>1500.0333333333299</v>
      </c>
    </row>
    <row r="12" spans="1:18" x14ac:dyDescent="0.35">
      <c r="A12" s="1" t="s">
        <v>10</v>
      </c>
      <c r="B12" s="7">
        <v>10.492600000000001</v>
      </c>
      <c r="C12" s="6">
        <f t="shared" si="0"/>
        <v>1573.89</v>
      </c>
      <c r="D12" s="7">
        <f t="shared" si="1"/>
        <v>196.73625000000001</v>
      </c>
      <c r="E12" s="7">
        <f t="shared" si="2"/>
        <v>46.736250000000013</v>
      </c>
      <c r="F12" s="13"/>
      <c r="G12" s="14">
        <v>196.73625000000001</v>
      </c>
      <c r="H12" s="14">
        <f t="shared" si="3"/>
        <v>1.9673625000000001</v>
      </c>
      <c r="I12" s="14">
        <f t="shared" si="4"/>
        <v>3.9347250000000003</v>
      </c>
      <c r="J12" s="14">
        <f t="shared" si="5"/>
        <v>607.9150125000001</v>
      </c>
      <c r="K12" s="14">
        <f t="shared" si="6"/>
        <v>31.477800000000002</v>
      </c>
      <c r="L12" s="14">
        <v>8.8233227272727284</v>
      </c>
      <c r="N12" s="7">
        <v>1000</v>
      </c>
      <c r="O12" s="7">
        <v>1.2879000000000003</v>
      </c>
      <c r="P12" s="7">
        <v>1287.9000000000003</v>
      </c>
      <c r="Q12" s="15">
        <f t="shared" si="7"/>
        <v>0.81829098602824868</v>
      </c>
      <c r="R12" s="14">
        <f t="shared" si="8"/>
        <v>799.10000000000036</v>
      </c>
    </row>
    <row r="13" spans="1:18" x14ac:dyDescent="0.35">
      <c r="A13" s="1" t="s">
        <v>11</v>
      </c>
      <c r="B13" s="7">
        <v>10.307600000000001</v>
      </c>
      <c r="C13" s="6">
        <f t="shared" si="0"/>
        <v>1546.14</v>
      </c>
      <c r="D13" s="7">
        <f t="shared" si="1"/>
        <v>193.26750000000001</v>
      </c>
      <c r="E13" s="7">
        <f t="shared" si="2"/>
        <v>43.267500000000013</v>
      </c>
      <c r="F13" s="13"/>
      <c r="G13" s="14">
        <v>193.26750000000001</v>
      </c>
      <c r="H13" s="14">
        <f t="shared" si="3"/>
        <v>1.9326750000000001</v>
      </c>
      <c r="I13" s="14">
        <f t="shared" si="4"/>
        <v>3.8653500000000003</v>
      </c>
      <c r="J13" s="14">
        <f t="shared" si="5"/>
        <v>597.19657500000005</v>
      </c>
      <c r="K13" s="14">
        <f t="shared" si="6"/>
        <v>30.922800000000002</v>
      </c>
      <c r="L13" s="14">
        <v>8.6677545454545459</v>
      </c>
      <c r="N13" s="7">
        <v>1000</v>
      </c>
      <c r="O13" s="7">
        <v>1.4995000000000001</v>
      </c>
      <c r="P13" s="7">
        <v>1499.5</v>
      </c>
      <c r="Q13" s="15">
        <f t="shared" si="7"/>
        <v>0.96983455573233979</v>
      </c>
      <c r="R13" s="14">
        <f t="shared" si="8"/>
        <v>1010.7</v>
      </c>
    </row>
    <row r="14" spans="1:18" x14ac:dyDescent="0.35">
      <c r="A14" s="1" t="s">
        <v>12</v>
      </c>
      <c r="B14" s="7">
        <v>9.9780333333333342</v>
      </c>
      <c r="C14" s="6">
        <f t="shared" si="0"/>
        <v>1496.7050000000002</v>
      </c>
      <c r="D14" s="7">
        <f t="shared" si="1"/>
        <v>187.08812500000002</v>
      </c>
      <c r="E14" s="7">
        <f t="shared" si="2"/>
        <v>37.088125000000019</v>
      </c>
      <c r="F14" s="13"/>
      <c r="G14" s="14">
        <v>187.08812500000002</v>
      </c>
      <c r="H14" s="14">
        <f t="shared" si="3"/>
        <v>1.8708812500000003</v>
      </c>
      <c r="I14" s="14">
        <f t="shared" si="4"/>
        <v>3.7417625000000005</v>
      </c>
      <c r="J14" s="14">
        <f t="shared" si="5"/>
        <v>578.10230625000008</v>
      </c>
      <c r="K14" s="14">
        <f t="shared" si="6"/>
        <v>29.934100000000004</v>
      </c>
      <c r="L14" s="14">
        <v>8.3906189393939403</v>
      </c>
      <c r="N14" s="7">
        <v>1000</v>
      </c>
      <c r="O14" s="7">
        <v>1.3715333333333299</v>
      </c>
      <c r="P14" s="7">
        <v>1371.5333333333299</v>
      </c>
      <c r="Q14" s="15">
        <f t="shared" si="7"/>
        <v>0.91636851171963063</v>
      </c>
      <c r="R14" s="14">
        <f t="shared" si="8"/>
        <v>882.73333333332994</v>
      </c>
    </row>
    <row r="15" spans="1:18" x14ac:dyDescent="0.35">
      <c r="A15" s="1" t="s">
        <v>13</v>
      </c>
      <c r="B15" s="7">
        <v>14.895533333333333</v>
      </c>
      <c r="C15" s="6">
        <f t="shared" si="0"/>
        <v>2234.33</v>
      </c>
      <c r="D15" s="7">
        <f t="shared" si="1"/>
        <v>279.29124999999999</v>
      </c>
      <c r="E15" s="7">
        <f t="shared" si="2"/>
        <v>129.29124999999999</v>
      </c>
      <c r="F15" s="13"/>
      <c r="G15" s="14">
        <v>279.29124999999999</v>
      </c>
      <c r="H15" s="14">
        <f t="shared" si="3"/>
        <v>2.7929124999999999</v>
      </c>
      <c r="I15" s="14">
        <f t="shared" si="4"/>
        <v>5.5858249999999998</v>
      </c>
      <c r="J15" s="14">
        <f t="shared" si="5"/>
        <v>863.00996250000003</v>
      </c>
      <c r="K15" s="14">
        <f t="shared" si="6"/>
        <v>44.686599999999999</v>
      </c>
      <c r="L15" s="14">
        <v>12.525789393939393</v>
      </c>
      <c r="N15" s="7">
        <v>1000</v>
      </c>
      <c r="O15" s="7">
        <v>1.7914666666666665</v>
      </c>
      <c r="P15" s="7">
        <v>1791.4666666666665</v>
      </c>
      <c r="Q15" s="15">
        <f t="shared" si="7"/>
        <v>0.801791439342741</v>
      </c>
      <c r="R15" s="14">
        <f t="shared" si="8"/>
        <v>1302.6666666666665</v>
      </c>
    </row>
    <row r="16" spans="1:18" x14ac:dyDescent="0.35">
      <c r="A16" s="1" t="s">
        <v>14</v>
      </c>
      <c r="B16" s="7">
        <v>10.106400000000001</v>
      </c>
      <c r="C16" s="6">
        <f t="shared" si="0"/>
        <v>1515.96</v>
      </c>
      <c r="D16" s="7">
        <f t="shared" si="1"/>
        <v>189.495</v>
      </c>
      <c r="E16" s="7">
        <f t="shared" si="2"/>
        <v>39.495000000000005</v>
      </c>
      <c r="F16" s="13"/>
      <c r="G16" s="14">
        <v>189.495</v>
      </c>
      <c r="H16" s="14">
        <f t="shared" si="3"/>
        <v>1.8949500000000001</v>
      </c>
      <c r="I16" s="14">
        <f t="shared" si="4"/>
        <v>3.7899000000000003</v>
      </c>
      <c r="J16" s="14">
        <f t="shared" si="5"/>
        <v>585.53954999999996</v>
      </c>
      <c r="K16" s="14">
        <f t="shared" si="6"/>
        <v>30.319200000000002</v>
      </c>
      <c r="L16" s="14">
        <v>8.4985636363636363</v>
      </c>
      <c r="N16" s="7">
        <v>1000</v>
      </c>
      <c r="O16" s="7">
        <v>1.3150999999999999</v>
      </c>
      <c r="P16" s="7">
        <v>1315.1</v>
      </c>
      <c r="Q16" s="15">
        <f t="shared" si="7"/>
        <v>0.86750310034565548</v>
      </c>
      <c r="R16" s="14">
        <f t="shared" si="8"/>
        <v>826.3</v>
      </c>
    </row>
    <row r="17" spans="1:18" x14ac:dyDescent="0.35">
      <c r="A17" s="1" t="s">
        <v>15</v>
      </c>
      <c r="B17" s="7">
        <v>10.448466666666667</v>
      </c>
      <c r="C17" s="6">
        <f t="shared" si="0"/>
        <v>1567.27</v>
      </c>
      <c r="D17" s="7">
        <f t="shared" si="1"/>
        <v>195.90875</v>
      </c>
      <c r="E17" s="7">
        <f t="shared" si="2"/>
        <v>45.908749999999998</v>
      </c>
      <c r="F17" s="13"/>
      <c r="G17" s="14">
        <v>195.90875</v>
      </c>
      <c r="H17" s="14">
        <f t="shared" si="3"/>
        <v>1.9590874999999999</v>
      </c>
      <c r="I17" s="14">
        <f t="shared" si="4"/>
        <v>3.9181749999999997</v>
      </c>
      <c r="J17" s="14">
        <f t="shared" si="5"/>
        <v>605.35803750000002</v>
      </c>
      <c r="K17" s="14">
        <f t="shared" si="6"/>
        <v>31.345399999999998</v>
      </c>
      <c r="L17" s="14">
        <v>8.7862106060606049</v>
      </c>
      <c r="N17" s="7">
        <v>1000</v>
      </c>
      <c r="O17" s="7">
        <v>1.50013333333333</v>
      </c>
      <c r="P17" s="7">
        <v>1500.13333333333</v>
      </c>
      <c r="Q17" s="15">
        <f t="shared" si="7"/>
        <v>0.95716330519523118</v>
      </c>
      <c r="R17" s="14">
        <f t="shared" si="8"/>
        <v>1011.3333333333301</v>
      </c>
    </row>
    <row r="18" spans="1:18" x14ac:dyDescent="0.35">
      <c r="A18" s="1" t="s">
        <v>16</v>
      </c>
      <c r="B18" s="7">
        <v>10.222433333333333</v>
      </c>
      <c r="C18" s="6">
        <f t="shared" si="0"/>
        <v>1533.365</v>
      </c>
      <c r="D18" s="7">
        <f t="shared" si="1"/>
        <v>191.670625</v>
      </c>
      <c r="E18" s="7">
        <f t="shared" si="2"/>
        <v>41.670625000000001</v>
      </c>
      <c r="F18" s="13"/>
      <c r="G18" s="14">
        <v>191.670625</v>
      </c>
      <c r="H18" s="14">
        <f t="shared" si="3"/>
        <v>1.9167062500000001</v>
      </c>
      <c r="I18" s="14">
        <f t="shared" si="4"/>
        <v>3.8334125000000001</v>
      </c>
      <c r="J18" s="14">
        <f t="shared" si="5"/>
        <v>592.26223125000001</v>
      </c>
      <c r="K18" s="14">
        <f t="shared" si="6"/>
        <v>30.667300000000001</v>
      </c>
      <c r="L18" s="14">
        <v>8.5961371212121218</v>
      </c>
      <c r="N18" s="7">
        <v>1000</v>
      </c>
      <c r="O18" s="7">
        <v>1.3776666666666666</v>
      </c>
      <c r="P18" s="7">
        <v>1377.6666666666665</v>
      </c>
      <c r="Q18" s="15">
        <f t="shared" si="7"/>
        <v>0.89845970572346867</v>
      </c>
      <c r="R18" s="14">
        <f t="shared" si="8"/>
        <v>888.86666666666656</v>
      </c>
    </row>
    <row r="19" spans="1:18" x14ac:dyDescent="0.35">
      <c r="A19" s="1" t="s">
        <v>17</v>
      </c>
      <c r="B19" s="7">
        <v>10.332533333333334</v>
      </c>
      <c r="C19" s="6">
        <f t="shared" si="0"/>
        <v>1549.88</v>
      </c>
      <c r="D19" s="7">
        <f t="shared" si="1"/>
        <v>193.73500000000001</v>
      </c>
      <c r="E19" s="7">
        <f t="shared" si="2"/>
        <v>43.735000000000014</v>
      </c>
      <c r="F19" s="13"/>
      <c r="G19" s="14">
        <v>193.73500000000001</v>
      </c>
      <c r="H19" s="14">
        <f t="shared" si="3"/>
        <v>1.9373500000000001</v>
      </c>
      <c r="I19" s="14">
        <f t="shared" si="4"/>
        <v>3.8747000000000003</v>
      </c>
      <c r="J19" s="14">
        <f t="shared" si="5"/>
        <v>598.64115000000004</v>
      </c>
      <c r="K19" s="14">
        <f t="shared" si="6"/>
        <v>30.997600000000002</v>
      </c>
      <c r="L19" s="14">
        <v>8.6887212121212123</v>
      </c>
      <c r="N19" s="7">
        <v>1000</v>
      </c>
      <c r="O19" s="7">
        <v>1.4959</v>
      </c>
      <c r="P19" s="7">
        <v>1495.9</v>
      </c>
      <c r="Q19" s="15">
        <f t="shared" si="7"/>
        <v>0.9651714971481663</v>
      </c>
      <c r="R19" s="14">
        <f t="shared" si="8"/>
        <v>1007.1000000000001</v>
      </c>
    </row>
    <row r="20" spans="1:18" x14ac:dyDescent="0.35">
      <c r="A20" s="1" t="s">
        <v>18</v>
      </c>
      <c r="B20" s="7">
        <v>8.3586333333333318</v>
      </c>
      <c r="C20" s="6">
        <f t="shared" si="0"/>
        <v>1253.7949999999998</v>
      </c>
      <c r="D20" s="7">
        <f t="shared" si="1"/>
        <v>156.72437499999998</v>
      </c>
      <c r="E20" s="7">
        <f t="shared" si="2"/>
        <v>6.7243749999999807</v>
      </c>
      <c r="F20" s="13"/>
      <c r="G20" s="14">
        <v>156.72437499999998</v>
      </c>
      <c r="H20" s="14">
        <f t="shared" si="3"/>
        <v>1.5672437499999998</v>
      </c>
      <c r="I20" s="14">
        <f t="shared" si="4"/>
        <v>3.1344874999999996</v>
      </c>
      <c r="J20" s="14">
        <f t="shared" si="5"/>
        <v>484.27831874999993</v>
      </c>
      <c r="K20" s="14">
        <f t="shared" si="6"/>
        <v>25.075899999999997</v>
      </c>
      <c r="L20" s="14">
        <v>7.0288507575757562</v>
      </c>
      <c r="N20" s="7">
        <v>1000</v>
      </c>
      <c r="O20" s="7">
        <v>1.1681333333333335</v>
      </c>
      <c r="P20" s="7">
        <v>1168.1333333333334</v>
      </c>
      <c r="Q20" s="15">
        <f t="shared" si="7"/>
        <v>0.93167809197941731</v>
      </c>
      <c r="R20" s="14">
        <f t="shared" si="8"/>
        <v>679.33333333333348</v>
      </c>
    </row>
    <row r="21" spans="1:18" x14ac:dyDescent="0.35">
      <c r="A21" s="1" t="s">
        <v>19</v>
      </c>
      <c r="B21" s="7">
        <v>9.0708666666666655</v>
      </c>
      <c r="C21" s="6">
        <f t="shared" si="0"/>
        <v>1360.6299999999999</v>
      </c>
      <c r="D21" s="7">
        <f t="shared" si="1"/>
        <v>170.07874999999999</v>
      </c>
      <c r="E21" s="7">
        <f t="shared" si="2"/>
        <v>20.078749999999985</v>
      </c>
      <c r="F21" s="13"/>
      <c r="G21" s="14">
        <v>170.07874999999999</v>
      </c>
      <c r="H21" s="14">
        <f t="shared" si="3"/>
        <v>1.7007874999999999</v>
      </c>
      <c r="I21" s="14">
        <f t="shared" si="4"/>
        <v>3.4015749999999998</v>
      </c>
      <c r="J21" s="14">
        <f t="shared" si="5"/>
        <v>525.54333750000001</v>
      </c>
      <c r="K21" s="14">
        <f t="shared" si="6"/>
        <v>27.212599999999998</v>
      </c>
      <c r="L21" s="14">
        <v>7.6277742424242421</v>
      </c>
      <c r="N21" s="7">
        <v>1000</v>
      </c>
      <c r="O21" s="7">
        <v>1.2963</v>
      </c>
      <c r="P21" s="7">
        <v>1296.3</v>
      </c>
      <c r="Q21" s="15">
        <f t="shared" si="7"/>
        <v>0.95272043097682702</v>
      </c>
      <c r="R21" s="7">
        <v>1296.3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D21"/>
    </sheetView>
  </sheetViews>
  <sheetFormatPr defaultRowHeight="14.5" x14ac:dyDescent="0.35"/>
  <sheetData>
    <row r="1" spans="1:4" ht="24" x14ac:dyDescent="0.35">
      <c r="A1" s="3" t="s">
        <v>20</v>
      </c>
      <c r="B1" s="5"/>
      <c r="C1" s="12" t="s">
        <v>35</v>
      </c>
      <c r="D1" s="12" t="s">
        <v>36</v>
      </c>
    </row>
    <row r="2" spans="1:4" x14ac:dyDescent="0.35">
      <c r="A2" s="1" t="s">
        <v>0</v>
      </c>
      <c r="B2" s="6">
        <v>440</v>
      </c>
      <c r="C2" s="18" t="s">
        <v>39</v>
      </c>
      <c r="D2" s="17">
        <v>1</v>
      </c>
    </row>
    <row r="3" spans="1:4" x14ac:dyDescent="0.35">
      <c r="A3" s="1" t="s">
        <v>1</v>
      </c>
      <c r="B3" s="6">
        <v>440</v>
      </c>
      <c r="C3" s="18" t="s">
        <v>38</v>
      </c>
      <c r="D3" s="17">
        <v>1</v>
      </c>
    </row>
    <row r="4" spans="1:4" x14ac:dyDescent="0.35">
      <c r="A4" s="1" t="s">
        <v>2</v>
      </c>
      <c r="B4" s="6">
        <v>440</v>
      </c>
      <c r="C4" s="18" t="s">
        <v>44</v>
      </c>
      <c r="D4" s="17">
        <v>1</v>
      </c>
    </row>
    <row r="5" spans="1:4" x14ac:dyDescent="0.35">
      <c r="A5" s="1" t="s">
        <v>3</v>
      </c>
      <c r="B5" s="6">
        <v>440</v>
      </c>
      <c r="C5" s="18" t="s">
        <v>40</v>
      </c>
      <c r="D5" s="17">
        <v>1</v>
      </c>
    </row>
    <row r="6" spans="1:4" x14ac:dyDescent="0.35">
      <c r="A6" s="1" t="s">
        <v>4</v>
      </c>
      <c r="B6" s="6">
        <v>440</v>
      </c>
      <c r="C6" s="18">
        <v>126</v>
      </c>
      <c r="D6" s="17">
        <v>2</v>
      </c>
    </row>
    <row r="7" spans="1:4" x14ac:dyDescent="0.35">
      <c r="A7" s="1" t="s">
        <v>5</v>
      </c>
      <c r="B7" s="6">
        <v>440</v>
      </c>
      <c r="C7" s="18" t="s">
        <v>43</v>
      </c>
      <c r="D7" s="17">
        <v>2</v>
      </c>
    </row>
    <row r="8" spans="1:4" x14ac:dyDescent="0.35">
      <c r="A8" s="1" t="s">
        <v>6</v>
      </c>
      <c r="B8" s="6">
        <v>440</v>
      </c>
      <c r="C8" s="18" t="s">
        <v>37</v>
      </c>
      <c r="D8" s="17">
        <v>2</v>
      </c>
    </row>
    <row r="9" spans="1:4" x14ac:dyDescent="0.35">
      <c r="A9" s="1" t="s">
        <v>7</v>
      </c>
      <c r="B9" s="6">
        <v>440</v>
      </c>
      <c r="C9" s="18" t="s">
        <v>41</v>
      </c>
      <c r="D9" s="17">
        <v>2</v>
      </c>
    </row>
    <row r="10" spans="1:4" x14ac:dyDescent="0.35">
      <c r="A10" s="1" t="s">
        <v>8</v>
      </c>
      <c r="B10" s="6">
        <v>440</v>
      </c>
      <c r="C10" s="18" t="s">
        <v>42</v>
      </c>
      <c r="D10" s="17">
        <v>2</v>
      </c>
    </row>
    <row r="11" spans="1:4" x14ac:dyDescent="0.35">
      <c r="A11" s="1" t="s">
        <v>45</v>
      </c>
      <c r="B11" s="6">
        <v>440</v>
      </c>
      <c r="C11" s="19">
        <v>131</v>
      </c>
      <c r="D11" s="17">
        <v>1</v>
      </c>
    </row>
    <row r="12" spans="1:4" x14ac:dyDescent="0.35">
      <c r="A12" s="1" t="s">
        <v>10</v>
      </c>
      <c r="B12" s="6">
        <v>440</v>
      </c>
      <c r="C12" s="18">
        <v>126</v>
      </c>
      <c r="D12" s="17">
        <v>1</v>
      </c>
    </row>
    <row r="13" spans="1:4" x14ac:dyDescent="0.35">
      <c r="A13" s="1" t="s">
        <v>11</v>
      </c>
      <c r="B13" s="6">
        <v>440</v>
      </c>
      <c r="C13" s="18" t="s">
        <v>43</v>
      </c>
      <c r="D13" s="17">
        <v>1</v>
      </c>
    </row>
    <row r="14" spans="1:4" x14ac:dyDescent="0.35">
      <c r="A14" s="1" t="s">
        <v>12</v>
      </c>
      <c r="B14" s="6">
        <v>440</v>
      </c>
      <c r="C14" s="18" t="s">
        <v>37</v>
      </c>
      <c r="D14" s="17">
        <v>1</v>
      </c>
    </row>
    <row r="15" spans="1:4" x14ac:dyDescent="0.35">
      <c r="A15" s="1" t="s">
        <v>13</v>
      </c>
      <c r="B15" s="6">
        <v>440</v>
      </c>
      <c r="C15" s="18" t="s">
        <v>41</v>
      </c>
      <c r="D15" s="17">
        <v>1</v>
      </c>
    </row>
    <row r="16" spans="1:4" x14ac:dyDescent="0.35">
      <c r="A16" s="1" t="s">
        <v>14</v>
      </c>
      <c r="B16" s="6">
        <v>440</v>
      </c>
      <c r="C16" s="18" t="s">
        <v>42</v>
      </c>
      <c r="D16" s="17">
        <v>1</v>
      </c>
    </row>
    <row r="17" spans="1:4" x14ac:dyDescent="0.35">
      <c r="A17" s="1" t="s">
        <v>15</v>
      </c>
      <c r="B17" s="6">
        <v>440</v>
      </c>
      <c r="C17" s="18" t="s">
        <v>39</v>
      </c>
      <c r="D17" s="17">
        <v>2</v>
      </c>
    </row>
    <row r="18" spans="1:4" x14ac:dyDescent="0.35">
      <c r="A18" s="1" t="s">
        <v>16</v>
      </c>
      <c r="B18" s="6">
        <v>440</v>
      </c>
      <c r="C18" s="18" t="s">
        <v>38</v>
      </c>
      <c r="D18" s="17">
        <v>2</v>
      </c>
    </row>
    <row r="19" spans="1:4" x14ac:dyDescent="0.35">
      <c r="A19" s="1" t="s">
        <v>17</v>
      </c>
      <c r="B19" s="6">
        <v>440</v>
      </c>
      <c r="C19" s="18" t="s">
        <v>44</v>
      </c>
      <c r="D19" s="17">
        <v>2</v>
      </c>
    </row>
    <row r="20" spans="1:4" x14ac:dyDescent="0.35">
      <c r="A20" s="1" t="s">
        <v>18</v>
      </c>
      <c r="B20" s="6">
        <v>440</v>
      </c>
      <c r="C20" s="18" t="s">
        <v>40</v>
      </c>
      <c r="D20" s="17">
        <v>2</v>
      </c>
    </row>
    <row r="21" spans="1:4" x14ac:dyDescent="0.35">
      <c r="A21" s="1" t="s">
        <v>45</v>
      </c>
      <c r="B21" s="6">
        <v>440</v>
      </c>
      <c r="C21" s="19">
        <v>131</v>
      </c>
      <c r="D21" s="16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G1" sqref="G1:H3"/>
    </sheetView>
  </sheetViews>
  <sheetFormatPr defaultRowHeight="14.5" x14ac:dyDescent="0.35"/>
  <cols>
    <col min="1" max="1" width="8.90625" style="10"/>
    <col min="5" max="5" width="11.453125" customWidth="1"/>
    <col min="7" max="7" width="12.1796875" customWidth="1"/>
  </cols>
  <sheetData>
    <row r="1" spans="1:8" s="22" customFormat="1" ht="27" customHeight="1" x14ac:dyDescent="0.35">
      <c r="A1" s="12" t="s">
        <v>36</v>
      </c>
      <c r="B1" s="21" t="s">
        <v>47</v>
      </c>
      <c r="C1" s="21" t="s">
        <v>48</v>
      </c>
      <c r="D1" s="21" t="s">
        <v>49</v>
      </c>
      <c r="E1" s="21" t="s">
        <v>50</v>
      </c>
      <c r="G1" s="21" t="s">
        <v>53</v>
      </c>
      <c r="H1" s="21" t="s">
        <v>51</v>
      </c>
    </row>
    <row r="2" spans="1:8" x14ac:dyDescent="0.35">
      <c r="A2" s="20" t="s">
        <v>0</v>
      </c>
      <c r="B2" s="16">
        <v>2.8125</v>
      </c>
      <c r="C2" s="16">
        <v>1260</v>
      </c>
      <c r="D2" s="7">
        <f>C2*B2</f>
        <v>3543.75</v>
      </c>
      <c r="E2" s="15">
        <f>D2/4400</f>
        <v>0.80539772727272729</v>
      </c>
      <c r="G2" s="7">
        <f>500/B2</f>
        <v>177.77777777777777</v>
      </c>
      <c r="H2" s="7">
        <f>4/B2</f>
        <v>1.4222222222222223</v>
      </c>
    </row>
    <row r="3" spans="1:8" x14ac:dyDescent="0.35">
      <c r="A3" s="20" t="s">
        <v>46</v>
      </c>
      <c r="B3" s="16">
        <v>2.8664000000000001</v>
      </c>
      <c r="C3" s="16">
        <v>1220</v>
      </c>
      <c r="D3" s="7">
        <f>C3*B3</f>
        <v>3497.0080000000003</v>
      </c>
      <c r="E3" s="15">
        <f>D3/4400</f>
        <v>0.79477454545454551</v>
      </c>
      <c r="G3" s="7">
        <f>500/B3</f>
        <v>174.43483114708346</v>
      </c>
      <c r="H3" s="7">
        <f>4/B3</f>
        <v>1.3954786491766675</v>
      </c>
    </row>
    <row r="4" spans="1:8" x14ac:dyDescent="0.35">
      <c r="A4" s="9"/>
      <c r="E4" s="8"/>
    </row>
    <row r="5" spans="1:8" x14ac:dyDescent="0.35">
      <c r="A5" s="9"/>
      <c r="E5" s="8"/>
    </row>
    <row r="6" spans="1:8" x14ac:dyDescent="0.35">
      <c r="A6" s="9"/>
      <c r="E6" s="8"/>
    </row>
    <row r="7" spans="1:8" x14ac:dyDescent="0.35">
      <c r="A7" s="9"/>
      <c r="E7" s="8"/>
    </row>
    <row r="8" spans="1:8" x14ac:dyDescent="0.35">
      <c r="A8" s="9"/>
      <c r="E8" s="8"/>
    </row>
    <row r="9" spans="1:8" x14ac:dyDescent="0.35">
      <c r="A9" s="9"/>
      <c r="E9" s="8"/>
    </row>
    <row r="10" spans="1:8" x14ac:dyDescent="0.35">
      <c r="A10" s="9"/>
      <c r="E10" s="8"/>
    </row>
    <row r="11" spans="1:8" x14ac:dyDescent="0.35">
      <c r="A11" s="9"/>
      <c r="E11" s="8"/>
    </row>
    <row r="12" spans="1:8" x14ac:dyDescent="0.35">
      <c r="A12" s="9"/>
      <c r="E12" s="8"/>
    </row>
    <row r="13" spans="1:8" x14ac:dyDescent="0.35">
      <c r="A13" s="9"/>
      <c r="E13" s="8"/>
    </row>
    <row r="14" spans="1:8" x14ac:dyDescent="0.35">
      <c r="A14" s="9"/>
      <c r="E14" s="8"/>
    </row>
    <row r="15" spans="1:8" x14ac:dyDescent="0.35">
      <c r="A15" s="9"/>
      <c r="E15" s="8"/>
    </row>
    <row r="16" spans="1:8" x14ac:dyDescent="0.35">
      <c r="A16" s="9"/>
      <c r="E16" s="8"/>
    </row>
    <row r="17" spans="1:5" x14ac:dyDescent="0.35">
      <c r="A17" s="9"/>
      <c r="E17" s="8"/>
    </row>
    <row r="18" spans="1:5" x14ac:dyDescent="0.35">
      <c r="A18" s="9"/>
      <c r="E18" s="8"/>
    </row>
    <row r="19" spans="1:5" x14ac:dyDescent="0.35">
      <c r="A19" s="9"/>
      <c r="E19" s="8"/>
    </row>
    <row r="20" spans="1:5" x14ac:dyDescent="0.35">
      <c r="A20" s="9"/>
      <c r="E20" s="8"/>
    </row>
    <row r="21" spans="1:5" x14ac:dyDescent="0.35">
      <c r="A21" s="9"/>
      <c r="E21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H24" sqref="H24"/>
    </sheetView>
  </sheetViews>
  <sheetFormatPr defaultRowHeight="14.5" x14ac:dyDescent="0.35"/>
  <cols>
    <col min="3" max="3" width="11.36328125" bestFit="1" customWidth="1"/>
    <col min="4" max="4" width="12.08984375" bestFit="1" customWidth="1"/>
  </cols>
  <sheetData>
    <row r="1" spans="1:16" x14ac:dyDescent="0.35">
      <c r="A1" t="s">
        <v>54</v>
      </c>
      <c r="B1" t="s">
        <v>55</v>
      </c>
      <c r="C1" t="s">
        <v>56</v>
      </c>
      <c r="D1" t="s">
        <v>57</v>
      </c>
      <c r="E1" t="s">
        <v>58</v>
      </c>
      <c r="I1" s="2"/>
      <c r="J1" s="2"/>
      <c r="K1" s="2"/>
      <c r="L1" s="2"/>
      <c r="M1" s="2"/>
      <c r="N1" s="2"/>
      <c r="O1" s="2"/>
      <c r="P1" s="2"/>
    </row>
    <row r="2" spans="1:16" x14ac:dyDescent="0.35">
      <c r="A2" t="s">
        <v>60</v>
      </c>
      <c r="B2">
        <v>1</v>
      </c>
      <c r="C2" s="23">
        <v>126</v>
      </c>
      <c r="D2" t="s">
        <v>62</v>
      </c>
      <c r="E2" t="s">
        <v>62</v>
      </c>
      <c r="I2" s="2"/>
      <c r="J2" s="2"/>
      <c r="K2" s="2"/>
      <c r="L2" s="24"/>
      <c r="M2" s="2"/>
      <c r="N2" s="2"/>
      <c r="O2" s="2"/>
      <c r="P2" s="2"/>
    </row>
    <row r="3" spans="1:16" x14ac:dyDescent="0.35">
      <c r="A3" t="s">
        <v>60</v>
      </c>
      <c r="B3">
        <v>1</v>
      </c>
      <c r="C3" s="23" t="s">
        <v>37</v>
      </c>
      <c r="D3" t="s">
        <v>64</v>
      </c>
      <c r="E3" t="s">
        <v>64</v>
      </c>
      <c r="I3" s="2"/>
      <c r="J3" s="2"/>
      <c r="K3" s="2"/>
      <c r="L3" s="24"/>
      <c r="M3" s="2"/>
      <c r="N3" s="2"/>
      <c r="O3" s="2"/>
      <c r="P3" s="2"/>
    </row>
    <row r="4" spans="1:16" x14ac:dyDescent="0.35">
      <c r="A4" t="s">
        <v>60</v>
      </c>
      <c r="B4">
        <v>1</v>
      </c>
      <c r="C4" s="23" t="s">
        <v>43</v>
      </c>
      <c r="D4" t="s">
        <v>63</v>
      </c>
      <c r="E4" t="s">
        <v>63</v>
      </c>
      <c r="I4" s="2"/>
      <c r="J4" s="2"/>
      <c r="K4" s="2"/>
      <c r="L4" s="24"/>
      <c r="M4" s="2"/>
      <c r="N4" s="2"/>
      <c r="O4" s="2"/>
      <c r="P4" s="2"/>
    </row>
    <row r="5" spans="1:16" x14ac:dyDescent="0.35">
      <c r="A5" t="s">
        <v>60</v>
      </c>
      <c r="B5">
        <v>1</v>
      </c>
      <c r="C5" s="23" t="s">
        <v>42</v>
      </c>
      <c r="D5" t="s">
        <v>66</v>
      </c>
      <c r="E5" t="s">
        <v>66</v>
      </c>
      <c r="I5" s="2"/>
      <c r="J5" s="2"/>
      <c r="K5" s="2"/>
      <c r="L5" s="24"/>
      <c r="M5" s="2"/>
      <c r="N5" s="2"/>
      <c r="O5" s="2"/>
      <c r="P5" s="2"/>
    </row>
    <row r="6" spans="1:16" x14ac:dyDescent="0.35">
      <c r="A6" t="s">
        <v>60</v>
      </c>
      <c r="B6">
        <v>1</v>
      </c>
      <c r="C6" s="23" t="s">
        <v>41</v>
      </c>
      <c r="D6" t="s">
        <v>65</v>
      </c>
      <c r="E6" t="s">
        <v>65</v>
      </c>
      <c r="I6" s="2"/>
      <c r="J6" s="2"/>
      <c r="K6" s="2"/>
      <c r="L6" s="24"/>
      <c r="M6" s="2"/>
      <c r="N6" s="2"/>
      <c r="O6" s="2"/>
      <c r="P6" s="2"/>
    </row>
    <row r="7" spans="1:16" x14ac:dyDescent="0.35">
      <c r="A7" t="s">
        <v>60</v>
      </c>
      <c r="B7">
        <v>1</v>
      </c>
      <c r="C7" s="23" t="s">
        <v>38</v>
      </c>
      <c r="D7" t="s">
        <v>46</v>
      </c>
      <c r="E7" t="s">
        <v>46</v>
      </c>
      <c r="I7" s="2"/>
      <c r="J7" s="2"/>
      <c r="K7" s="2"/>
      <c r="L7" s="24"/>
      <c r="M7" s="2"/>
      <c r="N7" s="2"/>
      <c r="O7" s="2"/>
      <c r="P7" s="2"/>
    </row>
    <row r="8" spans="1:16" x14ac:dyDescent="0.35">
      <c r="A8" t="s">
        <v>60</v>
      </c>
      <c r="B8">
        <v>1</v>
      </c>
      <c r="C8" s="23" t="s">
        <v>39</v>
      </c>
      <c r="D8" t="s">
        <v>0</v>
      </c>
      <c r="E8" t="s">
        <v>0</v>
      </c>
      <c r="I8" s="2"/>
      <c r="J8" s="2"/>
      <c r="K8" s="2"/>
      <c r="L8" s="24"/>
      <c r="M8" s="2"/>
      <c r="N8" s="2"/>
      <c r="O8" s="2"/>
      <c r="P8" s="2"/>
    </row>
    <row r="9" spans="1:16" x14ac:dyDescent="0.35">
      <c r="A9" t="s">
        <v>60</v>
      </c>
      <c r="B9">
        <v>1</v>
      </c>
      <c r="C9" s="23" t="s">
        <v>40</v>
      </c>
      <c r="D9" t="s">
        <v>68</v>
      </c>
      <c r="E9" t="s">
        <v>68</v>
      </c>
      <c r="I9" s="2"/>
      <c r="J9" s="2"/>
      <c r="K9" s="2"/>
      <c r="L9" s="24"/>
      <c r="M9" s="2"/>
      <c r="N9" s="2"/>
      <c r="O9" s="2"/>
      <c r="P9" s="2"/>
    </row>
    <row r="10" spans="1:16" x14ac:dyDescent="0.35">
      <c r="A10" t="s">
        <v>60</v>
      </c>
      <c r="B10">
        <v>1</v>
      </c>
      <c r="C10" s="23" t="s">
        <v>44</v>
      </c>
      <c r="D10" t="s">
        <v>67</v>
      </c>
      <c r="E10" t="s">
        <v>67</v>
      </c>
      <c r="I10" s="2"/>
      <c r="J10" s="2"/>
      <c r="K10" s="2"/>
      <c r="L10" s="24"/>
      <c r="M10" s="2"/>
      <c r="N10" s="2"/>
      <c r="O10" s="2"/>
      <c r="P10" s="2"/>
    </row>
    <row r="11" spans="1:16" x14ac:dyDescent="0.35">
      <c r="A11" t="s">
        <v>60</v>
      </c>
      <c r="B11">
        <v>1</v>
      </c>
      <c r="C11" s="23">
        <v>131</v>
      </c>
      <c r="D11" t="s">
        <v>59</v>
      </c>
      <c r="I11" s="2"/>
      <c r="J11" s="2"/>
      <c r="K11" s="2"/>
      <c r="L11" s="24"/>
      <c r="M11" s="2"/>
      <c r="N11" s="2"/>
      <c r="O11" s="2"/>
      <c r="P11" s="2"/>
    </row>
    <row r="12" spans="1:16" x14ac:dyDescent="0.35">
      <c r="A12" t="s">
        <v>61</v>
      </c>
      <c r="B12">
        <v>1</v>
      </c>
      <c r="C12" s="23">
        <v>126</v>
      </c>
      <c r="D12" t="s">
        <v>69</v>
      </c>
      <c r="E12" t="s">
        <v>69</v>
      </c>
      <c r="I12" s="2"/>
      <c r="J12" s="2"/>
      <c r="K12" s="2"/>
      <c r="L12" s="24"/>
      <c r="M12" s="2"/>
      <c r="N12" s="2"/>
      <c r="O12" s="2"/>
      <c r="P12" s="2"/>
    </row>
    <row r="13" spans="1:16" x14ac:dyDescent="0.35">
      <c r="A13" t="s">
        <v>61</v>
      </c>
      <c r="B13">
        <v>1</v>
      </c>
      <c r="C13" s="23" t="s">
        <v>37</v>
      </c>
      <c r="D13" t="s">
        <v>71</v>
      </c>
      <c r="E13" t="s">
        <v>71</v>
      </c>
      <c r="I13" s="2"/>
      <c r="J13" s="2"/>
      <c r="K13" s="2"/>
      <c r="L13" s="24"/>
      <c r="M13" s="2"/>
      <c r="N13" s="2"/>
      <c r="O13" s="2"/>
      <c r="P13" s="2"/>
    </row>
    <row r="14" spans="1:16" x14ac:dyDescent="0.35">
      <c r="A14" t="s">
        <v>61</v>
      </c>
      <c r="B14">
        <v>1</v>
      </c>
      <c r="C14" s="23" t="s">
        <v>43</v>
      </c>
      <c r="D14" t="s">
        <v>70</v>
      </c>
      <c r="E14" t="s">
        <v>70</v>
      </c>
      <c r="I14" s="2"/>
      <c r="J14" s="2"/>
      <c r="K14" s="2"/>
      <c r="L14" s="24"/>
      <c r="M14" s="2"/>
      <c r="N14" s="2"/>
      <c r="O14" s="2"/>
      <c r="P14" s="2"/>
    </row>
    <row r="15" spans="1:16" x14ac:dyDescent="0.35">
      <c r="A15" t="s">
        <v>61</v>
      </c>
      <c r="B15">
        <v>1</v>
      </c>
      <c r="C15" s="23" t="s">
        <v>42</v>
      </c>
      <c r="D15" t="s">
        <v>73</v>
      </c>
      <c r="E15" t="s">
        <v>73</v>
      </c>
      <c r="I15" s="2"/>
      <c r="J15" s="2"/>
      <c r="K15" s="2"/>
      <c r="L15" s="24"/>
      <c r="M15" s="2"/>
      <c r="N15" s="2"/>
      <c r="O15" s="2"/>
      <c r="P15" s="2"/>
    </row>
    <row r="16" spans="1:16" x14ac:dyDescent="0.35">
      <c r="A16" t="s">
        <v>61</v>
      </c>
      <c r="B16">
        <v>1</v>
      </c>
      <c r="C16" s="23" t="s">
        <v>41</v>
      </c>
      <c r="D16" t="s">
        <v>72</v>
      </c>
      <c r="E16" t="s">
        <v>72</v>
      </c>
      <c r="I16" s="2"/>
      <c r="J16" s="2"/>
      <c r="K16" s="2"/>
      <c r="L16" s="24"/>
      <c r="M16" s="2"/>
      <c r="N16" s="2"/>
      <c r="O16" s="2"/>
      <c r="P16" s="2"/>
    </row>
    <row r="17" spans="1:16" x14ac:dyDescent="0.35">
      <c r="A17" t="s">
        <v>61</v>
      </c>
      <c r="B17">
        <v>1</v>
      </c>
      <c r="C17" s="23" t="s">
        <v>38</v>
      </c>
      <c r="D17" t="s">
        <v>75</v>
      </c>
      <c r="E17" t="s">
        <v>75</v>
      </c>
      <c r="I17" s="2"/>
      <c r="J17" s="2"/>
      <c r="K17" s="2"/>
      <c r="L17" s="24"/>
      <c r="M17" s="2"/>
      <c r="N17" s="2"/>
      <c r="O17" s="2"/>
      <c r="P17" s="2"/>
    </row>
    <row r="18" spans="1:16" x14ac:dyDescent="0.35">
      <c r="A18" t="s">
        <v>61</v>
      </c>
      <c r="B18">
        <v>1</v>
      </c>
      <c r="C18" s="23" t="s">
        <v>39</v>
      </c>
      <c r="D18" t="s">
        <v>74</v>
      </c>
      <c r="E18" t="s">
        <v>74</v>
      </c>
      <c r="I18" s="2"/>
      <c r="J18" s="2"/>
      <c r="K18" s="2"/>
      <c r="L18" s="24"/>
      <c r="M18" s="2"/>
      <c r="N18" s="2"/>
      <c r="O18" s="2"/>
      <c r="P18" s="2"/>
    </row>
    <row r="19" spans="1:16" x14ac:dyDescent="0.35">
      <c r="A19" t="s">
        <v>61</v>
      </c>
      <c r="B19">
        <v>1</v>
      </c>
      <c r="C19" s="23" t="s">
        <v>40</v>
      </c>
      <c r="D19" t="s">
        <v>77</v>
      </c>
      <c r="E19" t="s">
        <v>77</v>
      </c>
      <c r="I19" s="2"/>
      <c r="J19" s="2"/>
      <c r="K19" s="2"/>
      <c r="L19" s="24"/>
      <c r="M19" s="2"/>
      <c r="N19" s="2"/>
      <c r="O19" s="2"/>
      <c r="P19" s="2"/>
    </row>
    <row r="20" spans="1:16" x14ac:dyDescent="0.35">
      <c r="A20" t="s">
        <v>61</v>
      </c>
      <c r="B20">
        <v>1</v>
      </c>
      <c r="C20" s="23" t="s">
        <v>44</v>
      </c>
      <c r="D20" t="s">
        <v>76</v>
      </c>
      <c r="E20" t="s">
        <v>76</v>
      </c>
      <c r="I20" s="2"/>
      <c r="J20" s="2"/>
      <c r="K20" s="2"/>
      <c r="L20" s="24"/>
      <c r="M20" s="2"/>
      <c r="N20" s="2"/>
      <c r="O20" s="2"/>
      <c r="P20" s="2"/>
    </row>
    <row r="21" spans="1:16" x14ac:dyDescent="0.35">
      <c r="A21" t="s">
        <v>61</v>
      </c>
      <c r="B21">
        <v>1</v>
      </c>
      <c r="C21" s="23">
        <v>131</v>
      </c>
      <c r="D21" t="s">
        <v>59</v>
      </c>
      <c r="I21" s="2"/>
      <c r="J21" s="2"/>
      <c r="K21" s="2"/>
      <c r="L21" s="24"/>
      <c r="M21" s="2"/>
      <c r="N21" s="2"/>
      <c r="O21" s="2"/>
      <c r="P21" s="2"/>
    </row>
    <row r="22" spans="1:16" x14ac:dyDescent="0.35">
      <c r="I22" s="2"/>
      <c r="J22" s="2"/>
      <c r="K22" s="2"/>
      <c r="L22" s="2"/>
      <c r="M22" s="2"/>
      <c r="N22" s="2"/>
      <c r="O22" s="2"/>
      <c r="P22" s="2"/>
    </row>
    <row r="23" spans="1:16" x14ac:dyDescent="0.35">
      <c r="I23" s="2"/>
      <c r="J23" s="2"/>
      <c r="K23" s="2"/>
      <c r="L23" s="2"/>
      <c r="M23" s="2"/>
      <c r="N23" s="2"/>
      <c r="O23" s="2"/>
      <c r="P2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F15" sqref="F15"/>
    </sheetView>
  </sheetViews>
  <sheetFormatPr defaultRowHeight="14.5" x14ac:dyDescent="0.35"/>
  <sheetData>
    <row r="1" spans="1:3" x14ac:dyDescent="0.35">
      <c r="A1" t="s">
        <v>54</v>
      </c>
      <c r="B1" t="s">
        <v>55</v>
      </c>
      <c r="C1" t="s">
        <v>78</v>
      </c>
    </row>
    <row r="2" spans="1:3" x14ac:dyDescent="0.35">
      <c r="A2" t="s">
        <v>60</v>
      </c>
      <c r="B2">
        <v>1</v>
      </c>
      <c r="C2" t="s">
        <v>59</v>
      </c>
    </row>
    <row r="3" spans="1:3" x14ac:dyDescent="0.35">
      <c r="A3" t="s">
        <v>61</v>
      </c>
      <c r="B3">
        <v>1</v>
      </c>
      <c r="C3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information</vt:lpstr>
      <vt:lpstr>TMT labeling</vt:lpstr>
      <vt:lpstr>tmt recovery</vt:lpstr>
      <vt:lpstr>pre_isobaricTagSamples</vt:lpstr>
      <vt:lpstr>isobaricTagReference</vt:lpstr>
    </vt:vector>
  </TitlesOfParts>
  <Company>PNNL IM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Vlad Petyuk</cp:lastModifiedBy>
  <cp:lastPrinted>2017-09-04T19:51:16Z</cp:lastPrinted>
  <dcterms:created xsi:type="dcterms:W3CDTF">2017-08-23T01:09:09Z</dcterms:created>
  <dcterms:modified xsi:type="dcterms:W3CDTF">2017-11-02T17:38:32Z</dcterms:modified>
</cp:coreProperties>
</file>