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arunjose/Desktop/Flixmedia/git/tests/data-analyst/community_service_charge_analysis/reporting/"/>
    </mc:Choice>
  </mc:AlternateContent>
  <xr:revisionPtr revIDLastSave="0" documentId="8_{9E51FB76-3103-1342-A665-CB74DD4EAACB}" xr6:coauthVersionLast="47" xr6:coauthVersionMax="47" xr10:uidLastSave="{00000000-0000-0000-0000-000000000000}"/>
  <bookViews>
    <workbookView xWindow="0" yWindow="760" windowWidth="30240" windowHeight="17300" activeTab="2" xr2:uid="{06A11695-04DB-1B43-AB26-A86222673AD7}"/>
  </bookViews>
  <sheets>
    <sheet name="Data" sheetId="1" r:id="rId1"/>
    <sheet name="Dashboard" sheetId="2" r:id="rId2"/>
    <sheet name="Reconciliation" sheetId="4" r:id="rId3"/>
  </sheets>
  <definedNames>
    <definedName name="_xlnm._FilterDatabase" localSheetId="0" hidden="1">Data!$A$1:$I$1</definedName>
  </definedNames>
  <calcPr calcId="191029"/>
  <pivotCaches>
    <pivotCache cacheId="8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6" i="4" l="1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35" i="4"/>
  <c r="K3" i="1"/>
  <c r="K4" i="1"/>
  <c r="K5" i="1"/>
  <c r="K6" i="1"/>
  <c r="K7" i="1"/>
  <c r="K8" i="1"/>
  <c r="K9" i="1"/>
  <c r="K10" i="1"/>
  <c r="K11" i="1"/>
  <c r="K12" i="1"/>
  <c r="K13" i="1"/>
  <c r="K2" i="1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35" i="4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</calcChain>
</file>

<file path=xl/sharedStrings.xml><?xml version="1.0" encoding="utf-8"?>
<sst xmlns="http://purl.oclc.org/ooxml/spreadsheetml/main" count="144" uniqueCount="39">
  <si>
    <t>BookingID</t>
  </si>
  <si>
    <t>EventDate</t>
  </si>
  <si>
    <t>EventType</t>
  </si>
  <si>
    <t>BookingFee</t>
  </si>
  <si>
    <t>TotalDirectCost</t>
  </si>
  <si>
    <t>AllocatedIndirectCost</t>
  </si>
  <si>
    <t>TotalEventCost</t>
  </si>
  <si>
    <t>NetProfit</t>
  </si>
  <si>
    <t>Meeting</t>
  </si>
  <si>
    <t>Conference</t>
  </si>
  <si>
    <t>Wedding</t>
  </si>
  <si>
    <t>Charity</t>
  </si>
  <si>
    <t>Party</t>
  </si>
  <si>
    <t>Row Labels</t>
  </si>
  <si>
    <t>Grand Total</t>
  </si>
  <si>
    <t>Sum of BookingFee</t>
  </si>
  <si>
    <t>Sum of TotalEventCost</t>
  </si>
  <si>
    <t>Sum of NetProfit</t>
  </si>
  <si>
    <t>Profitability by Event Type</t>
  </si>
  <si>
    <t>Monthly Performance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</si>
  <si>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</si>
  <si>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</si>
  <si>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</si>
  <si>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</si>
  <si>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</si>
  <si>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</si>
  <si>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</si>
  <si>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</si>
  <si>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</si>
  <si>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</si>
  <si>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</si>
  <si>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</si>
  <si>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BudgetedNetProfit</t>
  </si>
  <si>
    <t>Variance</t>
  </si>
  <si>
    <t>ExceptionStatus</t>
  </si>
  <si>
    <t>AmountPaid</t>
  </si>
  <si>
    <t>OriginalBookingFee</t>
  </si>
  <si>
    <t>AmountPaidFromBank</t>
  </si>
  <si>
    <t>ReconciliationStatus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</si>
</sst>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&quot;£&quot;#,##0.00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0"/>
      <color theme="1"/>
      <name val="Arial Unicode MS"/>
      <family val="2"/>
    </font>
    <font>
      <b/>
      <sz val="16"/>
      <color theme="1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33" borderId="0" xfId="0" applyFont="1" applyFill="1"/>
    <xf numFmtId="0" fontId="21" fillId="0" borderId="0" xfId="0" pivotButton="1" applyFont="1"/>
    <xf numFmtId="164" fontId="21" fillId="0" borderId="0" xfId="0" applyNumberFormat="1" applyFont="1"/>
    <xf numFmtId="0" fontId="21" fillId="0" borderId="0" xfId="0" applyFont="1" applyAlignment="1">
      <alignment horizontal="left"/>
    </xf>
    <xf numFmtId="0" fontId="22" fillId="0" borderId="0" xfId="0" applyFont="1"/>
    <xf numFmtId="0" fontId="22" fillId="0" borderId="0" xfId="0" pivotButton="1" applyFont="1"/>
    <xf numFmtId="0" fontId="22" fillId="0" borderId="0" xfId="0" applyFont="1" applyAlignment="1">
      <alignment horizontal="left"/>
    </xf>
    <xf numFmtId="0" fontId="22" fillId="0" borderId="0" xfId="0" applyNumberFormat="1" applyFont="1"/>
    <xf numFmtId="0" fontId="20" fillId="0" borderId="0" xfId="0" applyFont="1"/>
    <xf numFmtId="0" fontId="23" fillId="0" borderId="0" xfId="0" applyFont="1"/>
    <xf numFmtId="0" fontId="16" fillId="0" borderId="0" xfId="0" applyFont="1"/>
    <xf numFmtId="0" fontId="24" fillId="0" borderId="0" xfId="0" applyFont="1"/>
    <xf numFmtId="0" fontId="23" fillId="34" borderId="0" xfId="0" applyFont="1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4" formatCode="&quot;£&quot;#,##0.00;[Red]&quot;£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£&quot;#,##0.00;[Red]&quot;£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Varun Jose" refreshedDateIso="2025-08-04T21:35:27.66999984160065675" createdVersion="8" refreshedVersion="8" minRefreshableVersion="3" recordCount="100" xr:uid="{679646A8-BD2A-8B41-913D-61D787E9AF7A}">
  <cacheSource type="worksheet">
    <worksheetSource ref="A1:H101" sheet="Data"/>
  </cacheSource>
  <cacheFields count="11">
    <cacheField name="BookingID" numFmtId="0">
      <sharedItems containsSemiMixedTypes="0" containsString="0" containsNumber="1" containsInteger="1" minValue="101" maxValue="200"/>
    </cacheField>
    <cacheField name="EventDate" numFmtId="14">
      <sharedItems containsSemiMixedTypes="0" containsNonDate="0" containsDate="1" containsString="0" minDate="2023-04-05T00:00:00" maxDate="2024-03-29T00:00:00" count="86">
        <d v="2023-04-05T00:00:00"/>
        <d v="2023-04-06T00:00:00"/>
        <d v="2023-04-15T00:00:00"/>
        <d v="2023-04-16T00:00:00"/>
        <d v="2023-04-26T00:00:00"/>
        <d v="2023-05-09T00:00:00"/>
        <d v="2023-05-11T00:00:00"/>
        <d v="2023-05-15T00:00:00"/>
        <d v="2023-05-16T00:00:00"/>
        <d v="2023-05-21T00:00:00"/>
        <d v="2023-05-23T00:00:00"/>
        <d v="2023-05-24T00:00:00"/>
        <d v="2023-05-25T00:00:00"/>
        <d v="2023-05-26T00:00:00"/>
        <d v="2023-06-09T00:00:00"/>
        <d v="2023-06-11T00:00:00"/>
        <d v="2023-06-12T00:00:00"/>
        <d v="2023-06-17T00:00:00"/>
        <d v="2023-06-19T00:00:00"/>
        <d v="2023-06-21T00:00:00"/>
        <d v="2023-06-24T00:00:00"/>
        <d v="2023-07-13T00:00:00"/>
        <d v="2023-07-14T00:00:00"/>
        <d v="2023-07-16T00:00:00"/>
        <d v="2023-08-06T00:00:00"/>
        <d v="2023-08-09T00:00:00"/>
        <d v="2023-08-20T00:00:00"/>
        <d v="2023-08-21T00:00:00"/>
        <d v="2023-08-24T00:00:00"/>
        <d v="2023-08-26T00:00:00"/>
        <d v="2023-08-27T00:00:00"/>
        <d v="2023-08-28T00:00:00"/>
        <d v="2023-08-29T00:00:00"/>
        <d v="2023-08-30T00:00:00"/>
        <d v="2023-09-02T00:00:00"/>
        <d v="2023-09-08T00:00:00"/>
        <d v="2023-09-10T00:00:00"/>
        <d v="2023-09-15T00:00:00"/>
        <d v="2023-09-16T00:00:00"/>
        <d v="2023-09-18T00:00:00"/>
        <d v="2023-09-20T00:00:00"/>
        <d v="2023-09-25T00:00:00"/>
        <d v="2023-09-27T00:00:00"/>
        <d v="2023-09-28T00:00:00"/>
        <d v="2023-09-29T00:00:00"/>
        <d v="2023-10-03T00:00:00"/>
        <d v="2023-10-04T00:00:00"/>
        <d v="2023-10-09T00:00:00"/>
        <d v="2023-10-13T00:00:00"/>
        <d v="2023-10-16T00:00:00"/>
        <d v="2023-10-25T00:00:00"/>
        <d v="2023-10-29T00:00:00"/>
        <d v="2023-10-30T00:00:00"/>
        <d v="2023-10-31T00:00:00"/>
        <d v="2023-11-10T00:00:00"/>
        <d v="2023-11-13T00:00:00"/>
        <d v="2023-11-15T00:00:00"/>
        <d v="2023-11-18T00:00:00"/>
        <d v="2023-11-24T00:00:00"/>
        <d v="2023-11-26T00:00:00"/>
        <d v="2023-12-02T00:00:00"/>
        <d v="2023-12-06T00:00:00"/>
        <d v="2023-12-11T00:00:00"/>
        <d v="2023-12-18T00:00:00"/>
        <d v="2023-12-22T00:00:00"/>
        <d v="2023-12-23T00:00:00"/>
        <d v="2023-12-26T00:00:00"/>
        <d v="2023-12-27T00:00:00"/>
        <d v="2024-01-01T00:00:00"/>
        <d v="2024-01-05T00:00:00"/>
        <d v="2024-01-09T00:00:00"/>
        <d v="2024-01-11T00:00:00"/>
        <d v="2024-01-16T00:00:00"/>
        <d v="2024-01-18T00:00:00"/>
        <d v="2024-01-26T00:00:00"/>
        <d v="2024-02-02T00:00:00"/>
        <d v="2024-02-04T00:00:00"/>
        <d v="2024-02-08T00:00:00"/>
        <d v="2024-02-13T00:00:00"/>
        <d v="2024-02-22T00:00:00"/>
        <d v="2024-02-26T00:00:00"/>
        <d v="2024-02-28T00:00:00"/>
        <d v="2024-03-06T00:00:00"/>
        <d v="2024-03-07T00:00:00"/>
        <d v="2024-03-18T00:00:00"/>
        <d v="2024-03-28T00:00:00"/>
      </sharedItems>
      <fieldGroup par="10"/>
    </cacheField>
    <cacheField name="EventType" numFmtId="0">
      <sharedItems count="5">
        <s v="Meeting"/>
        <s v="Conference"/>
        <s v="Wedding"/>
        <s v="Charity"/>
        <s v="Party"/>
      </sharedItems>
    </cacheField>
    <cacheField name="BookingFee" numFmtId="0">
      <sharedItems containsSemiMixedTypes="0" containsString="0" containsNumber="1" minValue="28.61" maxValue="1583.02"/>
    </cacheField>
    <cacheField name="TotalDirectCost" numFmtId="0">
      <sharedItems containsSemiMixedTypes="0" containsString="0" containsNumber="1" minValue="0" maxValue="358.65"/>
    </cacheField>
    <cacheField name="AllocatedIndirectCost" numFmtId="0">
      <sharedItems containsSemiMixedTypes="0" containsString="0" containsNumber="1" minValue="151.3322" maxValue="151.3322"/>
    </cacheField>
    <cacheField name="TotalEventCost" numFmtId="0">
      <sharedItems containsSemiMixedTypes="0" containsString="0" containsNumber="1" minValue="151.3322" maxValue="509.98219999999998"/>
    </cacheField>
    <cacheField name="NetProfit" numFmtId="0">
      <sharedItems containsSemiMixedTypes="0" containsString="0" containsNumber="1" minValue="-459.85219999999998" maxValue="1431.6877999999999"/>
    </cacheField>
    <cacheField name="Months (EventDate)" numFmtId="0" databaseField="0">
      <fieldGroup base="1">
        <rangePr groupBy="months" startDate="2023-04-05T00:00:00" endDate="2024-03-29T00:00:00"/>
        <groupItems count="14">
          <s v="&lt;05/04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3/2024"/>
        </groupItems>
      </fieldGroup>
    </cacheField>
    <cacheField name="Quarters (EventDate)" numFmtId="0" databaseField="0">
      <fieldGroup base="1">
        <rangePr groupBy="quarters" startDate="2023-04-05T00:00:00" endDate="2024-03-29T00:00:00"/>
        <groupItems count="6">
          <s v="&lt;05/04/2023"/>
          <s v="Qtr1"/>
          <s v="Qtr2"/>
          <s v="Qtr3"/>
          <s v="Qtr4"/>
          <s v="&gt;29/03/2024"/>
        </groupItems>
      </fieldGroup>
    </cacheField>
    <cacheField name="Years (EventDate)" numFmtId="0" databaseField="0">
      <fieldGroup base="1">
        <rangePr groupBy="years" startDate="2023-04-05T00:00:00" endDate="2024-03-29T00:00:00"/>
        <groupItems count="4">
          <s v="&lt;05/04/2023"/>
          <s v="2023"/>
          <s v="2024"/>
          <s v="&gt;29/0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">
  <r>
    <n v="189"/>
    <x v="0"/>
    <x v="0"/>
    <n v="163.24"/>
    <n v="199.07"/>
    <n v="151.3322"/>
    <n v="350.40219999999999"/>
    <n v="-187.16220000000001"/>
  </r>
  <r>
    <n v="109"/>
    <x v="1"/>
    <x v="1"/>
    <n v="800"/>
    <n v="237.99"/>
    <n v="151.3322"/>
    <n v="389.32220000000001"/>
    <n v="410.67779999999999"/>
  </r>
  <r>
    <n v="143"/>
    <x v="2"/>
    <x v="2"/>
    <n v="1356.88"/>
    <n v="0"/>
    <n v="151.3322"/>
    <n v="151.3322"/>
    <n v="1205.5478000000001"/>
  </r>
  <r>
    <n v="155"/>
    <x v="3"/>
    <x v="2"/>
    <n v="1080.79"/>
    <n v="211.23"/>
    <n v="151.3322"/>
    <n v="362.56220000000002"/>
    <n v="718.2278"/>
  </r>
  <r>
    <n v="194"/>
    <x v="3"/>
    <x v="2"/>
    <n v="1091.07"/>
    <n v="226.41"/>
    <n v="151.3322"/>
    <n v="377.74220000000003"/>
    <n v="713.32780000000002"/>
  </r>
  <r>
    <n v="127"/>
    <x v="4"/>
    <x v="3"/>
    <n v="30.75"/>
    <n v="0"/>
    <n v="151.3322"/>
    <n v="151.3322"/>
    <n v="-120.5822"/>
  </r>
  <r>
    <n v="199"/>
    <x v="5"/>
    <x v="3"/>
    <n v="71.06"/>
    <n v="87.51"/>
    <n v="151.3322"/>
    <n v="238.84219999999999"/>
    <n v="-167.78219999999999"/>
  </r>
  <r>
    <n v="166"/>
    <x v="6"/>
    <x v="2"/>
    <n v="1044.08"/>
    <n v="195.49"/>
    <n v="151.3322"/>
    <n v="346.82220000000001"/>
    <n v="697.25779999999997"/>
  </r>
  <r>
    <n v="188"/>
    <x v="7"/>
    <x v="0"/>
    <n v="154.33000000000001"/>
    <n v="70.430000000000007"/>
    <n v="151.3322"/>
    <n v="221.76220000000001"/>
    <n v="-67.432199999999995"/>
  </r>
  <r>
    <n v="135"/>
    <x v="8"/>
    <x v="1"/>
    <n v="800"/>
    <n v="354.15"/>
    <n v="151.3322"/>
    <n v="505.48219999999998"/>
    <n v="294.51780000000002"/>
  </r>
  <r>
    <n v="156"/>
    <x v="8"/>
    <x v="1"/>
    <n v="800"/>
    <n v="0"/>
    <n v="151.3322"/>
    <n v="151.3322"/>
    <n v="648.66780000000006"/>
  </r>
  <r>
    <n v="150"/>
    <x v="9"/>
    <x v="2"/>
    <n v="1238.92"/>
    <n v="0"/>
    <n v="151.3322"/>
    <n v="151.3322"/>
    <n v="1087.5878"/>
  </r>
  <r>
    <n v="182"/>
    <x v="10"/>
    <x v="4"/>
    <n v="479.42"/>
    <n v="0"/>
    <n v="151.3322"/>
    <n v="151.3322"/>
    <n v="328.08780000000002"/>
  </r>
  <r>
    <n v="157"/>
    <x v="11"/>
    <x v="0"/>
    <n v="180.41"/>
    <n v="0"/>
    <n v="151.3322"/>
    <n v="151.3322"/>
    <n v="29.0778"/>
  </r>
  <r>
    <n v="110"/>
    <x v="12"/>
    <x v="3"/>
    <n v="83.78"/>
    <n v="294.45"/>
    <n v="151.3322"/>
    <n v="445.78219999999999"/>
    <n v="-362.00220000000002"/>
  </r>
  <r>
    <n v="140"/>
    <x v="13"/>
    <x v="3"/>
    <n v="82.87"/>
    <n v="74.959999999999994"/>
    <n v="151.3322"/>
    <n v="226.29220000000001"/>
    <n v="-143.4222"/>
  </r>
  <r>
    <n v="145"/>
    <x v="14"/>
    <x v="1"/>
    <n v="800"/>
    <n v="85.59"/>
    <n v="151.3322"/>
    <n v="236.9222"/>
    <n v="563.07780000000002"/>
  </r>
  <r>
    <n v="183"/>
    <x v="15"/>
    <x v="1"/>
    <n v="800"/>
    <n v="0"/>
    <n v="151.3322"/>
    <n v="151.3322"/>
    <n v="648.66780000000006"/>
  </r>
  <r>
    <n v="122"/>
    <x v="16"/>
    <x v="4"/>
    <n v="523.13"/>
    <n v="0"/>
    <n v="151.3322"/>
    <n v="151.3322"/>
    <n v="371.7978"/>
  </r>
  <r>
    <n v="104"/>
    <x v="17"/>
    <x v="2"/>
    <n v="1141.8800000000001"/>
    <n v="255.44"/>
    <n v="151.3322"/>
    <n v="406.7722"/>
    <n v="735.1078"/>
  </r>
  <r>
    <n v="178"/>
    <x v="17"/>
    <x v="1"/>
    <n v="800"/>
    <n v="76.92"/>
    <n v="151.3322"/>
    <n v="228.25219999999999"/>
    <n v="571.74779999999998"/>
  </r>
  <r>
    <n v="132"/>
    <x v="18"/>
    <x v="4"/>
    <n v="396.9"/>
    <n v="194.67"/>
    <n v="151.3322"/>
    <n v="346.00220000000002"/>
    <n v="50.897799999999997"/>
  </r>
  <r>
    <n v="102"/>
    <x v="19"/>
    <x v="3"/>
    <n v="53.22"/>
    <n v="178.61"/>
    <n v="151.3322"/>
    <n v="329.94220000000001"/>
    <n v="-276.72219999999999"/>
  </r>
  <r>
    <n v="128"/>
    <x v="19"/>
    <x v="0"/>
    <n v="122.74"/>
    <n v="85"/>
    <n v="151.3322"/>
    <n v="236.3322"/>
    <n v="-113.59220000000001"/>
  </r>
  <r>
    <n v="196"/>
    <x v="20"/>
    <x v="4"/>
    <n v="413.55"/>
    <n v="0"/>
    <n v="151.3322"/>
    <n v="151.3322"/>
    <n v="262.21780000000001"/>
  </r>
  <r>
    <n v="168"/>
    <x v="21"/>
    <x v="0"/>
    <n v="157.08000000000001"/>
    <n v="253.86"/>
    <n v="151.3322"/>
    <n v="405.19220000000001"/>
    <n v="-248.1122"/>
  </r>
  <r>
    <n v="125"/>
    <x v="22"/>
    <x v="3"/>
    <n v="73.52"/>
    <n v="197.98"/>
    <n v="151.3322"/>
    <n v="349.31220000000002"/>
    <n v="-275.79219999999998"/>
  </r>
  <r>
    <n v="138"/>
    <x v="23"/>
    <x v="0"/>
    <n v="96.42"/>
    <n v="0"/>
    <n v="151.3322"/>
    <n v="151.3322"/>
    <n v="-54.912199999999999"/>
  </r>
  <r>
    <n v="144"/>
    <x v="24"/>
    <x v="0"/>
    <n v="154.66999999999999"/>
    <n v="305.25"/>
    <n v="151.3322"/>
    <n v="456.5822"/>
    <n v="-301.91219999999998"/>
  </r>
  <r>
    <n v="151"/>
    <x v="25"/>
    <x v="1"/>
    <n v="800"/>
    <n v="266.7"/>
    <n v="151.3322"/>
    <n v="418.03219999999999"/>
    <n v="381.96780000000001"/>
  </r>
  <r>
    <n v="172"/>
    <x v="26"/>
    <x v="3"/>
    <n v="75.13"/>
    <n v="236.31"/>
    <n v="151.3322"/>
    <n v="387.6422"/>
    <n v="-312.51220000000001"/>
  </r>
  <r>
    <n v="175"/>
    <x v="27"/>
    <x v="0"/>
    <n v="164.06"/>
    <n v="85.48"/>
    <n v="151.3322"/>
    <n v="236.81219999999999"/>
    <n v="-72.752200000000002"/>
  </r>
  <r>
    <n v="177"/>
    <x v="28"/>
    <x v="1"/>
    <n v="800"/>
    <n v="308.33999999999997"/>
    <n v="151.3322"/>
    <n v="459.67219999999998"/>
    <n v="340.32780000000002"/>
  </r>
  <r>
    <n v="133"/>
    <x v="29"/>
    <x v="3"/>
    <n v="49.72"/>
    <n v="358.24"/>
    <n v="151.3322"/>
    <n v="509.57220000000001"/>
    <n v="-459.85219999999998"/>
  </r>
  <r>
    <n v="191"/>
    <x v="29"/>
    <x v="0"/>
    <n v="103.53"/>
    <n v="166.25"/>
    <n v="151.3322"/>
    <n v="317.5822"/>
    <n v="-214.0522"/>
  </r>
  <r>
    <n v="141"/>
    <x v="30"/>
    <x v="2"/>
    <n v="1336.75"/>
    <n v="0"/>
    <n v="151.3322"/>
    <n v="151.3322"/>
    <n v="1185.4177999999999"/>
  </r>
  <r>
    <n v="200"/>
    <x v="31"/>
    <x v="3"/>
    <n v="72.44"/>
    <n v="174.14"/>
    <n v="151.3322"/>
    <n v="325.47219999999999"/>
    <n v="-253.03219999999999"/>
  </r>
  <r>
    <n v="121"/>
    <x v="32"/>
    <x v="2"/>
    <n v="1141.17"/>
    <n v="87.25"/>
    <n v="151.3322"/>
    <n v="238.5822"/>
    <n v="902.58780000000002"/>
  </r>
  <r>
    <n v="120"/>
    <x v="33"/>
    <x v="4"/>
    <n v="436.66"/>
    <n v="164.86"/>
    <n v="151.3322"/>
    <n v="316.19220000000001"/>
    <n v="120.4678"/>
  </r>
  <r>
    <n v="117"/>
    <x v="34"/>
    <x v="1"/>
    <n v="800"/>
    <n v="181.49"/>
    <n v="151.3322"/>
    <n v="332.82220000000001"/>
    <n v="467.17779999999999"/>
  </r>
  <r>
    <n v="114"/>
    <x v="35"/>
    <x v="3"/>
    <n v="78.06"/>
    <n v="358.65"/>
    <n v="151.3322"/>
    <n v="509.98219999999998"/>
    <n v="-431.92219999999998"/>
  </r>
  <r>
    <n v="116"/>
    <x v="36"/>
    <x v="1"/>
    <n v="800"/>
    <n v="77.11"/>
    <n v="151.3322"/>
    <n v="228.44220000000001"/>
    <n v="571.55780000000004"/>
  </r>
  <r>
    <n v="162"/>
    <x v="37"/>
    <x v="1"/>
    <n v="800"/>
    <n v="187.41"/>
    <n v="151.3322"/>
    <n v="338.74220000000003"/>
    <n v="461.25779999999997"/>
  </r>
  <r>
    <n v="186"/>
    <x v="38"/>
    <x v="3"/>
    <n v="28.61"/>
    <n v="95.42"/>
    <n v="151.3322"/>
    <n v="246.75219999999999"/>
    <n v="-218.1422"/>
  </r>
  <r>
    <n v="160"/>
    <x v="39"/>
    <x v="4"/>
    <n v="479.23"/>
    <n v="263.14"/>
    <n v="151.3322"/>
    <n v="414.47219999999999"/>
    <n v="64.757800000000003"/>
  </r>
  <r>
    <n v="181"/>
    <x v="40"/>
    <x v="4"/>
    <n v="382.67"/>
    <n v="0"/>
    <n v="151.3322"/>
    <n v="151.3322"/>
    <n v="231.33779999999999"/>
  </r>
  <r>
    <n v="187"/>
    <x v="40"/>
    <x v="2"/>
    <n v="1427.69"/>
    <n v="167.9"/>
    <n v="151.3322"/>
    <n v="319.23219999999998"/>
    <n v="1108.4577999999999"/>
  </r>
  <r>
    <n v="190"/>
    <x v="41"/>
    <x v="0"/>
    <n v="130.32"/>
    <n v="183.44"/>
    <n v="151.3322"/>
    <n v="334.7722"/>
    <n v="-204.4522"/>
  </r>
  <r>
    <n v="149"/>
    <x v="42"/>
    <x v="0"/>
    <n v="104.91"/>
    <n v="294.51"/>
    <n v="151.3322"/>
    <n v="445.84219999999999"/>
    <n v="-340.93220000000002"/>
  </r>
  <r>
    <n v="179"/>
    <x v="43"/>
    <x v="1"/>
    <n v="800"/>
    <n v="173.33"/>
    <n v="151.3322"/>
    <n v="324.66219999999998"/>
    <n v="475.33780000000002"/>
  </r>
  <r>
    <n v="136"/>
    <x v="44"/>
    <x v="3"/>
    <n v="83.76"/>
    <n v="0"/>
    <n v="151.3322"/>
    <n v="151.3322"/>
    <n v="-67.572199999999995"/>
  </r>
  <r>
    <n v="103"/>
    <x v="45"/>
    <x v="3"/>
    <n v="72.16"/>
    <n v="189.78"/>
    <n v="151.3322"/>
    <n v="341.11219999999997"/>
    <n v="-268.9522"/>
  </r>
  <r>
    <n v="142"/>
    <x v="45"/>
    <x v="2"/>
    <n v="1280.2"/>
    <n v="79.55"/>
    <n v="151.3322"/>
    <n v="230.88220000000001"/>
    <n v="1049.3178"/>
  </r>
  <r>
    <n v="153"/>
    <x v="45"/>
    <x v="2"/>
    <n v="1343.02"/>
    <n v="0"/>
    <n v="151.3322"/>
    <n v="151.3322"/>
    <n v="1191.6877999999999"/>
  </r>
  <r>
    <n v="180"/>
    <x v="46"/>
    <x v="0"/>
    <n v="150.74"/>
    <n v="296.16000000000003"/>
    <n v="151.3322"/>
    <n v="447.49220000000003"/>
    <n v="-296.75220000000002"/>
  </r>
  <r>
    <n v="176"/>
    <x v="47"/>
    <x v="2"/>
    <n v="1273.32"/>
    <n v="172.15"/>
    <n v="151.3322"/>
    <n v="323.48219999999998"/>
    <n v="949.83780000000002"/>
  </r>
  <r>
    <n v="130"/>
    <x v="48"/>
    <x v="2"/>
    <n v="1327.04"/>
    <n v="66.680000000000007"/>
    <n v="151.3322"/>
    <n v="218.01220000000001"/>
    <n v="1109.0278000000001"/>
  </r>
  <r>
    <n v="164"/>
    <x v="48"/>
    <x v="0"/>
    <n v="101.01"/>
    <n v="324.04000000000002"/>
    <n v="151.3322"/>
    <n v="475.37220000000002"/>
    <n v="-374.36219999999997"/>
  </r>
  <r>
    <n v="163"/>
    <x v="49"/>
    <x v="4"/>
    <n v="454.13"/>
    <n v="304.73"/>
    <n v="151.3322"/>
    <n v="456.06220000000002"/>
    <n v="-1.9322000000000199"/>
  </r>
  <r>
    <n v="173"/>
    <x v="50"/>
    <x v="4"/>
    <n v="381.56"/>
    <n v="0"/>
    <n v="151.3322"/>
    <n v="151.3322"/>
    <n v="230.2278"/>
  </r>
  <r>
    <n v="158"/>
    <x v="51"/>
    <x v="1"/>
    <n v="800"/>
    <n v="93.39"/>
    <n v="151.3322"/>
    <n v="244.72219999999999"/>
    <n v="555.27779999999996"/>
  </r>
  <r>
    <n v="111"/>
    <x v="52"/>
    <x v="4"/>
    <n v="437.44"/>
    <n v="88.98"/>
    <n v="151.3322"/>
    <n v="240.31219999999999"/>
    <n v="197.12780000000001"/>
  </r>
  <r>
    <n v="197"/>
    <x v="52"/>
    <x v="0"/>
    <n v="123.44"/>
    <n v="94.42"/>
    <n v="151.3322"/>
    <n v="245.75219999999999"/>
    <n v="-122.3122"/>
  </r>
  <r>
    <n v="198"/>
    <x v="53"/>
    <x v="1"/>
    <n v="800"/>
    <n v="0"/>
    <n v="151.3322"/>
    <n v="151.3322"/>
    <n v="648.66780000000006"/>
  </r>
  <r>
    <n v="185"/>
    <x v="54"/>
    <x v="1"/>
    <n v="800"/>
    <n v="0"/>
    <n v="151.3322"/>
    <n v="151.3322"/>
    <n v="648.66780000000006"/>
  </r>
  <r>
    <n v="171"/>
    <x v="55"/>
    <x v="4"/>
    <n v="470.42"/>
    <n v="0"/>
    <n v="151.3322"/>
    <n v="151.3322"/>
    <n v="319.08780000000002"/>
  </r>
  <r>
    <n v="184"/>
    <x v="56"/>
    <x v="0"/>
    <n v="157.02000000000001"/>
    <n v="0"/>
    <n v="151.3322"/>
    <n v="151.3322"/>
    <n v="5.68780000000001"/>
  </r>
  <r>
    <n v="118"/>
    <x v="57"/>
    <x v="3"/>
    <n v="43.2"/>
    <n v="88.29"/>
    <n v="151.3322"/>
    <n v="239.62219999999999"/>
    <n v="-196.4222"/>
  </r>
  <r>
    <n v="161"/>
    <x v="58"/>
    <x v="4"/>
    <n v="408.72"/>
    <n v="295.64"/>
    <n v="151.3322"/>
    <n v="446.97219999999999"/>
    <n v="-38.252200000000002"/>
  </r>
  <r>
    <n v="119"/>
    <x v="59"/>
    <x v="0"/>
    <n v="100.87"/>
    <n v="0"/>
    <n v="151.3322"/>
    <n v="151.3322"/>
    <n v="-50.462200000000003"/>
  </r>
  <r>
    <n v="124"/>
    <x v="60"/>
    <x v="3"/>
    <n v="31.31"/>
    <n v="0"/>
    <n v="151.3322"/>
    <n v="151.3322"/>
    <n v="-120.0222"/>
  </r>
  <r>
    <n v="169"/>
    <x v="61"/>
    <x v="3"/>
    <n v="48.49"/>
    <n v="0"/>
    <n v="151.3322"/>
    <n v="151.3322"/>
    <n v="-102.84220000000001"/>
  </r>
  <r>
    <n v="139"/>
    <x v="62"/>
    <x v="2"/>
    <n v="1301.0899999999999"/>
    <n v="0"/>
    <n v="151.3322"/>
    <n v="151.3322"/>
    <n v="1149.7578000000001"/>
  </r>
  <r>
    <n v="101"/>
    <x v="63"/>
    <x v="4"/>
    <n v="502.58"/>
    <n v="350.32"/>
    <n v="151.3322"/>
    <n v="501.65219999999999"/>
    <n v="0.92779999999999097"/>
  </r>
  <r>
    <n v="154"/>
    <x v="64"/>
    <x v="2"/>
    <n v="1244.31"/>
    <n v="0"/>
    <n v="151.3322"/>
    <n v="151.3322"/>
    <n v="1092.9777999999999"/>
  </r>
  <r>
    <n v="113"/>
    <x v="65"/>
    <x v="0"/>
    <n v="145.38999999999999"/>
    <n v="92.33"/>
    <n v="151.3322"/>
    <n v="243.66220000000001"/>
    <n v="-98.272199999999998"/>
  </r>
  <r>
    <n v="115"/>
    <x v="66"/>
    <x v="2"/>
    <n v="1583.02"/>
    <n v="0"/>
    <n v="151.3322"/>
    <n v="151.3322"/>
    <n v="1431.6877999999999"/>
  </r>
  <r>
    <n v="123"/>
    <x v="67"/>
    <x v="2"/>
    <n v="1300.68"/>
    <n v="205.81"/>
    <n v="151.3322"/>
    <n v="357.1422"/>
    <n v="943.53779999999995"/>
  </r>
  <r>
    <n v="112"/>
    <x v="68"/>
    <x v="1"/>
    <n v="800"/>
    <n v="232.8"/>
    <n v="151.3322"/>
    <n v="384.13220000000001"/>
    <n v="415.86779999999999"/>
  </r>
  <r>
    <n v="165"/>
    <x v="69"/>
    <x v="2"/>
    <n v="1166.8499999999999"/>
    <n v="76.78"/>
    <n v="151.3322"/>
    <n v="228.1122"/>
    <n v="938.73779999999999"/>
  </r>
  <r>
    <n v="134"/>
    <x v="70"/>
    <x v="2"/>
    <n v="1236.02"/>
    <n v="344.07"/>
    <n v="151.3322"/>
    <n v="495.40219999999999"/>
    <n v="740.61779999999999"/>
  </r>
  <r>
    <n v="167"/>
    <x v="70"/>
    <x v="1"/>
    <n v="800"/>
    <n v="352.26"/>
    <n v="151.3322"/>
    <n v="503.59219999999999"/>
    <n v="296.40780000000001"/>
  </r>
  <r>
    <n v="147"/>
    <x v="71"/>
    <x v="2"/>
    <n v="1419.02"/>
    <n v="266.89"/>
    <n v="151.3322"/>
    <n v="418.22219999999999"/>
    <n v="1000.7978000000001"/>
  </r>
  <r>
    <n v="159"/>
    <x v="71"/>
    <x v="3"/>
    <n v="65.2"/>
    <n v="75.63"/>
    <n v="151.3322"/>
    <n v="226.9622"/>
    <n v="-161.76220000000001"/>
  </r>
  <r>
    <n v="152"/>
    <x v="72"/>
    <x v="1"/>
    <n v="800"/>
    <n v="206.91"/>
    <n v="151.3322"/>
    <n v="358.24220000000003"/>
    <n v="441.75779999999997"/>
  </r>
  <r>
    <n v="129"/>
    <x v="73"/>
    <x v="3"/>
    <n v="63.23"/>
    <n v="0"/>
    <n v="151.3322"/>
    <n v="151.3322"/>
    <n v="-88.102199999999996"/>
  </r>
  <r>
    <n v="105"/>
    <x v="74"/>
    <x v="4"/>
    <n v="408.9"/>
    <n v="69.260000000000005"/>
    <n v="151.3322"/>
    <n v="220.59219999999999"/>
    <n v="188.30779999999999"/>
  </r>
  <r>
    <n v="108"/>
    <x v="75"/>
    <x v="0"/>
    <n v="175.51"/>
    <n v="95.17"/>
    <n v="151.3322"/>
    <n v="246.50219999999999"/>
    <n v="-70.992199999999997"/>
  </r>
  <r>
    <n v="193"/>
    <x v="76"/>
    <x v="2"/>
    <n v="1457.42"/>
    <n v="70.73"/>
    <n v="151.3322"/>
    <n v="222.06219999999999"/>
    <n v="1235.3578"/>
  </r>
  <r>
    <n v="148"/>
    <x v="77"/>
    <x v="3"/>
    <n v="53.49"/>
    <n v="89.67"/>
    <n v="151.3322"/>
    <n v="241.00219999999999"/>
    <n v="-187.51220000000001"/>
  </r>
  <r>
    <n v="107"/>
    <x v="78"/>
    <x v="0"/>
    <n v="100.71"/>
    <n v="229.88"/>
    <n v="151.3322"/>
    <n v="381.2122"/>
    <n v="-280.50220000000002"/>
  </r>
  <r>
    <n v="192"/>
    <x v="78"/>
    <x v="3"/>
    <n v="43.54"/>
    <n v="238.2"/>
    <n v="151.3322"/>
    <n v="389.53219999999999"/>
    <n v="-345.99220000000003"/>
  </r>
  <r>
    <n v="126"/>
    <x v="79"/>
    <x v="1"/>
    <n v="800"/>
    <n v="358.02"/>
    <n v="151.3322"/>
    <n v="509.35219999999998"/>
    <n v="290.64780000000002"/>
  </r>
  <r>
    <n v="195"/>
    <x v="79"/>
    <x v="1"/>
    <n v="800"/>
    <n v="219.33"/>
    <n v="151.3322"/>
    <n v="370.66219999999998"/>
    <n v="429.33780000000002"/>
  </r>
  <r>
    <n v="174"/>
    <x v="80"/>
    <x v="2"/>
    <n v="1360.86"/>
    <n v="215.99"/>
    <n v="151.3322"/>
    <n v="367.32220000000001"/>
    <n v="993.53779999999995"/>
  </r>
  <r>
    <n v="146"/>
    <x v="81"/>
    <x v="2"/>
    <n v="1126.6600000000001"/>
    <n v="66.58"/>
    <n v="151.3322"/>
    <n v="217.91220000000001"/>
    <n v="908.74779999999998"/>
  </r>
  <r>
    <n v="170"/>
    <x v="82"/>
    <x v="0"/>
    <n v="95.63"/>
    <n v="0"/>
    <n v="151.3322"/>
    <n v="151.3322"/>
    <n v="-55.702199999999998"/>
  </r>
  <r>
    <n v="137"/>
    <x v="83"/>
    <x v="2"/>
    <n v="1146.2"/>
    <n v="0"/>
    <n v="151.3322"/>
    <n v="151.3322"/>
    <n v="994.86779999999999"/>
  </r>
  <r>
    <n v="131"/>
    <x v="84"/>
    <x v="2"/>
    <n v="1176.46"/>
    <n v="189.21"/>
    <n v="151.3322"/>
    <n v="340.54219999999998"/>
    <n v="835.91780000000006"/>
  </r>
  <r>
    <n v="106"/>
    <x v="85"/>
    <x v="3"/>
    <n v="65.83"/>
    <n v="281.01"/>
    <n v="151.3322"/>
    <n v="432.34219999999999"/>
    <n v="-366.5122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72582EC-962E-C349-A955-E158367DE72D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7:D30" firstHeaderRow="1" firstDataRow="1" firstDataCol="1"/>
  <pivotFields count="11">
    <pivotField showAll="0"/>
    <pivotField axis="axisRow" numFmtId="14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8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NetProfit" fld="7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8" type="button" dataOnly="0" labelOnly="1" outline="0" axis="axisRow" fieldPosition="0"/>
    </format>
    <format dxfId="3">
      <pivotArea dataOnly="0" labelOnly="1" fieldPosition="0">
        <references count="1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CE17635-E698-444C-82BF-E936DE0E299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F12" firstHeaderRow="0" firstDataRow="1" firstDataCol="1"/>
  <pivotFields count="11">
    <pivotField showAll="0"/>
    <pivotField numFmtId="14" showAll="0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axis="axisRow" showAll="0">
      <items count="6">
        <item x="3"/>
        <item x="1"/>
        <item x="0"/>
        <item x="4"/>
        <item x="2"/>
        <item t="default"/>
      </items>
    </pivotField>
    <pivotField dataField="1" showAll="0"/>
    <pivotField showAll="0"/>
    <pivotField showAll="0"/>
    <pivotField dataField="1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ookingFee" fld="3" baseField="0" baseItem="0"/>
    <dataField name="Sum of TotalEventCost" fld="6" baseField="0" baseItem="0"/>
    <dataField name="Sum of NetProfit" fld="7" baseField="0" baseItem="0"/>
  </dataFields>
  <formats count="7">
    <format dxfId="20">
      <pivotArea dataOnly="0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2" type="button" dataOnly="0" labelOnly="1" outline="0" axis="axisRow" fieldPosition="0"/>
    </format>
    <format dxfId="16">
      <pivotArea dataOnly="0" labelOnly="1" fieldPosition="0">
        <references count="1">
          <reference field="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C6CF-32EA-EC48-8ECB-E79A3DFD0A07}">
  <dimension ref="A1:K101"/>
  <sheetViews>
    <sheetView zoomScale="120" zoomScaleNormal="120" workbookViewId="0">
      <pane ySplit="1" topLeftCell="A2" activePane="bottomLeft" state="frozen"/>
      <selection pane="bottomLeft" activeCell="L9" sqref="L9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11.83203125" bestFit="1" customWidth="1"/>
    <col min="4" max="4" width="13" bestFit="1" customWidth="1"/>
    <col min="5" max="5" width="16.6640625" bestFit="1" customWidth="1"/>
    <col min="6" max="6" width="21.6640625" bestFit="1" customWidth="1"/>
    <col min="7" max="7" width="16" bestFit="1" customWidth="1"/>
    <col min="8" max="8" width="11" bestFit="1" customWidth="1"/>
    <col min="9" max="9" width="18" bestFit="1" customWidth="1"/>
    <col min="10" max="10" width="10.1640625" style="18" bestFit="1" customWidth="1"/>
    <col min="11" max="11" width="14.5" style="18" bestFit="1" customWidth="1"/>
  </cols>
  <sheetData>
    <row r="1" spans="1:11" s="14" customFormat="1" ht="1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32</v>
      </c>
      <c r="J1" s="16" t="s">
        <v>33</v>
      </c>
      <c r="K1" s="17" t="s">
        <v>34</v>
      </c>
    </row>
    <row r="2" spans="1:11" x14ac:dyDescent="0.2">
      <c r="A2">
        <v>189</v>
      </c>
      <c r="B2" s="1" t="d">
        <v>2023-04-05</v>
      </c>
      <c r="C2" t="s">
        <v>8</v>
      </c>
      <c r="D2">
        <v>163.24</v>
      </c>
      <c r="E2">
        <v>199.07</v>
      </c>
      <c r="F2">
        <v>151.3322</v>
      </c>
      <c r="G2">
        <v>350.40219999999999</v>
      </c>
      <c r="H2">
        <v>-187.16220000000001</v>
      </c>
      <c r="I2">
        <v>150</v>
      </c>
      <c r="J2" s="18">
        <f>H2-I2</f>
        <v>-337.16219999999998</v>
      </c>
      <c r="K2" s="18" t="str">
        <f>IF(J1&lt;0, "Under Budget", "Met Budget")</f>
        <v>Met Budget</v>
      </c>
    </row>
    <row r="3" spans="1:11" x14ac:dyDescent="0.2">
      <c r="A3">
        <v>109</v>
      </c>
      <c r="B3" s="1" t="d">
        <v>2023-04-06</v>
      </c>
      <c r="C3" t="s">
        <v>9</v>
      </c>
      <c r="D3">
        <v>800</v>
      </c>
      <c r="E3">
        <v>237.99</v>
      </c>
      <c r="F3">
        <v>151.3322</v>
      </c>
      <c r="G3">
        <v>389.32220000000001</v>
      </c>
      <c r="H3">
        <v>410.67779999999999</v>
      </c>
      <c r="I3">
        <v>150</v>
      </c>
      <c r="J3" s="18">
        <f t="shared" ref="J3:J66" si="0">H3-I3</f>
        <v>260.67779999999999</v>
      </c>
      <c r="K3" s="18" t="str">
        <f t="shared" ref="K3:K13" si="1">IF(J2&lt;0, "Under Budget", "Met Budget")</f>
        <v>Under Budget</v>
      </c>
    </row>
    <row r="4" spans="1:11" x14ac:dyDescent="0.2">
      <c r="A4">
        <v>143</v>
      </c>
      <c r="B4" s="1" t="d">
        <v>2023-04-15</v>
      </c>
      <c r="C4" t="s">
        <v>10</v>
      </c>
      <c r="D4">
        <v>1356.88</v>
      </c>
      <c r="E4">
        <v>0</v>
      </c>
      <c r="F4">
        <v>151.3322</v>
      </c>
      <c r="G4">
        <v>151.3322</v>
      </c>
      <c r="H4">
        <v>1205.5478000000001</v>
      </c>
      <c r="I4">
        <v>150</v>
      </c>
      <c r="J4" s="18">
        <f t="shared" si="0"/>
        <v>1055.5478000000001</v>
      </c>
      <c r="K4" s="18" t="str">
        <f t="shared" si="1"/>
        <v>Met Budget</v>
      </c>
    </row>
    <row r="5" spans="1:11" x14ac:dyDescent="0.2">
      <c r="A5">
        <v>155</v>
      </c>
      <c r="B5" s="1" t="d">
        <v>2023-04-16</v>
      </c>
      <c r="C5" t="s">
        <v>10</v>
      </c>
      <c r="D5">
        <v>1080.79</v>
      </c>
      <c r="E5">
        <v>211.23</v>
      </c>
      <c r="F5">
        <v>151.3322</v>
      </c>
      <c r="G5">
        <v>362.56220000000002</v>
      </c>
      <c r="H5">
        <v>718.2278</v>
      </c>
      <c r="I5">
        <v>150</v>
      </c>
      <c r="J5" s="18">
        <f t="shared" si="0"/>
        <v>568.2278</v>
      </c>
      <c r="K5" s="18" t="str">
        <f t="shared" si="1"/>
        <v>Met Budget</v>
      </c>
    </row>
    <row r="6" spans="1:11" x14ac:dyDescent="0.2">
      <c r="A6">
        <v>194</v>
      </c>
      <c r="B6" s="1" t="d">
        <v>2023-04-16</v>
      </c>
      <c r="C6" t="s">
        <v>10</v>
      </c>
      <c r="D6">
        <v>1091.07</v>
      </c>
      <c r="E6">
        <v>226.41</v>
      </c>
      <c r="F6">
        <v>151.3322</v>
      </c>
      <c r="G6">
        <v>377.74220000000003</v>
      </c>
      <c r="H6">
        <v>713.32780000000002</v>
      </c>
      <c r="I6">
        <v>150</v>
      </c>
      <c r="J6" s="18">
        <f t="shared" si="0"/>
        <v>563.32780000000002</v>
      </c>
      <c r="K6" s="18" t="str">
        <f t="shared" si="1"/>
        <v>Met Budget</v>
      </c>
    </row>
    <row r="7" spans="1:11" x14ac:dyDescent="0.2">
      <c r="A7">
        <v>127</v>
      </c>
      <c r="B7" s="1" t="d">
        <v>2023-04-26</v>
      </c>
      <c r="C7" t="s">
        <v>11</v>
      </c>
      <c r="D7">
        <v>30.75</v>
      </c>
      <c r="E7">
        <v>0</v>
      </c>
      <c r="F7">
        <v>151.3322</v>
      </c>
      <c r="G7">
        <v>151.3322</v>
      </c>
      <c r="H7">
        <v>-120.5822</v>
      </c>
      <c r="I7">
        <v>150</v>
      </c>
      <c r="J7" s="18">
        <f t="shared" si="0"/>
        <v>-270.5822</v>
      </c>
      <c r="K7" s="18" t="str">
        <f t="shared" si="1"/>
        <v>Met Budget</v>
      </c>
    </row>
    <row r="8" spans="1:11" x14ac:dyDescent="0.2">
      <c r="A8">
        <v>199</v>
      </c>
      <c r="B8" s="1" t="d">
        <v>2023-05-09</v>
      </c>
      <c r="C8" t="s">
        <v>11</v>
      </c>
      <c r="D8">
        <v>71.06</v>
      </c>
      <c r="E8">
        <v>87.51</v>
      </c>
      <c r="F8">
        <v>151.3322</v>
      </c>
      <c r="G8">
        <v>238.84219999999999</v>
      </c>
      <c r="H8">
        <v>-167.78219999999999</v>
      </c>
      <c r="I8">
        <v>150</v>
      </c>
      <c r="J8" s="18">
        <f t="shared" si="0"/>
        <v>-317.78219999999999</v>
      </c>
      <c r="K8" s="18" t="str">
        <f t="shared" si="1"/>
        <v>Under Budget</v>
      </c>
    </row>
    <row r="9" spans="1:11" x14ac:dyDescent="0.2">
      <c r="A9">
        <v>166</v>
      </c>
      <c r="B9" s="1" t="d">
        <v>2023-05-11</v>
      </c>
      <c r="C9" t="s">
        <v>10</v>
      </c>
      <c r="D9">
        <v>1044.08</v>
      </c>
      <c r="E9">
        <v>195.49</v>
      </c>
      <c r="F9">
        <v>151.3322</v>
      </c>
      <c r="G9">
        <v>346.82220000000001</v>
      </c>
      <c r="H9">
        <v>697.25779999999997</v>
      </c>
      <c r="I9">
        <v>150</v>
      </c>
      <c r="J9" s="18">
        <f t="shared" si="0"/>
        <v>547.25779999999997</v>
      </c>
      <c r="K9" s="18" t="str">
        <f t="shared" si="1"/>
        <v>Under Budget</v>
      </c>
    </row>
    <row r="10" spans="1:11" x14ac:dyDescent="0.2">
      <c r="A10">
        <v>188</v>
      </c>
      <c r="B10" s="1" t="d">
        <v>2023-05-15</v>
      </c>
      <c r="C10" t="s">
        <v>8</v>
      </c>
      <c r="D10">
        <v>154.33000000000001</v>
      </c>
      <c r="E10">
        <v>70.430000000000007</v>
      </c>
      <c r="F10">
        <v>151.3322</v>
      </c>
      <c r="G10">
        <v>221.76220000000001</v>
      </c>
      <c r="H10">
        <v>-67.432199999999995</v>
      </c>
      <c r="I10">
        <v>150</v>
      </c>
      <c r="J10" s="18">
        <f t="shared" si="0"/>
        <v>-217.43219999999999</v>
      </c>
      <c r="K10" s="18" t="str">
        <f t="shared" si="1"/>
        <v>Met Budget</v>
      </c>
    </row>
    <row r="11" spans="1:11" x14ac:dyDescent="0.2">
      <c r="A11">
        <v>135</v>
      </c>
      <c r="B11" s="1" t="d">
        <v>2023-05-16</v>
      </c>
      <c r="C11" t="s">
        <v>9</v>
      </c>
      <c r="D11">
        <v>800</v>
      </c>
      <c r="E11">
        <v>354.15</v>
      </c>
      <c r="F11">
        <v>151.3322</v>
      </c>
      <c r="G11">
        <v>505.48219999999998</v>
      </c>
      <c r="H11">
        <v>294.51780000000002</v>
      </c>
      <c r="I11">
        <v>150</v>
      </c>
      <c r="J11" s="18">
        <f t="shared" si="0"/>
        <v>144.51780000000002</v>
      </c>
      <c r="K11" s="18" t="str">
        <f t="shared" si="1"/>
        <v>Under Budget</v>
      </c>
    </row>
    <row r="12" spans="1:11" x14ac:dyDescent="0.2">
      <c r="A12">
        <v>156</v>
      </c>
      <c r="B12" s="1" t="d">
        <v>2023-05-16</v>
      </c>
      <c r="C12" t="s">
        <v>9</v>
      </c>
      <c r="D12">
        <v>800</v>
      </c>
      <c r="E12">
        <v>0</v>
      </c>
      <c r="F12">
        <v>151.3322</v>
      </c>
      <c r="G12">
        <v>151.3322</v>
      </c>
      <c r="H12">
        <v>648.66780000000006</v>
      </c>
      <c r="I12">
        <v>150</v>
      </c>
      <c r="J12" s="18">
        <f t="shared" si="0"/>
        <v>498.66780000000006</v>
      </c>
      <c r="K12" s="18" t="str">
        <f t="shared" si="1"/>
        <v>Met Budget</v>
      </c>
    </row>
    <row r="13" spans="1:11" x14ac:dyDescent="0.2">
      <c r="A13">
        <v>150</v>
      </c>
      <c r="B13" s="1" t="d">
        <v>2023-05-21</v>
      </c>
      <c r="C13" t="s">
        <v>10</v>
      </c>
      <c r="D13">
        <v>1238.92</v>
      </c>
      <c r="E13">
        <v>0</v>
      </c>
      <c r="F13">
        <v>151.3322</v>
      </c>
      <c r="G13">
        <v>151.3322</v>
      </c>
      <c r="H13">
        <v>1087.5878</v>
      </c>
      <c r="I13">
        <v>150</v>
      </c>
      <c r="J13" s="18">
        <f t="shared" si="0"/>
        <v>937.58780000000002</v>
      </c>
      <c r="K13" s="18" t="str">
        <f t="shared" si="1"/>
        <v>Met Budget</v>
      </c>
    </row>
    <row r="14" spans="1:11" x14ac:dyDescent="0.2">
      <c r="A14">
        <v>182</v>
      </c>
      <c r="B14" s="1" t="d">
        <v>2023-05-23</v>
      </c>
      <c r="C14" t="s">
        <v>12</v>
      </c>
      <c r="D14">
        <v>479.42</v>
      </c>
      <c r="E14">
        <v>0</v>
      </c>
      <c r="F14">
        <v>151.3322</v>
      </c>
      <c r="G14">
        <v>151.3322</v>
      </c>
      <c r="H14">
        <v>328.08780000000002</v>
      </c>
      <c r="I14">
        <v>150</v>
      </c>
      <c r="J14" s="18">
        <f t="shared" si="0"/>
        <v>178.08780000000002</v>
      </c>
      <c r="K14" s="18" t="str">
        <f>IF(J2&lt;0, "Under Budget", "Met Budget")</f>
        <v>Under Budget</v>
      </c>
    </row>
    <row r="15" spans="1:11" x14ac:dyDescent="0.2">
      <c r="A15">
        <v>157</v>
      </c>
      <c r="B15" s="1" t="d">
        <v>2023-05-24</v>
      </c>
      <c r="C15" t="s">
        <v>8</v>
      </c>
      <c r="D15">
        <v>180.41</v>
      </c>
      <c r="E15">
        <v>0</v>
      </c>
      <c r="F15">
        <v>151.3322</v>
      </c>
      <c r="G15">
        <v>151.3322</v>
      </c>
      <c r="H15">
        <v>29.0778</v>
      </c>
      <c r="I15">
        <v>150</v>
      </c>
      <c r="J15" s="18">
        <f t="shared" si="0"/>
        <v>-120.9222</v>
      </c>
      <c r="K15" s="18" t="str">
        <f t="shared" ref="K15:K78" si="2">IF(J3&lt;0, "Under Budget", "Met Budget")</f>
        <v>Met Budget</v>
      </c>
    </row>
    <row r="16" spans="1:11" x14ac:dyDescent="0.2">
      <c r="A16">
        <v>110</v>
      </c>
      <c r="B16" s="1" t="d">
        <v>2023-05-25</v>
      </c>
      <c r="C16" t="s">
        <v>11</v>
      </c>
      <c r="D16">
        <v>83.78</v>
      </c>
      <c r="E16">
        <v>294.45</v>
      </c>
      <c r="F16">
        <v>151.3322</v>
      </c>
      <c r="G16">
        <v>445.78219999999999</v>
      </c>
      <c r="H16">
        <v>-362.00220000000002</v>
      </c>
      <c r="I16">
        <v>150</v>
      </c>
      <c r="J16" s="18">
        <f t="shared" si="0"/>
        <v>-512.00220000000002</v>
      </c>
      <c r="K16" s="18" t="str">
        <f t="shared" si="2"/>
        <v>Met Budget</v>
      </c>
    </row>
    <row r="17" spans="1:11" x14ac:dyDescent="0.2">
      <c r="A17">
        <v>140</v>
      </c>
      <c r="B17" s="1" t="d">
        <v>2023-05-26</v>
      </c>
      <c r="C17" t="s">
        <v>11</v>
      </c>
      <c r="D17">
        <v>82.87</v>
      </c>
      <c r="E17">
        <v>74.959999999999994</v>
      </c>
      <c r="F17">
        <v>151.3322</v>
      </c>
      <c r="G17">
        <v>226.29220000000001</v>
      </c>
      <c r="H17">
        <v>-143.4222</v>
      </c>
      <c r="I17">
        <v>150</v>
      </c>
      <c r="J17" s="18">
        <f t="shared" si="0"/>
        <v>-293.42219999999998</v>
      </c>
      <c r="K17" s="18" t="str">
        <f t="shared" si="2"/>
        <v>Met Budget</v>
      </c>
    </row>
    <row r="18" spans="1:11" x14ac:dyDescent="0.2">
      <c r="A18">
        <v>145</v>
      </c>
      <c r="B18" s="1" t="d">
        <v>2023-06-09</v>
      </c>
      <c r="C18" t="s">
        <v>9</v>
      </c>
      <c r="D18">
        <v>800</v>
      </c>
      <c r="E18">
        <v>85.59</v>
      </c>
      <c r="F18">
        <v>151.3322</v>
      </c>
      <c r="G18">
        <v>236.9222</v>
      </c>
      <c r="H18">
        <v>563.07780000000002</v>
      </c>
      <c r="I18">
        <v>150</v>
      </c>
      <c r="J18" s="18">
        <f t="shared" si="0"/>
        <v>413.07780000000002</v>
      </c>
      <c r="K18" s="18" t="str">
        <f t="shared" si="2"/>
        <v>Met Budget</v>
      </c>
    </row>
    <row r="19" spans="1:11" x14ac:dyDescent="0.2">
      <c r="A19">
        <v>183</v>
      </c>
      <c r="B19" s="1" t="d">
        <v>2023-06-11</v>
      </c>
      <c r="C19" t="s">
        <v>9</v>
      </c>
      <c r="D19">
        <v>800</v>
      </c>
      <c r="E19">
        <v>0</v>
      </c>
      <c r="F19">
        <v>151.3322</v>
      </c>
      <c r="G19">
        <v>151.3322</v>
      </c>
      <c r="H19">
        <v>648.66780000000006</v>
      </c>
      <c r="I19">
        <v>150</v>
      </c>
      <c r="J19" s="18">
        <f t="shared" si="0"/>
        <v>498.66780000000006</v>
      </c>
      <c r="K19" s="18" t="str">
        <f t="shared" si="2"/>
        <v>Under Budget</v>
      </c>
    </row>
    <row r="20" spans="1:11" x14ac:dyDescent="0.2">
      <c r="A20">
        <v>122</v>
      </c>
      <c r="B20" s="1" t="d">
        <v>2023-06-12</v>
      </c>
      <c r="C20" t="s">
        <v>12</v>
      </c>
      <c r="D20">
        <v>523.13</v>
      </c>
      <c r="E20">
        <v>0</v>
      </c>
      <c r="F20">
        <v>151.3322</v>
      </c>
      <c r="G20">
        <v>151.3322</v>
      </c>
      <c r="H20">
        <v>371.7978</v>
      </c>
      <c r="I20">
        <v>150</v>
      </c>
      <c r="J20" s="18">
        <f t="shared" si="0"/>
        <v>221.7978</v>
      </c>
      <c r="K20" s="18" t="str">
        <f t="shared" si="2"/>
        <v>Under Budget</v>
      </c>
    </row>
    <row r="21" spans="1:11" x14ac:dyDescent="0.2">
      <c r="A21">
        <v>104</v>
      </c>
      <c r="B21" s="1" t="d">
        <v>2023-06-17</v>
      </c>
      <c r="C21" t="s">
        <v>10</v>
      </c>
      <c r="D21">
        <v>1141.8800000000001</v>
      </c>
      <c r="E21">
        <v>255.44</v>
      </c>
      <c r="F21">
        <v>151.3322</v>
      </c>
      <c r="G21">
        <v>406.7722</v>
      </c>
      <c r="H21">
        <v>735.1078</v>
      </c>
      <c r="I21">
        <v>150</v>
      </c>
      <c r="J21" s="18">
        <f t="shared" si="0"/>
        <v>585.1078</v>
      </c>
      <c r="K21" s="18" t="str">
        <f t="shared" si="2"/>
        <v>Met Budget</v>
      </c>
    </row>
    <row r="22" spans="1:11" x14ac:dyDescent="0.2">
      <c r="A22">
        <v>178</v>
      </c>
      <c r="B22" s="1" t="d">
        <v>2023-06-17</v>
      </c>
      <c r="C22" t="s">
        <v>9</v>
      </c>
      <c r="D22">
        <v>800</v>
      </c>
      <c r="E22">
        <v>76.92</v>
      </c>
      <c r="F22">
        <v>151.3322</v>
      </c>
      <c r="G22">
        <v>228.25219999999999</v>
      </c>
      <c r="H22">
        <v>571.74779999999998</v>
      </c>
      <c r="I22">
        <v>150</v>
      </c>
      <c r="J22" s="18">
        <f t="shared" si="0"/>
        <v>421.74779999999998</v>
      </c>
      <c r="K22" s="18" t="str">
        <f t="shared" si="2"/>
        <v>Under Budget</v>
      </c>
    </row>
    <row r="23" spans="1:11" x14ac:dyDescent="0.2">
      <c r="A23">
        <v>132</v>
      </c>
      <c r="B23" s="1" t="d">
        <v>2023-06-19</v>
      </c>
      <c r="C23" t="s">
        <v>12</v>
      </c>
      <c r="D23">
        <v>396.9</v>
      </c>
      <c r="E23">
        <v>194.67</v>
      </c>
      <c r="F23">
        <v>151.3322</v>
      </c>
      <c r="G23">
        <v>346.00220000000002</v>
      </c>
      <c r="H23">
        <v>50.897799999999997</v>
      </c>
      <c r="I23">
        <v>150</v>
      </c>
      <c r="J23" s="18">
        <f t="shared" si="0"/>
        <v>-99.102200000000011</v>
      </c>
      <c r="K23" s="18" t="str">
        <f t="shared" si="2"/>
        <v>Met Budget</v>
      </c>
    </row>
    <row r="24" spans="1:11" x14ac:dyDescent="0.2">
      <c r="A24">
        <v>102</v>
      </c>
      <c r="B24" s="1" t="d">
        <v>2023-06-21</v>
      </c>
      <c r="C24" t="s">
        <v>11</v>
      </c>
      <c r="D24">
        <v>53.22</v>
      </c>
      <c r="E24">
        <v>178.61</v>
      </c>
      <c r="F24">
        <v>151.3322</v>
      </c>
      <c r="G24">
        <v>329.94220000000001</v>
      </c>
      <c r="H24">
        <v>-276.72219999999999</v>
      </c>
      <c r="I24">
        <v>150</v>
      </c>
      <c r="J24" s="18">
        <f t="shared" si="0"/>
        <v>-426.72219999999999</v>
      </c>
      <c r="K24" s="18" t="str">
        <f t="shared" si="2"/>
        <v>Met Budget</v>
      </c>
    </row>
    <row r="25" spans="1:11" x14ac:dyDescent="0.2">
      <c r="A25">
        <v>128</v>
      </c>
      <c r="B25" s="1" t="d">
        <v>2023-06-21</v>
      </c>
      <c r="C25" t="s">
        <v>8</v>
      </c>
      <c r="D25">
        <v>122.74</v>
      </c>
      <c r="E25">
        <v>85</v>
      </c>
      <c r="F25">
        <v>151.3322</v>
      </c>
      <c r="G25">
        <v>236.3322</v>
      </c>
      <c r="H25">
        <v>-113.59220000000001</v>
      </c>
      <c r="I25">
        <v>150</v>
      </c>
      <c r="J25" s="18">
        <f t="shared" si="0"/>
        <v>-263.59219999999999</v>
      </c>
      <c r="K25" s="18" t="str">
        <f t="shared" si="2"/>
        <v>Met Budget</v>
      </c>
    </row>
    <row r="26" spans="1:11" x14ac:dyDescent="0.2">
      <c r="A26">
        <v>196</v>
      </c>
      <c r="B26" s="1" t="d">
        <v>2023-06-24</v>
      </c>
      <c r="C26" t="s">
        <v>12</v>
      </c>
      <c r="D26">
        <v>413.55</v>
      </c>
      <c r="E26">
        <v>0</v>
      </c>
      <c r="F26">
        <v>151.3322</v>
      </c>
      <c r="G26">
        <v>151.3322</v>
      </c>
      <c r="H26">
        <v>262.21780000000001</v>
      </c>
      <c r="I26">
        <v>150</v>
      </c>
      <c r="J26" s="18">
        <f t="shared" si="0"/>
        <v>112.21780000000001</v>
      </c>
      <c r="K26" s="18" t="str">
        <f t="shared" si="2"/>
        <v>Met Budget</v>
      </c>
    </row>
    <row r="27" spans="1:11" x14ac:dyDescent="0.2">
      <c r="A27">
        <v>168</v>
      </c>
      <c r="B27" s="1" t="d">
        <v>2023-07-13</v>
      </c>
      <c r="C27" t="s">
        <v>8</v>
      </c>
      <c r="D27">
        <v>157.08000000000001</v>
      </c>
      <c r="E27">
        <v>253.86</v>
      </c>
      <c r="F27">
        <v>151.3322</v>
      </c>
      <c r="G27">
        <v>405.19220000000001</v>
      </c>
      <c r="H27">
        <v>-248.1122</v>
      </c>
      <c r="I27">
        <v>150</v>
      </c>
      <c r="J27" s="18">
        <f t="shared" si="0"/>
        <v>-398.11220000000003</v>
      </c>
      <c r="K27" s="18" t="str">
        <f t="shared" si="2"/>
        <v>Under Budget</v>
      </c>
    </row>
    <row r="28" spans="1:11" x14ac:dyDescent="0.2">
      <c r="A28">
        <v>125</v>
      </c>
      <c r="B28" s="1" t="d">
        <v>2023-07-14</v>
      </c>
      <c r="C28" t="s">
        <v>11</v>
      </c>
      <c r="D28">
        <v>73.52</v>
      </c>
      <c r="E28">
        <v>197.98</v>
      </c>
      <c r="F28">
        <v>151.3322</v>
      </c>
      <c r="G28">
        <v>349.31220000000002</v>
      </c>
      <c r="H28">
        <v>-275.79219999999998</v>
      </c>
      <c r="I28">
        <v>150</v>
      </c>
      <c r="J28" s="18">
        <f t="shared" si="0"/>
        <v>-425.79219999999998</v>
      </c>
      <c r="K28" s="18" t="str">
        <f t="shared" si="2"/>
        <v>Under Budget</v>
      </c>
    </row>
    <row r="29" spans="1:11" x14ac:dyDescent="0.2">
      <c r="A29">
        <v>138</v>
      </c>
      <c r="B29" s="1" t="d">
        <v>2023-07-16</v>
      </c>
      <c r="C29" t="s">
        <v>8</v>
      </c>
      <c r="D29">
        <v>96.42</v>
      </c>
      <c r="E29">
        <v>0</v>
      </c>
      <c r="F29">
        <v>151.3322</v>
      </c>
      <c r="G29">
        <v>151.3322</v>
      </c>
      <c r="H29">
        <v>-54.912199999999999</v>
      </c>
      <c r="I29">
        <v>150</v>
      </c>
      <c r="J29" s="18">
        <f t="shared" si="0"/>
        <v>-204.91219999999998</v>
      </c>
      <c r="K29" s="18" t="str">
        <f t="shared" si="2"/>
        <v>Under Budget</v>
      </c>
    </row>
    <row r="30" spans="1:11" x14ac:dyDescent="0.2">
      <c r="A30">
        <v>144</v>
      </c>
      <c r="B30" s="1" t="d">
        <v>2023-08-06</v>
      </c>
      <c r="C30" t="s">
        <v>8</v>
      </c>
      <c r="D30">
        <v>154.66999999999999</v>
      </c>
      <c r="E30">
        <v>305.25</v>
      </c>
      <c r="F30">
        <v>151.3322</v>
      </c>
      <c r="G30">
        <v>456.5822</v>
      </c>
      <c r="H30">
        <v>-301.91219999999998</v>
      </c>
      <c r="I30">
        <v>150</v>
      </c>
      <c r="J30" s="18">
        <f t="shared" si="0"/>
        <v>-451.91219999999998</v>
      </c>
      <c r="K30" s="18" t="str">
        <f t="shared" si="2"/>
        <v>Met Budget</v>
      </c>
    </row>
    <row r="31" spans="1:11" x14ac:dyDescent="0.2">
      <c r="A31">
        <v>151</v>
      </c>
      <c r="B31" s="1" t="d">
        <v>2023-08-09</v>
      </c>
      <c r="C31" t="s">
        <v>9</v>
      </c>
      <c r="D31">
        <v>800</v>
      </c>
      <c r="E31">
        <v>266.7</v>
      </c>
      <c r="F31">
        <v>151.3322</v>
      </c>
      <c r="G31">
        <v>418.03219999999999</v>
      </c>
      <c r="H31">
        <v>381.96780000000001</v>
      </c>
      <c r="I31">
        <v>150</v>
      </c>
      <c r="J31" s="18">
        <f t="shared" si="0"/>
        <v>231.96780000000001</v>
      </c>
      <c r="K31" s="18" t="str">
        <f t="shared" si="2"/>
        <v>Met Budget</v>
      </c>
    </row>
    <row r="32" spans="1:11" x14ac:dyDescent="0.2">
      <c r="A32">
        <v>172</v>
      </c>
      <c r="B32" s="1" t="d">
        <v>2023-08-20</v>
      </c>
      <c r="C32" t="s">
        <v>11</v>
      </c>
      <c r="D32">
        <v>75.13</v>
      </c>
      <c r="E32">
        <v>236.31</v>
      </c>
      <c r="F32">
        <v>151.3322</v>
      </c>
      <c r="G32">
        <v>387.6422</v>
      </c>
      <c r="H32">
        <v>-312.51220000000001</v>
      </c>
      <c r="I32">
        <v>150</v>
      </c>
      <c r="J32" s="18">
        <f t="shared" si="0"/>
        <v>-462.51220000000001</v>
      </c>
      <c r="K32" s="18" t="str">
        <f t="shared" si="2"/>
        <v>Met Budget</v>
      </c>
    </row>
    <row r="33" spans="1:11" x14ac:dyDescent="0.2">
      <c r="A33">
        <v>175</v>
      </c>
      <c r="B33" s="1" t="d">
        <v>2023-08-21</v>
      </c>
      <c r="C33" t="s">
        <v>8</v>
      </c>
      <c r="D33">
        <v>164.06</v>
      </c>
      <c r="E33">
        <v>85.48</v>
      </c>
      <c r="F33">
        <v>151.3322</v>
      </c>
      <c r="G33">
        <v>236.81219999999999</v>
      </c>
      <c r="H33">
        <v>-72.752200000000002</v>
      </c>
      <c r="I33">
        <v>150</v>
      </c>
      <c r="J33" s="18">
        <f t="shared" si="0"/>
        <v>-222.75220000000002</v>
      </c>
      <c r="K33" s="18" t="str">
        <f t="shared" si="2"/>
        <v>Met Budget</v>
      </c>
    </row>
    <row r="34" spans="1:11" x14ac:dyDescent="0.2">
      <c r="A34">
        <v>177</v>
      </c>
      <c r="B34" s="1" t="d">
        <v>2023-08-24</v>
      </c>
      <c r="C34" t="s">
        <v>9</v>
      </c>
      <c r="D34">
        <v>800</v>
      </c>
      <c r="E34">
        <v>308.33999999999997</v>
      </c>
      <c r="F34">
        <v>151.3322</v>
      </c>
      <c r="G34">
        <v>459.67219999999998</v>
      </c>
      <c r="H34">
        <v>340.32780000000002</v>
      </c>
      <c r="I34">
        <v>150</v>
      </c>
      <c r="J34" s="18">
        <f t="shared" si="0"/>
        <v>190.32780000000002</v>
      </c>
      <c r="K34" s="18" t="str">
        <f t="shared" si="2"/>
        <v>Met Budget</v>
      </c>
    </row>
    <row r="35" spans="1:11" x14ac:dyDescent="0.2">
      <c r="A35">
        <v>133</v>
      </c>
      <c r="B35" s="1" t="d">
        <v>2023-08-26</v>
      </c>
      <c r="C35" t="s">
        <v>11</v>
      </c>
      <c r="D35">
        <v>49.72</v>
      </c>
      <c r="E35">
        <v>358.24</v>
      </c>
      <c r="F35">
        <v>151.3322</v>
      </c>
      <c r="G35">
        <v>509.57220000000001</v>
      </c>
      <c r="H35">
        <v>-459.85219999999998</v>
      </c>
      <c r="I35">
        <v>150</v>
      </c>
      <c r="J35" s="18">
        <f t="shared" si="0"/>
        <v>-609.85220000000004</v>
      </c>
      <c r="K35" s="18" t="str">
        <f t="shared" si="2"/>
        <v>Under Budget</v>
      </c>
    </row>
    <row r="36" spans="1:11" x14ac:dyDescent="0.2">
      <c r="A36">
        <v>191</v>
      </c>
      <c r="B36" s="1" t="d">
        <v>2023-08-26</v>
      </c>
      <c r="C36" t="s">
        <v>8</v>
      </c>
      <c r="D36">
        <v>103.53</v>
      </c>
      <c r="E36">
        <v>166.25</v>
      </c>
      <c r="F36">
        <v>151.3322</v>
      </c>
      <c r="G36">
        <v>317.5822</v>
      </c>
      <c r="H36">
        <v>-214.0522</v>
      </c>
      <c r="I36">
        <v>150</v>
      </c>
      <c r="J36" s="18">
        <f t="shared" si="0"/>
        <v>-364.05219999999997</v>
      </c>
      <c r="K36" s="18" t="str">
        <f t="shared" si="2"/>
        <v>Under Budget</v>
      </c>
    </row>
    <row r="37" spans="1:11" x14ac:dyDescent="0.2">
      <c r="A37">
        <v>141</v>
      </c>
      <c r="B37" s="1" t="d">
        <v>2023-08-27</v>
      </c>
      <c r="C37" t="s">
        <v>10</v>
      </c>
      <c r="D37">
        <v>1336.75</v>
      </c>
      <c r="E37">
        <v>0</v>
      </c>
      <c r="F37">
        <v>151.3322</v>
      </c>
      <c r="G37">
        <v>151.3322</v>
      </c>
      <c r="H37">
        <v>1185.4177999999999</v>
      </c>
      <c r="I37">
        <v>150</v>
      </c>
      <c r="J37" s="18">
        <f t="shared" si="0"/>
        <v>1035.4177999999999</v>
      </c>
      <c r="K37" s="18" t="str">
        <f t="shared" si="2"/>
        <v>Under Budget</v>
      </c>
    </row>
    <row r="38" spans="1:11" x14ac:dyDescent="0.2">
      <c r="A38">
        <v>200</v>
      </c>
      <c r="B38" s="1" t="d">
        <v>2023-08-28</v>
      </c>
      <c r="C38" t="s">
        <v>11</v>
      </c>
      <c r="D38">
        <v>72.44</v>
      </c>
      <c r="E38">
        <v>174.14</v>
      </c>
      <c r="F38">
        <v>151.3322</v>
      </c>
      <c r="G38">
        <v>325.47219999999999</v>
      </c>
      <c r="H38">
        <v>-253.03219999999999</v>
      </c>
      <c r="I38">
        <v>150</v>
      </c>
      <c r="J38" s="18">
        <f t="shared" si="0"/>
        <v>-403.03219999999999</v>
      </c>
      <c r="K38" s="18" t="str">
        <f t="shared" si="2"/>
        <v>Met Budget</v>
      </c>
    </row>
    <row r="39" spans="1:11" x14ac:dyDescent="0.2">
      <c r="A39">
        <v>121</v>
      </c>
      <c r="B39" s="1" t="d">
        <v>2023-08-29</v>
      </c>
      <c r="C39" t="s">
        <v>10</v>
      </c>
      <c r="D39">
        <v>1141.17</v>
      </c>
      <c r="E39">
        <v>87.25</v>
      </c>
      <c r="F39">
        <v>151.3322</v>
      </c>
      <c r="G39">
        <v>238.5822</v>
      </c>
      <c r="H39">
        <v>902.58780000000002</v>
      </c>
      <c r="I39">
        <v>150</v>
      </c>
      <c r="J39" s="18">
        <f t="shared" si="0"/>
        <v>752.58780000000002</v>
      </c>
      <c r="K39" s="18" t="str">
        <f t="shared" si="2"/>
        <v>Under Budget</v>
      </c>
    </row>
    <row r="40" spans="1:11" x14ac:dyDescent="0.2">
      <c r="A40">
        <v>120</v>
      </c>
      <c r="B40" s="1" t="d">
        <v>2023-08-30</v>
      </c>
      <c r="C40" t="s">
        <v>12</v>
      </c>
      <c r="D40">
        <v>436.66</v>
      </c>
      <c r="E40">
        <v>164.86</v>
      </c>
      <c r="F40">
        <v>151.3322</v>
      </c>
      <c r="G40">
        <v>316.19220000000001</v>
      </c>
      <c r="H40">
        <v>120.4678</v>
      </c>
      <c r="I40">
        <v>150</v>
      </c>
      <c r="J40" s="18">
        <f t="shared" si="0"/>
        <v>-29.532200000000003</v>
      </c>
      <c r="K40" s="18" t="str">
        <f t="shared" si="2"/>
        <v>Under Budget</v>
      </c>
    </row>
    <row r="41" spans="1:11" x14ac:dyDescent="0.2">
      <c r="A41">
        <v>117</v>
      </c>
      <c r="B41" s="1" t="d">
        <v>2023-09-02</v>
      </c>
      <c r="C41" t="s">
        <v>9</v>
      </c>
      <c r="D41">
        <v>800</v>
      </c>
      <c r="E41">
        <v>181.49</v>
      </c>
      <c r="F41">
        <v>151.3322</v>
      </c>
      <c r="G41">
        <v>332.82220000000001</v>
      </c>
      <c r="H41">
        <v>467.17779999999999</v>
      </c>
      <c r="I41">
        <v>150</v>
      </c>
      <c r="J41" s="18">
        <f t="shared" si="0"/>
        <v>317.17779999999999</v>
      </c>
      <c r="K41" s="18" t="str">
        <f t="shared" si="2"/>
        <v>Under Budget</v>
      </c>
    </row>
    <row r="42" spans="1:11" x14ac:dyDescent="0.2">
      <c r="A42">
        <v>114</v>
      </c>
      <c r="B42" s="1" t="d">
        <v>2023-09-08</v>
      </c>
      <c r="C42" t="s">
        <v>11</v>
      </c>
      <c r="D42">
        <v>78.06</v>
      </c>
      <c r="E42">
        <v>358.65</v>
      </c>
      <c r="F42">
        <v>151.3322</v>
      </c>
      <c r="G42">
        <v>509.98219999999998</v>
      </c>
      <c r="H42">
        <v>-431.92219999999998</v>
      </c>
      <c r="I42">
        <v>150</v>
      </c>
      <c r="J42" s="18">
        <f t="shared" si="0"/>
        <v>-581.92219999999998</v>
      </c>
      <c r="K42" s="18" t="str">
        <f t="shared" si="2"/>
        <v>Under Budget</v>
      </c>
    </row>
    <row r="43" spans="1:11" x14ac:dyDescent="0.2">
      <c r="A43">
        <v>116</v>
      </c>
      <c r="B43" s="1" t="d">
        <v>2023-09-10</v>
      </c>
      <c r="C43" t="s">
        <v>9</v>
      </c>
      <c r="D43">
        <v>800</v>
      </c>
      <c r="E43">
        <v>77.11</v>
      </c>
      <c r="F43">
        <v>151.3322</v>
      </c>
      <c r="G43">
        <v>228.44220000000001</v>
      </c>
      <c r="H43">
        <v>571.55780000000004</v>
      </c>
      <c r="I43">
        <v>150</v>
      </c>
      <c r="J43" s="18">
        <f t="shared" si="0"/>
        <v>421.55780000000004</v>
      </c>
      <c r="K43" s="18" t="str">
        <f t="shared" si="2"/>
        <v>Met Budget</v>
      </c>
    </row>
    <row r="44" spans="1:11" x14ac:dyDescent="0.2">
      <c r="A44">
        <v>162</v>
      </c>
      <c r="B44" s="1" t="d">
        <v>2023-09-15</v>
      </c>
      <c r="C44" t="s">
        <v>9</v>
      </c>
      <c r="D44">
        <v>800</v>
      </c>
      <c r="E44">
        <v>187.41</v>
      </c>
      <c r="F44">
        <v>151.3322</v>
      </c>
      <c r="G44">
        <v>338.74220000000003</v>
      </c>
      <c r="H44">
        <v>461.25779999999997</v>
      </c>
      <c r="I44">
        <v>150</v>
      </c>
      <c r="J44" s="18">
        <f t="shared" si="0"/>
        <v>311.25779999999997</v>
      </c>
      <c r="K44" s="18" t="str">
        <f t="shared" si="2"/>
        <v>Under Budget</v>
      </c>
    </row>
    <row r="45" spans="1:11" x14ac:dyDescent="0.2">
      <c r="A45">
        <v>186</v>
      </c>
      <c r="B45" s="1" t="d">
        <v>2023-09-16</v>
      </c>
      <c r="C45" t="s">
        <v>11</v>
      </c>
      <c r="D45">
        <v>28.61</v>
      </c>
      <c r="E45">
        <v>95.42</v>
      </c>
      <c r="F45">
        <v>151.3322</v>
      </c>
      <c r="G45">
        <v>246.75219999999999</v>
      </c>
      <c r="H45">
        <v>-218.1422</v>
      </c>
      <c r="I45">
        <v>150</v>
      </c>
      <c r="J45" s="18">
        <f t="shared" si="0"/>
        <v>-368.1422</v>
      </c>
      <c r="K45" s="18" t="str">
        <f t="shared" si="2"/>
        <v>Under Budget</v>
      </c>
    </row>
    <row r="46" spans="1:11" x14ac:dyDescent="0.2">
      <c r="A46">
        <v>160</v>
      </c>
      <c r="B46" s="1" t="d">
        <v>2023-09-18</v>
      </c>
      <c r="C46" t="s">
        <v>12</v>
      </c>
      <c r="D46">
        <v>479.23</v>
      </c>
      <c r="E46">
        <v>263.14</v>
      </c>
      <c r="F46">
        <v>151.3322</v>
      </c>
      <c r="G46">
        <v>414.47219999999999</v>
      </c>
      <c r="H46">
        <v>64.757800000000003</v>
      </c>
      <c r="I46">
        <v>150</v>
      </c>
      <c r="J46" s="18">
        <f t="shared" si="0"/>
        <v>-85.242199999999997</v>
      </c>
      <c r="K46" s="18" t="str">
        <f t="shared" si="2"/>
        <v>Met Budget</v>
      </c>
    </row>
    <row r="47" spans="1:11" x14ac:dyDescent="0.2">
      <c r="A47">
        <v>181</v>
      </c>
      <c r="B47" s="1" t="d">
        <v>2023-09-20</v>
      </c>
      <c r="C47" t="s">
        <v>12</v>
      </c>
      <c r="D47">
        <v>382.67</v>
      </c>
      <c r="E47">
        <v>0</v>
      </c>
      <c r="F47">
        <v>151.3322</v>
      </c>
      <c r="G47">
        <v>151.3322</v>
      </c>
      <c r="H47">
        <v>231.33779999999999</v>
      </c>
      <c r="I47">
        <v>150</v>
      </c>
      <c r="J47" s="18">
        <f t="shared" si="0"/>
        <v>81.337799999999987</v>
      </c>
      <c r="K47" s="18" t="str">
        <f t="shared" si="2"/>
        <v>Under Budget</v>
      </c>
    </row>
    <row r="48" spans="1:11" x14ac:dyDescent="0.2">
      <c r="A48">
        <v>187</v>
      </c>
      <c r="B48" s="1" t="d">
        <v>2023-09-20</v>
      </c>
      <c r="C48" t="s">
        <v>10</v>
      </c>
      <c r="D48">
        <v>1427.69</v>
      </c>
      <c r="E48">
        <v>167.9</v>
      </c>
      <c r="F48">
        <v>151.3322</v>
      </c>
      <c r="G48">
        <v>319.23219999999998</v>
      </c>
      <c r="H48">
        <v>1108.4577999999999</v>
      </c>
      <c r="I48">
        <v>150</v>
      </c>
      <c r="J48" s="18">
        <f t="shared" si="0"/>
        <v>958.45779999999991</v>
      </c>
      <c r="K48" s="18" t="str">
        <f t="shared" si="2"/>
        <v>Under Budget</v>
      </c>
    </row>
    <row r="49" spans="1:11" x14ac:dyDescent="0.2">
      <c r="A49">
        <v>190</v>
      </c>
      <c r="B49" s="1" t="d">
        <v>2023-09-25</v>
      </c>
      <c r="C49" t="s">
        <v>8</v>
      </c>
      <c r="D49">
        <v>130.32</v>
      </c>
      <c r="E49">
        <v>183.44</v>
      </c>
      <c r="F49">
        <v>151.3322</v>
      </c>
      <c r="G49">
        <v>334.7722</v>
      </c>
      <c r="H49">
        <v>-204.4522</v>
      </c>
      <c r="I49">
        <v>150</v>
      </c>
      <c r="J49" s="18">
        <f t="shared" si="0"/>
        <v>-354.4522</v>
      </c>
      <c r="K49" s="18" t="str">
        <f t="shared" si="2"/>
        <v>Met Budget</v>
      </c>
    </row>
    <row r="50" spans="1:11" x14ac:dyDescent="0.2">
      <c r="A50">
        <v>149</v>
      </c>
      <c r="B50" s="1" t="d">
        <v>2023-09-27</v>
      </c>
      <c r="C50" t="s">
        <v>8</v>
      </c>
      <c r="D50">
        <v>104.91</v>
      </c>
      <c r="E50">
        <v>294.51</v>
      </c>
      <c r="F50">
        <v>151.3322</v>
      </c>
      <c r="G50">
        <v>445.84219999999999</v>
      </c>
      <c r="H50">
        <v>-340.93220000000002</v>
      </c>
      <c r="I50">
        <v>150</v>
      </c>
      <c r="J50" s="18">
        <f t="shared" si="0"/>
        <v>-490.93220000000002</v>
      </c>
      <c r="K50" s="18" t="str">
        <f t="shared" si="2"/>
        <v>Under Budget</v>
      </c>
    </row>
    <row r="51" spans="1:11" x14ac:dyDescent="0.2">
      <c r="A51">
        <v>179</v>
      </c>
      <c r="B51" s="1" t="d">
        <v>2023-09-28</v>
      </c>
      <c r="C51" t="s">
        <v>9</v>
      </c>
      <c r="D51">
        <v>800</v>
      </c>
      <c r="E51">
        <v>173.33</v>
      </c>
      <c r="F51">
        <v>151.3322</v>
      </c>
      <c r="G51">
        <v>324.66219999999998</v>
      </c>
      <c r="H51">
        <v>475.33780000000002</v>
      </c>
      <c r="I51">
        <v>150</v>
      </c>
      <c r="J51" s="18">
        <f t="shared" si="0"/>
        <v>325.33780000000002</v>
      </c>
      <c r="K51" s="18" t="str">
        <f t="shared" si="2"/>
        <v>Met Budget</v>
      </c>
    </row>
    <row r="52" spans="1:11" x14ac:dyDescent="0.2">
      <c r="A52">
        <v>136</v>
      </c>
      <c r="B52" s="1" t="d">
        <v>2023-09-29</v>
      </c>
      <c r="C52" t="s">
        <v>11</v>
      </c>
      <c r="D52">
        <v>83.76</v>
      </c>
      <c r="E52">
        <v>0</v>
      </c>
      <c r="F52">
        <v>151.3322</v>
      </c>
      <c r="G52">
        <v>151.3322</v>
      </c>
      <c r="H52">
        <v>-67.572199999999995</v>
      </c>
      <c r="I52">
        <v>150</v>
      </c>
      <c r="J52" s="18">
        <f t="shared" si="0"/>
        <v>-217.57220000000001</v>
      </c>
      <c r="K52" s="18" t="str">
        <f t="shared" si="2"/>
        <v>Under Budget</v>
      </c>
    </row>
    <row r="53" spans="1:11" x14ac:dyDescent="0.2">
      <c r="A53">
        <v>103</v>
      </c>
      <c r="B53" s="1" t="d">
        <v>2023-10-03</v>
      </c>
      <c r="C53" t="s">
        <v>11</v>
      </c>
      <c r="D53">
        <v>72.16</v>
      </c>
      <c r="E53">
        <v>189.78</v>
      </c>
      <c r="F53">
        <v>151.3322</v>
      </c>
      <c r="G53">
        <v>341.11219999999997</v>
      </c>
      <c r="H53">
        <v>-268.9522</v>
      </c>
      <c r="I53">
        <v>150</v>
      </c>
      <c r="J53" s="18">
        <f t="shared" si="0"/>
        <v>-418.9522</v>
      </c>
      <c r="K53" s="18" t="str">
        <f t="shared" si="2"/>
        <v>Met Budget</v>
      </c>
    </row>
    <row r="54" spans="1:11" x14ac:dyDescent="0.2">
      <c r="A54">
        <v>142</v>
      </c>
      <c r="B54" s="1" t="d">
        <v>2023-10-03</v>
      </c>
      <c r="C54" t="s">
        <v>10</v>
      </c>
      <c r="D54">
        <v>1280.2</v>
      </c>
      <c r="E54">
        <v>79.55</v>
      </c>
      <c r="F54">
        <v>151.3322</v>
      </c>
      <c r="G54">
        <v>230.88220000000001</v>
      </c>
      <c r="H54">
        <v>1049.3178</v>
      </c>
      <c r="I54">
        <v>150</v>
      </c>
      <c r="J54" s="18">
        <f t="shared" si="0"/>
        <v>899.31780000000003</v>
      </c>
      <c r="K54" s="18" t="str">
        <f t="shared" si="2"/>
        <v>Under Budget</v>
      </c>
    </row>
    <row r="55" spans="1:11" x14ac:dyDescent="0.2">
      <c r="A55">
        <v>153</v>
      </c>
      <c r="B55" s="1" t="d">
        <v>2023-10-03</v>
      </c>
      <c r="C55" t="s">
        <v>10</v>
      </c>
      <c r="D55">
        <v>1343.02</v>
      </c>
      <c r="E55">
        <v>0</v>
      </c>
      <c r="F55">
        <v>151.3322</v>
      </c>
      <c r="G55">
        <v>151.3322</v>
      </c>
      <c r="H55">
        <v>1191.6877999999999</v>
      </c>
      <c r="I55">
        <v>150</v>
      </c>
      <c r="J55" s="18">
        <f t="shared" si="0"/>
        <v>1041.6877999999999</v>
      </c>
      <c r="K55" s="18" t="str">
        <f t="shared" si="2"/>
        <v>Met Budget</v>
      </c>
    </row>
    <row r="56" spans="1:11" x14ac:dyDescent="0.2">
      <c r="A56">
        <v>180</v>
      </c>
      <c r="B56" s="1" t="d">
        <v>2023-10-04</v>
      </c>
      <c r="C56" t="s">
        <v>8</v>
      </c>
      <c r="D56">
        <v>150.74</v>
      </c>
      <c r="E56">
        <v>296.16000000000003</v>
      </c>
      <c r="F56">
        <v>151.3322</v>
      </c>
      <c r="G56">
        <v>447.49220000000003</v>
      </c>
      <c r="H56">
        <v>-296.75220000000002</v>
      </c>
      <c r="I56">
        <v>150</v>
      </c>
      <c r="J56" s="18">
        <f t="shared" si="0"/>
        <v>-446.75220000000002</v>
      </c>
      <c r="K56" s="18" t="str">
        <f t="shared" si="2"/>
        <v>Met Budget</v>
      </c>
    </row>
    <row r="57" spans="1:11" x14ac:dyDescent="0.2">
      <c r="A57">
        <v>176</v>
      </c>
      <c r="B57" s="1" t="d">
        <v>2023-10-09</v>
      </c>
      <c r="C57" t="s">
        <v>10</v>
      </c>
      <c r="D57">
        <v>1273.32</v>
      </c>
      <c r="E57">
        <v>172.15</v>
      </c>
      <c r="F57">
        <v>151.3322</v>
      </c>
      <c r="G57">
        <v>323.48219999999998</v>
      </c>
      <c r="H57">
        <v>949.83780000000002</v>
      </c>
      <c r="I57">
        <v>150</v>
      </c>
      <c r="J57" s="18">
        <f t="shared" si="0"/>
        <v>799.83780000000002</v>
      </c>
      <c r="K57" s="18" t="str">
        <f t="shared" si="2"/>
        <v>Under Budget</v>
      </c>
    </row>
    <row r="58" spans="1:11" x14ac:dyDescent="0.2">
      <c r="A58">
        <v>130</v>
      </c>
      <c r="B58" s="1" t="d">
        <v>2023-10-13</v>
      </c>
      <c r="C58" t="s">
        <v>10</v>
      </c>
      <c r="D58">
        <v>1327.04</v>
      </c>
      <c r="E58">
        <v>66.680000000000007</v>
      </c>
      <c r="F58">
        <v>151.3322</v>
      </c>
      <c r="G58">
        <v>218.01220000000001</v>
      </c>
      <c r="H58">
        <v>1109.0278000000001</v>
      </c>
      <c r="I58">
        <v>150</v>
      </c>
      <c r="J58" s="18">
        <f t="shared" si="0"/>
        <v>959.02780000000007</v>
      </c>
      <c r="K58" s="18" t="str">
        <f t="shared" si="2"/>
        <v>Under Budget</v>
      </c>
    </row>
    <row r="59" spans="1:11" x14ac:dyDescent="0.2">
      <c r="A59">
        <v>164</v>
      </c>
      <c r="B59" s="1" t="d">
        <v>2023-10-13</v>
      </c>
      <c r="C59" t="s">
        <v>8</v>
      </c>
      <c r="D59">
        <v>101.01</v>
      </c>
      <c r="E59">
        <v>324.04000000000002</v>
      </c>
      <c r="F59">
        <v>151.3322</v>
      </c>
      <c r="G59">
        <v>475.37220000000002</v>
      </c>
      <c r="H59">
        <v>-374.36219999999997</v>
      </c>
      <c r="I59">
        <v>150</v>
      </c>
      <c r="J59" s="18">
        <f t="shared" si="0"/>
        <v>-524.36220000000003</v>
      </c>
      <c r="K59" s="18" t="str">
        <f t="shared" si="2"/>
        <v>Met Budget</v>
      </c>
    </row>
    <row r="60" spans="1:11" x14ac:dyDescent="0.2">
      <c r="A60">
        <v>163</v>
      </c>
      <c r="B60" s="1" t="d">
        <v>2023-10-16</v>
      </c>
      <c r="C60" t="s">
        <v>12</v>
      </c>
      <c r="D60">
        <v>454.13</v>
      </c>
      <c r="E60">
        <v>304.73</v>
      </c>
      <c r="F60">
        <v>151.3322</v>
      </c>
      <c r="G60">
        <v>456.06220000000002</v>
      </c>
      <c r="H60">
        <v>-1.9322000000000199</v>
      </c>
      <c r="I60">
        <v>150</v>
      </c>
      <c r="J60" s="18">
        <f t="shared" si="0"/>
        <v>-151.93220000000002</v>
      </c>
      <c r="K60" s="18" t="str">
        <f t="shared" si="2"/>
        <v>Met Budget</v>
      </c>
    </row>
    <row r="61" spans="1:11" x14ac:dyDescent="0.2">
      <c r="A61">
        <v>173</v>
      </c>
      <c r="B61" s="1" t="d">
        <v>2023-10-25</v>
      </c>
      <c r="C61" t="s">
        <v>12</v>
      </c>
      <c r="D61">
        <v>381.56</v>
      </c>
      <c r="E61">
        <v>0</v>
      </c>
      <c r="F61">
        <v>151.3322</v>
      </c>
      <c r="G61">
        <v>151.3322</v>
      </c>
      <c r="H61">
        <v>230.2278</v>
      </c>
      <c r="I61">
        <v>150</v>
      </c>
      <c r="J61" s="18">
        <f t="shared" si="0"/>
        <v>80.227800000000002</v>
      </c>
      <c r="K61" s="18" t="str">
        <f t="shared" si="2"/>
        <v>Under Budget</v>
      </c>
    </row>
    <row r="62" spans="1:11" x14ac:dyDescent="0.2">
      <c r="A62">
        <v>158</v>
      </c>
      <c r="B62" s="1" t="d">
        <v>2023-10-29</v>
      </c>
      <c r="C62" t="s">
        <v>9</v>
      </c>
      <c r="D62">
        <v>800</v>
      </c>
      <c r="E62">
        <v>93.39</v>
      </c>
      <c r="F62">
        <v>151.3322</v>
      </c>
      <c r="G62">
        <v>244.72219999999999</v>
      </c>
      <c r="H62">
        <v>555.27779999999996</v>
      </c>
      <c r="I62">
        <v>150</v>
      </c>
      <c r="J62" s="18">
        <f t="shared" si="0"/>
        <v>405.27779999999996</v>
      </c>
      <c r="K62" s="18" t="str">
        <f t="shared" si="2"/>
        <v>Under Budget</v>
      </c>
    </row>
    <row r="63" spans="1:11" x14ac:dyDescent="0.2">
      <c r="A63">
        <v>111</v>
      </c>
      <c r="B63" s="1" t="d">
        <v>2023-10-30</v>
      </c>
      <c r="C63" t="s">
        <v>12</v>
      </c>
      <c r="D63">
        <v>437.44</v>
      </c>
      <c r="E63">
        <v>88.98</v>
      </c>
      <c r="F63">
        <v>151.3322</v>
      </c>
      <c r="G63">
        <v>240.31219999999999</v>
      </c>
      <c r="H63">
        <v>197.12780000000001</v>
      </c>
      <c r="I63">
        <v>150</v>
      </c>
      <c r="J63" s="18">
        <f t="shared" si="0"/>
        <v>47.127800000000008</v>
      </c>
      <c r="K63" s="18" t="str">
        <f t="shared" si="2"/>
        <v>Met Budget</v>
      </c>
    </row>
    <row r="64" spans="1:11" x14ac:dyDescent="0.2">
      <c r="A64">
        <v>197</v>
      </c>
      <c r="B64" s="1" t="d">
        <v>2023-10-30</v>
      </c>
      <c r="C64" t="s">
        <v>8</v>
      </c>
      <c r="D64">
        <v>123.44</v>
      </c>
      <c r="E64">
        <v>94.42</v>
      </c>
      <c r="F64">
        <v>151.3322</v>
      </c>
      <c r="G64">
        <v>245.75219999999999</v>
      </c>
      <c r="H64">
        <v>-122.3122</v>
      </c>
      <c r="I64">
        <v>150</v>
      </c>
      <c r="J64" s="18">
        <f t="shared" si="0"/>
        <v>-272.31220000000002</v>
      </c>
      <c r="K64" s="18" t="str">
        <f t="shared" si="2"/>
        <v>Under Budget</v>
      </c>
    </row>
    <row r="65" spans="1:11" x14ac:dyDescent="0.2">
      <c r="A65">
        <v>198</v>
      </c>
      <c r="B65" s="1" t="d">
        <v>2023-10-31</v>
      </c>
      <c r="C65" t="s">
        <v>9</v>
      </c>
      <c r="D65">
        <v>800</v>
      </c>
      <c r="E65">
        <v>0</v>
      </c>
      <c r="F65">
        <v>151.3322</v>
      </c>
      <c r="G65">
        <v>151.3322</v>
      </c>
      <c r="H65">
        <v>648.66780000000006</v>
      </c>
      <c r="I65">
        <v>150</v>
      </c>
      <c r="J65" s="18">
        <f t="shared" si="0"/>
        <v>498.66780000000006</v>
      </c>
      <c r="K65" s="18" t="str">
        <f t="shared" si="2"/>
        <v>Under Budget</v>
      </c>
    </row>
    <row r="66" spans="1:11" x14ac:dyDescent="0.2">
      <c r="A66">
        <v>185</v>
      </c>
      <c r="B66" s="1" t="d">
        <v>2023-11-10</v>
      </c>
      <c r="C66" t="s">
        <v>9</v>
      </c>
      <c r="D66">
        <v>800</v>
      </c>
      <c r="E66">
        <v>0</v>
      </c>
      <c r="F66">
        <v>151.3322</v>
      </c>
      <c r="G66">
        <v>151.3322</v>
      </c>
      <c r="H66">
        <v>648.66780000000006</v>
      </c>
      <c r="I66">
        <v>150</v>
      </c>
      <c r="J66" s="18">
        <f t="shared" si="0"/>
        <v>498.66780000000006</v>
      </c>
      <c r="K66" s="18" t="str">
        <f t="shared" si="2"/>
        <v>Met Budget</v>
      </c>
    </row>
    <row r="67" spans="1:11" x14ac:dyDescent="0.2">
      <c r="A67">
        <v>171</v>
      </c>
      <c r="B67" s="1" t="d">
        <v>2023-11-13</v>
      </c>
      <c r="C67" t="s">
        <v>12</v>
      </c>
      <c r="D67">
        <v>470.42</v>
      </c>
      <c r="E67">
        <v>0</v>
      </c>
      <c r="F67">
        <v>151.3322</v>
      </c>
      <c r="G67">
        <v>151.3322</v>
      </c>
      <c r="H67">
        <v>319.08780000000002</v>
      </c>
      <c r="I67">
        <v>150</v>
      </c>
      <c r="J67" s="18">
        <f t="shared" ref="J67:J101" si="3">H67-I67</f>
        <v>169.08780000000002</v>
      </c>
      <c r="K67" s="18" t="str">
        <f t="shared" si="2"/>
        <v>Met Budget</v>
      </c>
    </row>
    <row r="68" spans="1:11" x14ac:dyDescent="0.2">
      <c r="A68">
        <v>184</v>
      </c>
      <c r="B68" s="1" t="d">
        <v>2023-11-15</v>
      </c>
      <c r="C68" t="s">
        <v>8</v>
      </c>
      <c r="D68">
        <v>157.02000000000001</v>
      </c>
      <c r="E68">
        <v>0</v>
      </c>
      <c r="F68">
        <v>151.3322</v>
      </c>
      <c r="G68">
        <v>151.3322</v>
      </c>
      <c r="H68">
        <v>5.68780000000001</v>
      </c>
      <c r="I68">
        <v>150</v>
      </c>
      <c r="J68" s="18">
        <f t="shared" si="3"/>
        <v>-144.31219999999999</v>
      </c>
      <c r="K68" s="18" t="str">
        <f t="shared" si="2"/>
        <v>Under Budget</v>
      </c>
    </row>
    <row r="69" spans="1:11" x14ac:dyDescent="0.2">
      <c r="A69">
        <v>118</v>
      </c>
      <c r="B69" s="1" t="d">
        <v>2023-11-18</v>
      </c>
      <c r="C69" t="s">
        <v>11</v>
      </c>
      <c r="D69">
        <v>43.2</v>
      </c>
      <c r="E69">
        <v>88.29</v>
      </c>
      <c r="F69">
        <v>151.3322</v>
      </c>
      <c r="G69">
        <v>239.62219999999999</v>
      </c>
      <c r="H69">
        <v>-196.4222</v>
      </c>
      <c r="I69">
        <v>150</v>
      </c>
      <c r="J69" s="18">
        <f t="shared" si="3"/>
        <v>-346.42219999999998</v>
      </c>
      <c r="K69" s="18" t="str">
        <f t="shared" si="2"/>
        <v>Met Budget</v>
      </c>
    </row>
    <row r="70" spans="1:11" x14ac:dyDescent="0.2">
      <c r="A70">
        <v>161</v>
      </c>
      <c r="B70" s="1" t="d">
        <v>2023-11-24</v>
      </c>
      <c r="C70" t="s">
        <v>12</v>
      </c>
      <c r="D70">
        <v>408.72</v>
      </c>
      <c r="E70">
        <v>295.64</v>
      </c>
      <c r="F70">
        <v>151.3322</v>
      </c>
      <c r="G70">
        <v>446.97219999999999</v>
      </c>
      <c r="H70">
        <v>-38.252200000000002</v>
      </c>
      <c r="I70">
        <v>150</v>
      </c>
      <c r="J70" s="18">
        <f t="shared" si="3"/>
        <v>-188.25220000000002</v>
      </c>
      <c r="K70" s="18" t="str">
        <f t="shared" si="2"/>
        <v>Met Budget</v>
      </c>
    </row>
    <row r="71" spans="1:11" x14ac:dyDescent="0.2">
      <c r="A71">
        <v>119</v>
      </c>
      <c r="B71" s="1" t="d">
        <v>2023-11-26</v>
      </c>
      <c r="C71" t="s">
        <v>8</v>
      </c>
      <c r="D71">
        <v>100.87</v>
      </c>
      <c r="E71">
        <v>0</v>
      </c>
      <c r="F71">
        <v>151.3322</v>
      </c>
      <c r="G71">
        <v>151.3322</v>
      </c>
      <c r="H71">
        <v>-50.462200000000003</v>
      </c>
      <c r="I71">
        <v>150</v>
      </c>
      <c r="J71" s="18">
        <f t="shared" si="3"/>
        <v>-200.4622</v>
      </c>
      <c r="K71" s="18" t="str">
        <f t="shared" si="2"/>
        <v>Under Budget</v>
      </c>
    </row>
    <row r="72" spans="1:11" x14ac:dyDescent="0.2">
      <c r="A72">
        <v>124</v>
      </c>
      <c r="B72" s="1" t="d">
        <v>2023-12-02</v>
      </c>
      <c r="C72" t="s">
        <v>11</v>
      </c>
      <c r="D72">
        <v>31.31</v>
      </c>
      <c r="E72">
        <v>0</v>
      </c>
      <c r="F72">
        <v>151.3322</v>
      </c>
      <c r="G72">
        <v>151.3322</v>
      </c>
      <c r="H72">
        <v>-120.0222</v>
      </c>
      <c r="I72">
        <v>150</v>
      </c>
      <c r="J72" s="18">
        <f t="shared" si="3"/>
        <v>-270.0222</v>
      </c>
      <c r="K72" s="18" t="str">
        <f t="shared" si="2"/>
        <v>Under Budget</v>
      </c>
    </row>
    <row r="73" spans="1:11" x14ac:dyDescent="0.2">
      <c r="A73">
        <v>169</v>
      </c>
      <c r="B73" s="1" t="d">
        <v>2023-12-06</v>
      </c>
      <c r="C73" t="s">
        <v>11</v>
      </c>
      <c r="D73">
        <v>48.49</v>
      </c>
      <c r="E73">
        <v>0</v>
      </c>
      <c r="F73">
        <v>151.3322</v>
      </c>
      <c r="G73">
        <v>151.3322</v>
      </c>
      <c r="H73">
        <v>-102.84220000000001</v>
      </c>
      <c r="I73">
        <v>150</v>
      </c>
      <c r="J73" s="18">
        <f t="shared" si="3"/>
        <v>-252.84219999999999</v>
      </c>
      <c r="K73" s="18" t="str">
        <f t="shared" si="2"/>
        <v>Met Budget</v>
      </c>
    </row>
    <row r="74" spans="1:11" x14ac:dyDescent="0.2">
      <c r="A74">
        <v>139</v>
      </c>
      <c r="B74" s="1" t="d">
        <v>2023-12-11</v>
      </c>
      <c r="C74" t="s">
        <v>10</v>
      </c>
      <c r="D74">
        <v>1301.0899999999999</v>
      </c>
      <c r="E74">
        <v>0</v>
      </c>
      <c r="F74">
        <v>151.3322</v>
      </c>
      <c r="G74">
        <v>151.3322</v>
      </c>
      <c r="H74">
        <v>1149.7578000000001</v>
      </c>
      <c r="I74">
        <v>150</v>
      </c>
      <c r="J74" s="18">
        <f t="shared" si="3"/>
        <v>999.75780000000009</v>
      </c>
      <c r="K74" s="18" t="str">
        <f t="shared" si="2"/>
        <v>Met Budget</v>
      </c>
    </row>
    <row r="75" spans="1:11" x14ac:dyDescent="0.2">
      <c r="A75">
        <v>101</v>
      </c>
      <c r="B75" s="1" t="d">
        <v>2023-12-18</v>
      </c>
      <c r="C75" t="s">
        <v>12</v>
      </c>
      <c r="D75">
        <v>502.58</v>
      </c>
      <c r="E75">
        <v>350.32</v>
      </c>
      <c r="F75">
        <v>151.3322</v>
      </c>
      <c r="G75">
        <v>501.65219999999999</v>
      </c>
      <c r="H75">
        <v>0.92779999999999097</v>
      </c>
      <c r="I75">
        <v>150</v>
      </c>
      <c r="J75" s="18">
        <f t="shared" si="3"/>
        <v>-149.07220000000001</v>
      </c>
      <c r="K75" s="18" t="str">
        <f t="shared" si="2"/>
        <v>Met Budget</v>
      </c>
    </row>
    <row r="76" spans="1:11" x14ac:dyDescent="0.2">
      <c r="A76">
        <v>154</v>
      </c>
      <c r="B76" s="1" t="d">
        <v>2023-12-22</v>
      </c>
      <c r="C76" t="s">
        <v>10</v>
      </c>
      <c r="D76">
        <v>1244.31</v>
      </c>
      <c r="E76">
        <v>0</v>
      </c>
      <c r="F76">
        <v>151.3322</v>
      </c>
      <c r="G76">
        <v>151.3322</v>
      </c>
      <c r="H76">
        <v>1092.9777999999999</v>
      </c>
      <c r="I76">
        <v>150</v>
      </c>
      <c r="J76" s="18">
        <f t="shared" si="3"/>
        <v>942.97779999999989</v>
      </c>
      <c r="K76" s="18" t="str">
        <f t="shared" si="2"/>
        <v>Under Budget</v>
      </c>
    </row>
    <row r="77" spans="1:11" x14ac:dyDescent="0.2">
      <c r="A77">
        <v>113</v>
      </c>
      <c r="B77" s="1" t="d">
        <v>2023-12-23</v>
      </c>
      <c r="C77" t="s">
        <v>8</v>
      </c>
      <c r="D77">
        <v>145.38999999999999</v>
      </c>
      <c r="E77">
        <v>92.33</v>
      </c>
      <c r="F77">
        <v>151.3322</v>
      </c>
      <c r="G77">
        <v>243.66220000000001</v>
      </c>
      <c r="H77">
        <v>-98.272199999999998</v>
      </c>
      <c r="I77">
        <v>150</v>
      </c>
      <c r="J77" s="18">
        <f t="shared" si="3"/>
        <v>-248.2722</v>
      </c>
      <c r="K77" s="18" t="str">
        <f t="shared" si="2"/>
        <v>Met Budget</v>
      </c>
    </row>
    <row r="78" spans="1:11" x14ac:dyDescent="0.2">
      <c r="A78">
        <v>115</v>
      </c>
      <c r="B78" s="1" t="d">
        <v>2023-12-26</v>
      </c>
      <c r="C78" t="s">
        <v>10</v>
      </c>
      <c r="D78">
        <v>1583.02</v>
      </c>
      <c r="E78">
        <v>0</v>
      </c>
      <c r="F78">
        <v>151.3322</v>
      </c>
      <c r="G78">
        <v>151.3322</v>
      </c>
      <c r="H78">
        <v>1431.6877999999999</v>
      </c>
      <c r="I78">
        <v>150</v>
      </c>
      <c r="J78" s="18">
        <f t="shared" si="3"/>
        <v>1281.6877999999999</v>
      </c>
      <c r="K78" s="18" t="str">
        <f t="shared" si="2"/>
        <v>Met Budget</v>
      </c>
    </row>
    <row r="79" spans="1:11" x14ac:dyDescent="0.2">
      <c r="A79">
        <v>123</v>
      </c>
      <c r="B79" s="1" t="d">
        <v>2023-12-27</v>
      </c>
      <c r="C79" t="s">
        <v>10</v>
      </c>
      <c r="D79">
        <v>1300.68</v>
      </c>
      <c r="E79">
        <v>205.81</v>
      </c>
      <c r="F79">
        <v>151.3322</v>
      </c>
      <c r="G79">
        <v>357.1422</v>
      </c>
      <c r="H79">
        <v>943.53779999999995</v>
      </c>
      <c r="I79">
        <v>150</v>
      </c>
      <c r="J79" s="18">
        <f t="shared" si="3"/>
        <v>793.53779999999995</v>
      </c>
      <c r="K79" s="18" t="str">
        <f t="shared" ref="K79:K101" si="4">IF(J67&lt;0, "Under Budget", "Met Budget")</f>
        <v>Met Budget</v>
      </c>
    </row>
    <row r="80" spans="1:11" x14ac:dyDescent="0.2">
      <c r="A80">
        <v>112</v>
      </c>
      <c r="B80" s="1" t="d">
        <v>2024-01-01</v>
      </c>
      <c r="C80" t="s">
        <v>9</v>
      </c>
      <c r="D80">
        <v>800</v>
      </c>
      <c r="E80">
        <v>232.8</v>
      </c>
      <c r="F80">
        <v>151.3322</v>
      </c>
      <c r="G80">
        <v>384.13220000000001</v>
      </c>
      <c r="H80">
        <v>415.86779999999999</v>
      </c>
      <c r="I80">
        <v>150</v>
      </c>
      <c r="J80" s="18">
        <f t="shared" si="3"/>
        <v>265.86779999999999</v>
      </c>
      <c r="K80" s="18" t="str">
        <f t="shared" si="4"/>
        <v>Under Budget</v>
      </c>
    </row>
    <row r="81" spans="1:11" x14ac:dyDescent="0.2">
      <c r="A81">
        <v>165</v>
      </c>
      <c r="B81" s="1" t="d">
        <v>2024-01-05</v>
      </c>
      <c r="C81" t="s">
        <v>10</v>
      </c>
      <c r="D81">
        <v>1166.8499999999999</v>
      </c>
      <c r="E81">
        <v>76.78</v>
      </c>
      <c r="F81">
        <v>151.3322</v>
      </c>
      <c r="G81">
        <v>228.1122</v>
      </c>
      <c r="H81">
        <v>938.73779999999999</v>
      </c>
      <c r="I81">
        <v>150</v>
      </c>
      <c r="J81" s="18">
        <f t="shared" si="3"/>
        <v>788.73779999999999</v>
      </c>
      <c r="K81" s="18" t="str">
        <f t="shared" si="4"/>
        <v>Under Budget</v>
      </c>
    </row>
    <row r="82" spans="1:11" x14ac:dyDescent="0.2">
      <c r="A82">
        <v>134</v>
      </c>
      <c r="B82" s="1" t="d">
        <v>2024-01-09</v>
      </c>
      <c r="C82" t="s">
        <v>10</v>
      </c>
      <c r="D82">
        <v>1236.02</v>
      </c>
      <c r="E82">
        <v>344.07</v>
      </c>
      <c r="F82">
        <v>151.3322</v>
      </c>
      <c r="G82">
        <v>495.40219999999999</v>
      </c>
      <c r="H82">
        <v>740.61779999999999</v>
      </c>
      <c r="I82">
        <v>150</v>
      </c>
      <c r="J82" s="18">
        <f t="shared" si="3"/>
        <v>590.61779999999999</v>
      </c>
      <c r="K82" s="18" t="str">
        <f t="shared" si="4"/>
        <v>Under Budget</v>
      </c>
    </row>
    <row r="83" spans="1:11" x14ac:dyDescent="0.2">
      <c r="A83">
        <v>167</v>
      </c>
      <c r="B83" s="1" t="d">
        <v>2024-01-09</v>
      </c>
      <c r="C83" t="s">
        <v>9</v>
      </c>
      <c r="D83">
        <v>800</v>
      </c>
      <c r="E83">
        <v>352.26</v>
      </c>
      <c r="F83">
        <v>151.3322</v>
      </c>
      <c r="G83">
        <v>503.59219999999999</v>
      </c>
      <c r="H83">
        <v>296.40780000000001</v>
      </c>
      <c r="I83">
        <v>150</v>
      </c>
      <c r="J83" s="18">
        <f t="shared" si="3"/>
        <v>146.40780000000001</v>
      </c>
      <c r="K83" s="18" t="str">
        <f t="shared" si="4"/>
        <v>Under Budget</v>
      </c>
    </row>
    <row r="84" spans="1:11" x14ac:dyDescent="0.2">
      <c r="A84">
        <v>147</v>
      </c>
      <c r="B84" s="1" t="d">
        <v>2024-01-11</v>
      </c>
      <c r="C84" t="s">
        <v>10</v>
      </c>
      <c r="D84">
        <v>1419.02</v>
      </c>
      <c r="E84">
        <v>266.89</v>
      </c>
      <c r="F84">
        <v>151.3322</v>
      </c>
      <c r="G84">
        <v>418.22219999999999</v>
      </c>
      <c r="H84">
        <v>1000.7978000000001</v>
      </c>
      <c r="I84">
        <v>150</v>
      </c>
      <c r="J84" s="18">
        <f t="shared" si="3"/>
        <v>850.79780000000005</v>
      </c>
      <c r="K84" s="18" t="str">
        <f t="shared" si="4"/>
        <v>Under Budget</v>
      </c>
    </row>
    <row r="85" spans="1:11" x14ac:dyDescent="0.2">
      <c r="A85">
        <v>159</v>
      </c>
      <c r="B85" s="1" t="d">
        <v>2024-01-11</v>
      </c>
      <c r="C85" t="s">
        <v>11</v>
      </c>
      <c r="D85">
        <v>65.2</v>
      </c>
      <c r="E85">
        <v>75.63</v>
      </c>
      <c r="F85">
        <v>151.3322</v>
      </c>
      <c r="G85">
        <v>226.9622</v>
      </c>
      <c r="H85">
        <v>-161.76220000000001</v>
      </c>
      <c r="I85">
        <v>150</v>
      </c>
      <c r="J85" s="18">
        <f t="shared" si="3"/>
        <v>-311.76220000000001</v>
      </c>
      <c r="K85" s="18" t="str">
        <f t="shared" si="4"/>
        <v>Under Budget</v>
      </c>
    </row>
    <row r="86" spans="1:11" x14ac:dyDescent="0.2">
      <c r="A86">
        <v>152</v>
      </c>
      <c r="B86" s="1" t="d">
        <v>2024-01-16</v>
      </c>
      <c r="C86" t="s">
        <v>9</v>
      </c>
      <c r="D86">
        <v>800</v>
      </c>
      <c r="E86">
        <v>206.91</v>
      </c>
      <c r="F86">
        <v>151.3322</v>
      </c>
      <c r="G86">
        <v>358.24220000000003</v>
      </c>
      <c r="H86">
        <v>441.75779999999997</v>
      </c>
      <c r="I86">
        <v>150</v>
      </c>
      <c r="J86" s="18">
        <f t="shared" si="3"/>
        <v>291.75779999999997</v>
      </c>
      <c r="K86" s="18" t="str">
        <f t="shared" si="4"/>
        <v>Met Budget</v>
      </c>
    </row>
    <row r="87" spans="1:11" x14ac:dyDescent="0.2">
      <c r="A87">
        <v>129</v>
      </c>
      <c r="B87" s="1" t="d">
        <v>2024-01-18</v>
      </c>
      <c r="C87" t="s">
        <v>11</v>
      </c>
      <c r="D87">
        <v>63.23</v>
      </c>
      <c r="E87">
        <v>0</v>
      </c>
      <c r="F87">
        <v>151.3322</v>
      </c>
      <c r="G87">
        <v>151.3322</v>
      </c>
      <c r="H87">
        <v>-88.102199999999996</v>
      </c>
      <c r="I87">
        <v>150</v>
      </c>
      <c r="J87" s="18">
        <f t="shared" si="3"/>
        <v>-238.10219999999998</v>
      </c>
      <c r="K87" s="18" t="str">
        <f t="shared" si="4"/>
        <v>Under Budget</v>
      </c>
    </row>
    <row r="88" spans="1:11" x14ac:dyDescent="0.2">
      <c r="A88">
        <v>105</v>
      </c>
      <c r="B88" s="1" t="d">
        <v>2024-01-26</v>
      </c>
      <c r="C88" t="s">
        <v>12</v>
      </c>
      <c r="D88">
        <v>408.9</v>
      </c>
      <c r="E88">
        <v>69.260000000000005</v>
      </c>
      <c r="F88">
        <v>151.3322</v>
      </c>
      <c r="G88">
        <v>220.59219999999999</v>
      </c>
      <c r="H88">
        <v>188.30779999999999</v>
      </c>
      <c r="I88">
        <v>150</v>
      </c>
      <c r="J88" s="18">
        <f t="shared" si="3"/>
        <v>38.307799999999986</v>
      </c>
      <c r="K88" s="18" t="str">
        <f t="shared" si="4"/>
        <v>Met Budget</v>
      </c>
    </row>
    <row r="89" spans="1:11" x14ac:dyDescent="0.2">
      <c r="A89">
        <v>108</v>
      </c>
      <c r="B89" s="1" t="d">
        <v>2024-02-02</v>
      </c>
      <c r="C89" t="s">
        <v>8</v>
      </c>
      <c r="D89">
        <v>175.51</v>
      </c>
      <c r="E89">
        <v>95.17</v>
      </c>
      <c r="F89">
        <v>151.3322</v>
      </c>
      <c r="G89">
        <v>246.50219999999999</v>
      </c>
      <c r="H89">
        <v>-70.992199999999997</v>
      </c>
      <c r="I89">
        <v>150</v>
      </c>
      <c r="J89" s="18">
        <f t="shared" si="3"/>
        <v>-220.9922</v>
      </c>
      <c r="K89" s="18" t="str">
        <f t="shared" si="4"/>
        <v>Under Budget</v>
      </c>
    </row>
    <row r="90" spans="1:11" x14ac:dyDescent="0.2">
      <c r="A90">
        <v>193</v>
      </c>
      <c r="B90" s="1" t="d">
        <v>2024-02-04</v>
      </c>
      <c r="C90" t="s">
        <v>10</v>
      </c>
      <c r="D90">
        <v>1457.42</v>
      </c>
      <c r="E90">
        <v>70.73</v>
      </c>
      <c r="F90">
        <v>151.3322</v>
      </c>
      <c r="G90">
        <v>222.06219999999999</v>
      </c>
      <c r="H90">
        <v>1235.3578</v>
      </c>
      <c r="I90">
        <v>150</v>
      </c>
      <c r="J90" s="18">
        <f t="shared" si="3"/>
        <v>1085.3578</v>
      </c>
      <c r="K90" s="18" t="str">
        <f t="shared" si="4"/>
        <v>Met Budget</v>
      </c>
    </row>
    <row r="91" spans="1:11" x14ac:dyDescent="0.2">
      <c r="A91">
        <v>148</v>
      </c>
      <c r="B91" s="1" t="d">
        <v>2024-02-08</v>
      </c>
      <c r="C91" t="s">
        <v>11</v>
      </c>
      <c r="D91">
        <v>53.49</v>
      </c>
      <c r="E91">
        <v>89.67</v>
      </c>
      <c r="F91">
        <v>151.3322</v>
      </c>
      <c r="G91">
        <v>241.00219999999999</v>
      </c>
      <c r="H91">
        <v>-187.51220000000001</v>
      </c>
      <c r="I91">
        <v>150</v>
      </c>
      <c r="J91" s="18">
        <f t="shared" si="3"/>
        <v>-337.51220000000001</v>
      </c>
      <c r="K91" s="18" t="str">
        <f t="shared" si="4"/>
        <v>Met Budget</v>
      </c>
    </row>
    <row r="92" spans="1:11" x14ac:dyDescent="0.2">
      <c r="A92">
        <v>107</v>
      </c>
      <c r="B92" s="1" t="d">
        <v>2024-02-13</v>
      </c>
      <c r="C92" t="s">
        <v>8</v>
      </c>
      <c r="D92">
        <v>100.71</v>
      </c>
      <c r="E92">
        <v>229.88</v>
      </c>
      <c r="F92">
        <v>151.3322</v>
      </c>
      <c r="G92">
        <v>381.2122</v>
      </c>
      <c r="H92">
        <v>-280.50220000000002</v>
      </c>
      <c r="I92">
        <v>150</v>
      </c>
      <c r="J92" s="18">
        <f t="shared" si="3"/>
        <v>-430.50220000000002</v>
      </c>
      <c r="K92" s="18" t="str">
        <f t="shared" si="4"/>
        <v>Met Budget</v>
      </c>
    </row>
    <row r="93" spans="1:11" x14ac:dyDescent="0.2">
      <c r="A93">
        <v>192</v>
      </c>
      <c r="B93" s="1" t="d">
        <v>2024-02-13</v>
      </c>
      <c r="C93" t="s">
        <v>11</v>
      </c>
      <c r="D93">
        <v>43.54</v>
      </c>
      <c r="E93">
        <v>238.2</v>
      </c>
      <c r="F93">
        <v>151.3322</v>
      </c>
      <c r="G93">
        <v>389.53219999999999</v>
      </c>
      <c r="H93">
        <v>-345.99220000000003</v>
      </c>
      <c r="I93">
        <v>150</v>
      </c>
      <c r="J93" s="18">
        <f t="shared" si="3"/>
        <v>-495.99220000000003</v>
      </c>
      <c r="K93" s="18" t="str">
        <f t="shared" si="4"/>
        <v>Met Budget</v>
      </c>
    </row>
    <row r="94" spans="1:11" x14ac:dyDescent="0.2">
      <c r="A94">
        <v>126</v>
      </c>
      <c r="B94" s="1" t="d">
        <v>2024-02-22</v>
      </c>
      <c r="C94" t="s">
        <v>9</v>
      </c>
      <c r="D94">
        <v>800</v>
      </c>
      <c r="E94">
        <v>358.02</v>
      </c>
      <c r="F94">
        <v>151.3322</v>
      </c>
      <c r="G94">
        <v>509.35219999999998</v>
      </c>
      <c r="H94">
        <v>290.64780000000002</v>
      </c>
      <c r="I94">
        <v>150</v>
      </c>
      <c r="J94" s="18">
        <f t="shared" si="3"/>
        <v>140.64780000000002</v>
      </c>
      <c r="K94" s="18" t="str">
        <f t="shared" si="4"/>
        <v>Met Budget</v>
      </c>
    </row>
    <row r="95" spans="1:11" x14ac:dyDescent="0.2">
      <c r="A95">
        <v>195</v>
      </c>
      <c r="B95" s="1" t="d">
        <v>2024-02-22</v>
      </c>
      <c r="C95" t="s">
        <v>9</v>
      </c>
      <c r="D95">
        <v>800</v>
      </c>
      <c r="E95">
        <v>219.33</v>
      </c>
      <c r="F95">
        <v>151.3322</v>
      </c>
      <c r="G95">
        <v>370.66219999999998</v>
      </c>
      <c r="H95">
        <v>429.33780000000002</v>
      </c>
      <c r="I95">
        <v>150</v>
      </c>
      <c r="J95" s="18">
        <f t="shared" si="3"/>
        <v>279.33780000000002</v>
      </c>
      <c r="K95" s="18" t="str">
        <f t="shared" si="4"/>
        <v>Met Budget</v>
      </c>
    </row>
    <row r="96" spans="1:11" x14ac:dyDescent="0.2">
      <c r="A96">
        <v>174</v>
      </c>
      <c r="B96" s="1" t="d">
        <v>2024-02-26</v>
      </c>
      <c r="C96" t="s">
        <v>10</v>
      </c>
      <c r="D96">
        <v>1360.86</v>
      </c>
      <c r="E96">
        <v>215.99</v>
      </c>
      <c r="F96">
        <v>151.3322</v>
      </c>
      <c r="G96">
        <v>367.32220000000001</v>
      </c>
      <c r="H96">
        <v>993.53779999999995</v>
      </c>
      <c r="I96">
        <v>150</v>
      </c>
      <c r="J96" s="18">
        <f t="shared" si="3"/>
        <v>843.53779999999995</v>
      </c>
      <c r="K96" s="18" t="str">
        <f t="shared" si="4"/>
        <v>Met Budget</v>
      </c>
    </row>
    <row r="97" spans="1:11" x14ac:dyDescent="0.2">
      <c r="A97">
        <v>146</v>
      </c>
      <c r="B97" s="1" t="d">
        <v>2024-02-28</v>
      </c>
      <c r="C97" t="s">
        <v>10</v>
      </c>
      <c r="D97">
        <v>1126.6600000000001</v>
      </c>
      <c r="E97">
        <v>66.58</v>
      </c>
      <c r="F97">
        <v>151.3322</v>
      </c>
      <c r="G97">
        <v>217.91220000000001</v>
      </c>
      <c r="H97">
        <v>908.74779999999998</v>
      </c>
      <c r="I97">
        <v>150</v>
      </c>
      <c r="J97" s="18">
        <f t="shared" si="3"/>
        <v>758.74779999999998</v>
      </c>
      <c r="K97" s="18" t="str">
        <f t="shared" si="4"/>
        <v>Under Budget</v>
      </c>
    </row>
    <row r="98" spans="1:11" x14ac:dyDescent="0.2">
      <c r="A98">
        <v>170</v>
      </c>
      <c r="B98" s="1" t="d">
        <v>2024-03-06</v>
      </c>
      <c r="C98" t="s">
        <v>8</v>
      </c>
      <c r="D98">
        <v>95.63</v>
      </c>
      <c r="E98">
        <v>0</v>
      </c>
      <c r="F98">
        <v>151.3322</v>
      </c>
      <c r="G98">
        <v>151.3322</v>
      </c>
      <c r="H98">
        <v>-55.702199999999998</v>
      </c>
      <c r="I98">
        <v>150</v>
      </c>
      <c r="J98" s="18">
        <f t="shared" si="3"/>
        <v>-205.7022</v>
      </c>
      <c r="K98" s="18" t="str">
        <f t="shared" si="4"/>
        <v>Met Budget</v>
      </c>
    </row>
    <row r="99" spans="1:11" x14ac:dyDescent="0.2">
      <c r="A99">
        <v>137</v>
      </c>
      <c r="B99" s="1" t="d">
        <v>2024-03-07</v>
      </c>
      <c r="C99" t="s">
        <v>10</v>
      </c>
      <c r="D99">
        <v>1146.2</v>
      </c>
      <c r="E99">
        <v>0</v>
      </c>
      <c r="F99">
        <v>151.3322</v>
      </c>
      <c r="G99">
        <v>151.3322</v>
      </c>
      <c r="H99">
        <v>994.86779999999999</v>
      </c>
      <c r="I99">
        <v>150</v>
      </c>
      <c r="J99" s="18">
        <f t="shared" si="3"/>
        <v>844.86779999999999</v>
      </c>
      <c r="K99" s="18" t="str">
        <f t="shared" si="4"/>
        <v>Under Budget</v>
      </c>
    </row>
    <row r="100" spans="1:11" x14ac:dyDescent="0.2">
      <c r="A100">
        <v>131</v>
      </c>
      <c r="B100" s="1" t="d">
        <v>2024-03-18</v>
      </c>
      <c r="C100" t="s">
        <v>10</v>
      </c>
      <c r="D100">
        <v>1176.46</v>
      </c>
      <c r="E100">
        <v>189.21</v>
      </c>
      <c r="F100">
        <v>151.3322</v>
      </c>
      <c r="G100">
        <v>340.54219999999998</v>
      </c>
      <c r="H100">
        <v>835.91780000000006</v>
      </c>
      <c r="I100">
        <v>150</v>
      </c>
      <c r="J100" s="18">
        <f t="shared" si="3"/>
        <v>685.91780000000006</v>
      </c>
      <c r="K100" s="18" t="str">
        <f t="shared" si="4"/>
        <v>Met Budget</v>
      </c>
    </row>
    <row r="101" spans="1:11" x14ac:dyDescent="0.2">
      <c r="A101">
        <v>106</v>
      </c>
      <c r="B101" s="1" t="d">
        <v>2024-03-28</v>
      </c>
      <c r="C101" t="s">
        <v>11</v>
      </c>
      <c r="D101">
        <v>65.83</v>
      </c>
      <c r="E101">
        <v>281.01</v>
      </c>
      <c r="F101">
        <v>151.3322</v>
      </c>
      <c r="G101">
        <v>432.34219999999999</v>
      </c>
      <c r="H101">
        <v>-366.51220000000001</v>
      </c>
      <c r="I101">
        <v>150</v>
      </c>
      <c r="J101" s="18">
        <f t="shared" si="3"/>
        <v>-516.51220000000001</v>
      </c>
      <c r="K101" s="18" t="str">
        <f t="shared" si="4"/>
        <v>Under Budget</v>
      </c>
    </row>
  </sheetData>
  <autoFilter ref="A1:I1" xr:uid="{3955C6CF-32EA-EC48-8ECB-E79A3DFD0A07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39D0-708D-9543-994D-0E4FAAAA9532}">
  <dimension ref="C5:F30"/>
  <sheetViews>
    <sheetView workbookViewId="0">
      <selection activeCell="E26" sqref="E26"/>
    </sheetView>
  </sheetViews>
  <sheetFormatPr baseColWidth="10" defaultRowHeight="16" x14ac:dyDescent="0.2"/>
  <cols>
    <col min="3" max="3" width="41.6640625" bestFit="1" customWidth="1"/>
    <col min="4" max="4" width="28.1640625" bestFit="1" customWidth="1"/>
    <col min="5" max="5" width="33" bestFit="1" customWidth="1"/>
    <col min="6" max="6" width="24.33203125" bestFit="1" customWidth="1"/>
  </cols>
  <sheetData>
    <row r="5" spans="3:6" ht="29" x14ac:dyDescent="0.35">
      <c r="C5" s="4" t="s">
        <v>18</v>
      </c>
      <c r="D5" s="2"/>
      <c r="E5" s="3"/>
      <c r="F5" s="3"/>
    </row>
    <row r="6" spans="3:6" ht="27" x14ac:dyDescent="0.35">
      <c r="C6" s="5" t="s">
        <v>13</v>
      </c>
      <c r="D6" s="6" t="s">
        <v>15</v>
      </c>
      <c r="E6" s="6" t="s">
        <v>16</v>
      </c>
      <c r="F6" s="6" t="s">
        <v>17</v>
      </c>
    </row>
    <row r="7" spans="3:6" ht="27" x14ac:dyDescent="0.35">
      <c r="C7" s="7" t="s">
        <v>11</v>
      </c>
      <c r="D7" s="6">
        <v>1269.3699999999999</v>
      </c>
      <c r="E7" s="6">
        <v>6196.8261999999986</v>
      </c>
      <c r="F7" s="6">
        <v>-4927.4561999999996</v>
      </c>
    </row>
    <row r="8" spans="3:6" ht="27" x14ac:dyDescent="0.35">
      <c r="C8" s="7" t="s">
        <v>9</v>
      </c>
      <c r="D8" s="6">
        <v>16000</v>
      </c>
      <c r="E8" s="6">
        <v>6438.384</v>
      </c>
      <c r="F8" s="6">
        <v>9561.6160000000018</v>
      </c>
    </row>
    <row r="9" spans="3:6" ht="27" x14ac:dyDescent="0.35">
      <c r="C9" s="7" t="s">
        <v>8</v>
      </c>
      <c r="D9" s="6">
        <v>2682.0299999999997</v>
      </c>
      <c r="E9" s="6">
        <v>5801.9339999999993</v>
      </c>
      <c r="F9" s="6">
        <v>-3119.9039999999995</v>
      </c>
    </row>
    <row r="10" spans="3:6" ht="27" x14ac:dyDescent="0.35">
      <c r="C10" s="7" t="s">
        <v>12</v>
      </c>
      <c r="D10" s="6">
        <v>6175.3099999999995</v>
      </c>
      <c r="E10" s="6">
        <v>3850.2507999999998</v>
      </c>
      <c r="F10" s="6">
        <v>2325.0592000000001</v>
      </c>
    </row>
    <row r="11" spans="3:6" ht="27" x14ac:dyDescent="0.35">
      <c r="C11" s="7" t="s">
        <v>10</v>
      </c>
      <c r="D11" s="6">
        <v>31601.4</v>
      </c>
      <c r="E11" s="6">
        <v>6681.4649999999992</v>
      </c>
      <c r="F11" s="6">
        <v>24919.934999999998</v>
      </c>
    </row>
    <row r="12" spans="3:6" ht="27" x14ac:dyDescent="0.35">
      <c r="C12" s="7" t="s">
        <v>14</v>
      </c>
      <c r="D12" s="6">
        <v>57728.11</v>
      </c>
      <c r="E12" s="6">
        <v>28968.859999999997</v>
      </c>
      <c r="F12" s="6">
        <v>28759.25</v>
      </c>
    </row>
    <row r="16" spans="3:6" ht="29" x14ac:dyDescent="0.35">
      <c r="C16" s="12" t="s">
        <v>19</v>
      </c>
      <c r="D16" s="8"/>
    </row>
    <row r="17" spans="3:4" ht="22" x14ac:dyDescent="0.3">
      <c r="C17" s="9" t="s">
        <v>13</v>
      </c>
      <c r="D17" s="8" t="s">
        <v>17</v>
      </c>
    </row>
    <row r="18" spans="3:4" ht="22" x14ac:dyDescent="0.3">
      <c r="C18" s="10" t="s">
        <v>20</v>
      </c>
      <c r="D18" s="11">
        <v>3772.6302000000001</v>
      </c>
    </row>
    <row r="19" spans="3:4" ht="22" x14ac:dyDescent="0.3">
      <c r="C19" s="10" t="s">
        <v>21</v>
      </c>
      <c r="D19" s="11">
        <v>2972.6302000000001</v>
      </c>
    </row>
    <row r="20" spans="3:4" ht="22" x14ac:dyDescent="0.3">
      <c r="C20" s="10" t="s">
        <v>22</v>
      </c>
      <c r="D20" s="11">
        <v>1408.5711999999999</v>
      </c>
    </row>
    <row r="21" spans="3:4" ht="22" x14ac:dyDescent="0.3">
      <c r="C21" s="10" t="s">
        <v>23</v>
      </c>
      <c r="D21" s="11">
        <v>2740.0368000000003</v>
      </c>
    </row>
    <row r="22" spans="3:4" ht="22" x14ac:dyDescent="0.3">
      <c r="C22" s="10" t="s">
        <v>24</v>
      </c>
      <c r="D22" s="11">
        <v>2344.5580000000009</v>
      </c>
    </row>
    <row r="23" spans="3:4" ht="22" x14ac:dyDescent="0.3">
      <c r="C23" s="10" t="s">
        <v>25</v>
      </c>
      <c r="D23" s="11">
        <v>2813.2002000000002</v>
      </c>
    </row>
    <row r="24" spans="3:4" ht="22" x14ac:dyDescent="0.3">
      <c r="C24" s="10" t="s">
        <v>26</v>
      </c>
      <c r="D24" s="11">
        <v>-578.81659999999999</v>
      </c>
    </row>
    <row r="25" spans="3:4" ht="22" x14ac:dyDescent="0.3">
      <c r="C25" s="10" t="s">
        <v>27</v>
      </c>
      <c r="D25" s="11">
        <v>1316.6558</v>
      </c>
    </row>
    <row r="26" spans="3:4" ht="22" x14ac:dyDescent="0.3">
      <c r="C26" s="10" t="s">
        <v>28</v>
      </c>
      <c r="D26" s="11">
        <v>2116.8635999999997</v>
      </c>
    </row>
    <row r="27" spans="3:4" ht="22" x14ac:dyDescent="0.3">
      <c r="C27" s="10" t="s">
        <v>29</v>
      </c>
      <c r="D27" s="11">
        <v>4866.8613999999998</v>
      </c>
    </row>
    <row r="28" spans="3:4" ht="22" x14ac:dyDescent="0.3">
      <c r="C28" s="10" t="s">
        <v>30</v>
      </c>
      <c r="D28" s="11">
        <v>688.30680000000007</v>
      </c>
    </row>
    <row r="29" spans="3:4" ht="22" x14ac:dyDescent="0.3">
      <c r="C29" s="10" t="s">
        <v>31</v>
      </c>
      <c r="D29" s="11">
        <v>4297.7524000000003</v>
      </c>
    </row>
    <row r="30" spans="3:4" ht="22" x14ac:dyDescent="0.3">
      <c r="C30" s="10" t="s">
        <v>14</v>
      </c>
      <c r="D30" s="11">
        <v>28759.249999999996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74BF-B447-1642-ADA8-0C293FDDD921}">
  <dimension ref="A1:H64"/>
  <sheetViews>
    <sheetView tabSelected="1" topLeftCell="A29" workbookViewId="0">
      <selection activeCell="D35" sqref="D35:D64"/>
    </sheetView>
  </sheetViews>
  <sheetFormatPr baseColWidth="10" defaultRowHeight="22" x14ac:dyDescent="0.3"/>
  <cols>
    <col min="1" max="1" width="14" style="8" bestFit="1" customWidth="1"/>
    <col min="2" max="2" width="25.6640625" style="8" bestFit="1" customWidth="1"/>
    <col min="3" max="3" width="29" style="8" bestFit="1" customWidth="1"/>
    <col min="4" max="4" width="26.33203125" style="8" bestFit="1" customWidth="1"/>
    <col min="5" max="5" width="10.83203125" style="8"/>
    <col min="6" max="6" width="14" style="8" bestFit="1" customWidth="1"/>
    <col min="7" max="7" width="16.1640625" style="8" bestFit="1" customWidth="1"/>
    <col min="9" max="9" width="14" style="8" bestFit="1" customWidth="1"/>
    <col min="10" max="10" width="25.6640625" style="8" bestFit="1" customWidth="1"/>
    <col min="11" max="11" width="29" style="8" bestFit="1" customWidth="1"/>
    <col min="12" max="12" width="26.33203125" style="8" bestFit="1" customWidth="1"/>
    <col min="13" max="16384" width="10.83203125" style="8"/>
  </cols>
  <sheetData>
    <row r="1" spans="6:7" ht="23" x14ac:dyDescent="0.3">
      <c r="F1" s="15" t="s">
        <v>0</v>
      </c>
      <c r="G1" s="15" t="s">
        <v>35</v>
      </c>
    </row>
    <row r="2" spans="6:7" x14ac:dyDescent="0.3">
      <c r="F2" s="8">
        <v>189</v>
      </c>
      <c r="G2" s="8">
        <v>163.24</v>
      </c>
    </row>
    <row r="3" spans="6:7" x14ac:dyDescent="0.3">
      <c r="F3" s="8">
        <v>109</v>
      </c>
      <c r="G3" s="8">
        <v>800</v>
      </c>
    </row>
    <row r="4" spans="6:7" x14ac:dyDescent="0.3">
      <c r="F4" s="8">
        <v>143</v>
      </c>
      <c r="G4" s="8">
        <v>1356.88</v>
      </c>
    </row>
    <row r="5" spans="6:7" x14ac:dyDescent="0.3">
      <c r="F5" s="8">
        <v>155</v>
      </c>
      <c r="G5" s="8">
        <v>1080.79</v>
      </c>
    </row>
    <row r="6" spans="6:7" x14ac:dyDescent="0.3">
      <c r="F6" s="8">
        <v>194</v>
      </c>
      <c r="G6" s="8">
        <v>1091.07</v>
      </c>
    </row>
    <row r="7" spans="6:7" x14ac:dyDescent="0.3">
      <c r="F7" s="8">
        <v>127</v>
      </c>
      <c r="G7" s="8">
        <v>30.75</v>
      </c>
    </row>
    <row r="8" spans="6:7" x14ac:dyDescent="0.3">
      <c r="F8" s="8">
        <v>199</v>
      </c>
      <c r="G8" s="8">
        <v>71.06</v>
      </c>
    </row>
    <row r="9" spans="6:7" x14ac:dyDescent="0.3">
      <c r="F9" s="8">
        <v>166</v>
      </c>
      <c r="G9" s="8">
        <v>1044.08</v>
      </c>
    </row>
    <row r="10" spans="6:7" x14ac:dyDescent="0.3">
      <c r="F10" s="8">
        <v>188</v>
      </c>
      <c r="G10" s="8">
        <v>154.33000000000001</v>
      </c>
    </row>
    <row r="11" spans="6:7" x14ac:dyDescent="0.3">
      <c r="F11" s="8">
        <v>135</v>
      </c>
      <c r="G11" s="8">
        <v>800</v>
      </c>
    </row>
    <row r="12" spans="6:7" x14ac:dyDescent="0.3">
      <c r="F12" s="8">
        <v>156</v>
      </c>
      <c r="G12" s="8">
        <v>800</v>
      </c>
    </row>
    <row r="13" spans="6:7" x14ac:dyDescent="0.3">
      <c r="F13" s="8">
        <v>150</v>
      </c>
      <c r="G13" s="8">
        <v>1238.92</v>
      </c>
    </row>
    <row r="14" spans="6:7" x14ac:dyDescent="0.3">
      <c r="F14" s="8">
        <v>182</v>
      </c>
      <c r="G14" s="8">
        <v>479.42</v>
      </c>
    </row>
    <row r="15" spans="6:7" x14ac:dyDescent="0.3">
      <c r="F15" s="8">
        <v>157</v>
      </c>
      <c r="G15" s="8">
        <v>180.41</v>
      </c>
    </row>
    <row r="16" spans="6:7" x14ac:dyDescent="0.3">
      <c r="F16" s="8">
        <v>110</v>
      </c>
      <c r="G16" s="8">
        <v>83.78</v>
      </c>
    </row>
    <row r="17" spans="6:7" x14ac:dyDescent="0.3">
      <c r="F17" s="8">
        <v>140</v>
      </c>
      <c r="G17" s="8">
        <v>82.87</v>
      </c>
    </row>
    <row r="18" spans="6:7" x14ac:dyDescent="0.3">
      <c r="F18" s="8">
        <v>145</v>
      </c>
      <c r="G18" s="8">
        <v>800</v>
      </c>
    </row>
    <row r="19" spans="6:7" x14ac:dyDescent="0.3">
      <c r="F19" s="8">
        <v>183</v>
      </c>
      <c r="G19" s="8">
        <v>800</v>
      </c>
    </row>
    <row r="20" spans="6:7" x14ac:dyDescent="0.3">
      <c r="F20" s="8">
        <v>122</v>
      </c>
      <c r="G20" s="8">
        <v>523.13</v>
      </c>
    </row>
    <row r="21" spans="6:7" x14ac:dyDescent="0.3">
      <c r="F21" s="8">
        <v>104</v>
      </c>
      <c r="G21" s="8">
        <v>1141.8800000000001</v>
      </c>
    </row>
    <row r="22" spans="6:7" x14ac:dyDescent="0.3">
      <c r="F22" s="8">
        <v>178</v>
      </c>
      <c r="G22" s="8">
        <v>800</v>
      </c>
    </row>
    <row r="23" spans="6:7" x14ac:dyDescent="0.3">
      <c r="F23" s="8">
        <v>132</v>
      </c>
      <c r="G23" s="8">
        <v>396.9</v>
      </c>
    </row>
    <row r="24" spans="6:7" x14ac:dyDescent="0.3">
      <c r="F24" s="8">
        <v>102</v>
      </c>
      <c r="G24" s="8">
        <v>53.22</v>
      </c>
    </row>
    <row r="25" spans="6:7" x14ac:dyDescent="0.3">
      <c r="F25" s="8">
        <v>128</v>
      </c>
      <c r="G25" s="8">
        <v>122.74</v>
      </c>
    </row>
    <row r="26" spans="6:7" x14ac:dyDescent="0.3">
      <c r="F26" s="8">
        <v>196</v>
      </c>
      <c r="G26" s="8">
        <v>413.55</v>
      </c>
    </row>
    <row r="27" spans="6:7" x14ac:dyDescent="0.3">
      <c r="F27" s="8">
        <v>168</v>
      </c>
      <c r="G27" s="8">
        <v>157.08000000000001</v>
      </c>
    </row>
    <row r="28" spans="6:7" x14ac:dyDescent="0.3">
      <c r="F28" s="8">
        <v>125</v>
      </c>
      <c r="G28" s="8">
        <v>73.52</v>
      </c>
    </row>
    <row r="29" spans="6:7" x14ac:dyDescent="0.3">
      <c r="F29" s="8">
        <v>138</v>
      </c>
      <c r="G29" s="8">
        <v>96.42</v>
      </c>
    </row>
    <row r="30" spans="6:7" x14ac:dyDescent="0.3">
      <c r="F30" s="8">
        <v>144</v>
      </c>
      <c r="G30" s="8">
        <v>154.66999999999999</v>
      </c>
    </row>
    <row r="31" spans="6:7" x14ac:dyDescent="0.3">
      <c r="F31" s="8">
        <v>151</v>
      </c>
      <c r="G31" s="8">
        <v>800</v>
      </c>
    </row>
    <row r="34" spans="1:4" ht="23" x14ac:dyDescent="0.3">
      <c r="A34" s="15" t="s">
        <v>0</v>
      </c>
      <c r="B34" s="15" t="s">
        <v>36</v>
      </c>
      <c r="C34" s="15" t="s">
        <v>37</v>
      </c>
      <c r="D34" s="15" t="s">
        <v>38</v>
      </c>
    </row>
    <row r="35" spans="1:4" x14ac:dyDescent="0.3">
      <c r="A35" s="8">
        <v>189</v>
      </c>
      <c r="B35" s="8">
        <f>VLOOKUP(A35, Data!A:H, 4, FALSE)</f>
        <v>163.24</v>
      </c>
      <c r="C35" s="8">
        <f>VLOOKUP(A35, $F$1:$G$31, 2, FALSE)</f>
        <v>163.24</v>
      </c>
      <c r="D35" s="8" t="str">
        <f>IF(B35=C35, "Matched", "MISMATCH")</f>
        <v>Matched</v>
      </c>
    </row>
    <row r="36" spans="1:4" x14ac:dyDescent="0.3">
      <c r="A36" s="8">
        <v>109</v>
      </c>
      <c r="B36" s="8">
        <f>VLOOKUP(A36, Data!A:H, 4, FALSE)</f>
        <v>800</v>
      </c>
      <c r="C36" s="8">
        <f t="shared" ref="C36:C64" si="0">VLOOKUP(A36, $F$1:$G$31, 2, FALSE)</f>
        <v>800</v>
      </c>
      <c r="D36" s="8" t="str">
        <f t="shared" ref="D36:D64" si="1">IF(B36=C36, "Matched", "MISMATCH")</f>
        <v>Matched</v>
      </c>
    </row>
    <row r="37" spans="1:4" x14ac:dyDescent="0.3">
      <c r="A37" s="8">
        <v>143</v>
      </c>
      <c r="B37" s="8">
        <f>VLOOKUP(A37, Data!A:H, 4, FALSE)</f>
        <v>1356.88</v>
      </c>
      <c r="C37" s="8">
        <f t="shared" si="0"/>
        <v>1356.88</v>
      </c>
      <c r="D37" s="8" t="str">
        <f t="shared" si="1"/>
        <v>Matched</v>
      </c>
    </row>
    <row r="38" spans="1:4" x14ac:dyDescent="0.3">
      <c r="A38" s="8">
        <v>155</v>
      </c>
      <c r="B38" s="8">
        <f>VLOOKUP(A38, Data!A:H, 4, FALSE)</f>
        <v>1080.79</v>
      </c>
      <c r="C38" s="8">
        <f t="shared" si="0"/>
        <v>1080.79</v>
      </c>
      <c r="D38" s="8" t="str">
        <f t="shared" si="1"/>
        <v>Matched</v>
      </c>
    </row>
    <row r="39" spans="1:4" x14ac:dyDescent="0.3">
      <c r="A39" s="8">
        <v>194</v>
      </c>
      <c r="B39" s="8">
        <f>VLOOKUP(A39, Data!A:H, 4, FALSE)</f>
        <v>1091.07</v>
      </c>
      <c r="C39" s="8">
        <f t="shared" si="0"/>
        <v>1091.07</v>
      </c>
      <c r="D39" s="8" t="str">
        <f t="shared" si="1"/>
        <v>Matched</v>
      </c>
    </row>
    <row r="40" spans="1:4" x14ac:dyDescent="0.3">
      <c r="A40" s="8">
        <v>127</v>
      </c>
      <c r="B40" s="8">
        <f>VLOOKUP(A40, Data!A:H, 4, FALSE)</f>
        <v>30.75</v>
      </c>
      <c r="C40" s="8">
        <f t="shared" si="0"/>
        <v>30.75</v>
      </c>
      <c r="D40" s="8" t="str">
        <f t="shared" si="1"/>
        <v>Matched</v>
      </c>
    </row>
    <row r="41" spans="1:4" x14ac:dyDescent="0.3">
      <c r="A41" s="8">
        <v>199</v>
      </c>
      <c r="B41" s="8">
        <f>VLOOKUP(A41, Data!A:H, 4, FALSE)</f>
        <v>71.06</v>
      </c>
      <c r="C41" s="8">
        <f t="shared" si="0"/>
        <v>71.06</v>
      </c>
      <c r="D41" s="8" t="str">
        <f t="shared" si="1"/>
        <v>Matched</v>
      </c>
    </row>
    <row r="42" spans="1:4" x14ac:dyDescent="0.3">
      <c r="A42" s="8">
        <v>166</v>
      </c>
      <c r="B42" s="8">
        <f>VLOOKUP(A42, Data!A:H, 4, FALSE)</f>
        <v>1044.08</v>
      </c>
      <c r="C42" s="8">
        <f t="shared" si="0"/>
        <v>1044.08</v>
      </c>
      <c r="D42" s="8" t="str">
        <f t="shared" si="1"/>
        <v>Matched</v>
      </c>
    </row>
    <row r="43" spans="1:4" x14ac:dyDescent="0.3">
      <c r="A43" s="8">
        <v>188</v>
      </c>
      <c r="B43" s="8">
        <f>VLOOKUP(A43, Data!A:H, 4, FALSE)</f>
        <v>154.33000000000001</v>
      </c>
      <c r="C43" s="8">
        <f t="shared" si="0"/>
        <v>154.33000000000001</v>
      </c>
      <c r="D43" s="8" t="str">
        <f t="shared" si="1"/>
        <v>Matched</v>
      </c>
    </row>
    <row r="44" spans="1:4" x14ac:dyDescent="0.3">
      <c r="A44" s="8">
        <v>135</v>
      </c>
      <c r="B44" s="8">
        <f>VLOOKUP(A44, Data!A:H, 4, FALSE)</f>
        <v>800</v>
      </c>
      <c r="C44" s="8">
        <f t="shared" si="0"/>
        <v>800</v>
      </c>
      <c r="D44" s="8" t="str">
        <f t="shared" si="1"/>
        <v>Matched</v>
      </c>
    </row>
    <row r="45" spans="1:4" x14ac:dyDescent="0.3">
      <c r="A45" s="8">
        <v>156</v>
      </c>
      <c r="B45" s="8">
        <f>VLOOKUP(A45, Data!A:H, 4, FALSE)</f>
        <v>800</v>
      </c>
      <c r="C45" s="8">
        <f t="shared" si="0"/>
        <v>800</v>
      </c>
      <c r="D45" s="8" t="str">
        <f t="shared" si="1"/>
        <v>Matched</v>
      </c>
    </row>
    <row r="46" spans="1:4" x14ac:dyDescent="0.3">
      <c r="A46" s="8">
        <v>150</v>
      </c>
      <c r="B46" s="8">
        <f>VLOOKUP(A46, Data!A:H, 4, FALSE)</f>
        <v>1238.92</v>
      </c>
      <c r="C46" s="8">
        <f t="shared" si="0"/>
        <v>1238.92</v>
      </c>
      <c r="D46" s="8" t="str">
        <f t="shared" si="1"/>
        <v>Matched</v>
      </c>
    </row>
    <row r="47" spans="1:4" x14ac:dyDescent="0.3">
      <c r="A47" s="8">
        <v>182</v>
      </c>
      <c r="B47" s="8">
        <f>VLOOKUP(A47, Data!A:H, 4, FALSE)</f>
        <v>479.42</v>
      </c>
      <c r="C47" s="8">
        <f t="shared" si="0"/>
        <v>479.42</v>
      </c>
      <c r="D47" s="8" t="str">
        <f t="shared" si="1"/>
        <v>Matched</v>
      </c>
    </row>
    <row r="48" spans="1:4" x14ac:dyDescent="0.3">
      <c r="A48" s="8">
        <v>157</v>
      </c>
      <c r="B48" s="8">
        <f>VLOOKUP(A48, Data!A:H, 4, FALSE)</f>
        <v>180.41</v>
      </c>
      <c r="C48" s="8">
        <f t="shared" si="0"/>
        <v>180.41</v>
      </c>
      <c r="D48" s="8" t="str">
        <f t="shared" si="1"/>
        <v>Matched</v>
      </c>
    </row>
    <row r="49" spans="1:4" x14ac:dyDescent="0.3">
      <c r="A49" s="8">
        <v>110</v>
      </c>
      <c r="B49" s="8">
        <f>VLOOKUP(A49, Data!A:H, 4, FALSE)</f>
        <v>83.78</v>
      </c>
      <c r="C49" s="8">
        <f t="shared" si="0"/>
        <v>83.78</v>
      </c>
      <c r="D49" s="8" t="str">
        <f t="shared" si="1"/>
        <v>Matched</v>
      </c>
    </row>
    <row r="50" spans="1:4" x14ac:dyDescent="0.3">
      <c r="A50" s="8">
        <v>140</v>
      </c>
      <c r="B50" s="8">
        <f>VLOOKUP(A50, Data!A:H, 4, FALSE)</f>
        <v>82.87</v>
      </c>
      <c r="C50" s="8">
        <f t="shared" si="0"/>
        <v>82.87</v>
      </c>
      <c r="D50" s="8" t="str">
        <f t="shared" si="1"/>
        <v>Matched</v>
      </c>
    </row>
    <row r="51" spans="1:4" x14ac:dyDescent="0.3">
      <c r="A51" s="8">
        <v>145</v>
      </c>
      <c r="B51" s="8">
        <f>VLOOKUP(A51, Data!A:H, 4, FALSE)</f>
        <v>800</v>
      </c>
      <c r="C51" s="8">
        <f t="shared" si="0"/>
        <v>800</v>
      </c>
      <c r="D51" s="8" t="str">
        <f t="shared" si="1"/>
        <v>Matched</v>
      </c>
    </row>
    <row r="52" spans="1:4" x14ac:dyDescent="0.3">
      <c r="A52" s="8">
        <v>183</v>
      </c>
      <c r="B52" s="8">
        <f>VLOOKUP(A52, Data!A:H, 4, FALSE)</f>
        <v>800</v>
      </c>
      <c r="C52" s="8">
        <f t="shared" si="0"/>
        <v>800</v>
      </c>
      <c r="D52" s="8" t="str">
        <f t="shared" si="1"/>
        <v>Matched</v>
      </c>
    </row>
    <row r="53" spans="1:4" x14ac:dyDescent="0.3">
      <c r="A53" s="8">
        <v>122</v>
      </c>
      <c r="B53" s="8">
        <f>VLOOKUP(A53, Data!A:H, 4, FALSE)</f>
        <v>523.13</v>
      </c>
      <c r="C53" s="8">
        <f t="shared" si="0"/>
        <v>523.13</v>
      </c>
      <c r="D53" s="8" t="str">
        <f t="shared" si="1"/>
        <v>Matched</v>
      </c>
    </row>
    <row r="54" spans="1:4" x14ac:dyDescent="0.3">
      <c r="A54" s="8">
        <v>104</v>
      </c>
      <c r="B54" s="8">
        <f>VLOOKUP(A54, Data!A:H, 4, FALSE)</f>
        <v>1141.8800000000001</v>
      </c>
      <c r="C54" s="8">
        <f t="shared" si="0"/>
        <v>1141.8800000000001</v>
      </c>
      <c r="D54" s="8" t="str">
        <f t="shared" si="1"/>
        <v>Matched</v>
      </c>
    </row>
    <row r="55" spans="1:4" x14ac:dyDescent="0.3">
      <c r="A55" s="8">
        <v>178</v>
      </c>
      <c r="B55" s="8">
        <f>VLOOKUP(A55, Data!A:H, 4, FALSE)</f>
        <v>800</v>
      </c>
      <c r="C55" s="8">
        <f t="shared" si="0"/>
        <v>800</v>
      </c>
      <c r="D55" s="8" t="str">
        <f t="shared" si="1"/>
        <v>Matched</v>
      </c>
    </row>
    <row r="56" spans="1:4" x14ac:dyDescent="0.3">
      <c r="A56" s="8">
        <v>132</v>
      </c>
      <c r="B56" s="8">
        <f>VLOOKUP(A56, Data!A:H, 4, FALSE)</f>
        <v>396.9</v>
      </c>
      <c r="C56" s="8">
        <f t="shared" si="0"/>
        <v>396.9</v>
      </c>
      <c r="D56" s="8" t="str">
        <f t="shared" si="1"/>
        <v>Matched</v>
      </c>
    </row>
    <row r="57" spans="1:4" x14ac:dyDescent="0.3">
      <c r="A57" s="8">
        <v>102</v>
      </c>
      <c r="B57" s="8">
        <f>VLOOKUP(A57, Data!A:H, 4, FALSE)</f>
        <v>53.22</v>
      </c>
      <c r="C57" s="8">
        <f t="shared" si="0"/>
        <v>53.22</v>
      </c>
      <c r="D57" s="8" t="str">
        <f t="shared" si="1"/>
        <v>Matched</v>
      </c>
    </row>
    <row r="58" spans="1:4" x14ac:dyDescent="0.3">
      <c r="A58" s="8">
        <v>128</v>
      </c>
      <c r="B58" s="8">
        <f>VLOOKUP(A58, Data!A:H, 4, FALSE)</f>
        <v>122.74</v>
      </c>
      <c r="C58" s="8">
        <f t="shared" si="0"/>
        <v>122.74</v>
      </c>
      <c r="D58" s="8" t="str">
        <f t="shared" si="1"/>
        <v>Matched</v>
      </c>
    </row>
    <row r="59" spans="1:4" x14ac:dyDescent="0.3">
      <c r="A59" s="8">
        <v>196</v>
      </c>
      <c r="B59" s="8">
        <f>VLOOKUP(A59, Data!A:H, 4, FALSE)</f>
        <v>413.55</v>
      </c>
      <c r="C59" s="8">
        <f t="shared" si="0"/>
        <v>413.55</v>
      </c>
      <c r="D59" s="8" t="str">
        <f t="shared" si="1"/>
        <v>Matched</v>
      </c>
    </row>
    <row r="60" spans="1:4" x14ac:dyDescent="0.3">
      <c r="A60" s="8">
        <v>168</v>
      </c>
      <c r="B60" s="8">
        <f>VLOOKUP(A60, Data!A:H, 4, FALSE)</f>
        <v>157.08000000000001</v>
      </c>
      <c r="C60" s="8">
        <f t="shared" si="0"/>
        <v>157.08000000000001</v>
      </c>
      <c r="D60" s="8" t="str">
        <f t="shared" si="1"/>
        <v>Matched</v>
      </c>
    </row>
    <row r="61" spans="1:4" x14ac:dyDescent="0.3">
      <c r="A61" s="8">
        <v>125</v>
      </c>
      <c r="B61" s="8">
        <f>VLOOKUP(A61, Data!A:H, 4, FALSE)</f>
        <v>73.52</v>
      </c>
      <c r="C61" s="8">
        <f t="shared" si="0"/>
        <v>73.52</v>
      </c>
      <c r="D61" s="8" t="str">
        <f t="shared" si="1"/>
        <v>Matched</v>
      </c>
    </row>
    <row r="62" spans="1:4" x14ac:dyDescent="0.3">
      <c r="A62" s="8">
        <v>138</v>
      </c>
      <c r="B62" s="8">
        <f>VLOOKUP(A62, Data!A:H, 4, FALSE)</f>
        <v>96.42</v>
      </c>
      <c r="C62" s="8">
        <f t="shared" si="0"/>
        <v>96.42</v>
      </c>
      <c r="D62" s="8" t="str">
        <f t="shared" si="1"/>
        <v>Matched</v>
      </c>
    </row>
    <row r="63" spans="1:4" x14ac:dyDescent="0.3">
      <c r="A63" s="8">
        <v>144</v>
      </c>
      <c r="B63" s="8">
        <f>VLOOKUP(A63, Data!A:H, 4, FALSE)</f>
        <v>154.66999999999999</v>
      </c>
      <c r="C63" s="8">
        <f t="shared" si="0"/>
        <v>154.66999999999999</v>
      </c>
      <c r="D63" s="8" t="str">
        <f t="shared" si="1"/>
        <v>Matched</v>
      </c>
    </row>
    <row r="64" spans="1:4" x14ac:dyDescent="0.3">
      <c r="A64" s="8">
        <v>151</v>
      </c>
      <c r="B64" s="8">
        <f>VLOOKUP(A64, Data!A:H, 4, FALSE)</f>
        <v>800</v>
      </c>
      <c r="C64" s="8">
        <f t="shared" si="0"/>
        <v>800</v>
      </c>
      <c r="D64" s="8" t="str">
        <f t="shared" si="1"/>
        <v>Matched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Reconciliation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Jose</dc:creator>
  <cp:lastModifiedBy>Varun Jose</cp:lastModifiedBy>
  <dcterms:created xsi:type="dcterms:W3CDTF">2025-08-04T20:31:30Z</dcterms:created>
  <dcterms:modified xsi:type="dcterms:W3CDTF">2025-08-04T21:10:35Z</dcterms:modified>
</cp:coreProperties>
</file>