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itk-my.sharepoint.com/personal/ashmitb21_iitk_ac_in/Documents/Documents/IITKANPUR/SEM8/PHY461/Experiments/EX07-Planks-Constant/"/>
    </mc:Choice>
  </mc:AlternateContent>
  <xr:revisionPtr revIDLastSave="100" documentId="8_{9E7D22FD-4EFB-9540-9AC1-E43D37D4DDBE}" xr6:coauthVersionLast="47" xr6:coauthVersionMax="47" xr10:uidLastSave="{9E51601E-7752-B74E-9941-946979AC5E1F}"/>
  <bookViews>
    <workbookView xWindow="0" yWindow="0" windowWidth="28800" windowHeight="18000" xr2:uid="{6691C3B4-2297-5147-A809-2108C71FDDE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L16" i="1"/>
  <c r="O7" i="1"/>
  <c r="L7" i="1"/>
  <c r="M11" i="1"/>
  <c r="N11" i="1" s="1"/>
  <c r="O11" i="1" s="1"/>
  <c r="M12" i="1"/>
  <c r="N12" i="1" s="1"/>
  <c r="O12" i="1" s="1"/>
  <c r="M13" i="1"/>
  <c r="M14" i="1"/>
  <c r="N14" i="1" s="1"/>
  <c r="O14" i="1" s="1"/>
  <c r="M15" i="1"/>
  <c r="L2" i="1"/>
  <c r="C3" i="3"/>
  <c r="C4" i="3"/>
  <c r="C5" i="3"/>
  <c r="C6" i="3"/>
  <c r="C2" i="3"/>
  <c r="C3" i="2"/>
  <c r="C4" i="2"/>
  <c r="C5" i="2"/>
  <c r="C6" i="2"/>
  <c r="C2" i="2"/>
  <c r="H15" i="1"/>
  <c r="I15" i="1" s="1"/>
  <c r="H14" i="1"/>
  <c r="I14" i="1" s="1"/>
  <c r="H13" i="1"/>
  <c r="I13" i="1" s="1"/>
  <c r="H12" i="1"/>
  <c r="I12" i="1" s="1"/>
  <c r="H11" i="1"/>
  <c r="H6" i="1"/>
  <c r="I6" i="1" s="1"/>
  <c r="H3" i="1"/>
  <c r="M3" i="1" s="1"/>
  <c r="N3" i="1" s="1"/>
  <c r="O3" i="1" s="1"/>
  <c r="H4" i="1"/>
  <c r="M4" i="1" s="1"/>
  <c r="H5" i="1"/>
  <c r="I5" i="1" s="1"/>
  <c r="H2" i="1"/>
  <c r="G15" i="1"/>
  <c r="K14" i="1"/>
  <c r="G14" i="1"/>
  <c r="K13" i="1"/>
  <c r="G13" i="1"/>
  <c r="K12" i="1"/>
  <c r="G12" i="1"/>
  <c r="J12" i="1" s="1"/>
  <c r="L12" i="1" s="1"/>
  <c r="K11" i="1"/>
  <c r="G11" i="1"/>
  <c r="I11" i="1" s="1"/>
  <c r="K3" i="1"/>
  <c r="K4" i="1"/>
  <c r="K5" i="1"/>
  <c r="K2" i="1"/>
  <c r="G3" i="1"/>
  <c r="G4" i="1"/>
  <c r="G5" i="1"/>
  <c r="G6" i="1"/>
  <c r="G2" i="1"/>
  <c r="N13" i="1" l="1"/>
  <c r="O13" i="1" s="1"/>
  <c r="M6" i="1"/>
  <c r="M5" i="1"/>
  <c r="N5" i="1" s="1"/>
  <c r="O5" i="1" s="1"/>
  <c r="I4" i="1"/>
  <c r="I2" i="1"/>
  <c r="M2" i="1"/>
  <c r="N2" i="1" s="1"/>
  <c r="O2" i="1" s="1"/>
  <c r="I3" i="1"/>
  <c r="J5" i="1"/>
  <c r="L5" i="1" s="1"/>
  <c r="J2" i="1"/>
  <c r="J3" i="1"/>
  <c r="L3" i="1" s="1"/>
  <c r="J13" i="1"/>
  <c r="L13" i="1" s="1"/>
  <c r="J4" i="1"/>
  <c r="L4" i="1" s="1"/>
  <c r="J14" i="1"/>
  <c r="L14" i="1" s="1"/>
  <c r="J11" i="1"/>
  <c r="L11" i="1" s="1"/>
  <c r="N4" i="1" l="1"/>
  <c r="O4" i="1" s="1"/>
</calcChain>
</file>

<file path=xl/sharedStrings.xml><?xml version="1.0" encoding="utf-8"?>
<sst xmlns="http://schemas.openxmlformats.org/spreadsheetml/2006/main" count="40" uniqueCount="18">
  <si>
    <t xml:space="preserve">Trial 1 </t>
  </si>
  <si>
    <t>Trial 2</t>
  </si>
  <si>
    <t>Trial 3</t>
  </si>
  <si>
    <t>Trial 4</t>
  </si>
  <si>
    <t>Trial 5</t>
  </si>
  <si>
    <t xml:space="preserve">Wavelength: </t>
  </si>
  <si>
    <t>Mean</t>
  </si>
  <si>
    <t xml:space="preserve">Dv(1e14) </t>
  </si>
  <si>
    <t>DU(mV)</t>
  </si>
  <si>
    <t>Mean Diviation</t>
  </si>
  <si>
    <t>Mean Diviation %</t>
  </si>
  <si>
    <t xml:space="preserve">Wavelength(nm): </t>
  </si>
  <si>
    <t>Frequency (1e14)</t>
  </si>
  <si>
    <t>Mean(mV)</t>
  </si>
  <si>
    <t>Planks Constanct (1e-34)</t>
  </si>
  <si>
    <t xml:space="preserve">Error U </t>
  </si>
  <si>
    <t xml:space="preserve">Error DU </t>
  </si>
  <si>
    <t>Error in Planks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</si>
</sst>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C14AD-761A-B547-B2C0-3345B16C913A}" name="Table4" displayName="Table4" ref="A1:O6" totalsRowShown="0" headerRowDxfId="33" dataDxfId="32">
  <autoFilter ref="A1:O6" xr:uid="{A72C14AD-761A-B547-B2C0-3345B16C913A}"/>
  <tableColumns count="15">
    <tableColumn id="1" xr3:uid="{7D95769F-8A0A-CD47-A1AB-21A535EE67EB}" name="Wavelength: " dataDxfId="31"/>
    <tableColumn id="2" xr3:uid="{9187666E-944A-C546-8AEC-ABAF504DDEB2}" name="Trial 1 " dataDxfId="30"/>
    <tableColumn id="3" xr3:uid="{ED7F7DC7-183A-044F-BC6F-1DE5C0203A4A}" name="Trial 2" dataDxfId="29"/>
    <tableColumn id="4" xr3:uid="{771621B6-2F1D-294A-A349-C7D0CBC40C86}" name="Trial 3" dataDxfId="28"/>
    <tableColumn id="5" xr3:uid="{47DC3142-F5CF-3744-BC72-3C8A5F3E4859}" name="Trial 4" dataDxfId="27"/>
    <tableColumn id="6" xr3:uid="{63BB12F1-4976-EC48-B54A-6E97B1206ACA}" name="Trial 5" dataDxfId="26"/>
    <tableColumn id="7" xr3:uid="{549E2B38-50BD-6944-8B13-4D1EFCDD89B3}" name="Mean" dataDxfId="25">
      <calculatedColumnFormula>AVERAGE(B2:F2)</calculatedColumnFormula>
    </tableColumn>
    <tableColumn id="8" xr3:uid="{25DD8E97-D4FA-0647-B20B-5935F180FFC9}" name="Mean Diviation" dataDxfId="24">
      <calculatedColumnFormula>AVEDEV(B2:F2)</calculatedColumnFormula>
    </tableColumn>
    <tableColumn id="9" xr3:uid="{9D796170-E115-DE41-A2ED-0B7741BF190D}" name="Mean Diviation %" dataDxfId="23">
      <calculatedColumnFormula>H2*100/G2</calculatedColumnFormula>
    </tableColumn>
    <tableColumn id="10" xr3:uid="{589AF377-BFD3-A64D-A49F-F0CFFD8457DF}" name="DU(mV)" dataDxfId="22"/>
    <tableColumn id="11" xr3:uid="{AD918EAF-888E-BB4E-8804-1F63FCB32938}" name="Dv(1e14) " dataDxfId="21"/>
    <tableColumn id="12" xr3:uid="{61826ADA-8768-6347-BA81-30E79DF6664C}" name="Planks Constanct (1e-34)" dataDxfId="20"/>
    <tableColumn id="13" xr3:uid="{76967AB0-2E31-6D48-9AF8-0410870EAF8B}" name="Error U " dataDxfId="19">
      <calculatedColumnFormula>SQRT( Table4[[#This Row],[Mean Diviation]]^2 + 0.001^2 )</calculatedColumnFormula>
    </tableColumn>
    <tableColumn id="14" xr3:uid="{93C0E58E-024A-704E-B03D-EE740696F6E0}" name="Error DU " dataDxfId="18">
      <calculatedColumnFormula>M2 + M3</calculatedColumnFormula>
    </tableColumn>
    <tableColumn id="15" xr3:uid="{568D1BDE-9627-FD45-96F0-94D5400DB12F}" name="Error in Planks Const" dataDxfId="17">
      <calculatedColumnFormula>N2*1.60217646/(K2*100)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925EA6-14F7-914E-9CA1-DBCBDA860ECF}" name="Table5" displayName="Table5" ref="A10:O15" totalsRowShown="0" headerRowDxfId="16" dataDxfId="15">
  <autoFilter ref="A10:O15" xr:uid="{6C925EA6-14F7-914E-9CA1-DBCBDA860ECF}"/>
  <tableColumns count="15">
    <tableColumn id="1" xr3:uid="{E12C467B-9C06-8041-8C1F-A2879E93E07A}" name="Wavelength: " dataDxfId="14"/>
    <tableColumn id="2" xr3:uid="{0B3EE986-9713-F74D-B82B-E1EA82C21747}" name="Trial 1 " dataDxfId="13"/>
    <tableColumn id="3" xr3:uid="{47F46ECC-F418-6D49-9FE1-D79C594B4554}" name="Trial 2" dataDxfId="12"/>
    <tableColumn id="4" xr3:uid="{DFE0BC85-68CE-094E-9FFF-56D1A1E280AC}" name="Trial 3" dataDxfId="11"/>
    <tableColumn id="5" xr3:uid="{7C3437B3-838C-5D4A-92E4-061A89C97109}" name="Trial 4" dataDxfId="10"/>
    <tableColumn id="6" xr3:uid="{0C135F0D-4606-094A-911E-401C0C120CA6}" name="Trial 5" dataDxfId="9"/>
    <tableColumn id="7" xr3:uid="{15A6E304-BD85-BF46-A4A5-442BBAE26EDC}" name="Mean" dataDxfId="8">
      <calculatedColumnFormula>AVERAGE(B11:F11)</calculatedColumnFormula>
    </tableColumn>
    <tableColumn id="8" xr3:uid="{72396380-944F-8A4E-9981-5BC036B1A911}" name="Mean Diviation" dataDxfId="7">
      <calculatedColumnFormula>AVEDEV(B11:F11)</calculatedColumnFormula>
    </tableColumn>
    <tableColumn id="9" xr3:uid="{D9EBDB6F-AE55-4D4D-AFBB-6C3F9198515F}" name="Mean Diviation %" dataDxfId="6">
      <calculatedColumnFormula>H11*100/G11</calculatedColumnFormula>
    </tableColumn>
    <tableColumn id="10" xr3:uid="{00C62133-9A51-AC41-8E55-7931A8054D07}" name="DU(mV)" dataDxfId="5"/>
    <tableColumn id="11" xr3:uid="{F9126D84-871B-164E-9E91-390D16A887F3}" name="Dv(1e14) " dataDxfId="4"/>
    <tableColumn id="12" xr3:uid="{0659602F-897F-C845-8EBF-CEB1296CFD34}" name="Planks Constanct (1e-34)" dataDxfId="3"/>
    <tableColumn id="13" xr3:uid="{1DB679D8-057C-3949-994C-947F19FA23AB}" name="Error U " dataDxfId="2">
      <calculatedColumnFormula>SQRT( Table5[[#This Row],[Mean Diviation]]^2 + 0.001^2 )</calculatedColumnFormula>
    </tableColumn>
    <tableColumn id="14" xr3:uid="{92D2D4D8-220B-E742-A090-9DC2C3A998B2}" name="Error DU " dataDxfId="1"/>
    <tableColumn id="15" xr3:uid="{3195091D-BB14-474B-8455-DDD60C7A52FF}" name="Error in Planks Cons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0B99-727C-D54E-8D11-D9684AE4FDE0}">
  <sheetPr>
    <pageSetUpPr fitToPage="1"/>
  </sheetPr>
  <dimension ref="A1:O16"/>
  <sheetViews>
    <sheetView tabSelected="1" zoomScale="83" zoomScaleNormal="58" workbookViewId="0">
      <selection activeCell="M8" sqref="M8"/>
    </sheetView>
  </sheetViews>
  <sheetFormatPr baseColWidth="10" defaultColWidth="19.6640625" defaultRowHeight="26" customHeight="1" x14ac:dyDescent="0.2"/>
  <cols>
    <col min="1" max="1" width="11.83203125" style="1" customWidth="1"/>
    <col min="2" max="7" width="11.83203125" style="2" customWidth="1"/>
    <col min="8" max="8" width="15.83203125" style="2" customWidth="1"/>
    <col min="9" max="9" width="17.33203125" style="2" customWidth="1"/>
    <col min="10" max="11" width="12.6640625" style="2" customWidth="1"/>
    <col min="12" max="12" width="24.83203125" style="2" customWidth="1"/>
    <col min="13" max="14" width="14.1640625" style="2" customWidth="1"/>
    <col min="15" max="16384" width="19.6640625" style="2"/>
  </cols>
  <sheetData>
    <row r="1" spans="1:15" s="1" customFormat="1" ht="26" customHeight="1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9</v>
      </c>
      <c r="I1" s="1" t="s">
        <v>10</v>
      </c>
      <c r="J1" s="1" t="s">
        <v>8</v>
      </c>
      <c r="K1" s="1" t="s">
        <v>7</v>
      </c>
      <c r="L1" s="1" t="s">
        <v>14</v>
      </c>
      <c r="M1" s="1" t="s">
        <v>15</v>
      </c>
      <c r="N1" s="1" t="s">
        <v>16</v>
      </c>
      <c r="O1" s="3" t="s">
        <v>17</v>
      </c>
    </row>
    <row r="2" spans="1:15" ht="26" customHeight="1" x14ac:dyDescent="0.2">
      <c r="A2" s="1">
        <v>460</v>
      </c>
      <c r="B2" s="2">
        <v>45.226999999999997</v>
      </c>
      <c r="C2" s="2">
        <v>45.323</v>
      </c>
      <c r="D2" s="2">
        <v>46.115000000000002</v>
      </c>
      <c r="E2" s="2">
        <v>45.843000000000004</v>
      </c>
      <c r="F2" s="2">
        <v>45.494</v>
      </c>
      <c r="G2" s="2">
        <f>AVERAGE(B2:F2)</f>
        <v>45.600399999999993</v>
      </c>
      <c r="H2" s="2">
        <f>AVEDEV(B2:F2)</f>
        <v>0.30288000000000037</v>
      </c>
      <c r="I2" s="2">
        <f>H2*100/G2</f>
        <v>0.66420469995877318</v>
      </c>
      <c r="J2" s="2">
        <f>G2-G3</f>
        <v>33.377399999999994</v>
      </c>
      <c r="K2" s="2">
        <f>(3000/A2) - (3000/A3)</f>
        <v>0.52173913043478226</v>
      </c>
      <c r="L2" s="2">
        <f>J2*1.60217646/(K2*100)</f>
        <v>1.0249659543734106</v>
      </c>
      <c r="M2" s="2">
        <f>SQRT( Table4[[#This Row],[Mean Diviation]]^2 + 0.001^2 )</f>
        <v>0.30288165081430773</v>
      </c>
      <c r="N2" s="2">
        <f t="shared" ref="N2:N6" si="0">M2 + M3</f>
        <v>0.54528371351180249</v>
      </c>
      <c r="O2" s="2">
        <f t="shared" ref="O2:O6" si="1">N2*1.60217646/(K2*100)</f>
        <v>1.6744780654691562E-2</v>
      </c>
    </row>
    <row r="3" spans="1:15" ht="26" customHeight="1" x14ac:dyDescent="0.2">
      <c r="A3" s="1">
        <v>500</v>
      </c>
      <c r="B3" s="2">
        <v>12.234</v>
      </c>
      <c r="C3" s="2">
        <v>12.532</v>
      </c>
      <c r="D3" s="2">
        <v>11.946999999999999</v>
      </c>
      <c r="E3" s="2">
        <v>12.509</v>
      </c>
      <c r="F3" s="2">
        <v>11.893000000000001</v>
      </c>
      <c r="G3" s="2">
        <f>AVERAGE(B3:F3)</f>
        <v>12.222999999999999</v>
      </c>
      <c r="H3" s="2">
        <f t="shared" ref="H3:H5" si="2">AVEDEV(B3:F3)</f>
        <v>0.24240000000000031</v>
      </c>
      <c r="I3" s="2">
        <f t="shared" ref="I3:I6" si="3">H3*100/G3</f>
        <v>1.983146527039191</v>
      </c>
      <c r="J3" s="2">
        <f t="shared" ref="J3:J4" si="4">G3-G4</f>
        <v>7.5982000000000003</v>
      </c>
      <c r="K3" s="2">
        <f>(3000/A3) - (3000/A4)</f>
        <v>0.44444444444444464</v>
      </c>
      <c r="L3" s="2">
        <f t="shared" ref="L3:L5" si="5">J3*1.60217646/(K3*100)</f>
        <v>0.27390728651336987</v>
      </c>
      <c r="M3" s="2">
        <f>SQRT( Table4[[#This Row],[Mean Diviation]]^2 + 0.001^2 )</f>
        <v>0.2424020626974947</v>
      </c>
      <c r="N3" s="2">
        <f t="shared" si="0"/>
        <v>0.35584647022823213</v>
      </c>
      <c r="O3" s="2">
        <f t="shared" si="1"/>
        <v>1.2827898854409691E-2</v>
      </c>
    </row>
    <row r="4" spans="1:15" ht="26" customHeight="1" x14ac:dyDescent="0.2">
      <c r="A4" s="1">
        <v>540</v>
      </c>
      <c r="B4" s="2">
        <v>4.6669999999999998</v>
      </c>
      <c r="C4" s="2">
        <v>4.4450000000000003</v>
      </c>
      <c r="D4" s="2">
        <v>4.5209999999999999</v>
      </c>
      <c r="E4" s="2">
        <v>4.7889999999999997</v>
      </c>
      <c r="F4" s="2">
        <v>4.702</v>
      </c>
      <c r="G4" s="2">
        <f>AVERAGE(B4:F4)</f>
        <v>4.6247999999999987</v>
      </c>
      <c r="H4" s="2">
        <f t="shared" si="2"/>
        <v>0.11344000000000012</v>
      </c>
      <c r="I4" s="2">
        <f t="shared" si="3"/>
        <v>2.4528628265006085</v>
      </c>
      <c r="J4" s="2">
        <f t="shared" si="4"/>
        <v>1.2377999999999991</v>
      </c>
      <c r="K4" s="2">
        <f>(3000/A4) - (3000/A5)</f>
        <v>0.29239766081871288</v>
      </c>
      <c r="L4" s="2">
        <f t="shared" si="5"/>
        <v>6.7824551558829688E-2</v>
      </c>
      <c r="M4" s="2">
        <f>SQRT( Table4[[#This Row],[Mean Diviation]]^2 + 0.001^2 )</f>
        <v>0.1134444075307374</v>
      </c>
      <c r="N4" s="2">
        <f t="shared" si="0"/>
        <v>0.28104739079774244</v>
      </c>
      <c r="O4" s="2">
        <f t="shared" si="1"/>
        <v>1.5399832967875303E-2</v>
      </c>
    </row>
    <row r="5" spans="1:15" ht="26" customHeight="1" x14ac:dyDescent="0.2">
      <c r="A5" s="1">
        <v>570</v>
      </c>
      <c r="B5" s="2">
        <v>3.645</v>
      </c>
      <c r="C5" s="2">
        <v>3.548</v>
      </c>
      <c r="D5" s="2">
        <v>3.2869999999999999</v>
      </c>
      <c r="E5" s="2">
        <v>3.2290000000000001</v>
      </c>
      <c r="F5" s="2">
        <v>3.226</v>
      </c>
      <c r="G5" s="2">
        <f>AVERAGE(B5:F5)</f>
        <v>3.3869999999999996</v>
      </c>
      <c r="H5" s="2">
        <f t="shared" si="2"/>
        <v>0.16759999999999992</v>
      </c>
      <c r="I5" s="2">
        <f t="shared" si="3"/>
        <v>4.9483318571006771</v>
      </c>
      <c r="J5" s="2">
        <f>G5-G6</f>
        <v>2.2941999999999996</v>
      </c>
      <c r="K5" s="2">
        <f>(3000/A5) - (3000/A6)</f>
        <v>0.53874844591794524</v>
      </c>
      <c r="L5" s="2">
        <f t="shared" si="5"/>
        <v>6.8226892576351547E-2</v>
      </c>
      <c r="M5" s="2">
        <f>SQRT( Table4[[#This Row],[Mean Diviation]]^2 + 0.001^2 )</f>
        <v>0.16760298326700504</v>
      </c>
      <c r="N5" s="2">
        <f t="shared" si="0"/>
        <v>0.20945493184768643</v>
      </c>
      <c r="O5" s="2">
        <f t="shared" si="1"/>
        <v>6.2289508912732709E-3</v>
      </c>
    </row>
    <row r="6" spans="1:15" ht="26" customHeight="1" x14ac:dyDescent="0.2">
      <c r="A6" s="1">
        <v>635</v>
      </c>
      <c r="B6" s="2">
        <v>1.137</v>
      </c>
      <c r="C6" s="2">
        <v>1.0469999999999999</v>
      </c>
      <c r="D6" s="2">
        <v>1.1160000000000001</v>
      </c>
      <c r="E6" s="2">
        <v>1.034</v>
      </c>
      <c r="F6" s="2">
        <v>1.1299999999999999</v>
      </c>
      <c r="G6" s="2">
        <f>AVERAGE(B6:F6)</f>
        <v>1.0928</v>
      </c>
      <c r="H6" s="2">
        <f>AVEDEV(B6:F6)</f>
        <v>4.1840000000000009E-2</v>
      </c>
      <c r="I6" s="2">
        <f t="shared" si="3"/>
        <v>3.8286969253294298</v>
      </c>
      <c r="M6" s="2">
        <f>SQRT( Table4[[#This Row],[Mean Diviation]]^2 + 0.001^2 )</f>
        <v>4.1851948580681406E-2</v>
      </c>
    </row>
    <row r="7" spans="1:15" ht="26" customHeight="1" x14ac:dyDescent="0.2">
      <c r="K7" s="1" t="s">
        <v>6</v>
      </c>
      <c r="L7" s="2">
        <f>AVERAGE(L2:L5)</f>
        <v>0.35873117125549042</v>
      </c>
      <c r="N7" s="1" t="s">
        <v>6</v>
      </c>
      <c r="O7" s="2">
        <f>AVERAGE(O2:O5)</f>
        <v>1.2800365842062456E-2</v>
      </c>
    </row>
    <row r="10" spans="1:15" ht="26" customHeight="1" x14ac:dyDescent="0.2">
      <c r="A10" s="1" t="s">
        <v>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6</v>
      </c>
      <c r="H10" s="1" t="s">
        <v>9</v>
      </c>
      <c r="I10" s="1" t="s">
        <v>10</v>
      </c>
      <c r="J10" s="1" t="s">
        <v>8</v>
      </c>
      <c r="K10" s="1" t="s">
        <v>7</v>
      </c>
      <c r="L10" s="1" t="s">
        <v>14</v>
      </c>
      <c r="M10" s="1" t="s">
        <v>15</v>
      </c>
      <c r="N10" s="1" t="s">
        <v>16</v>
      </c>
      <c r="O10" s="1" t="s">
        <v>17</v>
      </c>
    </row>
    <row r="11" spans="1:15" ht="26" customHeight="1" x14ac:dyDescent="0.2">
      <c r="A11" s="1">
        <v>460</v>
      </c>
      <c r="B11" s="2">
        <v>24.265999999999998</v>
      </c>
      <c r="C11" s="2">
        <v>25.52</v>
      </c>
      <c r="D11" s="2">
        <v>25.817</v>
      </c>
      <c r="E11" s="2">
        <v>25.939</v>
      </c>
      <c r="F11" s="2">
        <v>26.08</v>
      </c>
      <c r="G11" s="2">
        <f>AVERAGE(B11:F11)</f>
        <v>25.5244</v>
      </c>
      <c r="H11" s="2">
        <f>AVEDEV(B11:F11)</f>
        <v>0.50512000000000012</v>
      </c>
      <c r="I11" s="2">
        <f>H11*100/G11</f>
        <v>1.9789691432511642</v>
      </c>
      <c r="J11" s="2">
        <f>G11-G12</f>
        <v>17.037799999999997</v>
      </c>
      <c r="K11" s="2">
        <f>(3000/A11) - (3000/A12)</f>
        <v>0.52173913043478226</v>
      </c>
      <c r="L11" s="2">
        <f>J11*1.60217646/(K11*100)</f>
        <v>0.52320327339527029</v>
      </c>
      <c r="M11" s="2">
        <f>SQRT( Table5[[#This Row],[Mean Diviation]]^2 + 0.001^2 )</f>
        <v>0.50512098986282494</v>
      </c>
      <c r="N11" s="2">
        <f t="shared" ref="N11:N14" si="6">M11 + M12</f>
        <v>0.66064420485017039</v>
      </c>
      <c r="O11" s="2">
        <f t="shared" ref="O11:O14" si="7">N11*1.60217646/(K11*100)</f>
        <v>2.0287314707721927E-2</v>
      </c>
    </row>
    <row r="12" spans="1:15" ht="26" customHeight="1" x14ac:dyDescent="0.2">
      <c r="A12" s="1">
        <v>500</v>
      </c>
      <c r="B12" s="2">
        <v>8.2050000000000001</v>
      </c>
      <c r="C12" s="2">
        <v>8.4369999999999994</v>
      </c>
      <c r="D12" s="2">
        <v>8.7870000000000008</v>
      </c>
      <c r="E12" s="2">
        <v>8.4290000000000003</v>
      </c>
      <c r="F12" s="2">
        <v>8.5749999999999993</v>
      </c>
      <c r="G12" s="2">
        <f>AVERAGE(B12:F12)</f>
        <v>8.486600000000001</v>
      </c>
      <c r="H12" s="2">
        <f t="shared" ref="H12:H14" si="8">AVEDEV(B12:F12)</f>
        <v>0.15552000000000027</v>
      </c>
      <c r="I12" s="2">
        <f t="shared" ref="I12:I15" si="9">H12*100/G12</f>
        <v>1.8325359979261453</v>
      </c>
      <c r="J12" s="2">
        <f t="shared" ref="J12:J13" si="10">G12-G13</f>
        <v>5.0036000000000014</v>
      </c>
      <c r="K12" s="2">
        <f>(3000/A12) - (3000/A13)</f>
        <v>0.44444444444444464</v>
      </c>
      <c r="L12" s="2">
        <f t="shared" ref="L12:L14" si="11">J12*1.60217646/(K12*100)</f>
        <v>0.18037462804325996</v>
      </c>
      <c r="M12" s="2">
        <f>SQRT( Table5[[#This Row],[Mean Diviation]]^2 + 0.001^2 )</f>
        <v>0.15552321498734548</v>
      </c>
      <c r="N12" s="2">
        <f t="shared" si="6"/>
        <v>0.22353056753102285</v>
      </c>
      <c r="O12" s="2">
        <f t="shared" si="7"/>
        <v>8.058046801244511E-3</v>
      </c>
    </row>
    <row r="13" spans="1:15" ht="26" customHeight="1" x14ac:dyDescent="0.2">
      <c r="A13" s="1">
        <v>540</v>
      </c>
      <c r="B13" s="2">
        <v>3.3759999999999999</v>
      </c>
      <c r="C13" s="2">
        <v>3.42</v>
      </c>
      <c r="D13" s="2">
        <v>3.5350000000000001</v>
      </c>
      <c r="E13" s="2">
        <v>3.4980000000000002</v>
      </c>
      <c r="F13" s="2">
        <v>3.5859999999999999</v>
      </c>
      <c r="G13" s="2">
        <f>AVERAGE(B13:F13)</f>
        <v>3.4829999999999997</v>
      </c>
      <c r="H13" s="2">
        <f t="shared" si="8"/>
        <v>6.8000000000000144E-2</v>
      </c>
      <c r="I13" s="2">
        <f t="shared" si="9"/>
        <v>1.952339936836065</v>
      </c>
      <c r="J13" s="2">
        <f t="shared" si="10"/>
        <v>0.50559999999999983</v>
      </c>
      <c r="K13" s="2">
        <f>(3000/A13) - (3000/A14)</f>
        <v>0.29239766081871288</v>
      </c>
      <c r="L13" s="2">
        <f t="shared" si="11"/>
        <v>2.7704066301619243E-2</v>
      </c>
      <c r="M13" s="2">
        <f>SQRT( Table5[[#This Row],[Mean Diviation]]^2 + 0.001^2 )</f>
        <v>6.800735254367736E-2</v>
      </c>
      <c r="N13" s="2">
        <f t="shared" si="6"/>
        <v>8.9151013532257434E-2</v>
      </c>
      <c r="O13" s="2">
        <f t="shared" si="7"/>
        <v>4.8849794101151409E-3</v>
      </c>
    </row>
    <row r="14" spans="1:15" ht="26" customHeight="1" x14ac:dyDescent="0.2">
      <c r="A14" s="1">
        <v>570</v>
      </c>
      <c r="B14" s="2">
        <v>2.9489999999999998</v>
      </c>
      <c r="C14" s="2">
        <v>2.9929999999999999</v>
      </c>
      <c r="D14" s="2">
        <v>3.0070000000000001</v>
      </c>
      <c r="E14" s="2">
        <v>2.9849999999999999</v>
      </c>
      <c r="F14" s="2">
        <v>2.9529999999999998</v>
      </c>
      <c r="G14" s="2">
        <f>AVERAGE(B14:F14)</f>
        <v>2.9773999999999998</v>
      </c>
      <c r="H14" s="2">
        <f t="shared" si="8"/>
        <v>2.1120000000000073E-2</v>
      </c>
      <c r="I14" s="2">
        <f t="shared" si="9"/>
        <v>0.70934372271109269</v>
      </c>
      <c r="J14" s="2">
        <f>G14-G15</f>
        <v>2.0164</v>
      </c>
      <c r="K14" s="2">
        <f>(3000/A14) - (3000/A15)</f>
        <v>0.53874844591794524</v>
      </c>
      <c r="L14" s="2">
        <f t="shared" si="11"/>
        <v>5.9965437272668155E-2</v>
      </c>
      <c r="M14" s="2">
        <f>SQRT( Table5[[#This Row],[Mean Diviation]]^2 + 0.001^2 )</f>
        <v>2.1143660988580081E-2</v>
      </c>
      <c r="N14" s="2">
        <f t="shared" si="6"/>
        <v>3.5578341449193002E-2</v>
      </c>
      <c r="O14" s="2">
        <f t="shared" si="7"/>
        <v>1.0580593148369136E-3</v>
      </c>
    </row>
    <row r="15" spans="1:15" ht="26" customHeight="1" x14ac:dyDescent="0.2">
      <c r="A15" s="1">
        <v>635</v>
      </c>
      <c r="B15" s="2">
        <v>0.99199999999999999</v>
      </c>
      <c r="C15" s="2">
        <v>0.94399999999999995</v>
      </c>
      <c r="D15" s="2">
        <v>0.96599999999999997</v>
      </c>
      <c r="E15" s="2">
        <v>0.94599999999999995</v>
      </c>
      <c r="F15" s="2">
        <v>0.95699999999999996</v>
      </c>
      <c r="G15" s="2">
        <f>AVERAGE(B15:F15)</f>
        <v>0.96099999999999997</v>
      </c>
      <c r="H15" s="2">
        <f>AVEDEV(B15:F15)</f>
        <v>1.4400000000000013E-2</v>
      </c>
      <c r="I15" s="2">
        <f t="shared" si="9"/>
        <v>1.4984391259105112</v>
      </c>
      <c r="M15" s="2">
        <f>SQRT( Table5[[#This Row],[Mean Diviation]]^2 + 0.001^2 )</f>
        <v>1.4434680460612919E-2</v>
      </c>
    </row>
    <row r="16" spans="1:15" ht="26" customHeight="1" x14ac:dyDescent="0.2">
      <c r="K16" s="1" t="s">
        <v>6</v>
      </c>
      <c r="L16" s="2">
        <f>AVERAGE(L11:L14)</f>
        <v>0.19781185125320441</v>
      </c>
      <c r="N16" s="1" t="s">
        <v>6</v>
      </c>
      <c r="O16" s="2">
        <f>AVERAGE(O11:O14)</f>
        <v>8.5721000584796231E-3</v>
      </c>
    </row>
  </sheetData>
  <phoneticPr fontId="2" type="noConversion"/>
  <pageMargins left="0.7" right="0.7" top="0.75" bottom="0.75" header="0.3" footer="0.3"/>
  <pageSetup paperSize="9" scale="57" orientation="landscape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6E4A-03DD-DD40-A86F-BE956D739326}">
  <dimension ref="A1:F7"/>
  <sheetViews>
    <sheetView workbookViewId="0">
      <selection activeCell="D11" sqref="D11"/>
    </sheetView>
  </sheetViews>
  <sheetFormatPr baseColWidth="10" defaultColWidth="18.5" defaultRowHeight="24" customHeight="1" x14ac:dyDescent="0.2"/>
  <sheetData>
    <row r="1" spans="1:6" ht="24" customHeight="1" x14ac:dyDescent="0.2">
      <c r="A1" s="1" t="s">
        <v>11</v>
      </c>
      <c r="B1" s="1" t="s">
        <v>13</v>
      </c>
      <c r="C1" s="1" t="s">
        <v>12</v>
      </c>
      <c r="D1" s="1"/>
      <c r="E1" s="1"/>
      <c r="F1" s="1"/>
    </row>
    <row r="2" spans="1:6" ht="24" customHeight="1" x14ac:dyDescent="0.2">
      <c r="A2" s="1">
        <v>460</v>
      </c>
      <c r="B2" s="2">
        <v>45.600399999999993</v>
      </c>
      <c r="C2" s="2">
        <f>3000/A2</f>
        <v>6.5217391304347823</v>
      </c>
      <c r="D2" s="2"/>
      <c r="E2" s="2"/>
      <c r="F2" s="2"/>
    </row>
    <row r="3" spans="1:6" ht="24" customHeight="1" x14ac:dyDescent="0.2">
      <c r="A3" s="1">
        <v>500</v>
      </c>
      <c r="B3" s="2">
        <v>12.222999999999999</v>
      </c>
      <c r="C3" s="2">
        <f t="shared" ref="C3:C6" si="0">3000/A3</f>
        <v>6</v>
      </c>
      <c r="D3" s="2"/>
      <c r="E3" s="2"/>
      <c r="F3" s="2"/>
    </row>
    <row r="4" spans="1:6" ht="24" customHeight="1" x14ac:dyDescent="0.2">
      <c r="A4" s="1">
        <v>540</v>
      </c>
      <c r="B4" s="2">
        <v>4.6247999999999987</v>
      </c>
      <c r="C4" s="2">
        <f t="shared" si="0"/>
        <v>5.5555555555555554</v>
      </c>
      <c r="D4" s="2"/>
      <c r="E4" s="2"/>
      <c r="F4" s="2"/>
    </row>
    <row r="5" spans="1:6" ht="24" customHeight="1" x14ac:dyDescent="0.2">
      <c r="A5" s="1">
        <v>570</v>
      </c>
      <c r="B5" s="2">
        <v>3.3869999999999996</v>
      </c>
      <c r="C5" s="2">
        <f t="shared" si="0"/>
        <v>5.2631578947368425</v>
      </c>
      <c r="D5" s="2"/>
      <c r="E5" s="2"/>
      <c r="F5" s="2"/>
    </row>
    <row r="6" spans="1:6" ht="24" customHeight="1" x14ac:dyDescent="0.2">
      <c r="A6" s="1">
        <v>635</v>
      </c>
      <c r="B6" s="2">
        <v>1.0928</v>
      </c>
      <c r="C6" s="2">
        <f t="shared" si="0"/>
        <v>4.7244094488188972</v>
      </c>
      <c r="D6" s="2"/>
      <c r="E6" s="2"/>
      <c r="F6" s="2"/>
    </row>
    <row r="7" spans="1:6" ht="24" customHeight="1" x14ac:dyDescent="0.2">
      <c r="A7" s="1"/>
      <c r="B7" s="2"/>
      <c r="C7" s="2"/>
      <c r="D7" s="2"/>
      <c r="E7" s="2"/>
      <c r="F7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0C05-43BE-5E4B-9F9D-5F48125DA876}">
  <dimension ref="A1:C6"/>
  <sheetViews>
    <sheetView workbookViewId="0">
      <selection activeCell="D5" sqref="D5"/>
    </sheetView>
  </sheetViews>
  <sheetFormatPr baseColWidth="10" defaultColWidth="17.1640625" defaultRowHeight="22" customHeight="1" x14ac:dyDescent="0.2"/>
  <cols>
    <col min="1" max="16384" width="17.1640625" style="2"/>
  </cols>
  <sheetData>
    <row r="1" spans="1:3" s="1" customFormat="1" ht="22" customHeight="1" x14ac:dyDescent="0.2">
      <c r="A1" s="1" t="s">
        <v>11</v>
      </c>
      <c r="B1" s="1" t="s">
        <v>13</v>
      </c>
      <c r="C1" s="1" t="s">
        <v>12</v>
      </c>
    </row>
    <row r="2" spans="1:3" ht="22" customHeight="1" x14ac:dyDescent="0.2">
      <c r="A2" s="1">
        <v>460</v>
      </c>
      <c r="B2" s="2">
        <v>25.5244</v>
      </c>
      <c r="C2" s="2">
        <f>3000/A2</f>
        <v>6.5217391304347823</v>
      </c>
    </row>
    <row r="3" spans="1:3" ht="22" customHeight="1" x14ac:dyDescent="0.2">
      <c r="A3" s="1">
        <v>500</v>
      </c>
      <c r="B3" s="2">
        <v>8.486600000000001</v>
      </c>
      <c r="C3" s="2">
        <f t="shared" ref="C3:C6" si="0">3000/A3</f>
        <v>6</v>
      </c>
    </row>
    <row r="4" spans="1:3" ht="22" customHeight="1" x14ac:dyDescent="0.2">
      <c r="A4" s="1">
        <v>540</v>
      </c>
      <c r="B4" s="2">
        <v>3.4829999999999997</v>
      </c>
      <c r="C4" s="2">
        <f t="shared" si="0"/>
        <v>5.5555555555555554</v>
      </c>
    </row>
    <row r="5" spans="1:3" ht="22" customHeight="1" x14ac:dyDescent="0.2">
      <c r="A5" s="1">
        <v>570</v>
      </c>
      <c r="B5" s="2">
        <v>2.9773999999999998</v>
      </c>
      <c r="C5" s="2">
        <f t="shared" si="0"/>
        <v>5.2631578947368425</v>
      </c>
    </row>
    <row r="6" spans="1:3" ht="22" customHeight="1" x14ac:dyDescent="0.2">
      <c r="A6" s="1">
        <v>635</v>
      </c>
      <c r="B6" s="2">
        <v>0.96099999999999997</v>
      </c>
      <c r="C6" s="2">
        <f t="shared" si="0"/>
        <v>4.7244094488188972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Bathla</dc:creator>
  <cp:lastModifiedBy>Ashmit Bathla</cp:lastModifiedBy>
  <cp:lastPrinted>2025-03-25T10:02:55Z</cp:lastPrinted>
  <dcterms:created xsi:type="dcterms:W3CDTF">2025-03-24T17:19:02Z</dcterms:created>
  <dcterms:modified xsi:type="dcterms:W3CDTF">2025-03-25T10:05:25Z</dcterms:modified>
</cp:coreProperties>
</file>