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N45" i="1"/>
  <c r="N44" i="1"/>
  <c r="D48" i="1"/>
  <c r="D47" i="1"/>
  <c r="N6" i="1"/>
  <c r="N8" i="1"/>
  <c r="N14" i="1"/>
  <c r="N16" i="1"/>
  <c r="N22" i="1"/>
  <c r="N24" i="1"/>
  <c r="N30" i="1"/>
  <c r="N32" i="1"/>
  <c r="N38" i="1"/>
  <c r="N40" i="1"/>
  <c r="K2" i="1"/>
  <c r="P2" i="1" s="1"/>
  <c r="K3" i="1"/>
  <c r="P3" i="1" s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15" i="1"/>
  <c r="P15" i="1" s="1"/>
  <c r="K16" i="1"/>
  <c r="P16" i="1" s="1"/>
  <c r="K17" i="1"/>
  <c r="P17" i="1" s="1"/>
  <c r="K18" i="1"/>
  <c r="P18" i="1" s="1"/>
  <c r="K19" i="1"/>
  <c r="P19" i="1" s="1"/>
  <c r="K20" i="1"/>
  <c r="P20" i="1" s="1"/>
  <c r="K21" i="1"/>
  <c r="P21" i="1" s="1"/>
  <c r="K22" i="1"/>
  <c r="P22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J2" i="1"/>
  <c r="O2" i="1" s="1"/>
  <c r="J3" i="1"/>
  <c r="O3" i="1" s="1"/>
  <c r="J4" i="1"/>
  <c r="O4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15" i="1"/>
  <c r="O15" i="1" s="1"/>
  <c r="J16" i="1"/>
  <c r="O16" i="1" s="1"/>
  <c r="J17" i="1"/>
  <c r="O17" i="1" s="1"/>
  <c r="J18" i="1"/>
  <c r="O18" i="1" s="1"/>
  <c r="J19" i="1"/>
  <c r="O19" i="1" s="1"/>
  <c r="J20" i="1"/>
  <c r="O20" i="1" s="1"/>
  <c r="J21" i="1"/>
  <c r="O21" i="1" s="1"/>
  <c r="J22" i="1"/>
  <c r="O22" i="1" s="1"/>
  <c r="J23" i="1"/>
  <c r="O23" i="1" s="1"/>
  <c r="J24" i="1"/>
  <c r="O24" i="1" s="1"/>
  <c r="J25" i="1"/>
  <c r="O25" i="1" s="1"/>
  <c r="J26" i="1"/>
  <c r="O26" i="1" s="1"/>
  <c r="J27" i="1"/>
  <c r="O27" i="1" s="1"/>
  <c r="J28" i="1"/>
  <c r="O28" i="1" s="1"/>
  <c r="J29" i="1"/>
  <c r="O29" i="1" s="1"/>
  <c r="J30" i="1"/>
  <c r="O30" i="1" s="1"/>
  <c r="J31" i="1"/>
  <c r="O31" i="1" s="1"/>
  <c r="J32" i="1"/>
  <c r="O32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J39" i="1"/>
  <c r="M39" i="1" s="1"/>
  <c r="J40" i="1"/>
  <c r="O40" i="1" s="1"/>
  <c r="J41" i="1"/>
  <c r="O41" i="1" s="1"/>
  <c r="N36" i="1" l="1"/>
  <c r="N28" i="1"/>
  <c r="N20" i="1"/>
  <c r="N12" i="1"/>
  <c r="N4" i="1"/>
  <c r="N34" i="1"/>
  <c r="N26" i="1"/>
  <c r="N18" i="1"/>
  <c r="N10" i="1"/>
  <c r="M40" i="1"/>
  <c r="M36" i="1"/>
  <c r="M32" i="1"/>
  <c r="M28" i="1"/>
  <c r="M24" i="1"/>
  <c r="M20" i="1"/>
  <c r="M16" i="1"/>
  <c r="M12" i="1"/>
  <c r="M8" i="1"/>
  <c r="M4" i="1"/>
  <c r="N39" i="1"/>
  <c r="N35" i="1"/>
  <c r="N31" i="1"/>
  <c r="N27" i="1"/>
  <c r="N23" i="1"/>
  <c r="N19" i="1"/>
  <c r="N15" i="1"/>
  <c r="N11" i="1"/>
  <c r="N7" i="1"/>
  <c r="N3" i="1"/>
  <c r="M35" i="1"/>
  <c r="M31" i="1"/>
  <c r="M27" i="1"/>
  <c r="M23" i="1"/>
  <c r="M19" i="1"/>
  <c r="M15" i="1"/>
  <c r="M11" i="1"/>
  <c r="M7" i="1"/>
  <c r="M3" i="1"/>
  <c r="M2" i="1"/>
  <c r="O39" i="1"/>
  <c r="M38" i="1"/>
  <c r="M34" i="1"/>
  <c r="M30" i="1"/>
  <c r="M26" i="1"/>
  <c r="M22" i="1"/>
  <c r="M18" i="1"/>
  <c r="M14" i="1"/>
  <c r="M10" i="1"/>
  <c r="M6" i="1"/>
  <c r="N41" i="1"/>
  <c r="N37" i="1"/>
  <c r="N33" i="1"/>
  <c r="N29" i="1"/>
  <c r="N25" i="1"/>
  <c r="N21" i="1"/>
  <c r="N17" i="1"/>
  <c r="N13" i="1"/>
  <c r="N9" i="1"/>
  <c r="N5" i="1"/>
  <c r="N2" i="1"/>
  <c r="M41" i="1"/>
  <c r="M37" i="1"/>
  <c r="M33" i="1"/>
  <c r="M29" i="1"/>
  <c r="M25" i="1"/>
  <c r="M21" i="1"/>
  <c r="M17" i="1"/>
  <c r="M13" i="1"/>
  <c r="M9" i="1"/>
  <c r="M5" i="1"/>
</calcChain>
</file>

<file path=xl/connections.xml><?xml version="1.0" encoding="utf-8"?>
<connections xmlns="http://schemas.openxmlformats.org/spreadsheetml/2006/main">
  <connection id="1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<sst xmlns="http://schemas.openxmlformats.org/spreadsheetml/2006/main" count="388" uniqueCount="171">
  <si>
    <t>movie_id</t>
  </si>
  <si>
    <t>industry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</si>
  <si>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</si>
  <si>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</si>
  <si>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</si>
  <si>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</si>
  <si>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</si>
  <si>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</si>
  <si>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</si>
  <si>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</si>
  <si>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</si>
  <si>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</si>
  <si>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</si>
  <si>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</si>
  <si>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</si>
  <si>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</si>
  <si>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</si>
  <si>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</si>
  <si>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</si>
  <si>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</si>
  <si>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</si>
  <si>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</si>
  <si>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</si>
  <si>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</si>
  <si>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</si>
  <si>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</si>
  <si>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</si>
  <si>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</si>
  <si>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</si>
  <si>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</si>
  <si>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</si>
  <si>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</si>
  <si>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</si>
  <si>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</si>
  <si>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</si>
  <si>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</si>
  <si>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</si>
  <si>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</si>
  <si>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</si>
  <si>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</si>
  <si>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</si>
  <si>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</si>
  <si>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</si>
  <si>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</si>
  <si>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</si>
  <si>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</si>
  <si>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</si>
  <si>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</si>
  <si>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</si>
  <si>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</si>
  <si>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</si>
  <si>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</si>
  <si>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</si>
  <si>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</si>
  <si>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</si>
  <si>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</si>
  <si>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</si>
  <si>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</si>
  <si>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</si>
  <si>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</si>
  <si>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</si>
  <si>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</si>
  <si>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</si>
  <si>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</si>
  <si>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</si>
  <si>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</si>
  <si>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</si>
  <si>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</si>
  <si>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</si>
  <si>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</si>
  <si>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</si>
  <si>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</si>
  <si>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</si>
  <si>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</si>
  <si>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</si>
  <si>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</si>
  <si>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</si>
  <si>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</si>
  <si>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</si>
  <si>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</si>
  <si>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</si>
  <si>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</si>
  <si>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</si>
  <si>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</si>
  <si>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</si>
  <si>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</si>
  <si>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</si>
  <si>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</si>
  <si>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</si>
  <si>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</si>
  <si>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</si>
  <si>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</si>
  <si>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</si>
  <si>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</si>
  <si>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</si>
  <si>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</si>
  <si>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</si>
  <si>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</si>
  <si>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</si>
  <si>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</si>
  <si>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</si>
  <si>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</si>
  <si>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</si>
  <si>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</si>
  <si>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</si>
  <si>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</si>
  <si>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</si>
  <si>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</si>
  <si>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</si>
  <si>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</si>
  <si>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</si>
  <si>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</si>
  <si>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</si>
  <si>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Doctor Strange in the Multiverse of Madness</t>
  </si>
  <si>
    <t>Sholay</t>
  </si>
  <si>
    <t>Dilwale Dulhania Le Jayenge</t>
  </si>
  <si>
    <t>Kabhi Khushi Kabhie Gham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</si>
  <si>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</si>
  <si>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</si>
  <si>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</si>
  <si>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</si>
  <si>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</si>
  <si>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</si>
  <si>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</si>
  <si>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</si>
  <si>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</si>
  <si>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</si>
  <si>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</si>
  <si>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</si>
  <si>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Pather Panchali</t>
  </si>
  <si>
    <t>Taare Zameen Par</t>
  </si>
  <si>
    <t>Munna Bhai M.B.B.S.</t>
  </si>
  <si>
    <t>PK</t>
  </si>
  <si>
    <t>Sanju</t>
  </si>
  <si>
    <t>RRR</t>
  </si>
  <si>
    <t>The Kashmir Files</t>
  </si>
  <si>
    <t>Bajrangi Bhaijaan</t>
  </si>
  <si>
    <t>Race 3</t>
  </si>
  <si>
    <t>Shershaah</t>
  </si>
  <si>
    <t>K.G.F: Chapter 2</t>
  </si>
  <si>
    <t>Thor: The Dark World</t>
  </si>
  <si>
    <t>Thor: Ragnarok</t>
  </si>
  <si>
    <t>Thor: Love and Thunder</t>
  </si>
  <si>
    <t>3 Idiots</t>
  </si>
  <si>
    <t>Bajirao Mastani</t>
  </si>
  <si>
    <t>The Shawshank Redemption</t>
  </si>
  <si>
    <t>Avengers: Endgame</t>
  </si>
  <si>
    <t>Avengers: Infinity War</t>
  </si>
  <si>
    <t>Pushpa: The Rise - Part 1</t>
  </si>
  <si>
    <t>Baahubali: The Beginning</t>
  </si>
  <si>
    <t>Captain America: The First Avenger</t>
  </si>
  <si>
    <t>Captain America: The Winter Soldier</t>
  </si>
  <si>
    <t>movie_title</t>
  </si>
  <si>
    <t>Not Available</t>
  </si>
  <si>
    <t>Hombale Films</t>
  </si>
  <si>
    <t>Government of West Bengal</t>
  </si>
  <si>
    <t/>
  </si>
  <si>
    <t>BUDGET IN INR</t>
  </si>
  <si>
    <t>REVENUE IN INR</t>
  </si>
  <si>
    <t>BUDGET USD</t>
  </si>
  <si>
    <t xml:space="preserve">REVENUE USD </t>
  </si>
  <si>
    <t>BUDGET (Mln)</t>
  </si>
  <si>
    <t>Revenue(Mln)</t>
  </si>
  <si>
    <t>OUTPUT OF THIS DATASET</t>
  </si>
  <si>
    <t>TOTAL MOVIES</t>
  </si>
  <si>
    <t>Total Bollywood Movies</t>
  </si>
  <si>
    <t>SUM OF MOVIES BUDGET (INR)</t>
  </si>
  <si>
    <t>sUM OF MOVIES REVENUE (INR)</t>
  </si>
  <si>
    <t>Total Bollywood Movies Revenue INR</t>
  </si>
  <si>
    <t>Average Bollywood Movie Revenue</t>
  </si>
  <si>
    <t>% Revenue from Bollywood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</si>
</sst>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3" borderId="0" xfId="0" applyFill="1"/>
    <xf numFmtId="0" fontId="3" fillId="4" borderId="1" xfId="0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0" fillId="6" borderId="0" xfId="0" applyFill="1"/>
    <xf numFmtId="9" fontId="0" fillId="0" borderId="0" xfId="1" applyNumberFormat="1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movies!$C$47:$C$51</c:f>
              <c:strCache>
                <c:ptCount val="5"/>
                <c:pt idx="0">
                  <c:v>TOTAL MOVIES</c:v>
                </c:pt>
                <c:pt idx="1">
                  <c:v>Total Bollywood Movies</c:v>
                </c:pt>
                <c:pt idx="2">
                  <c:v>Total Bollywood Movies Revenue INR</c:v>
                </c:pt>
                <c:pt idx="3">
                  <c:v>Average Bollywood Movie Revenue</c:v>
                </c:pt>
                <c:pt idx="4">
                  <c:v>% Revenue from Bollywood</c:v>
                </c:pt>
              </c:strCache>
            </c:strRef>
          </c:cat>
          <c:val>
            <c:numRef>
              <c:f>movies!$D$47:$D$51</c:f>
              <c:numCache>
                <c:formatCode>General</c:formatCode>
                <c:ptCount val="5"/>
                <c:pt idx="0">
                  <c:v>39</c:v>
                </c:pt>
                <c:pt idx="1">
                  <c:v>17</c:v>
                </c:pt>
                <c:pt idx="2">
                  <c:v>113571</c:v>
                </c:pt>
                <c:pt idx="3" formatCode="_ [$₹-4009]\ * #,##0.00_ ;_ [$₹-4009]\ * \-#,##0.00_ ;_ [$₹-4009]\ * &quot;-&quot;??_ ;_ @_ ">
                  <c:v>6680.6470588235297</c:v>
                </c:pt>
                <c:pt idx="4" formatCode="0%">
                  <c:v>7.1127909489169958E-2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46</xdr:row>
      <xdr:rowOff>9525</xdr:rowOff>
    </xdr:from>
    <xdr:to>
      <xdr:col>10</xdr:col>
      <xdr:colOff>190500</xdr:colOff>
      <xdr:row>60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vies" displayName="Movies" ref="A1:F42" totalsRowShown="0" headerRowDxfId="12">
  <autoFilter ref="A1:F42"/>
  <tableColumns count="6">
    <tableColumn id="1" name="movie_id"/>
    <tableColumn id="6" name="industry"/>
    <tableColumn id="4" name="movie_title"/>
    <tableColumn id="5" name="imdb_rating"/>
    <tableColumn id="3" name="studio"/>
    <tableColumn id="7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G1:P41" totalsRowShown="0" headerRowDxfId="7">
  <autoFilter ref="G1:P41"/>
  <tableColumns count="10">
    <tableColumn id="1" name="budget"/>
    <tableColumn id="2" name="revenue"/>
    <tableColumn id="3" name="unit"/>
    <tableColumn id="10" name="BUDGET (Mln)" dataDxfId="6">
      <calculatedColumnFormula>IF(Table6[[#This Row],[unit]]="Billions",Table6[[#This Row],[budget]]*1000,Table6[[#This Row],[budget]])</calculatedColumnFormula>
    </tableColumn>
    <tableColumn id="9" name="Revenue(Mln)" dataDxfId="5">
      <calculatedColumnFormula>IF(Table6[[#This Row],[unit]]="Billions",Table6[[#This Row],[revenue]]*1000,Table6[[#This Row],[revenue]])</calculatedColumnFormula>
    </tableColumn>
    <tableColumn id="4" name="currency"/>
    <tableColumn id="5" name="BUDGET IN INR" dataDxfId="4">
      <calculatedColumnFormula>IF(Table6[[#This Row],[currency]]="USD",Table6[[#This Row],[BUDGET (Mln)]]*80,Table6[[#This Row],[BUDGET (Mln)]])</calculatedColumnFormula>
    </tableColumn>
    <tableColumn id="6" name="REVENUE IN INR" dataDxfId="3">
      <calculatedColumnFormula>IF(Table6[[#This Row],[currency]]="USD",Table6[[#This Row],[Revenue(Mln)]]*80,Table6[[#This Row],[Revenue(Mln)]])</calculatedColumnFormula>
    </tableColumn>
    <tableColumn id="7" name="BUDGET USD" dataDxfId="1">
      <calculatedColumnFormula>IF(Table6[[#This Row],[currency]]="INR",Table6[[#This Row],[BUDGET (Mln)]]/80,Table6[[#This Row],[BUDGET (Mln)]])</calculatedColumnFormula>
    </tableColumn>
    <tableColumn id="8" name="REVENUE USD " dataDxfId="2">
      <calculatedColumnFormula>IF(Table6[[#This Row],[currency]]="INR",Table6[[#This Row],[Revenue(Mln)]]/80,Table6[[#This Row],[Revenue(Mln)]])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Financials" displayName="Financials" ref="A1:E41" totalsRowShown="0" headerRowDxfId="11">
  <autoFilter ref="A1:E41"/>
  <tableColumns count="5">
    <tableColumn id="1" name="movie_id"/>
    <tableColumn id="2" name="budget"/>
    <tableColumn id="3" name="revenue"/>
    <tableColumn id="4" name="unit"/>
    <tableColumn id="5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actors" displayName="actors" ref="A1:C68" totalsRowShown="0" headerRowDxfId="10">
  <autoFilter ref="A1:C68"/>
  <tableColumns count="3">
    <tableColumn id="1" name="actor_id"/>
    <tableColumn id="2" name="name"/>
    <tableColumn id="3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movieactor" displayName="movieactor" ref="A1:B86" totalsRowShown="0" headerRowDxfId="9">
  <autoFilter ref="A1:B86"/>
  <tableColumns count="2">
    <tableColumn id="1" name="movie_id"/>
    <tableColumn id="2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languages" displayName="languages" ref="A1:B9" totalsRowShown="0" headerRowDxfId="8">
  <autoFilter ref="A1:B9"/>
  <tableColumns count="2">
    <tableColumn id="1" name="language_id"/>
    <tableColumn id="2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46" zoomScaleNormal="100" workbookViewId="0">
      <selection activeCell="C52" sqref="C52"/>
    </sheetView>
  </sheetViews>
  <sheetFormatPr defaultRowHeight="15"/>
  <cols>
    <col min="1" max="2" width="17.42578125" customWidth="1"/>
    <col min="3" max="3" width="39.7109375" customWidth="1"/>
    <col min="4" max="4" width="21.28515625" customWidth="1"/>
    <col min="5" max="5" width="19.42578125" customWidth="1"/>
    <col min="6" max="6" width="12.42578125" customWidth="1"/>
    <col min="7" max="7" width="9.42578125" customWidth="1"/>
    <col min="8" max="8" width="10.5703125" customWidth="1"/>
    <col min="10" max="10" width="13.7109375" customWidth="1"/>
    <col min="11" max="11" width="13" customWidth="1"/>
    <col min="12" max="12" width="15.140625" customWidth="1"/>
    <col min="13" max="13" width="27.7109375" customWidth="1"/>
    <col min="14" max="14" width="17.5703125" customWidth="1"/>
    <col min="15" max="15" width="16.42578125" customWidth="1"/>
    <col min="16" max="16" width="16.28515625" customWidth="1"/>
  </cols>
  <sheetData>
    <row r="1" spans="1:16">
      <c r="A1" s="1" t="s">
        <v>0</v>
      </c>
      <c r="B1" s="5" t="s">
        <v>1</v>
      </c>
      <c r="C1" s="1" t="s">
        <v>152</v>
      </c>
      <c r="D1" s="1" t="s">
        <v>2</v>
      </c>
      <c r="E1" s="1" t="s">
        <v>3</v>
      </c>
      <c r="F1" s="1" t="s">
        <v>4</v>
      </c>
      <c r="G1" s="1" t="s">
        <v>26</v>
      </c>
      <c r="H1" s="1" t="s">
        <v>27</v>
      </c>
      <c r="I1" s="1" t="s">
        <v>28</v>
      </c>
      <c r="J1" s="1" t="s">
        <v>161</v>
      </c>
      <c r="K1" s="1" t="s">
        <v>162</v>
      </c>
      <c r="L1" s="1" t="s">
        <v>29</v>
      </c>
      <c r="M1" s="3" t="s">
        <v>157</v>
      </c>
      <c r="N1" s="3" t="s">
        <v>158</v>
      </c>
      <c r="O1" s="3" t="s">
        <v>159</v>
      </c>
      <c r="P1" s="3" t="s">
        <v>160</v>
      </c>
    </row>
    <row r="2" spans="1:16">
      <c r="A2">
        <v>101</v>
      </c>
      <c r="B2" s="6" t="s">
        <v>5</v>
      </c>
      <c r="C2" t="s">
        <v>139</v>
      </c>
      <c r="D2">
        <v>8.4</v>
      </c>
      <c r="E2" t="s">
        <v>154</v>
      </c>
      <c r="F2">
        <v>3</v>
      </c>
      <c r="G2">
        <v>1</v>
      </c>
      <c r="H2">
        <v>12.5</v>
      </c>
      <c r="I2" t="s">
        <v>30</v>
      </c>
      <c r="J2">
        <f>IF(Table6[[#This Row],[unit]]="Billions",Table6[[#This Row],[budget]]*1000,Table6[[#This Row],[budget]])</f>
        <v>1000</v>
      </c>
      <c r="K2">
        <f>IF(Table6[[#This Row],[unit]]="Billions",Table6[[#This Row],[revenue]]*1000,Table6[[#This Row],[revenue]])</f>
        <v>12500</v>
      </c>
      <c r="L2" t="s">
        <v>31</v>
      </c>
      <c r="M2">
        <f>IF(Table6[[#This Row],[currency]]="USD",Table6[[#This Row],[BUDGET (Mln)]]*80,Table6[[#This Row],[BUDGET (Mln)]])</f>
        <v>1000</v>
      </c>
      <c r="N2">
        <f>IF(Table6[[#This Row],[currency]]="USD",Table6[[#This Row],[Revenue(Mln)]]*80,Table6[[#This Row],[Revenue(Mln)]])</f>
        <v>12500</v>
      </c>
      <c r="O2">
        <f>IF(Table6[[#This Row],[currency]]="INR",Table6[[#This Row],[BUDGET (Mln)]]/80,Table6[[#This Row],[BUDGET (Mln)]])</f>
        <v>12.5</v>
      </c>
      <c r="P2">
        <f>IF(Table6[[#This Row],[currency]]="INR",Table6[[#This Row],[Revenue(Mln)]]/80,Table6[[#This Row],[Revenue(Mln)]])</f>
        <v>156.25</v>
      </c>
    </row>
    <row r="3" spans="1:16">
      <c r="A3">
        <v>102</v>
      </c>
      <c r="B3" s="7" t="s">
        <v>6</v>
      </c>
      <c r="C3" t="s">
        <v>113</v>
      </c>
      <c r="D3">
        <v>7</v>
      </c>
      <c r="E3" t="s">
        <v>7</v>
      </c>
      <c r="F3">
        <v>5</v>
      </c>
      <c r="G3">
        <v>200</v>
      </c>
      <c r="H3">
        <v>954.8</v>
      </c>
      <c r="I3" t="s">
        <v>32</v>
      </c>
      <c r="J3">
        <f>IF(Table6[[#This Row],[unit]]="Billions",Table6[[#This Row],[budget]]*1000,Table6[[#This Row],[budget]])</f>
        <v>200</v>
      </c>
      <c r="K3">
        <f>IF(Table6[[#This Row],[unit]]="Billions",Table6[[#This Row],[revenue]]*1000,Table6[[#This Row],[revenue]])</f>
        <v>954.8</v>
      </c>
      <c r="L3" t="s">
        <v>33</v>
      </c>
      <c r="M3">
        <f>IF(Table6[[#This Row],[currency]]="USD",Table6[[#This Row],[BUDGET (Mln)]]*80,Table6[[#This Row],[BUDGET (Mln)]])</f>
        <v>16000</v>
      </c>
      <c r="N3">
        <f>IF(Table6[[#This Row],[currency]]="USD",Table6[[#This Row],[Revenue(Mln)]]*80,Table6[[#This Row],[Revenue(Mln)]])</f>
        <v>76384</v>
      </c>
      <c r="O3">
        <f>IF(Table6[[#This Row],[currency]]="INR",Table6[[#This Row],[BUDGET (Mln)]]/80,Table6[[#This Row],[BUDGET (Mln)]])</f>
        <v>200</v>
      </c>
      <c r="P3">
        <f>IF(Table6[[#This Row],[currency]]="INR",Table6[[#This Row],[Revenue(Mln)]]/80,Table6[[#This Row],[Revenue(Mln)]])</f>
        <v>954.8</v>
      </c>
    </row>
    <row r="4" spans="1:16">
      <c r="A4">
        <v>103</v>
      </c>
      <c r="B4" s="6" t="s">
        <v>6</v>
      </c>
      <c r="C4" t="s">
        <v>140</v>
      </c>
      <c r="D4">
        <v>6.8</v>
      </c>
      <c r="E4" t="s">
        <v>7</v>
      </c>
      <c r="F4">
        <v>5</v>
      </c>
      <c r="G4">
        <v>165</v>
      </c>
      <c r="H4">
        <v>644.79999999999995</v>
      </c>
      <c r="I4" t="s">
        <v>32</v>
      </c>
      <c r="J4">
        <f>IF(Table6[[#This Row],[unit]]="Billions",Table6[[#This Row],[budget]]*1000,Table6[[#This Row],[budget]])</f>
        <v>165</v>
      </c>
      <c r="K4">
        <f>IF(Table6[[#This Row],[unit]]="Billions",Table6[[#This Row],[revenue]]*1000,Table6[[#This Row],[revenue]])</f>
        <v>644.79999999999995</v>
      </c>
      <c r="L4" t="s">
        <v>33</v>
      </c>
      <c r="M4">
        <f>IF(Table6[[#This Row],[currency]]="USD",Table6[[#This Row],[BUDGET (Mln)]]*80,Table6[[#This Row],[BUDGET (Mln)]])</f>
        <v>13200</v>
      </c>
      <c r="N4">
        <f>IF(Table6[[#This Row],[currency]]="USD",Table6[[#This Row],[Revenue(Mln)]]*80,Table6[[#This Row],[Revenue(Mln)]])</f>
        <v>51584</v>
      </c>
      <c r="O4">
        <f>IF(Table6[[#This Row],[currency]]="INR",Table6[[#This Row],[BUDGET (Mln)]]/80,Table6[[#This Row],[BUDGET (Mln)]])</f>
        <v>165</v>
      </c>
      <c r="P4">
        <f>IF(Table6[[#This Row],[currency]]="INR",Table6[[#This Row],[Revenue(Mln)]]/80,Table6[[#This Row],[Revenue(Mln)]])</f>
        <v>644.79999999999995</v>
      </c>
    </row>
    <row r="5" spans="1:16">
      <c r="A5">
        <v>104</v>
      </c>
      <c r="B5" s="7" t="s">
        <v>6</v>
      </c>
      <c r="C5" t="s">
        <v>141</v>
      </c>
      <c r="D5">
        <v>7.9</v>
      </c>
      <c r="E5" t="s">
        <v>7</v>
      </c>
      <c r="F5">
        <v>5</v>
      </c>
      <c r="G5">
        <v>180</v>
      </c>
      <c r="H5">
        <v>854</v>
      </c>
      <c r="I5" t="s">
        <v>32</v>
      </c>
      <c r="J5">
        <f>IF(Table6[[#This Row],[unit]]="Billions",Table6[[#This Row],[budget]]*1000,Table6[[#This Row],[budget]])</f>
        <v>180</v>
      </c>
      <c r="K5">
        <f>IF(Table6[[#This Row],[unit]]="Billions",Table6[[#This Row],[revenue]]*1000,Table6[[#This Row],[revenue]])</f>
        <v>854</v>
      </c>
      <c r="L5" t="s">
        <v>33</v>
      </c>
      <c r="M5">
        <f>IF(Table6[[#This Row],[currency]]="USD",Table6[[#This Row],[BUDGET (Mln)]]*80,Table6[[#This Row],[BUDGET (Mln)]])</f>
        <v>14400</v>
      </c>
      <c r="N5">
        <f>IF(Table6[[#This Row],[currency]]="USD",Table6[[#This Row],[Revenue(Mln)]]*80,Table6[[#This Row],[Revenue(Mln)]])</f>
        <v>68320</v>
      </c>
      <c r="O5">
        <f>IF(Table6[[#This Row],[currency]]="INR",Table6[[#This Row],[BUDGET (Mln)]]/80,Table6[[#This Row],[BUDGET (Mln)]])</f>
        <v>180</v>
      </c>
      <c r="P5">
        <f>IF(Table6[[#This Row],[currency]]="INR",Table6[[#This Row],[Revenue(Mln)]]/80,Table6[[#This Row],[Revenue(Mln)]])</f>
        <v>854</v>
      </c>
    </row>
    <row r="6" spans="1:16">
      <c r="A6">
        <v>105</v>
      </c>
      <c r="B6" s="6" t="s">
        <v>6</v>
      </c>
      <c r="C6" t="s">
        <v>142</v>
      </c>
      <c r="D6">
        <v>6.8</v>
      </c>
      <c r="E6" t="s">
        <v>7</v>
      </c>
      <c r="F6">
        <v>5</v>
      </c>
      <c r="G6">
        <v>250</v>
      </c>
      <c r="H6">
        <v>670</v>
      </c>
      <c r="I6" t="s">
        <v>32</v>
      </c>
      <c r="J6">
        <f>IF(Table6[[#This Row],[unit]]="Billions",Table6[[#This Row],[budget]]*1000,Table6[[#This Row],[budget]])</f>
        <v>250</v>
      </c>
      <c r="K6">
        <f>IF(Table6[[#This Row],[unit]]="Billions",Table6[[#This Row],[revenue]]*1000,Table6[[#This Row],[revenue]])</f>
        <v>670</v>
      </c>
      <c r="L6" t="s">
        <v>33</v>
      </c>
      <c r="M6">
        <f>IF(Table6[[#This Row],[currency]]="USD",Table6[[#This Row],[BUDGET (Mln)]]*80,Table6[[#This Row],[BUDGET (Mln)]])</f>
        <v>20000</v>
      </c>
      <c r="N6">
        <f>IF(Table6[[#This Row],[currency]]="USD",Table6[[#This Row],[Revenue(Mln)]]*80,Table6[[#This Row],[Revenue(Mln)]])</f>
        <v>53600</v>
      </c>
      <c r="O6">
        <f>IF(Table6[[#This Row],[currency]]="INR",Table6[[#This Row],[BUDGET (Mln)]]/80,Table6[[#This Row],[BUDGET (Mln)]])</f>
        <v>250</v>
      </c>
      <c r="P6">
        <f>IF(Table6[[#This Row],[currency]]="INR",Table6[[#This Row],[Revenue(Mln)]]/80,Table6[[#This Row],[Revenue(Mln)]])</f>
        <v>670</v>
      </c>
    </row>
    <row r="7" spans="1:16">
      <c r="A7">
        <v>106</v>
      </c>
      <c r="B7" s="7" t="s">
        <v>5</v>
      </c>
      <c r="C7" t="s">
        <v>114</v>
      </c>
      <c r="D7">
        <v>8.1</v>
      </c>
      <c r="E7" t="s">
        <v>8</v>
      </c>
      <c r="F7">
        <v>1</v>
      </c>
      <c r="G7">
        <v>400</v>
      </c>
      <c r="H7">
        <v>2000</v>
      </c>
      <c r="I7" t="s">
        <v>32</v>
      </c>
      <c r="J7">
        <f>IF(Table6[[#This Row],[unit]]="Billions",Table6[[#This Row],[budget]]*1000,Table6[[#This Row],[budget]])</f>
        <v>400</v>
      </c>
      <c r="K7">
        <f>IF(Table6[[#This Row],[unit]]="Billions",Table6[[#This Row],[revenue]]*1000,Table6[[#This Row],[revenue]])</f>
        <v>2000</v>
      </c>
      <c r="L7" t="s">
        <v>31</v>
      </c>
      <c r="M7">
        <f>IF(Table6[[#This Row],[currency]]="USD",Table6[[#This Row],[BUDGET (Mln)]]*80,Table6[[#This Row],[BUDGET (Mln)]])</f>
        <v>400</v>
      </c>
      <c r="N7">
        <f>IF(Table6[[#This Row],[currency]]="USD",Table6[[#This Row],[Revenue(Mln)]]*80,Table6[[#This Row],[Revenue(Mln)]])</f>
        <v>2000</v>
      </c>
      <c r="O7">
        <f>IF(Table6[[#This Row],[currency]]="INR",Table6[[#This Row],[BUDGET (Mln)]]/80,Table6[[#This Row],[BUDGET (Mln)]])</f>
        <v>5</v>
      </c>
      <c r="P7">
        <f>IF(Table6[[#This Row],[currency]]="INR",Table6[[#This Row],[Revenue(Mln)]]/80,Table6[[#This Row],[Revenue(Mln)]])</f>
        <v>25</v>
      </c>
    </row>
    <row r="8" spans="1:16">
      <c r="A8">
        <v>107</v>
      </c>
      <c r="B8" s="6" t="s">
        <v>5</v>
      </c>
      <c r="C8" t="s">
        <v>115</v>
      </c>
      <c r="D8">
        <v>8</v>
      </c>
      <c r="E8" t="s">
        <v>9</v>
      </c>
      <c r="F8">
        <v>1</v>
      </c>
      <c r="G8">
        <v>550</v>
      </c>
      <c r="H8">
        <v>4000</v>
      </c>
      <c r="I8" t="s">
        <v>32</v>
      </c>
      <c r="J8">
        <f>IF(Table6[[#This Row],[unit]]="Billions",Table6[[#This Row],[budget]]*1000,Table6[[#This Row],[budget]])</f>
        <v>550</v>
      </c>
      <c r="K8">
        <f>IF(Table6[[#This Row],[unit]]="Billions",Table6[[#This Row],[revenue]]*1000,Table6[[#This Row],[revenue]])</f>
        <v>4000</v>
      </c>
      <c r="L8" t="s">
        <v>31</v>
      </c>
      <c r="M8">
        <f>IF(Table6[[#This Row],[currency]]="USD",Table6[[#This Row],[BUDGET (Mln)]]*80,Table6[[#This Row],[BUDGET (Mln)]])</f>
        <v>550</v>
      </c>
      <c r="N8">
        <f>IF(Table6[[#This Row],[currency]]="USD",Table6[[#This Row],[Revenue(Mln)]]*80,Table6[[#This Row],[Revenue(Mln)]])</f>
        <v>4000</v>
      </c>
      <c r="O8">
        <f>IF(Table6[[#This Row],[currency]]="INR",Table6[[#This Row],[BUDGET (Mln)]]/80,Table6[[#This Row],[BUDGET (Mln)]])</f>
        <v>6.875</v>
      </c>
      <c r="P8">
        <f>IF(Table6[[#This Row],[currency]]="INR",Table6[[#This Row],[Revenue(Mln)]]/80,Table6[[#This Row],[Revenue(Mln)]])</f>
        <v>50</v>
      </c>
    </row>
    <row r="9" spans="1:16">
      <c r="A9">
        <v>108</v>
      </c>
      <c r="B9" s="7" t="s">
        <v>5</v>
      </c>
      <c r="C9" t="s">
        <v>143</v>
      </c>
      <c r="D9">
        <v>8.4</v>
      </c>
      <c r="E9" t="s">
        <v>10</v>
      </c>
      <c r="F9">
        <v>1</v>
      </c>
      <c r="G9">
        <v>390</v>
      </c>
      <c r="H9">
        <v>1360</v>
      </c>
      <c r="I9" t="s">
        <v>32</v>
      </c>
      <c r="J9">
        <f>IF(Table6[[#This Row],[unit]]="Billions",Table6[[#This Row],[budget]]*1000,Table6[[#This Row],[budget]])</f>
        <v>390</v>
      </c>
      <c r="K9">
        <f>IF(Table6[[#This Row],[unit]]="Billions",Table6[[#This Row],[revenue]]*1000,Table6[[#This Row],[revenue]])</f>
        <v>1360</v>
      </c>
      <c r="L9" t="s">
        <v>31</v>
      </c>
      <c r="M9">
        <f>IF(Table6[[#This Row],[currency]]="USD",Table6[[#This Row],[BUDGET (Mln)]]*80,Table6[[#This Row],[BUDGET (Mln)]])</f>
        <v>390</v>
      </c>
      <c r="N9">
        <f>IF(Table6[[#This Row],[currency]]="USD",Table6[[#This Row],[Revenue(Mln)]]*80,Table6[[#This Row],[Revenue(Mln)]])</f>
        <v>1360</v>
      </c>
      <c r="O9">
        <f>IF(Table6[[#This Row],[currency]]="INR",Table6[[#This Row],[BUDGET (Mln)]]/80,Table6[[#This Row],[BUDGET (Mln)]])</f>
        <v>4.875</v>
      </c>
      <c r="P9">
        <f>IF(Table6[[#This Row],[currency]]="INR",Table6[[#This Row],[Revenue(Mln)]]/80,Table6[[#This Row],[Revenue(Mln)]])</f>
        <v>17</v>
      </c>
    </row>
    <row r="10" spans="1:16">
      <c r="A10">
        <v>109</v>
      </c>
      <c r="B10" s="6" t="s">
        <v>5</v>
      </c>
      <c r="C10" t="s">
        <v>116</v>
      </c>
      <c r="D10">
        <v>7.4</v>
      </c>
      <c r="E10" t="s">
        <v>11</v>
      </c>
      <c r="F10">
        <v>1</v>
      </c>
      <c r="G10">
        <v>1.4</v>
      </c>
      <c r="H10">
        <v>3.5</v>
      </c>
      <c r="I10" t="s">
        <v>30</v>
      </c>
      <c r="J10">
        <f>IF(Table6[[#This Row],[unit]]="Billions",Table6[[#This Row],[budget]]*1000,Table6[[#This Row],[budget]])</f>
        <v>1400</v>
      </c>
      <c r="K10">
        <f>IF(Table6[[#This Row],[unit]]="Billions",Table6[[#This Row],[revenue]]*1000,Table6[[#This Row],[revenue]])</f>
        <v>3500</v>
      </c>
      <c r="L10" t="s">
        <v>31</v>
      </c>
      <c r="M10">
        <f>IF(Table6[[#This Row],[currency]]="USD",Table6[[#This Row],[BUDGET (Mln)]]*80,Table6[[#This Row],[BUDGET (Mln)]])</f>
        <v>1400</v>
      </c>
      <c r="N10">
        <f>IF(Table6[[#This Row],[currency]]="USD",Table6[[#This Row],[Revenue(Mln)]]*80,Table6[[#This Row],[Revenue(Mln)]])</f>
        <v>3500</v>
      </c>
      <c r="O10">
        <f>IF(Table6[[#This Row],[currency]]="INR",Table6[[#This Row],[BUDGET (Mln)]]/80,Table6[[#This Row],[BUDGET (Mln)]])</f>
        <v>17.5</v>
      </c>
      <c r="P10">
        <f>IF(Table6[[#This Row],[currency]]="INR",Table6[[#This Row],[Revenue(Mln)]]/80,Table6[[#This Row],[Revenue(Mln)]])</f>
        <v>43.75</v>
      </c>
    </row>
    <row r="11" spans="1:16">
      <c r="A11">
        <v>110</v>
      </c>
      <c r="B11" s="7" t="s">
        <v>5</v>
      </c>
      <c r="C11" t="s">
        <v>144</v>
      </c>
      <c r="D11">
        <v>7.2</v>
      </c>
      <c r="E11" t="s">
        <v>153</v>
      </c>
      <c r="F11">
        <v>1</v>
      </c>
      <c r="G11">
        <v>25</v>
      </c>
      <c r="H11">
        <v>73.3</v>
      </c>
      <c r="I11" t="s">
        <v>32</v>
      </c>
      <c r="J11">
        <f>IF(Table6[[#This Row],[unit]]="Billions",Table6[[#This Row],[budget]]*1000,Table6[[#This Row],[budget]])</f>
        <v>25</v>
      </c>
      <c r="K11">
        <f>IF(Table6[[#This Row],[unit]]="Billions",Table6[[#This Row],[revenue]]*1000,Table6[[#This Row],[revenue]])</f>
        <v>73.3</v>
      </c>
      <c r="L11" t="s">
        <v>33</v>
      </c>
      <c r="M11">
        <f>IF(Table6[[#This Row],[currency]]="USD",Table6[[#This Row],[BUDGET (Mln)]]*80,Table6[[#This Row],[BUDGET (Mln)]])</f>
        <v>2000</v>
      </c>
      <c r="N11">
        <f>IF(Table6[[#This Row],[currency]]="USD",Table6[[#This Row],[Revenue(Mln)]]*80,Table6[[#This Row],[Revenue(Mln)]])</f>
        <v>5864</v>
      </c>
      <c r="O11">
        <f>IF(Table6[[#This Row],[currency]]="INR",Table6[[#This Row],[BUDGET (Mln)]]/80,Table6[[#This Row],[BUDGET (Mln)]])</f>
        <v>25</v>
      </c>
      <c r="P11">
        <f>IF(Table6[[#This Row],[currency]]="INR",Table6[[#This Row],[Revenue(Mln)]]/80,Table6[[#This Row],[Revenue(Mln)]])</f>
        <v>73.3</v>
      </c>
    </row>
    <row r="12" spans="1:16">
      <c r="A12">
        <v>111</v>
      </c>
      <c r="B12" s="6" t="s">
        <v>6</v>
      </c>
      <c r="C12" t="s">
        <v>145</v>
      </c>
      <c r="D12">
        <v>9.3000000000000007</v>
      </c>
      <c r="E12" t="s">
        <v>12</v>
      </c>
      <c r="F12">
        <v>5</v>
      </c>
      <c r="G12">
        <v>165</v>
      </c>
      <c r="H12">
        <v>701.8</v>
      </c>
      <c r="I12" t="s">
        <v>32</v>
      </c>
      <c r="J12">
        <f>IF(Table6[[#This Row],[unit]]="Billions",Table6[[#This Row],[budget]]*1000,Table6[[#This Row],[budget]])</f>
        <v>165</v>
      </c>
      <c r="K12">
        <f>IF(Table6[[#This Row],[unit]]="Billions",Table6[[#This Row],[revenue]]*1000,Table6[[#This Row],[revenue]])</f>
        <v>701.8</v>
      </c>
      <c r="L12" t="s">
        <v>33</v>
      </c>
      <c r="M12">
        <f>IF(Table6[[#This Row],[currency]]="USD",Table6[[#This Row],[BUDGET (Mln)]]*80,Table6[[#This Row],[BUDGET (Mln)]])</f>
        <v>13200</v>
      </c>
      <c r="N12">
        <f>IF(Table6[[#This Row],[currency]]="USD",Table6[[#This Row],[Revenue(Mln)]]*80,Table6[[#This Row],[Revenue(Mln)]])</f>
        <v>56144</v>
      </c>
      <c r="O12">
        <f>IF(Table6[[#This Row],[currency]]="INR",Table6[[#This Row],[BUDGET (Mln)]]/80,Table6[[#This Row],[BUDGET (Mln)]])</f>
        <v>165</v>
      </c>
      <c r="P12">
        <f>IF(Table6[[#This Row],[currency]]="INR",Table6[[#This Row],[Revenue(Mln)]]/80,Table6[[#This Row],[Revenue(Mln)]])</f>
        <v>701.8</v>
      </c>
    </row>
    <row r="13" spans="1:16">
      <c r="A13">
        <v>112</v>
      </c>
      <c r="B13" s="7" t="s">
        <v>6</v>
      </c>
      <c r="C13" t="s">
        <v>117</v>
      </c>
      <c r="D13">
        <v>8.8000000000000007</v>
      </c>
      <c r="E13" t="s">
        <v>13</v>
      </c>
      <c r="F13">
        <v>5</v>
      </c>
      <c r="G13">
        <v>205</v>
      </c>
      <c r="H13">
        <v>365.3</v>
      </c>
      <c r="I13" t="s">
        <v>32</v>
      </c>
      <c r="J13">
        <f>IF(Table6[[#This Row],[unit]]="Billions",Table6[[#This Row],[budget]]*1000,Table6[[#This Row],[budget]])</f>
        <v>205</v>
      </c>
      <c r="K13">
        <f>IF(Table6[[#This Row],[unit]]="Billions",Table6[[#This Row],[revenue]]*1000,Table6[[#This Row],[revenue]])</f>
        <v>365.3</v>
      </c>
      <c r="L13" t="s">
        <v>33</v>
      </c>
      <c r="M13">
        <f>IF(Table6[[#This Row],[currency]]="USD",Table6[[#This Row],[BUDGET (Mln)]]*80,Table6[[#This Row],[BUDGET (Mln)]])</f>
        <v>16400</v>
      </c>
      <c r="N13">
        <f>IF(Table6[[#This Row],[currency]]="USD",Table6[[#This Row],[Revenue(Mln)]]*80,Table6[[#This Row],[Revenue(Mln)]])</f>
        <v>29224</v>
      </c>
      <c r="O13">
        <f>IF(Table6[[#This Row],[currency]]="INR",Table6[[#This Row],[BUDGET (Mln)]]/80,Table6[[#This Row],[BUDGET (Mln)]])</f>
        <v>205</v>
      </c>
      <c r="P13">
        <f>IF(Table6[[#This Row],[currency]]="INR",Table6[[#This Row],[Revenue(Mln)]]/80,Table6[[#This Row],[Revenue(Mln)]])</f>
        <v>365.3</v>
      </c>
    </row>
    <row r="14" spans="1:16">
      <c r="A14">
        <v>113</v>
      </c>
      <c r="B14" s="6" t="s">
        <v>6</v>
      </c>
      <c r="C14" t="s">
        <v>118</v>
      </c>
      <c r="D14">
        <v>8.6</v>
      </c>
      <c r="E14" t="s">
        <v>13</v>
      </c>
      <c r="F14">
        <v>5</v>
      </c>
      <c r="G14">
        <v>55</v>
      </c>
      <c r="H14">
        <v>307.10000000000002</v>
      </c>
      <c r="I14" t="s">
        <v>32</v>
      </c>
      <c r="J14">
        <f>IF(Table6[[#This Row],[unit]]="Billions",Table6[[#This Row],[budget]]*1000,Table6[[#This Row],[budget]])</f>
        <v>55</v>
      </c>
      <c r="K14">
        <f>IF(Table6[[#This Row],[unit]]="Billions",Table6[[#This Row],[revenue]]*1000,Table6[[#This Row],[revenue]])</f>
        <v>307.10000000000002</v>
      </c>
      <c r="L14" t="s">
        <v>33</v>
      </c>
      <c r="M14">
        <f>IF(Table6[[#This Row],[currency]]="USD",Table6[[#This Row],[BUDGET (Mln)]]*80,Table6[[#This Row],[BUDGET (Mln)]])</f>
        <v>4400</v>
      </c>
      <c r="N14">
        <f>IF(Table6[[#This Row],[currency]]="USD",Table6[[#This Row],[Revenue(Mln)]]*80,Table6[[#This Row],[Revenue(Mln)]])</f>
        <v>24568</v>
      </c>
      <c r="O14">
        <f>IF(Table6[[#This Row],[currency]]="INR",Table6[[#This Row],[BUDGET (Mln)]]/80,Table6[[#This Row],[BUDGET (Mln)]])</f>
        <v>55</v>
      </c>
      <c r="P14">
        <f>IF(Table6[[#This Row],[currency]]="INR",Table6[[#This Row],[Revenue(Mln)]]/80,Table6[[#This Row],[Revenue(Mln)]])</f>
        <v>307.10000000000002</v>
      </c>
    </row>
    <row r="15" spans="1:16">
      <c r="A15">
        <v>115</v>
      </c>
      <c r="B15" s="7" t="s">
        <v>6</v>
      </c>
      <c r="C15" t="s">
        <v>119</v>
      </c>
      <c r="D15">
        <v>8</v>
      </c>
      <c r="E15" t="s">
        <v>14</v>
      </c>
      <c r="F15">
        <v>5</v>
      </c>
      <c r="G15">
        <v>103</v>
      </c>
      <c r="H15">
        <v>460.5</v>
      </c>
      <c r="I15" t="s">
        <v>32</v>
      </c>
      <c r="J15">
        <f>IF(Table6[[#This Row],[unit]]="Billions",Table6[[#This Row],[budget]]*1000,Table6[[#This Row],[budget]])</f>
        <v>103</v>
      </c>
      <c r="K15">
        <f>IF(Table6[[#This Row],[unit]]="Billions",Table6[[#This Row],[revenue]]*1000,Table6[[#This Row],[revenue]])</f>
        <v>460.5</v>
      </c>
      <c r="L15" t="s">
        <v>33</v>
      </c>
      <c r="M15">
        <f>IF(Table6[[#This Row],[currency]]="USD",Table6[[#This Row],[BUDGET (Mln)]]*80,Table6[[#This Row],[BUDGET (Mln)]])</f>
        <v>8240</v>
      </c>
      <c r="N15">
        <f>IF(Table6[[#This Row],[currency]]="USD",Table6[[#This Row],[Revenue(Mln)]]*80,Table6[[#This Row],[Revenue(Mln)]])</f>
        <v>36840</v>
      </c>
      <c r="O15">
        <f>IF(Table6[[#This Row],[currency]]="INR",Table6[[#This Row],[BUDGET (Mln)]]/80,Table6[[#This Row],[BUDGET (Mln)]])</f>
        <v>103</v>
      </c>
      <c r="P15">
        <f>IF(Table6[[#This Row],[currency]]="INR",Table6[[#This Row],[Revenue(Mln)]]/80,Table6[[#This Row],[Revenue(Mln)]])</f>
        <v>460.5</v>
      </c>
    </row>
    <row r="16" spans="1:16">
      <c r="A16">
        <v>116</v>
      </c>
      <c r="B16" s="6" t="s">
        <v>6</v>
      </c>
      <c r="C16" t="s">
        <v>120</v>
      </c>
      <c r="D16">
        <v>8.5</v>
      </c>
      <c r="E16" t="s">
        <v>19</v>
      </c>
      <c r="F16">
        <v>5</v>
      </c>
      <c r="G16">
        <v>200</v>
      </c>
      <c r="H16">
        <v>2202</v>
      </c>
      <c r="I16" t="s">
        <v>32</v>
      </c>
      <c r="J16">
        <f>IF(Table6[[#This Row],[unit]]="Billions",Table6[[#This Row],[budget]]*1000,Table6[[#This Row],[budget]])</f>
        <v>200</v>
      </c>
      <c r="K16">
        <f>IF(Table6[[#This Row],[unit]]="Billions",Table6[[#This Row],[revenue]]*1000,Table6[[#This Row],[revenue]])</f>
        <v>2202</v>
      </c>
      <c r="L16" t="s">
        <v>33</v>
      </c>
      <c r="M16">
        <f>IF(Table6[[#This Row],[currency]]="USD",Table6[[#This Row],[BUDGET (Mln)]]*80,Table6[[#This Row],[BUDGET (Mln)]])</f>
        <v>16000</v>
      </c>
      <c r="N16">
        <f>IF(Table6[[#This Row],[currency]]="USD",Table6[[#This Row],[Revenue(Mln)]]*80,Table6[[#This Row],[Revenue(Mln)]])</f>
        <v>176160</v>
      </c>
      <c r="O16">
        <f>IF(Table6[[#This Row],[currency]]="INR",Table6[[#This Row],[BUDGET (Mln)]]/80,Table6[[#This Row],[BUDGET (Mln)]])</f>
        <v>200</v>
      </c>
      <c r="P16">
        <f>IF(Table6[[#This Row],[currency]]="INR",Table6[[#This Row],[Revenue(Mln)]]/80,Table6[[#This Row],[Revenue(Mln)]])</f>
        <v>2202</v>
      </c>
    </row>
    <row r="17" spans="1:16">
      <c r="A17">
        <v>117</v>
      </c>
      <c r="B17" s="7" t="s">
        <v>6</v>
      </c>
      <c r="C17" t="s">
        <v>121</v>
      </c>
      <c r="D17">
        <v>7.9</v>
      </c>
      <c r="E17" t="s">
        <v>15</v>
      </c>
      <c r="F17">
        <v>5</v>
      </c>
      <c r="G17">
        <v>3.18</v>
      </c>
      <c r="H17">
        <v>3.3</v>
      </c>
      <c r="I17" t="s">
        <v>32</v>
      </c>
      <c r="J17">
        <f>IF(Table6[[#This Row],[unit]]="Billions",Table6[[#This Row],[budget]]*1000,Table6[[#This Row],[budget]])</f>
        <v>3.18</v>
      </c>
      <c r="K17">
        <f>IF(Table6[[#This Row],[unit]]="Billions",Table6[[#This Row],[revenue]]*1000,Table6[[#This Row],[revenue]])</f>
        <v>3.3</v>
      </c>
      <c r="L17" t="s">
        <v>33</v>
      </c>
      <c r="M17">
        <f>IF(Table6[[#This Row],[currency]]="USD",Table6[[#This Row],[BUDGET (Mln)]]*80,Table6[[#This Row],[BUDGET (Mln)]])</f>
        <v>254.4</v>
      </c>
      <c r="N17">
        <f>IF(Table6[[#This Row],[currency]]="USD",Table6[[#This Row],[Revenue(Mln)]]*80,Table6[[#This Row],[Revenue(Mln)]])</f>
        <v>264</v>
      </c>
      <c r="O17">
        <f>IF(Table6[[#This Row],[currency]]="INR",Table6[[#This Row],[BUDGET (Mln)]]/80,Table6[[#This Row],[BUDGET (Mln)]])</f>
        <v>3.18</v>
      </c>
      <c r="P17">
        <f>IF(Table6[[#This Row],[currency]]="INR",Table6[[#This Row],[Revenue(Mln)]]/80,Table6[[#This Row],[Revenue(Mln)]])</f>
        <v>3.3</v>
      </c>
    </row>
    <row r="18" spans="1:16">
      <c r="A18">
        <v>118</v>
      </c>
      <c r="B18" s="6" t="s">
        <v>6</v>
      </c>
      <c r="C18" t="s">
        <v>122</v>
      </c>
      <c r="D18">
        <v>8.6</v>
      </c>
      <c r="E18" t="s">
        <v>16</v>
      </c>
      <c r="F18">
        <v>5</v>
      </c>
      <c r="G18">
        <v>237</v>
      </c>
      <c r="H18">
        <v>2847</v>
      </c>
      <c r="I18" t="s">
        <v>32</v>
      </c>
      <c r="J18">
        <f>IF(Table6[[#This Row],[unit]]="Billions",Table6[[#This Row],[budget]]*1000,Table6[[#This Row],[budget]])</f>
        <v>237</v>
      </c>
      <c r="K18">
        <f>IF(Table6[[#This Row],[unit]]="Billions",Table6[[#This Row],[revenue]]*1000,Table6[[#This Row],[revenue]])</f>
        <v>2847</v>
      </c>
      <c r="L18" t="s">
        <v>33</v>
      </c>
      <c r="M18">
        <f>IF(Table6[[#This Row],[currency]]="USD",Table6[[#This Row],[BUDGET (Mln)]]*80,Table6[[#This Row],[BUDGET (Mln)]])</f>
        <v>18960</v>
      </c>
      <c r="N18">
        <f>IF(Table6[[#This Row],[currency]]="USD",Table6[[#This Row],[Revenue(Mln)]]*80,Table6[[#This Row],[Revenue(Mln)]])</f>
        <v>227760</v>
      </c>
      <c r="O18">
        <f>IF(Table6[[#This Row],[currency]]="INR",Table6[[#This Row],[BUDGET (Mln)]]/80,Table6[[#This Row],[BUDGET (Mln)]])</f>
        <v>237</v>
      </c>
      <c r="P18">
        <f>IF(Table6[[#This Row],[currency]]="INR",Table6[[#This Row],[Revenue(Mln)]]/80,Table6[[#This Row],[Revenue(Mln)]])</f>
        <v>2847</v>
      </c>
    </row>
    <row r="19" spans="1:16">
      <c r="A19">
        <v>119</v>
      </c>
      <c r="B19" s="7" t="s">
        <v>6</v>
      </c>
      <c r="C19" t="s">
        <v>123</v>
      </c>
      <c r="D19">
        <v>7.8</v>
      </c>
      <c r="E19" t="s">
        <v>17</v>
      </c>
      <c r="F19">
        <v>5</v>
      </c>
      <c r="G19">
        <v>7.2</v>
      </c>
      <c r="H19">
        <v>291</v>
      </c>
      <c r="I19" t="s">
        <v>32</v>
      </c>
      <c r="J19">
        <f>IF(Table6[[#This Row],[unit]]="Billions",Table6[[#This Row],[budget]]*1000,Table6[[#This Row],[budget]])</f>
        <v>7.2</v>
      </c>
      <c r="K19">
        <f>IF(Table6[[#This Row],[unit]]="Billions",Table6[[#This Row],[revenue]]*1000,Table6[[#This Row],[revenue]])</f>
        <v>291</v>
      </c>
      <c r="L19" t="s">
        <v>33</v>
      </c>
      <c r="M19">
        <f>IF(Table6[[#This Row],[currency]]="USD",Table6[[#This Row],[BUDGET (Mln)]]*80,Table6[[#This Row],[BUDGET (Mln)]])</f>
        <v>576</v>
      </c>
      <c r="N19">
        <f>IF(Table6[[#This Row],[currency]]="USD",Table6[[#This Row],[Revenue(Mln)]]*80,Table6[[#This Row],[Revenue(Mln)]])</f>
        <v>23280</v>
      </c>
      <c r="O19">
        <f>IF(Table6[[#This Row],[currency]]="INR",Table6[[#This Row],[BUDGET (Mln)]]/80,Table6[[#This Row],[BUDGET (Mln)]])</f>
        <v>7.2</v>
      </c>
      <c r="P19">
        <f>IF(Table6[[#This Row],[currency]]="INR",Table6[[#This Row],[Revenue(Mln)]]/80,Table6[[#This Row],[Revenue(Mln)]])</f>
        <v>291</v>
      </c>
    </row>
    <row r="20" spans="1:16">
      <c r="A20">
        <v>120</v>
      </c>
      <c r="B20" s="6" t="s">
        <v>6</v>
      </c>
      <c r="C20" t="s">
        <v>124</v>
      </c>
      <c r="D20">
        <v>9.1999999999999993</v>
      </c>
      <c r="E20" t="s">
        <v>15</v>
      </c>
      <c r="F20">
        <v>5</v>
      </c>
      <c r="G20">
        <v>185</v>
      </c>
      <c r="H20">
        <v>1006</v>
      </c>
      <c r="I20" t="s">
        <v>32</v>
      </c>
      <c r="J20">
        <f>IF(Table6[[#This Row],[unit]]="Billions",Table6[[#This Row],[budget]]*1000,Table6[[#This Row],[budget]])</f>
        <v>185</v>
      </c>
      <c r="K20">
        <f>IF(Table6[[#This Row],[unit]]="Billions",Table6[[#This Row],[revenue]]*1000,Table6[[#This Row],[revenue]])</f>
        <v>1006</v>
      </c>
      <c r="L20" t="s">
        <v>33</v>
      </c>
      <c r="M20">
        <f>IF(Table6[[#This Row],[currency]]="USD",Table6[[#This Row],[BUDGET (Mln)]]*80,Table6[[#This Row],[BUDGET (Mln)]])</f>
        <v>14800</v>
      </c>
      <c r="N20">
        <f>IF(Table6[[#This Row],[currency]]="USD",Table6[[#This Row],[Revenue(Mln)]]*80,Table6[[#This Row],[Revenue(Mln)]])</f>
        <v>80480</v>
      </c>
      <c r="O20">
        <f>IF(Table6[[#This Row],[currency]]="INR",Table6[[#This Row],[BUDGET (Mln)]]/80,Table6[[#This Row],[BUDGET (Mln)]])</f>
        <v>185</v>
      </c>
      <c r="P20">
        <f>IF(Table6[[#This Row],[currency]]="INR",Table6[[#This Row],[Revenue(Mln)]]/80,Table6[[#This Row],[Revenue(Mln)]])</f>
        <v>1006</v>
      </c>
    </row>
    <row r="21" spans="1:16">
      <c r="A21">
        <v>121</v>
      </c>
      <c r="B21" s="7" t="s">
        <v>6</v>
      </c>
      <c r="C21" t="s">
        <v>125</v>
      </c>
      <c r="D21">
        <v>9</v>
      </c>
      <c r="E21" t="s">
        <v>18</v>
      </c>
      <c r="F21">
        <v>5</v>
      </c>
      <c r="G21">
        <v>22</v>
      </c>
      <c r="H21">
        <v>322.2</v>
      </c>
      <c r="I21" t="s">
        <v>32</v>
      </c>
      <c r="J21">
        <f>IF(Table6[[#This Row],[unit]]="Billions",Table6[[#This Row],[budget]]*1000,Table6[[#This Row],[budget]])</f>
        <v>22</v>
      </c>
      <c r="K21">
        <f>IF(Table6[[#This Row],[unit]]="Billions",Table6[[#This Row],[revenue]]*1000,Table6[[#This Row],[revenue]])</f>
        <v>322.2</v>
      </c>
      <c r="L21" t="s">
        <v>33</v>
      </c>
      <c r="M21">
        <f>IF(Table6[[#This Row],[currency]]="USD",Table6[[#This Row],[BUDGET (Mln)]]*80,Table6[[#This Row],[BUDGET (Mln)]])</f>
        <v>1760</v>
      </c>
      <c r="N21">
        <f>IF(Table6[[#This Row],[currency]]="USD",Table6[[#This Row],[Revenue(Mln)]]*80,Table6[[#This Row],[Revenue(Mln)]])</f>
        <v>25776</v>
      </c>
      <c r="O21">
        <f>IF(Table6[[#This Row],[currency]]="INR",Table6[[#This Row],[BUDGET (Mln)]]/80,Table6[[#This Row],[BUDGET (Mln)]])</f>
        <v>22</v>
      </c>
      <c r="P21">
        <f>IF(Table6[[#This Row],[currency]]="INR",Table6[[#This Row],[Revenue(Mln)]]/80,Table6[[#This Row],[Revenue(Mln)]])</f>
        <v>322.2</v>
      </c>
    </row>
    <row r="22" spans="1:16">
      <c r="A22">
        <v>122</v>
      </c>
      <c r="B22" s="6" t="s">
        <v>6</v>
      </c>
      <c r="C22" t="s">
        <v>126</v>
      </c>
      <c r="D22">
        <v>9</v>
      </c>
      <c r="E22" t="s">
        <v>19</v>
      </c>
      <c r="F22">
        <v>5</v>
      </c>
      <c r="G22">
        <v>63</v>
      </c>
      <c r="H22">
        <v>1046</v>
      </c>
      <c r="I22" t="s">
        <v>32</v>
      </c>
      <c r="J22">
        <f>IF(Table6[[#This Row],[unit]]="Billions",Table6[[#This Row],[budget]]*1000,Table6[[#This Row],[budget]])</f>
        <v>63</v>
      </c>
      <c r="K22">
        <f>IF(Table6[[#This Row],[unit]]="Billions",Table6[[#This Row],[revenue]]*1000,Table6[[#This Row],[revenue]])</f>
        <v>1046</v>
      </c>
      <c r="L22" t="s">
        <v>33</v>
      </c>
      <c r="M22">
        <f>IF(Table6[[#This Row],[currency]]="USD",Table6[[#This Row],[BUDGET (Mln)]]*80,Table6[[#This Row],[BUDGET (Mln)]])</f>
        <v>5040</v>
      </c>
      <c r="N22">
        <f>IF(Table6[[#This Row],[currency]]="USD",Table6[[#This Row],[Revenue(Mln)]]*80,Table6[[#This Row],[Revenue(Mln)]])</f>
        <v>83680</v>
      </c>
      <c r="O22">
        <f>IF(Table6[[#This Row],[currency]]="INR",Table6[[#This Row],[BUDGET (Mln)]]/80,Table6[[#This Row],[BUDGET (Mln)]])</f>
        <v>63</v>
      </c>
      <c r="P22">
        <f>IF(Table6[[#This Row],[currency]]="INR",Table6[[#This Row],[Revenue(Mln)]]/80,Table6[[#This Row],[Revenue(Mln)]])</f>
        <v>1046</v>
      </c>
    </row>
    <row r="23" spans="1:16">
      <c r="A23">
        <v>123</v>
      </c>
      <c r="B23" s="7" t="s">
        <v>6</v>
      </c>
      <c r="C23" t="s">
        <v>127</v>
      </c>
      <c r="D23">
        <v>8.1999999999999993</v>
      </c>
      <c r="E23" t="s">
        <v>19</v>
      </c>
      <c r="F23">
        <v>5</v>
      </c>
      <c r="G23">
        <v>15.5</v>
      </c>
      <c r="H23">
        <v>263.10000000000002</v>
      </c>
      <c r="I23" t="s">
        <v>32</v>
      </c>
      <c r="J23">
        <f>IF(Table6[[#This Row],[unit]]="Billions",Table6[[#This Row],[budget]]*1000,Table6[[#This Row],[budget]])</f>
        <v>15.5</v>
      </c>
      <c r="K23">
        <f>IF(Table6[[#This Row],[unit]]="Billions",Table6[[#This Row],[revenue]]*1000,Table6[[#This Row],[revenue]])</f>
        <v>263.10000000000002</v>
      </c>
      <c r="L23" t="s">
        <v>33</v>
      </c>
      <c r="M23">
        <f>IF(Table6[[#This Row],[currency]]="USD",Table6[[#This Row],[BUDGET (Mln)]]*80,Table6[[#This Row],[BUDGET (Mln)]])</f>
        <v>1240</v>
      </c>
      <c r="N23">
        <f>IF(Table6[[#This Row],[currency]]="USD",Table6[[#This Row],[Revenue(Mln)]]*80,Table6[[#This Row],[Revenue(Mln)]])</f>
        <v>21048</v>
      </c>
      <c r="O23">
        <f>IF(Table6[[#This Row],[currency]]="INR",Table6[[#This Row],[BUDGET (Mln)]]/80,Table6[[#This Row],[BUDGET (Mln)]])</f>
        <v>15.5</v>
      </c>
      <c r="P23">
        <f>IF(Table6[[#This Row],[currency]]="INR",Table6[[#This Row],[Revenue(Mln)]]/80,Table6[[#This Row],[Revenue(Mln)]])</f>
        <v>263.10000000000002</v>
      </c>
    </row>
    <row r="24" spans="1:16">
      <c r="A24">
        <v>124</v>
      </c>
      <c r="B24" s="6" t="s">
        <v>6</v>
      </c>
      <c r="C24" t="s">
        <v>128</v>
      </c>
      <c r="D24">
        <v>8.5</v>
      </c>
      <c r="E24" t="s">
        <v>153</v>
      </c>
      <c r="F24">
        <v>5</v>
      </c>
      <c r="G24">
        <v>400</v>
      </c>
      <c r="H24">
        <v>2798</v>
      </c>
      <c r="I24" t="s">
        <v>32</v>
      </c>
      <c r="J24">
        <f>IF(Table6[[#This Row],[unit]]="Billions",Table6[[#This Row],[budget]]*1000,Table6[[#This Row],[budget]])</f>
        <v>400</v>
      </c>
      <c r="K24">
        <f>IF(Table6[[#This Row],[unit]]="Billions",Table6[[#This Row],[revenue]]*1000,Table6[[#This Row],[revenue]])</f>
        <v>2798</v>
      </c>
      <c r="L24" t="s">
        <v>33</v>
      </c>
      <c r="M24">
        <f>IF(Table6[[#This Row],[currency]]="USD",Table6[[#This Row],[BUDGET (Mln)]]*80,Table6[[#This Row],[BUDGET (Mln)]])</f>
        <v>32000</v>
      </c>
      <c r="N24">
        <f>IF(Table6[[#This Row],[currency]]="USD",Table6[[#This Row],[Revenue(Mln)]]*80,Table6[[#This Row],[Revenue(Mln)]])</f>
        <v>223840</v>
      </c>
      <c r="O24">
        <f>IF(Table6[[#This Row],[currency]]="INR",Table6[[#This Row],[BUDGET (Mln)]]/80,Table6[[#This Row],[BUDGET (Mln)]])</f>
        <v>400</v>
      </c>
      <c r="P24">
        <f>IF(Table6[[#This Row],[currency]]="INR",Table6[[#This Row],[Revenue(Mln)]]/80,Table6[[#This Row],[Revenue(Mln)]])</f>
        <v>2798</v>
      </c>
    </row>
    <row r="25" spans="1:16">
      <c r="A25">
        <v>125</v>
      </c>
      <c r="B25" s="7" t="s">
        <v>6</v>
      </c>
      <c r="C25" t="s">
        <v>146</v>
      </c>
      <c r="D25">
        <v>8.4</v>
      </c>
      <c r="E25" t="s">
        <v>7</v>
      </c>
      <c r="F25">
        <v>5</v>
      </c>
      <c r="G25">
        <v>400</v>
      </c>
      <c r="H25">
        <v>2048</v>
      </c>
      <c r="I25" t="s">
        <v>32</v>
      </c>
      <c r="J25">
        <f>IF(Table6[[#This Row],[unit]]="Billions",Table6[[#This Row],[budget]]*1000,Table6[[#This Row],[budget]])</f>
        <v>400</v>
      </c>
      <c r="K25">
        <f>IF(Table6[[#This Row],[unit]]="Billions",Table6[[#This Row],[revenue]]*1000,Table6[[#This Row],[revenue]])</f>
        <v>2048</v>
      </c>
      <c r="L25" t="s">
        <v>33</v>
      </c>
      <c r="M25">
        <f>IF(Table6[[#This Row],[currency]]="USD",Table6[[#This Row],[BUDGET (Mln)]]*80,Table6[[#This Row],[BUDGET (Mln)]])</f>
        <v>32000</v>
      </c>
      <c r="N25">
        <f>IF(Table6[[#This Row],[currency]]="USD",Table6[[#This Row],[Revenue(Mln)]]*80,Table6[[#This Row],[Revenue(Mln)]])</f>
        <v>163840</v>
      </c>
      <c r="O25">
        <f>IF(Table6[[#This Row],[currency]]="INR",Table6[[#This Row],[BUDGET (Mln)]]/80,Table6[[#This Row],[BUDGET (Mln)]])</f>
        <v>400</v>
      </c>
      <c r="P25">
        <f>IF(Table6[[#This Row],[currency]]="INR",Table6[[#This Row],[Revenue(Mln)]]/80,Table6[[#This Row],[Revenue(Mln)]])</f>
        <v>2048</v>
      </c>
    </row>
    <row r="26" spans="1:16">
      <c r="A26">
        <v>126</v>
      </c>
      <c r="B26" s="6" t="s">
        <v>6</v>
      </c>
      <c r="C26" t="s">
        <v>147</v>
      </c>
      <c r="D26">
        <v>8.4</v>
      </c>
      <c r="E26" t="s">
        <v>7</v>
      </c>
      <c r="F26">
        <v>5</v>
      </c>
      <c r="G26">
        <v>70</v>
      </c>
      <c r="H26">
        <v>100</v>
      </c>
      <c r="I26" t="s">
        <v>32</v>
      </c>
      <c r="J26">
        <f>IF(Table6[[#This Row],[unit]]="Billions",Table6[[#This Row],[budget]]*1000,Table6[[#This Row],[budget]])</f>
        <v>70</v>
      </c>
      <c r="K26">
        <f>IF(Table6[[#This Row],[unit]]="Billions",Table6[[#This Row],[revenue]]*1000,Table6[[#This Row],[revenue]])</f>
        <v>100</v>
      </c>
      <c r="L26" t="s">
        <v>31</v>
      </c>
      <c r="M26">
        <f>IF(Table6[[#This Row],[currency]]="USD",Table6[[#This Row],[BUDGET (Mln)]]*80,Table6[[#This Row],[BUDGET (Mln)]])</f>
        <v>70</v>
      </c>
      <c r="N26">
        <f>IF(Table6[[#This Row],[currency]]="USD",Table6[[#This Row],[Revenue(Mln)]]*80,Table6[[#This Row],[Revenue(Mln)]])</f>
        <v>100</v>
      </c>
      <c r="O26">
        <f>IF(Table6[[#This Row],[currency]]="INR",Table6[[#This Row],[BUDGET (Mln)]]/80,Table6[[#This Row],[BUDGET (Mln)]])</f>
        <v>0.875</v>
      </c>
      <c r="P26">
        <f>IF(Table6[[#This Row],[currency]]="INR",Table6[[#This Row],[Revenue(Mln)]]/80,Table6[[#This Row],[Revenue(Mln)]])</f>
        <v>1.25</v>
      </c>
    </row>
    <row r="27" spans="1:16">
      <c r="A27">
        <v>127</v>
      </c>
      <c r="B27" s="7" t="s">
        <v>5</v>
      </c>
      <c r="C27" t="s">
        <v>129</v>
      </c>
      <c r="D27">
        <v>8.3000000000000007</v>
      </c>
      <c r="E27" t="s">
        <v>155</v>
      </c>
      <c r="F27">
        <v>7</v>
      </c>
      <c r="G27">
        <v>120</v>
      </c>
      <c r="H27">
        <v>1350</v>
      </c>
      <c r="I27" t="s">
        <v>32</v>
      </c>
      <c r="J27">
        <f>IF(Table6[[#This Row],[unit]]="Billions",Table6[[#This Row],[budget]]*1000,Table6[[#This Row],[budget]])</f>
        <v>120</v>
      </c>
      <c r="K27">
        <f>IF(Table6[[#This Row],[unit]]="Billions",Table6[[#This Row],[revenue]]*1000,Table6[[#This Row],[revenue]])</f>
        <v>1350</v>
      </c>
      <c r="L27" t="s">
        <v>31</v>
      </c>
      <c r="M27">
        <f>IF(Table6[[#This Row],[currency]]="USD",Table6[[#This Row],[BUDGET (Mln)]]*80,Table6[[#This Row],[BUDGET (Mln)]])</f>
        <v>120</v>
      </c>
      <c r="N27">
        <f>IF(Table6[[#This Row],[currency]]="USD",Table6[[#This Row],[Revenue(Mln)]]*80,Table6[[#This Row],[Revenue(Mln)]])</f>
        <v>1350</v>
      </c>
      <c r="O27">
        <f>IF(Table6[[#This Row],[currency]]="INR",Table6[[#This Row],[BUDGET (Mln)]]/80,Table6[[#This Row],[BUDGET (Mln)]])</f>
        <v>1.5</v>
      </c>
      <c r="P27">
        <f>IF(Table6[[#This Row],[currency]]="INR",Table6[[#This Row],[Revenue(Mln)]]/80,Table6[[#This Row],[Revenue(Mln)]])</f>
        <v>16.875</v>
      </c>
    </row>
    <row r="28" spans="1:16">
      <c r="A28">
        <v>128</v>
      </c>
      <c r="B28" s="6" t="s">
        <v>5</v>
      </c>
      <c r="C28" t="s">
        <v>130</v>
      </c>
      <c r="D28">
        <v>8.3000000000000007</v>
      </c>
      <c r="E28" t="s">
        <v>153</v>
      </c>
      <c r="F28">
        <v>1</v>
      </c>
      <c r="G28">
        <v>100</v>
      </c>
      <c r="H28">
        <v>410</v>
      </c>
      <c r="I28" t="s">
        <v>32</v>
      </c>
      <c r="J28">
        <f>IF(Table6[[#This Row],[unit]]="Billions",Table6[[#This Row],[budget]]*1000,Table6[[#This Row],[budget]])</f>
        <v>100</v>
      </c>
      <c r="K28">
        <f>IF(Table6[[#This Row],[unit]]="Billions",Table6[[#This Row],[revenue]]*1000,Table6[[#This Row],[revenue]])</f>
        <v>410</v>
      </c>
      <c r="L28" t="s">
        <v>31</v>
      </c>
      <c r="M28">
        <f>IF(Table6[[#This Row],[currency]]="USD",Table6[[#This Row],[BUDGET (Mln)]]*80,Table6[[#This Row],[BUDGET (Mln)]])</f>
        <v>100</v>
      </c>
      <c r="N28">
        <f>IF(Table6[[#This Row],[currency]]="USD",Table6[[#This Row],[Revenue(Mln)]]*80,Table6[[#This Row],[Revenue(Mln)]])</f>
        <v>410</v>
      </c>
      <c r="O28">
        <f>IF(Table6[[#This Row],[currency]]="INR",Table6[[#This Row],[BUDGET (Mln)]]/80,Table6[[#This Row],[BUDGET (Mln)]])</f>
        <v>1.25</v>
      </c>
      <c r="P28">
        <f>IF(Table6[[#This Row],[currency]]="INR",Table6[[#This Row],[Revenue(Mln)]]/80,Table6[[#This Row],[Revenue(Mln)]])</f>
        <v>5.125</v>
      </c>
    </row>
    <row r="29" spans="1:16">
      <c r="A29">
        <v>129</v>
      </c>
      <c r="B29" s="7" t="s">
        <v>5</v>
      </c>
      <c r="C29" t="s">
        <v>131</v>
      </c>
      <c r="D29">
        <v>8.1</v>
      </c>
      <c r="E29" t="s">
        <v>20</v>
      </c>
      <c r="F29">
        <v>1</v>
      </c>
      <c r="G29">
        <v>850</v>
      </c>
      <c r="H29">
        <v>8540</v>
      </c>
      <c r="I29" t="s">
        <v>32</v>
      </c>
      <c r="J29">
        <f>IF(Table6[[#This Row],[unit]]="Billions",Table6[[#This Row],[budget]]*1000,Table6[[#This Row],[budget]])</f>
        <v>850</v>
      </c>
      <c r="K29">
        <f>IF(Table6[[#This Row],[unit]]="Billions",Table6[[#This Row],[revenue]]*1000,Table6[[#This Row],[revenue]])</f>
        <v>8540</v>
      </c>
      <c r="L29" t="s">
        <v>31</v>
      </c>
      <c r="M29">
        <f>IF(Table6[[#This Row],[currency]]="USD",Table6[[#This Row],[BUDGET (Mln)]]*80,Table6[[#This Row],[BUDGET (Mln)]])</f>
        <v>850</v>
      </c>
      <c r="N29">
        <f>IF(Table6[[#This Row],[currency]]="USD",Table6[[#This Row],[Revenue(Mln)]]*80,Table6[[#This Row],[Revenue(Mln)]])</f>
        <v>8540</v>
      </c>
      <c r="O29">
        <f>IF(Table6[[#This Row],[currency]]="INR",Table6[[#This Row],[BUDGET (Mln)]]/80,Table6[[#This Row],[BUDGET (Mln)]])</f>
        <v>10.625</v>
      </c>
      <c r="P29">
        <f>IF(Table6[[#This Row],[currency]]="INR",Table6[[#This Row],[Revenue(Mln)]]/80,Table6[[#This Row],[Revenue(Mln)]])</f>
        <v>106.75</v>
      </c>
    </row>
    <row r="30" spans="1:16">
      <c r="A30">
        <v>130</v>
      </c>
      <c r="B30" s="6" t="s">
        <v>5</v>
      </c>
      <c r="C30" t="s">
        <v>132</v>
      </c>
      <c r="D30">
        <v>8.1</v>
      </c>
      <c r="E30" t="s">
        <v>10</v>
      </c>
      <c r="F30">
        <v>1</v>
      </c>
      <c r="G30">
        <v>1</v>
      </c>
      <c r="H30">
        <v>5.9</v>
      </c>
      <c r="I30" t="s">
        <v>30</v>
      </c>
      <c r="J30">
        <f>IF(Table6[[#This Row],[unit]]="Billions",Table6[[#This Row],[budget]]*1000,Table6[[#This Row],[budget]])</f>
        <v>1000</v>
      </c>
      <c r="K30">
        <f>IF(Table6[[#This Row],[unit]]="Billions",Table6[[#This Row],[revenue]]*1000,Table6[[#This Row],[revenue]])</f>
        <v>5900</v>
      </c>
      <c r="L30" t="s">
        <v>31</v>
      </c>
      <c r="M30">
        <f>IF(Table6[[#This Row],[currency]]="USD",Table6[[#This Row],[BUDGET (Mln)]]*80,Table6[[#This Row],[BUDGET (Mln)]])</f>
        <v>1000</v>
      </c>
      <c r="N30">
        <f>IF(Table6[[#This Row],[currency]]="USD",Table6[[#This Row],[Revenue(Mln)]]*80,Table6[[#This Row],[Revenue(Mln)]])</f>
        <v>5900</v>
      </c>
      <c r="O30">
        <f>IF(Table6[[#This Row],[currency]]="INR",Table6[[#This Row],[BUDGET (Mln)]]/80,Table6[[#This Row],[BUDGET (Mln)]])</f>
        <v>12.5</v>
      </c>
      <c r="P30">
        <f>IF(Table6[[#This Row],[currency]]="INR",Table6[[#This Row],[Revenue(Mln)]]/80,Table6[[#This Row],[Revenue(Mln)]])</f>
        <v>73.75</v>
      </c>
    </row>
    <row r="31" spans="1:16">
      <c r="A31">
        <v>131</v>
      </c>
      <c r="B31" s="7" t="s">
        <v>5</v>
      </c>
      <c r="C31" t="s">
        <v>133</v>
      </c>
      <c r="D31" t="s">
        <v>112</v>
      </c>
      <c r="E31" t="s">
        <v>10</v>
      </c>
      <c r="F31">
        <v>1</v>
      </c>
      <c r="G31">
        <v>2</v>
      </c>
      <c r="H31">
        <v>3.6</v>
      </c>
      <c r="I31" t="s">
        <v>30</v>
      </c>
      <c r="J31">
        <f>IF(Table6[[#This Row],[unit]]="Billions",Table6[[#This Row],[budget]]*1000,Table6[[#This Row],[budget]])</f>
        <v>2000</v>
      </c>
      <c r="K31">
        <f>IF(Table6[[#This Row],[unit]]="Billions",Table6[[#This Row],[revenue]]*1000,Table6[[#This Row],[revenue]])</f>
        <v>3600</v>
      </c>
      <c r="L31" t="s">
        <v>31</v>
      </c>
      <c r="M31">
        <f>IF(Table6[[#This Row],[currency]]="USD",Table6[[#This Row],[BUDGET (Mln)]]*80,Table6[[#This Row],[BUDGET (Mln)]])</f>
        <v>2000</v>
      </c>
      <c r="N31">
        <f>IF(Table6[[#This Row],[currency]]="USD",Table6[[#This Row],[Revenue(Mln)]]*80,Table6[[#This Row],[Revenue(Mln)]])</f>
        <v>3600</v>
      </c>
      <c r="O31">
        <f>IF(Table6[[#This Row],[currency]]="INR",Table6[[#This Row],[BUDGET (Mln)]]/80,Table6[[#This Row],[BUDGET (Mln)]])</f>
        <v>25</v>
      </c>
      <c r="P31">
        <f>IF(Table6[[#This Row],[currency]]="INR",Table6[[#This Row],[Revenue(Mln)]]/80,Table6[[#This Row],[Revenue(Mln)]])</f>
        <v>45</v>
      </c>
    </row>
    <row r="32" spans="1:16">
      <c r="A32">
        <v>132</v>
      </c>
      <c r="B32" s="6" t="s">
        <v>5</v>
      </c>
      <c r="C32" t="s">
        <v>148</v>
      </c>
      <c r="D32">
        <v>7.6</v>
      </c>
      <c r="E32" t="s">
        <v>21</v>
      </c>
      <c r="F32">
        <v>2</v>
      </c>
      <c r="G32">
        <v>5.5</v>
      </c>
      <c r="H32">
        <v>12</v>
      </c>
      <c r="I32" t="s">
        <v>30</v>
      </c>
      <c r="J32">
        <f>IF(Table6[[#This Row],[unit]]="Billions",Table6[[#This Row],[budget]]*1000,Table6[[#This Row],[budget]])</f>
        <v>5500</v>
      </c>
      <c r="K32">
        <f>IF(Table6[[#This Row],[unit]]="Billions",Table6[[#This Row],[revenue]]*1000,Table6[[#This Row],[revenue]])</f>
        <v>12000</v>
      </c>
      <c r="L32" t="s">
        <v>31</v>
      </c>
      <c r="M32">
        <f>IF(Table6[[#This Row],[currency]]="USD",Table6[[#This Row],[BUDGET (Mln)]]*80,Table6[[#This Row],[BUDGET (Mln)]])</f>
        <v>5500</v>
      </c>
      <c r="N32">
        <f>IF(Table6[[#This Row],[currency]]="USD",Table6[[#This Row],[Revenue(Mln)]]*80,Table6[[#This Row],[Revenue(Mln)]])</f>
        <v>12000</v>
      </c>
      <c r="O32">
        <f>IF(Table6[[#This Row],[currency]]="INR",Table6[[#This Row],[BUDGET (Mln)]]/80,Table6[[#This Row],[BUDGET (Mln)]])</f>
        <v>68.75</v>
      </c>
      <c r="P32">
        <f>IF(Table6[[#This Row],[currency]]="INR",Table6[[#This Row],[Revenue(Mln)]]/80,Table6[[#This Row],[Revenue(Mln)]])</f>
        <v>150</v>
      </c>
    </row>
    <row r="33" spans="1:16">
      <c r="A33">
        <v>133</v>
      </c>
      <c r="B33" s="7" t="s">
        <v>5</v>
      </c>
      <c r="C33" t="s">
        <v>134</v>
      </c>
      <c r="D33">
        <v>8</v>
      </c>
      <c r="E33" t="s">
        <v>22</v>
      </c>
      <c r="F33">
        <v>2</v>
      </c>
      <c r="G33">
        <v>1.8</v>
      </c>
      <c r="H33">
        <v>6.5</v>
      </c>
      <c r="I33" t="s">
        <v>30</v>
      </c>
      <c r="J33">
        <f>IF(Table6[[#This Row],[unit]]="Billions",Table6[[#This Row],[budget]]*1000,Table6[[#This Row],[budget]])</f>
        <v>1800</v>
      </c>
      <c r="K33">
        <f>IF(Table6[[#This Row],[unit]]="Billions",Table6[[#This Row],[revenue]]*1000,Table6[[#This Row],[revenue]])</f>
        <v>6500</v>
      </c>
      <c r="L33" t="s">
        <v>31</v>
      </c>
      <c r="M33">
        <f>IF(Table6[[#This Row],[currency]]="USD",Table6[[#This Row],[BUDGET (Mln)]]*80,Table6[[#This Row],[BUDGET (Mln)]])</f>
        <v>1800</v>
      </c>
      <c r="N33">
        <f>IF(Table6[[#This Row],[currency]]="USD",Table6[[#This Row],[Revenue(Mln)]]*80,Table6[[#This Row],[Revenue(Mln)]])</f>
        <v>6500</v>
      </c>
      <c r="O33">
        <f>IF(Table6[[#This Row],[currency]]="INR",Table6[[#This Row],[BUDGET (Mln)]]/80,Table6[[#This Row],[BUDGET (Mln)]])</f>
        <v>22.5</v>
      </c>
      <c r="P33">
        <f>IF(Table6[[#This Row],[currency]]="INR",Table6[[#This Row],[Revenue(Mln)]]/80,Table6[[#This Row],[Revenue(Mln)]])</f>
        <v>81.25</v>
      </c>
    </row>
    <row r="34" spans="1:16">
      <c r="A34">
        <v>134</v>
      </c>
      <c r="B34" s="6" t="s">
        <v>5</v>
      </c>
      <c r="C34" t="s">
        <v>149</v>
      </c>
      <c r="D34">
        <v>8</v>
      </c>
      <c r="E34" t="s">
        <v>23</v>
      </c>
      <c r="F34">
        <v>2</v>
      </c>
      <c r="G34">
        <v>250</v>
      </c>
      <c r="H34">
        <v>3409</v>
      </c>
      <c r="I34" t="s">
        <v>32</v>
      </c>
      <c r="J34">
        <f>IF(Table6[[#This Row],[unit]]="Billions",Table6[[#This Row],[budget]]*1000,Table6[[#This Row],[budget]])</f>
        <v>250</v>
      </c>
      <c r="K34">
        <f>IF(Table6[[#This Row],[unit]]="Billions",Table6[[#This Row],[revenue]]*1000,Table6[[#This Row],[revenue]])</f>
        <v>3409</v>
      </c>
      <c r="L34" t="s">
        <v>31</v>
      </c>
      <c r="M34">
        <f>IF(Table6[[#This Row],[currency]]="USD",Table6[[#This Row],[BUDGET (Mln)]]*80,Table6[[#This Row],[BUDGET (Mln)]])</f>
        <v>250</v>
      </c>
      <c r="N34">
        <f>IF(Table6[[#This Row],[currency]]="USD",Table6[[#This Row],[Revenue(Mln)]]*80,Table6[[#This Row],[Revenue(Mln)]])</f>
        <v>3409</v>
      </c>
      <c r="O34">
        <f>IF(Table6[[#This Row],[currency]]="INR",Table6[[#This Row],[BUDGET (Mln)]]/80,Table6[[#This Row],[BUDGET (Mln)]])</f>
        <v>3.125</v>
      </c>
      <c r="P34">
        <f>IF(Table6[[#This Row],[currency]]="INR",Table6[[#This Row],[Revenue(Mln)]]/80,Table6[[#This Row],[Revenue(Mln)]])</f>
        <v>42.612499999999997</v>
      </c>
    </row>
    <row r="35" spans="1:16">
      <c r="A35">
        <v>135</v>
      </c>
      <c r="B35" s="7" t="s">
        <v>5</v>
      </c>
      <c r="C35" t="s">
        <v>135</v>
      </c>
      <c r="D35">
        <v>8.3000000000000007</v>
      </c>
      <c r="E35" t="s">
        <v>24</v>
      </c>
      <c r="F35">
        <v>1</v>
      </c>
      <c r="G35">
        <v>900</v>
      </c>
      <c r="H35">
        <v>11690</v>
      </c>
      <c r="I35" t="s">
        <v>32</v>
      </c>
      <c r="J35">
        <f>IF(Table6[[#This Row],[unit]]="Billions",Table6[[#This Row],[budget]]*1000,Table6[[#This Row],[budget]])</f>
        <v>900</v>
      </c>
      <c r="K35">
        <f>IF(Table6[[#This Row],[unit]]="Billions",Table6[[#This Row],[revenue]]*1000,Table6[[#This Row],[revenue]])</f>
        <v>11690</v>
      </c>
      <c r="L35" t="s">
        <v>31</v>
      </c>
      <c r="M35">
        <f>IF(Table6[[#This Row],[currency]]="USD",Table6[[#This Row],[BUDGET (Mln)]]*80,Table6[[#This Row],[BUDGET (Mln)]])</f>
        <v>900</v>
      </c>
      <c r="N35">
        <f>IF(Table6[[#This Row],[currency]]="USD",Table6[[#This Row],[Revenue(Mln)]]*80,Table6[[#This Row],[Revenue(Mln)]])</f>
        <v>11690</v>
      </c>
      <c r="O35">
        <f>IF(Table6[[#This Row],[currency]]="INR",Table6[[#This Row],[BUDGET (Mln)]]/80,Table6[[#This Row],[BUDGET (Mln)]])</f>
        <v>11.25</v>
      </c>
      <c r="P35">
        <f>IF(Table6[[#This Row],[currency]]="INR",Table6[[#This Row],[Revenue(Mln)]]/80,Table6[[#This Row],[Revenue(Mln)]])</f>
        <v>146.125</v>
      </c>
    </row>
    <row r="36" spans="1:16">
      <c r="A36">
        <v>136</v>
      </c>
      <c r="B36" s="6" t="s">
        <v>5</v>
      </c>
      <c r="C36" t="s">
        <v>136</v>
      </c>
      <c r="D36">
        <v>8.1</v>
      </c>
      <c r="E36" t="s">
        <v>25</v>
      </c>
      <c r="F36">
        <v>1</v>
      </c>
      <c r="G36">
        <v>216.7</v>
      </c>
      <c r="H36">
        <v>370.6</v>
      </c>
      <c r="I36" t="s">
        <v>32</v>
      </c>
      <c r="J36">
        <f>IF(Table6[[#This Row],[unit]]="Billions",Table6[[#This Row],[budget]]*1000,Table6[[#This Row],[budget]])</f>
        <v>216.7</v>
      </c>
      <c r="K36">
        <f>IF(Table6[[#This Row],[unit]]="Billions",Table6[[#This Row],[revenue]]*1000,Table6[[#This Row],[revenue]])</f>
        <v>370.6</v>
      </c>
      <c r="L36" t="s">
        <v>33</v>
      </c>
      <c r="M36">
        <f>IF(Table6[[#This Row],[currency]]="USD",Table6[[#This Row],[BUDGET (Mln)]]*80,Table6[[#This Row],[BUDGET (Mln)]])</f>
        <v>17336</v>
      </c>
      <c r="N36">
        <f>IF(Table6[[#This Row],[currency]]="USD",Table6[[#This Row],[Revenue(Mln)]]*80,Table6[[#This Row],[Revenue(Mln)]])</f>
        <v>29648</v>
      </c>
      <c r="O36">
        <f>IF(Table6[[#This Row],[currency]]="INR",Table6[[#This Row],[BUDGET (Mln)]]/80,Table6[[#This Row],[BUDGET (Mln)]])</f>
        <v>216.7</v>
      </c>
      <c r="P36">
        <f>IF(Table6[[#This Row],[currency]]="INR",Table6[[#This Row],[Revenue(Mln)]]/80,Table6[[#This Row],[Revenue(Mln)]])</f>
        <v>370.6</v>
      </c>
    </row>
    <row r="37" spans="1:16">
      <c r="A37">
        <v>137</v>
      </c>
      <c r="B37" s="7" t="s">
        <v>6</v>
      </c>
      <c r="C37" t="s">
        <v>150</v>
      </c>
      <c r="D37">
        <v>6.9</v>
      </c>
      <c r="E37" t="s">
        <v>7</v>
      </c>
      <c r="F37">
        <v>5</v>
      </c>
      <c r="G37">
        <v>177</v>
      </c>
      <c r="H37">
        <v>714.4</v>
      </c>
      <c r="I37" t="s">
        <v>32</v>
      </c>
      <c r="J37">
        <f>IF(Table6[[#This Row],[unit]]="Billions",Table6[[#This Row],[budget]]*1000,Table6[[#This Row],[budget]])</f>
        <v>177</v>
      </c>
      <c r="K37">
        <f>IF(Table6[[#This Row],[unit]]="Billions",Table6[[#This Row],[revenue]]*1000,Table6[[#This Row],[revenue]])</f>
        <v>714.4</v>
      </c>
      <c r="L37" t="s">
        <v>33</v>
      </c>
      <c r="M37">
        <f>IF(Table6[[#This Row],[currency]]="USD",Table6[[#This Row],[BUDGET (Mln)]]*80,Table6[[#This Row],[BUDGET (Mln)]])</f>
        <v>14160</v>
      </c>
      <c r="N37">
        <f>IF(Table6[[#This Row],[currency]]="USD",Table6[[#This Row],[Revenue(Mln)]]*80,Table6[[#This Row],[Revenue(Mln)]])</f>
        <v>57152</v>
      </c>
      <c r="O37">
        <f>IF(Table6[[#This Row],[currency]]="INR",Table6[[#This Row],[BUDGET (Mln)]]/80,Table6[[#This Row],[BUDGET (Mln)]])</f>
        <v>177</v>
      </c>
      <c r="P37">
        <f>IF(Table6[[#This Row],[currency]]="INR",Table6[[#This Row],[Revenue(Mln)]]/80,Table6[[#This Row],[Revenue(Mln)]])</f>
        <v>714.4</v>
      </c>
    </row>
    <row r="38" spans="1:16">
      <c r="A38">
        <v>138</v>
      </c>
      <c r="B38" s="6" t="s">
        <v>6</v>
      </c>
      <c r="C38" t="s">
        <v>151</v>
      </c>
      <c r="D38">
        <v>7.8</v>
      </c>
      <c r="E38" t="s">
        <v>7</v>
      </c>
      <c r="F38">
        <v>5</v>
      </c>
      <c r="G38">
        <v>1.8</v>
      </c>
      <c r="H38">
        <v>3.1</v>
      </c>
      <c r="I38" t="s">
        <v>30</v>
      </c>
      <c r="J38">
        <f>IF(Table6[[#This Row],[unit]]="Billions",Table6[[#This Row],[budget]]*1000,Table6[[#This Row],[budget]])</f>
        <v>1800</v>
      </c>
      <c r="K38">
        <f>IF(Table6[[#This Row],[unit]]="Billions",Table6[[#This Row],[revenue]]*1000,Table6[[#This Row],[revenue]])</f>
        <v>3100</v>
      </c>
      <c r="L38" t="s">
        <v>31</v>
      </c>
      <c r="M38">
        <f>IF(Table6[[#This Row],[currency]]="USD",Table6[[#This Row],[BUDGET (Mln)]]*80,Table6[[#This Row],[BUDGET (Mln)]])</f>
        <v>1800</v>
      </c>
      <c r="N38">
        <f>IF(Table6[[#This Row],[currency]]="USD",Table6[[#This Row],[Revenue(Mln)]]*80,Table6[[#This Row],[Revenue(Mln)]])</f>
        <v>3100</v>
      </c>
      <c r="O38">
        <f>IF(Table6[[#This Row],[currency]]="INR",Table6[[#This Row],[BUDGET (Mln)]]/80,Table6[[#This Row],[BUDGET (Mln)]])</f>
        <v>22.5</v>
      </c>
      <c r="P38">
        <f>IF(Table6[[#This Row],[currency]]="INR",Table6[[#This Row],[Revenue(Mln)]]/80,Table6[[#This Row],[Revenue(Mln)]])</f>
        <v>38.75</v>
      </c>
    </row>
    <row r="39" spans="1:16">
      <c r="A39">
        <v>139</v>
      </c>
      <c r="B39" s="7" t="s">
        <v>5</v>
      </c>
      <c r="C39" t="s">
        <v>137</v>
      </c>
      <c r="D39">
        <v>1.9</v>
      </c>
      <c r="E39" t="s">
        <v>25</v>
      </c>
      <c r="F39">
        <v>1</v>
      </c>
      <c r="G39">
        <v>500</v>
      </c>
      <c r="H39">
        <v>950</v>
      </c>
      <c r="I39" t="s">
        <v>32</v>
      </c>
      <c r="J39">
        <f>IF(Table6[[#This Row],[unit]]="Billions",Table6[[#This Row],[budget]]*1000,Table6[[#This Row],[budget]])</f>
        <v>500</v>
      </c>
      <c r="K39">
        <f>IF(Table6[[#This Row],[unit]]="Billions",Table6[[#This Row],[revenue]]*1000,Table6[[#This Row],[revenue]])</f>
        <v>950</v>
      </c>
      <c r="L39" t="s">
        <v>31</v>
      </c>
      <c r="M39">
        <f>IF(Table6[[#This Row],[currency]]="USD",Table6[[#This Row],[BUDGET (Mln)]]*80,Table6[[#This Row],[BUDGET (Mln)]])</f>
        <v>500</v>
      </c>
      <c r="N39">
        <f>IF(Table6[[#This Row],[currency]]="USD",Table6[[#This Row],[Revenue(Mln)]]*80,Table6[[#This Row],[Revenue(Mln)]])</f>
        <v>950</v>
      </c>
      <c r="O39">
        <f>IF(Table6[[#This Row],[currency]]="INR",Table6[[#This Row],[BUDGET (Mln)]]/80,Table6[[#This Row],[BUDGET (Mln)]])</f>
        <v>6.25</v>
      </c>
      <c r="P39">
        <f>IF(Table6[[#This Row],[currency]]="INR",Table6[[#This Row],[Revenue(Mln)]]/80,Table6[[#This Row],[Revenue(Mln)]])</f>
        <v>11.875</v>
      </c>
    </row>
    <row r="40" spans="1:16">
      <c r="A40">
        <v>140</v>
      </c>
      <c r="B40" s="6" t="s">
        <v>5</v>
      </c>
      <c r="C40" t="s">
        <v>138</v>
      </c>
      <c r="D40">
        <v>8.4</v>
      </c>
      <c r="E40" t="s">
        <v>11</v>
      </c>
      <c r="F40">
        <v>1</v>
      </c>
      <c r="G40">
        <v>30</v>
      </c>
      <c r="H40">
        <v>350</v>
      </c>
      <c r="I40" t="s">
        <v>32</v>
      </c>
      <c r="J40">
        <f>IF(Table6[[#This Row],[unit]]="Billions",Table6[[#This Row],[budget]]*1000,Table6[[#This Row],[budget]])</f>
        <v>30</v>
      </c>
      <c r="K40">
        <f>IF(Table6[[#This Row],[unit]]="Billions",Table6[[#This Row],[revenue]]*1000,Table6[[#This Row],[revenue]])</f>
        <v>350</v>
      </c>
      <c r="L40" t="s">
        <v>31</v>
      </c>
      <c r="M40">
        <f>IF(Table6[[#This Row],[currency]]="USD",Table6[[#This Row],[BUDGET (Mln)]]*80,Table6[[#This Row],[BUDGET (Mln)]])</f>
        <v>30</v>
      </c>
      <c r="N40">
        <f>IF(Table6[[#This Row],[currency]]="USD",Table6[[#This Row],[Revenue(Mln)]]*80,Table6[[#This Row],[Revenue(Mln)]])</f>
        <v>350</v>
      </c>
      <c r="O40">
        <f>IF(Table6[[#This Row],[currency]]="INR",Table6[[#This Row],[BUDGET (Mln)]]/80,Table6[[#This Row],[BUDGET (Mln)]])</f>
        <v>0.375</v>
      </c>
      <c r="P40">
        <f>IF(Table6[[#This Row],[currency]]="INR",Table6[[#This Row],[Revenue(Mln)]]/80,Table6[[#This Row],[Revenue(Mln)]])</f>
        <v>4.375</v>
      </c>
    </row>
    <row r="41" spans="1:16">
      <c r="B41" s="7"/>
      <c r="E41" t="s">
        <v>156</v>
      </c>
      <c r="J41">
        <f>IF(Table6[[#This Row],[unit]]="Billions",Table6[[#This Row],[budget]]*1000,Table6[[#This Row],[budget]])</f>
        <v>0</v>
      </c>
      <c r="K41">
        <f>IF(Table6[[#This Row],[unit]]="Billions",Table6[[#This Row],[revenue]]*1000,Table6[[#This Row],[revenue]])</f>
        <v>0</v>
      </c>
      <c r="M41">
        <f>IF(Table6[[#This Row],[currency]]="USD",Table6[[#This Row],[BUDGET (Mln)]]*80,Table6[[#This Row],[BUDGET (Mln)]])</f>
        <v>0</v>
      </c>
      <c r="N41">
        <f>IF(Table6[[#This Row],[currency]]="USD",Table6[[#This Row],[Revenue(Mln)]]*80,Table6[[#This Row],[Revenue(Mln)]])</f>
        <v>0</v>
      </c>
      <c r="O41">
        <f>IF(Table6[[#This Row],[currency]]="INR",Table6[[#This Row],[BUDGET (Mln)]]/80,Table6[[#This Row],[BUDGET (Mln)]])</f>
        <v>0</v>
      </c>
      <c r="P41">
        <f>IF(Table6[[#This Row],[currency]]="INR",Table6[[#This Row],[Revenue(Mln)]]/80,Table6[[#This Row],[Revenue(Mln)]])</f>
        <v>0</v>
      </c>
    </row>
    <row r="42" spans="1:16">
      <c r="B42" s="6"/>
    </row>
    <row r="44" spans="1:16">
      <c r="M44" s="8" t="s">
        <v>166</v>
      </c>
      <c r="N44">
        <f>SUM(Table6[BUDGET IN INR])</f>
        <v>280626.40000000002</v>
      </c>
    </row>
    <row r="45" spans="1:16">
      <c r="C45" s="4" t="s">
        <v>163</v>
      </c>
      <c r="M45" s="4" t="s">
        <v>167</v>
      </c>
      <c r="N45">
        <f>SUM(Table6[REVENUE IN INR])</f>
        <v>1596715</v>
      </c>
    </row>
    <row r="47" spans="1:16">
      <c r="C47" t="s">
        <v>164</v>
      </c>
      <c r="D47">
        <f>COUNT(A2:A40)</f>
        <v>39</v>
      </c>
    </row>
    <row r="48" spans="1:16">
      <c r="C48" t="s">
        <v>165</v>
      </c>
      <c r="D48">
        <f>COUNTIF(B3:B40,"Bollywood")</f>
        <v>17</v>
      </c>
    </row>
    <row r="49" spans="3:4">
      <c r="C49" t="s">
        <v>168</v>
      </c>
      <c r="D49">
        <f>SUMIF(B2:B40,"Bollywood",Table6[REVENUE IN INR])</f>
        <v>113571</v>
      </c>
    </row>
    <row r="50" spans="3:4">
      <c r="C50" t="s">
        <v>169</v>
      </c>
      <c r="D50" s="10">
        <f>D49/D48</f>
        <v>6680.6470588235297</v>
      </c>
    </row>
    <row r="51" spans="3:4">
      <c r="C51" t="s">
        <v>170</v>
      </c>
      <c r="D51" s="9">
        <f>D49/N45</f>
        <v>7.1127909489169958E-2</v>
      </c>
    </row>
  </sheetData>
  <conditionalFormatting sqref="A43:B1048576 A1:A42">
    <cfRule type="duplicateValues" dxfId="0" priority="1"/>
  </conditionalFormatting>
  <pageMargins left="0.7" right="0.7" top="0.75" bottom="0.75" header="0.3" footer="0.3"/>
  <pageSetup orientation="portrait" horizontalDpi="300" verticalDpi="30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7" zoomScale="160" zoomScaleNormal="160" workbookViewId="0">
      <selection activeCell="A2" sqref="A2:A41"/>
    </sheetView>
  </sheetViews>
  <sheetFormatPr defaultRowHeight="15"/>
  <cols>
    <col min="1" max="1" width="9.85546875" customWidth="1"/>
    <col min="5" max="5" width="9.42578125" customWidth="1"/>
  </cols>
  <sheetData>
    <row r="1" spans="1:5" ht="14.45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ht="14.45">
      <c r="A2">
        <v>101</v>
      </c>
      <c r="B2">
        <v>1</v>
      </c>
      <c r="C2">
        <v>12.5</v>
      </c>
      <c r="D2" t="s">
        <v>30</v>
      </c>
      <c r="E2" t="s">
        <v>31</v>
      </c>
    </row>
    <row r="3" spans="1:5" ht="14.45">
      <c r="A3">
        <v>102</v>
      </c>
      <c r="B3">
        <v>200</v>
      </c>
      <c r="C3">
        <v>954.8</v>
      </c>
      <c r="D3" t="s">
        <v>32</v>
      </c>
      <c r="E3" t="s">
        <v>33</v>
      </c>
    </row>
    <row r="4" spans="1:5" ht="14.45">
      <c r="A4">
        <v>103</v>
      </c>
      <c r="B4">
        <v>165</v>
      </c>
      <c r="C4">
        <v>644.79999999999995</v>
      </c>
      <c r="D4" t="s">
        <v>32</v>
      </c>
      <c r="E4" t="s">
        <v>33</v>
      </c>
    </row>
    <row r="5" spans="1:5" ht="14.45">
      <c r="A5">
        <v>104</v>
      </c>
      <c r="B5">
        <v>180</v>
      </c>
      <c r="C5">
        <v>854</v>
      </c>
      <c r="D5" t="s">
        <v>32</v>
      </c>
      <c r="E5" t="s">
        <v>33</v>
      </c>
    </row>
    <row r="6" spans="1:5" ht="14.45">
      <c r="A6">
        <v>105</v>
      </c>
      <c r="B6">
        <v>250</v>
      </c>
      <c r="C6">
        <v>670</v>
      </c>
      <c r="D6" t="s">
        <v>32</v>
      </c>
      <c r="E6" t="s">
        <v>33</v>
      </c>
    </row>
    <row r="7" spans="1:5" ht="14.45">
      <c r="A7">
        <v>107</v>
      </c>
      <c r="B7">
        <v>400</v>
      </c>
      <c r="C7">
        <v>2000</v>
      </c>
      <c r="D7" t="s">
        <v>32</v>
      </c>
      <c r="E7" t="s">
        <v>31</v>
      </c>
    </row>
    <row r="8" spans="1:5" ht="14.45">
      <c r="A8">
        <v>108</v>
      </c>
      <c r="B8">
        <v>550</v>
      </c>
      <c r="C8">
        <v>4000</v>
      </c>
      <c r="D8" t="s">
        <v>32</v>
      </c>
      <c r="E8" t="s">
        <v>31</v>
      </c>
    </row>
    <row r="9" spans="1:5" ht="14.45">
      <c r="A9">
        <v>109</v>
      </c>
      <c r="B9">
        <v>390</v>
      </c>
      <c r="C9">
        <v>1360</v>
      </c>
      <c r="D9" t="s">
        <v>32</v>
      </c>
      <c r="E9" t="s">
        <v>31</v>
      </c>
    </row>
    <row r="10" spans="1:5" ht="14.45">
      <c r="A10">
        <v>110</v>
      </c>
      <c r="B10">
        <v>1.4</v>
      </c>
      <c r="C10">
        <v>3.5</v>
      </c>
      <c r="D10" t="s">
        <v>30</v>
      </c>
      <c r="E10" t="s">
        <v>31</v>
      </c>
    </row>
    <row r="11" spans="1:5" ht="14.45">
      <c r="A11">
        <v>111</v>
      </c>
      <c r="B11">
        <v>25</v>
      </c>
      <c r="C11">
        <v>73.3</v>
      </c>
      <c r="D11" t="s">
        <v>32</v>
      </c>
      <c r="E11" t="s">
        <v>33</v>
      </c>
    </row>
    <row r="12" spans="1:5" ht="14.45">
      <c r="A12">
        <v>113</v>
      </c>
      <c r="B12">
        <v>165</v>
      </c>
      <c r="C12">
        <v>701.8</v>
      </c>
      <c r="D12" t="s">
        <v>32</v>
      </c>
      <c r="E12" t="s">
        <v>33</v>
      </c>
    </row>
    <row r="13" spans="1:5" ht="14.45">
      <c r="A13">
        <v>114</v>
      </c>
      <c r="B13">
        <v>205</v>
      </c>
      <c r="C13">
        <v>365.3</v>
      </c>
      <c r="D13" t="s">
        <v>32</v>
      </c>
      <c r="E13" t="s">
        <v>33</v>
      </c>
    </row>
    <row r="14" spans="1:5" ht="14.45">
      <c r="A14">
        <v>115</v>
      </c>
      <c r="B14">
        <v>55</v>
      </c>
      <c r="C14">
        <v>307.10000000000002</v>
      </c>
      <c r="D14" t="s">
        <v>32</v>
      </c>
      <c r="E14" t="s">
        <v>33</v>
      </c>
    </row>
    <row r="15" spans="1:5" ht="14.45">
      <c r="A15">
        <v>116</v>
      </c>
      <c r="B15">
        <v>103</v>
      </c>
      <c r="C15">
        <v>460.5</v>
      </c>
      <c r="D15" t="s">
        <v>32</v>
      </c>
      <c r="E15" t="s">
        <v>33</v>
      </c>
    </row>
    <row r="16" spans="1:5" ht="14.45">
      <c r="A16">
        <v>117</v>
      </c>
      <c r="B16">
        <v>200</v>
      </c>
      <c r="C16">
        <v>2202</v>
      </c>
      <c r="D16" t="s">
        <v>32</v>
      </c>
      <c r="E16" t="s">
        <v>33</v>
      </c>
    </row>
    <row r="17" spans="1:5" ht="14.45">
      <c r="A17">
        <v>118</v>
      </c>
      <c r="B17">
        <v>3.18</v>
      </c>
      <c r="C17">
        <v>3.3</v>
      </c>
      <c r="D17" t="s">
        <v>32</v>
      </c>
      <c r="E17" t="s">
        <v>33</v>
      </c>
    </row>
    <row r="18" spans="1:5" ht="14.45">
      <c r="A18">
        <v>119</v>
      </c>
      <c r="B18">
        <v>237</v>
      </c>
      <c r="C18">
        <v>2847</v>
      </c>
      <c r="D18" t="s">
        <v>32</v>
      </c>
      <c r="E18" t="s">
        <v>33</v>
      </c>
    </row>
    <row r="19" spans="1:5" ht="14.45">
      <c r="A19">
        <v>120</v>
      </c>
      <c r="B19">
        <v>7.2</v>
      </c>
      <c r="C19">
        <v>291</v>
      </c>
      <c r="D19" t="s">
        <v>32</v>
      </c>
      <c r="E19" t="s">
        <v>33</v>
      </c>
    </row>
    <row r="20" spans="1:5" ht="14.45">
      <c r="A20">
        <v>121</v>
      </c>
      <c r="B20">
        <v>185</v>
      </c>
      <c r="C20">
        <v>1006</v>
      </c>
      <c r="D20" t="s">
        <v>32</v>
      </c>
      <c r="E20" t="s">
        <v>33</v>
      </c>
    </row>
    <row r="21" spans="1:5" ht="14.45">
      <c r="A21">
        <v>122</v>
      </c>
      <c r="B21">
        <v>22</v>
      </c>
      <c r="C21">
        <v>322.2</v>
      </c>
      <c r="D21" t="s">
        <v>32</v>
      </c>
      <c r="E21" t="s">
        <v>33</v>
      </c>
    </row>
    <row r="22" spans="1:5" ht="14.45">
      <c r="A22">
        <v>123</v>
      </c>
      <c r="B22">
        <v>63</v>
      </c>
      <c r="C22">
        <v>1046</v>
      </c>
      <c r="D22" t="s">
        <v>32</v>
      </c>
      <c r="E22" t="s">
        <v>33</v>
      </c>
    </row>
    <row r="23" spans="1:5">
      <c r="A23">
        <v>124</v>
      </c>
      <c r="B23">
        <v>15.5</v>
      </c>
      <c r="C23">
        <v>263.10000000000002</v>
      </c>
      <c r="D23" t="s">
        <v>32</v>
      </c>
      <c r="E23" t="s">
        <v>33</v>
      </c>
    </row>
    <row r="24" spans="1:5">
      <c r="A24">
        <v>125</v>
      </c>
      <c r="B24">
        <v>400</v>
      </c>
      <c r="C24">
        <v>2798</v>
      </c>
      <c r="D24" t="s">
        <v>32</v>
      </c>
      <c r="E24" t="s">
        <v>33</v>
      </c>
    </row>
    <row r="25" spans="1:5">
      <c r="A25">
        <v>126</v>
      </c>
      <c r="B25">
        <v>400</v>
      </c>
      <c r="C25">
        <v>2048</v>
      </c>
      <c r="D25" t="s">
        <v>32</v>
      </c>
      <c r="E25" t="s">
        <v>33</v>
      </c>
    </row>
    <row r="26" spans="1:5">
      <c r="A26">
        <v>127</v>
      </c>
      <c r="B26">
        <v>70</v>
      </c>
      <c r="C26">
        <v>100</v>
      </c>
      <c r="D26" t="s">
        <v>32</v>
      </c>
      <c r="E26" t="s">
        <v>31</v>
      </c>
    </row>
    <row r="27" spans="1:5">
      <c r="A27">
        <v>128</v>
      </c>
      <c r="B27">
        <v>120</v>
      </c>
      <c r="C27">
        <v>1350</v>
      </c>
      <c r="D27" t="s">
        <v>32</v>
      </c>
      <c r="E27" t="s">
        <v>31</v>
      </c>
    </row>
    <row r="28" spans="1:5">
      <c r="A28">
        <v>129</v>
      </c>
      <c r="B28">
        <v>100</v>
      </c>
      <c r="C28">
        <v>410</v>
      </c>
      <c r="D28" t="s">
        <v>32</v>
      </c>
      <c r="E28" t="s">
        <v>31</v>
      </c>
    </row>
    <row r="29" spans="1:5">
      <c r="A29">
        <v>130</v>
      </c>
      <c r="B29">
        <v>850</v>
      </c>
      <c r="C29">
        <v>8540</v>
      </c>
      <c r="D29" t="s">
        <v>32</v>
      </c>
      <c r="E29" t="s">
        <v>31</v>
      </c>
    </row>
    <row r="30" spans="1:5">
      <c r="A30">
        <v>131</v>
      </c>
      <c r="B30">
        <v>1</v>
      </c>
      <c r="C30">
        <v>5.9</v>
      </c>
      <c r="D30" t="s">
        <v>30</v>
      </c>
      <c r="E30" t="s">
        <v>31</v>
      </c>
    </row>
    <row r="31" spans="1:5">
      <c r="A31">
        <v>132</v>
      </c>
      <c r="B31">
        <v>2</v>
      </c>
      <c r="C31">
        <v>3.6</v>
      </c>
      <c r="D31" t="s">
        <v>30</v>
      </c>
      <c r="E31" t="s">
        <v>31</v>
      </c>
    </row>
    <row r="32" spans="1:5">
      <c r="A32">
        <v>133</v>
      </c>
      <c r="B32">
        <v>5.5</v>
      </c>
      <c r="C32">
        <v>12</v>
      </c>
      <c r="D32" t="s">
        <v>30</v>
      </c>
      <c r="E32" t="s">
        <v>31</v>
      </c>
    </row>
    <row r="33" spans="1:5">
      <c r="A33">
        <v>134</v>
      </c>
      <c r="B33">
        <v>1.8</v>
      </c>
      <c r="C33">
        <v>6.5</v>
      </c>
      <c r="D33" t="s">
        <v>30</v>
      </c>
      <c r="E33" t="s">
        <v>31</v>
      </c>
    </row>
    <row r="34" spans="1:5">
      <c r="A34">
        <v>135</v>
      </c>
      <c r="B34">
        <v>250</v>
      </c>
      <c r="C34">
        <v>3409</v>
      </c>
      <c r="D34" t="s">
        <v>32</v>
      </c>
      <c r="E34" t="s">
        <v>31</v>
      </c>
    </row>
    <row r="35" spans="1:5">
      <c r="A35">
        <v>136</v>
      </c>
      <c r="B35">
        <v>900</v>
      </c>
      <c r="C35">
        <v>11690</v>
      </c>
      <c r="D35" t="s">
        <v>32</v>
      </c>
      <c r="E35" t="s">
        <v>31</v>
      </c>
    </row>
    <row r="36" spans="1:5">
      <c r="A36">
        <v>137</v>
      </c>
      <c r="B36">
        <v>216.7</v>
      </c>
      <c r="C36">
        <v>370.6</v>
      </c>
      <c r="D36" t="s">
        <v>32</v>
      </c>
      <c r="E36" t="s">
        <v>33</v>
      </c>
    </row>
    <row r="37" spans="1:5">
      <c r="A37">
        <v>138</v>
      </c>
      <c r="B37">
        <v>177</v>
      </c>
      <c r="C37">
        <v>714.4</v>
      </c>
      <c r="D37" t="s">
        <v>32</v>
      </c>
      <c r="E37" t="s">
        <v>33</v>
      </c>
    </row>
    <row r="38" spans="1:5">
      <c r="A38">
        <v>139</v>
      </c>
      <c r="B38">
        <v>1.8</v>
      </c>
      <c r="C38">
        <v>3.1</v>
      </c>
      <c r="D38" t="s">
        <v>30</v>
      </c>
      <c r="E38" t="s">
        <v>31</v>
      </c>
    </row>
    <row r="39" spans="1:5">
      <c r="A39">
        <v>140</v>
      </c>
      <c r="B39">
        <v>500</v>
      </c>
      <c r="C39">
        <v>950</v>
      </c>
      <c r="D39" t="s">
        <v>32</v>
      </c>
      <c r="E39" t="s">
        <v>31</v>
      </c>
    </row>
    <row r="40" spans="1:5">
      <c r="A40">
        <v>406</v>
      </c>
      <c r="B40">
        <v>30</v>
      </c>
      <c r="C40">
        <v>350</v>
      </c>
      <c r="D40" t="s">
        <v>32</v>
      </c>
      <c r="E40" t="s">
        <v>31</v>
      </c>
    </row>
    <row r="41" spans="1:5">
      <c r="A41">
        <v>412</v>
      </c>
      <c r="B41">
        <v>160</v>
      </c>
      <c r="C41">
        <v>836.8</v>
      </c>
      <c r="D41" t="s">
        <v>32</v>
      </c>
      <c r="E41" t="s">
        <v>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zoomScale="160" zoomScaleNormal="160" workbookViewId="0">
      <selection activeCell="E12" sqref="E12"/>
    </sheetView>
  </sheetViews>
  <sheetFormatPr defaultRowHeight="15"/>
  <cols>
    <col min="2" max="2" width="26.42578125" customWidth="1"/>
    <col min="3" max="3" width="10.85546875" customWidth="1"/>
  </cols>
  <sheetData>
    <row r="1" spans="1:3" ht="14.45">
      <c r="A1" s="2" t="s">
        <v>34</v>
      </c>
      <c r="B1" s="2" t="s">
        <v>35</v>
      </c>
      <c r="C1" s="2" t="s">
        <v>36</v>
      </c>
    </row>
    <row r="2" spans="1:3" ht="14.45">
      <c r="A2">
        <v>50</v>
      </c>
      <c r="B2" t="s">
        <v>37</v>
      </c>
      <c r="C2">
        <v>1986</v>
      </c>
    </row>
    <row r="3" spans="1:3" ht="14.45">
      <c r="A3">
        <v>51</v>
      </c>
      <c r="B3" t="s">
        <v>38</v>
      </c>
      <c r="C3">
        <v>1959</v>
      </c>
    </row>
    <row r="4" spans="1:3" ht="14.45">
      <c r="A4">
        <v>52</v>
      </c>
      <c r="B4" t="s">
        <v>39</v>
      </c>
      <c r="C4">
        <v>1976</v>
      </c>
    </row>
    <row r="5" spans="1:3" ht="14.45">
      <c r="A5">
        <v>53</v>
      </c>
      <c r="B5" t="s">
        <v>40</v>
      </c>
      <c r="C5">
        <v>1989</v>
      </c>
    </row>
    <row r="6" spans="1:3" ht="14.45">
      <c r="A6">
        <v>54</v>
      </c>
      <c r="B6" t="s">
        <v>41</v>
      </c>
      <c r="C6">
        <v>1983</v>
      </c>
    </row>
    <row r="7" spans="1:3" ht="14.45">
      <c r="A7">
        <v>55</v>
      </c>
      <c r="B7" t="s">
        <v>42</v>
      </c>
      <c r="C7">
        <v>1981</v>
      </c>
    </row>
    <row r="8" spans="1:3" ht="14.45">
      <c r="A8">
        <v>56</v>
      </c>
      <c r="B8" t="s">
        <v>43</v>
      </c>
      <c r="C8">
        <v>1981</v>
      </c>
    </row>
    <row r="9" spans="1:3" ht="14.45">
      <c r="A9">
        <v>57</v>
      </c>
      <c r="B9" t="s">
        <v>44</v>
      </c>
      <c r="C9">
        <v>1942</v>
      </c>
    </row>
    <row r="10" spans="1:3" ht="14.45">
      <c r="A10">
        <v>58</v>
      </c>
      <c r="B10" t="s">
        <v>45</v>
      </c>
      <c r="C10">
        <v>1948</v>
      </c>
    </row>
    <row r="11" spans="1:3" ht="14.45">
      <c r="A11">
        <v>59</v>
      </c>
      <c r="B11" t="s">
        <v>46</v>
      </c>
      <c r="C11">
        <v>1965</v>
      </c>
    </row>
    <row r="12" spans="1:3" ht="14.45">
      <c r="A12">
        <v>60</v>
      </c>
      <c r="B12" t="s">
        <v>47</v>
      </c>
      <c r="C12">
        <v>1974</v>
      </c>
    </row>
    <row r="13" spans="1:3" ht="14.45">
      <c r="A13">
        <v>61</v>
      </c>
      <c r="B13" t="s">
        <v>48</v>
      </c>
      <c r="C13">
        <v>1965</v>
      </c>
    </row>
    <row r="14" spans="1:3" ht="14.45">
      <c r="A14">
        <v>62</v>
      </c>
      <c r="B14" t="s">
        <v>49</v>
      </c>
      <c r="C14">
        <v>1970</v>
      </c>
    </row>
    <row r="15" spans="1:3" ht="14.45">
      <c r="A15">
        <v>63</v>
      </c>
      <c r="B15" t="s">
        <v>50</v>
      </c>
      <c r="C15">
        <v>1979</v>
      </c>
    </row>
    <row r="16" spans="1:3" ht="14.45">
      <c r="A16">
        <v>64</v>
      </c>
      <c r="B16" t="s">
        <v>51</v>
      </c>
      <c r="C16">
        <v>1974</v>
      </c>
    </row>
    <row r="17" spans="1:3" ht="14.45">
      <c r="A17">
        <v>65</v>
      </c>
      <c r="B17" t="s">
        <v>52</v>
      </c>
      <c r="C17">
        <v>1985</v>
      </c>
    </row>
    <row r="18" spans="1:3" ht="14.45">
      <c r="A18">
        <v>66</v>
      </c>
      <c r="B18" t="s">
        <v>53</v>
      </c>
      <c r="C18">
        <v>1986</v>
      </c>
    </row>
    <row r="19" spans="1:3" ht="14.45">
      <c r="A19">
        <v>67</v>
      </c>
      <c r="B19" t="s">
        <v>54</v>
      </c>
      <c r="C19">
        <v>1958</v>
      </c>
    </row>
    <row r="20" spans="1:3" ht="14.45">
      <c r="A20">
        <v>68</v>
      </c>
      <c r="B20" t="s">
        <v>55</v>
      </c>
      <c r="C20">
        <v>1937</v>
      </c>
    </row>
    <row r="21" spans="1:3" ht="14.45">
      <c r="A21">
        <v>69</v>
      </c>
      <c r="B21" t="s">
        <v>56</v>
      </c>
      <c r="C21">
        <v>1974</v>
      </c>
    </row>
    <row r="22" spans="1:3" ht="14.45">
      <c r="A22">
        <v>70</v>
      </c>
      <c r="B22" t="s">
        <v>57</v>
      </c>
      <c r="C22">
        <v>1959</v>
      </c>
    </row>
    <row r="23" spans="1:3">
      <c r="A23">
        <v>71</v>
      </c>
      <c r="B23" t="s">
        <v>58</v>
      </c>
      <c r="C23">
        <v>1969</v>
      </c>
    </row>
    <row r="24" spans="1:3">
      <c r="A24">
        <v>72</v>
      </c>
      <c r="B24" t="s">
        <v>59</v>
      </c>
      <c r="C24">
        <v>1982</v>
      </c>
    </row>
    <row r="25" spans="1:3">
      <c r="A25">
        <v>73</v>
      </c>
      <c r="B25" t="s">
        <v>60</v>
      </c>
      <c r="C25">
        <v>1984</v>
      </c>
    </row>
    <row r="26" spans="1:3">
      <c r="A26">
        <v>74</v>
      </c>
      <c r="B26" t="s">
        <v>61</v>
      </c>
      <c r="C26">
        <v>1986</v>
      </c>
    </row>
    <row r="27" spans="1:3">
      <c r="A27">
        <v>75</v>
      </c>
      <c r="B27" t="s">
        <v>62</v>
      </c>
      <c r="C27">
        <v>1968</v>
      </c>
    </row>
    <row r="28" spans="1:3">
      <c r="A28">
        <v>76</v>
      </c>
      <c r="B28" t="s">
        <v>63</v>
      </c>
      <c r="C28">
        <v>1972</v>
      </c>
    </row>
    <row r="29" spans="1:3">
      <c r="A29">
        <v>77</v>
      </c>
      <c r="B29" t="s">
        <v>64</v>
      </c>
      <c r="C29">
        <v>1964</v>
      </c>
    </row>
    <row r="30" spans="1:3">
      <c r="A30">
        <v>78</v>
      </c>
      <c r="B30" t="s">
        <v>65</v>
      </c>
      <c r="C30">
        <v>1974</v>
      </c>
    </row>
    <row r="31" spans="1:3">
      <c r="A31">
        <v>79</v>
      </c>
      <c r="B31" t="s">
        <v>66</v>
      </c>
      <c r="C31">
        <v>1975</v>
      </c>
    </row>
    <row r="32" spans="1:3">
      <c r="A32">
        <v>80</v>
      </c>
      <c r="B32" t="s">
        <v>67</v>
      </c>
      <c r="C32">
        <v>1908</v>
      </c>
    </row>
    <row r="33" spans="1:3">
      <c r="A33">
        <v>81</v>
      </c>
      <c r="B33" t="s">
        <v>68</v>
      </c>
      <c r="C33">
        <v>1921</v>
      </c>
    </row>
    <row r="34" spans="1:3">
      <c r="A34">
        <v>82</v>
      </c>
      <c r="B34" t="s">
        <v>69</v>
      </c>
      <c r="C34">
        <v>1976</v>
      </c>
    </row>
    <row r="35" spans="1:3">
      <c r="A35">
        <v>83</v>
      </c>
      <c r="B35" t="s">
        <v>70</v>
      </c>
      <c r="C35">
        <v>1978</v>
      </c>
    </row>
    <row r="36" spans="1:3">
      <c r="A36">
        <v>84</v>
      </c>
      <c r="B36" t="s">
        <v>71</v>
      </c>
      <c r="C36">
        <v>1924</v>
      </c>
    </row>
    <row r="37" spans="1:3">
      <c r="A37">
        <v>85</v>
      </c>
      <c r="B37" t="s">
        <v>72</v>
      </c>
      <c r="C37">
        <v>1940</v>
      </c>
    </row>
    <row r="38" spans="1:3">
      <c r="A38">
        <v>86</v>
      </c>
      <c r="B38" t="s">
        <v>73</v>
      </c>
      <c r="C38">
        <v>1974</v>
      </c>
    </row>
    <row r="39" spans="1:3">
      <c r="A39">
        <v>87</v>
      </c>
      <c r="B39" t="s">
        <v>74</v>
      </c>
      <c r="C39">
        <v>1979</v>
      </c>
    </row>
    <row r="40" spans="1:3">
      <c r="A40">
        <v>88</v>
      </c>
      <c r="B40" t="s">
        <v>75</v>
      </c>
      <c r="C40">
        <v>1952</v>
      </c>
    </row>
    <row r="41" spans="1:3">
      <c r="A41">
        <v>89</v>
      </c>
      <c r="B41" t="s">
        <v>76</v>
      </c>
      <c r="C41">
        <v>1943</v>
      </c>
    </row>
    <row r="42" spans="1:3">
      <c r="A42">
        <v>90</v>
      </c>
      <c r="B42" t="s">
        <v>77</v>
      </c>
      <c r="C42">
        <v>1947</v>
      </c>
    </row>
    <row r="43" spans="1:3">
      <c r="A43">
        <v>91</v>
      </c>
      <c r="B43" t="s">
        <v>78</v>
      </c>
      <c r="C43">
        <v>1967</v>
      </c>
    </row>
    <row r="44" spans="1:3">
      <c r="A44">
        <v>92</v>
      </c>
      <c r="B44" t="s">
        <v>79</v>
      </c>
      <c r="C44">
        <v>1967</v>
      </c>
    </row>
    <row r="45" spans="1:3">
      <c r="A45">
        <v>93</v>
      </c>
      <c r="B45" t="s">
        <v>80</v>
      </c>
      <c r="C45">
        <v>1975</v>
      </c>
    </row>
    <row r="46" spans="1:3">
      <c r="A46">
        <v>94</v>
      </c>
      <c r="B46" t="s">
        <v>81</v>
      </c>
      <c r="C46">
        <v>1965</v>
      </c>
    </row>
    <row r="47" spans="1:3">
      <c r="A47">
        <v>95</v>
      </c>
      <c r="B47" t="s">
        <v>82</v>
      </c>
      <c r="C47">
        <v>1981</v>
      </c>
    </row>
    <row r="48" spans="1:3">
      <c r="A48">
        <v>150</v>
      </c>
      <c r="B48" t="s">
        <v>83</v>
      </c>
      <c r="C48">
        <v>1905</v>
      </c>
    </row>
    <row r="49" spans="1:3">
      <c r="A49">
        <v>151</v>
      </c>
      <c r="B49" t="s">
        <v>84</v>
      </c>
      <c r="C49">
        <v>1919</v>
      </c>
    </row>
    <row r="50" spans="1:3">
      <c r="A50">
        <v>152</v>
      </c>
      <c r="B50" t="s">
        <v>85</v>
      </c>
      <c r="C50">
        <v>1997</v>
      </c>
    </row>
    <row r="51" spans="1:3">
      <c r="A51">
        <v>153</v>
      </c>
      <c r="B51" t="s">
        <v>86</v>
      </c>
      <c r="C51">
        <v>1929</v>
      </c>
    </row>
    <row r="52" spans="1:3">
      <c r="A52">
        <v>154</v>
      </c>
      <c r="B52" t="s">
        <v>87</v>
      </c>
      <c r="C52">
        <v>1988</v>
      </c>
    </row>
    <row r="53" spans="1:3">
      <c r="A53">
        <v>155</v>
      </c>
      <c r="B53" t="s">
        <v>88</v>
      </c>
      <c r="C53">
        <v>1982</v>
      </c>
    </row>
    <row r="54" spans="1:3">
      <c r="A54">
        <v>156</v>
      </c>
      <c r="B54" t="s">
        <v>89</v>
      </c>
      <c r="C54">
        <v>1982</v>
      </c>
    </row>
    <row r="55" spans="1:3">
      <c r="A55">
        <v>157</v>
      </c>
      <c r="B55" t="s">
        <v>90</v>
      </c>
      <c r="C55">
        <v>1982</v>
      </c>
    </row>
    <row r="56" spans="1:3">
      <c r="A56">
        <v>158</v>
      </c>
      <c r="B56" t="s">
        <v>91</v>
      </c>
      <c r="C56">
        <v>1983</v>
      </c>
    </row>
    <row r="57" spans="1:3">
      <c r="A57">
        <v>159</v>
      </c>
      <c r="B57" t="s">
        <v>92</v>
      </c>
      <c r="C57">
        <v>1985</v>
      </c>
    </row>
    <row r="58" spans="1:3">
      <c r="A58">
        <v>160</v>
      </c>
      <c r="B58" t="s">
        <v>93</v>
      </c>
      <c r="C58">
        <v>1979</v>
      </c>
    </row>
    <row r="59" spans="1:3">
      <c r="A59">
        <v>161</v>
      </c>
      <c r="B59" t="s">
        <v>94</v>
      </c>
      <c r="C59">
        <v>1984</v>
      </c>
    </row>
    <row r="60" spans="1:3">
      <c r="A60">
        <v>162</v>
      </c>
      <c r="B60" t="s">
        <v>95</v>
      </c>
      <c r="C60">
        <v>1950</v>
      </c>
    </row>
    <row r="61" spans="1:3">
      <c r="A61">
        <v>163</v>
      </c>
      <c r="B61" t="s">
        <v>96</v>
      </c>
      <c r="C61">
        <v>1955</v>
      </c>
    </row>
    <row r="62" spans="1:3">
      <c r="A62">
        <v>164</v>
      </c>
      <c r="B62" t="s">
        <v>97</v>
      </c>
      <c r="C62">
        <v>1965</v>
      </c>
    </row>
    <row r="63" spans="1:3">
      <c r="A63">
        <v>165</v>
      </c>
      <c r="B63" t="s">
        <v>98</v>
      </c>
      <c r="C63">
        <v>1967</v>
      </c>
    </row>
    <row r="64" spans="1:3">
      <c r="A64">
        <v>166</v>
      </c>
      <c r="B64" t="s">
        <v>99</v>
      </c>
      <c r="C64">
        <v>1946</v>
      </c>
    </row>
    <row r="65" spans="1:3">
      <c r="A65">
        <v>167</v>
      </c>
      <c r="B65" t="s">
        <v>100</v>
      </c>
      <c r="C65">
        <v>1982</v>
      </c>
    </row>
    <row r="66" spans="1:3">
      <c r="A66">
        <v>168</v>
      </c>
      <c r="B66" t="s">
        <v>101</v>
      </c>
      <c r="C66">
        <v>1956</v>
      </c>
    </row>
    <row r="67" spans="1:3">
      <c r="A67">
        <v>169</v>
      </c>
      <c r="B67" t="s">
        <v>102</v>
      </c>
      <c r="C67">
        <v>1985</v>
      </c>
    </row>
    <row r="68" spans="1:3">
      <c r="A68">
        <v>170</v>
      </c>
      <c r="B68" t="s">
        <v>103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zoomScale="160" zoomScaleNormal="160" workbookViewId="0">
      <selection activeCell="D16" sqref="D16"/>
    </sheetView>
  </sheetViews>
  <sheetFormatPr defaultRowHeight="15"/>
  <cols>
    <col min="1" max="1" width="9.85546875" customWidth="1"/>
  </cols>
  <sheetData>
    <row r="1" spans="1:2" ht="14.45">
      <c r="A1" s="2" t="s">
        <v>0</v>
      </c>
      <c r="B1" s="2" t="s">
        <v>34</v>
      </c>
    </row>
    <row r="2" spans="1:2" ht="14.45">
      <c r="A2">
        <v>101</v>
      </c>
      <c r="B2">
        <v>50</v>
      </c>
    </row>
    <row r="3" spans="1:2" ht="14.45">
      <c r="A3">
        <v>101</v>
      </c>
      <c r="B3">
        <v>51</v>
      </c>
    </row>
    <row r="4" spans="1:2" ht="14.45">
      <c r="A4">
        <v>102</v>
      </c>
      <c r="B4">
        <v>52</v>
      </c>
    </row>
    <row r="5" spans="1:2" ht="14.45">
      <c r="A5">
        <v>102</v>
      </c>
      <c r="B5">
        <v>53</v>
      </c>
    </row>
    <row r="6" spans="1:2" ht="14.45">
      <c r="A6">
        <v>103</v>
      </c>
      <c r="B6">
        <v>54</v>
      </c>
    </row>
    <row r="7" spans="1:2" ht="14.45">
      <c r="A7">
        <v>103</v>
      </c>
      <c r="B7">
        <v>55</v>
      </c>
    </row>
    <row r="8" spans="1:2" ht="14.45">
      <c r="A8">
        <v>103</v>
      </c>
      <c r="B8">
        <v>56</v>
      </c>
    </row>
    <row r="9" spans="1:2" ht="14.45">
      <c r="A9">
        <v>104</v>
      </c>
      <c r="B9">
        <v>54</v>
      </c>
    </row>
    <row r="10" spans="1:2" ht="14.45">
      <c r="A10">
        <v>104</v>
      </c>
      <c r="B10">
        <v>56</v>
      </c>
    </row>
    <row r="11" spans="1:2" ht="14.45">
      <c r="A11">
        <v>105</v>
      </c>
      <c r="B11">
        <v>54</v>
      </c>
    </row>
    <row r="12" spans="1:2" ht="14.45">
      <c r="A12">
        <v>105</v>
      </c>
      <c r="B12">
        <v>55</v>
      </c>
    </row>
    <row r="13" spans="1:2" ht="14.45">
      <c r="A13">
        <v>106</v>
      </c>
      <c r="B13">
        <v>57</v>
      </c>
    </row>
    <row r="14" spans="1:2" ht="14.45">
      <c r="A14">
        <v>106</v>
      </c>
      <c r="B14">
        <v>58</v>
      </c>
    </row>
    <row r="15" spans="1:2" ht="14.45">
      <c r="A15">
        <v>107</v>
      </c>
      <c r="B15">
        <v>59</v>
      </c>
    </row>
    <row r="16" spans="1:2" ht="14.45">
      <c r="A16">
        <v>107</v>
      </c>
      <c r="B16">
        <v>60</v>
      </c>
    </row>
    <row r="17" spans="1:2" ht="14.45">
      <c r="A17">
        <v>108</v>
      </c>
      <c r="B17">
        <v>61</v>
      </c>
    </row>
    <row r="18" spans="1:2" ht="14.45">
      <c r="A18">
        <v>108</v>
      </c>
      <c r="B18">
        <v>62</v>
      </c>
    </row>
    <row r="19" spans="1:2" ht="14.45">
      <c r="A19">
        <v>108</v>
      </c>
      <c r="B19">
        <v>63</v>
      </c>
    </row>
    <row r="20" spans="1:2" ht="14.45">
      <c r="A20">
        <v>109</v>
      </c>
      <c r="B20">
        <v>59</v>
      </c>
    </row>
    <row r="21" spans="1:2" ht="14.45">
      <c r="A21">
        <v>109</v>
      </c>
      <c r="B21">
        <v>57</v>
      </c>
    </row>
    <row r="22" spans="1:2" ht="14.45">
      <c r="A22">
        <v>109</v>
      </c>
      <c r="B22">
        <v>64</v>
      </c>
    </row>
    <row r="23" spans="1:2">
      <c r="A23">
        <v>110</v>
      </c>
      <c r="B23">
        <v>65</v>
      </c>
    </row>
    <row r="24" spans="1:2">
      <c r="A24">
        <v>110</v>
      </c>
      <c r="B24">
        <v>66</v>
      </c>
    </row>
    <row r="25" spans="1:2">
      <c r="A25">
        <v>111</v>
      </c>
      <c r="B25">
        <v>67</v>
      </c>
    </row>
    <row r="26" spans="1:2">
      <c r="A26">
        <v>111</v>
      </c>
      <c r="B26">
        <v>68</v>
      </c>
    </row>
    <row r="27" spans="1:2">
      <c r="A27">
        <v>112</v>
      </c>
      <c r="B27">
        <v>69</v>
      </c>
    </row>
    <row r="28" spans="1:2">
      <c r="A28">
        <v>112</v>
      </c>
      <c r="B28">
        <v>70</v>
      </c>
    </row>
    <row r="29" spans="1:2">
      <c r="A29">
        <v>113</v>
      </c>
      <c r="B29">
        <v>71</v>
      </c>
    </row>
    <row r="30" spans="1:2">
      <c r="A30">
        <v>113</v>
      </c>
      <c r="B30">
        <v>72</v>
      </c>
    </row>
    <row r="31" spans="1:2">
      <c r="A31">
        <v>114</v>
      </c>
      <c r="B31">
        <v>73</v>
      </c>
    </row>
    <row r="32" spans="1:2">
      <c r="A32">
        <v>114</v>
      </c>
      <c r="B32">
        <v>74</v>
      </c>
    </row>
    <row r="33" spans="1:2">
      <c r="A33">
        <v>115</v>
      </c>
      <c r="B33">
        <v>75</v>
      </c>
    </row>
    <row r="34" spans="1:2">
      <c r="A34">
        <v>115</v>
      </c>
      <c r="B34">
        <v>76</v>
      </c>
    </row>
    <row r="35" spans="1:2">
      <c r="A35">
        <v>116</v>
      </c>
      <c r="B35">
        <v>77</v>
      </c>
    </row>
    <row r="36" spans="1:2">
      <c r="A36">
        <v>116</v>
      </c>
      <c r="B36">
        <v>78</v>
      </c>
    </row>
    <row r="37" spans="1:2">
      <c r="A37">
        <v>117</v>
      </c>
      <c r="B37">
        <v>69</v>
      </c>
    </row>
    <row r="38" spans="1:2">
      <c r="A38">
        <v>117</v>
      </c>
      <c r="B38">
        <v>79</v>
      </c>
    </row>
    <row r="39" spans="1:2">
      <c r="A39">
        <v>118</v>
      </c>
      <c r="B39">
        <v>80</v>
      </c>
    </row>
    <row r="40" spans="1:2">
      <c r="A40">
        <v>118</v>
      </c>
      <c r="B40">
        <v>81</v>
      </c>
    </row>
    <row r="41" spans="1:2">
      <c r="A41">
        <v>119</v>
      </c>
      <c r="B41">
        <v>82</v>
      </c>
    </row>
    <row r="42" spans="1:2">
      <c r="A42">
        <v>119</v>
      </c>
      <c r="B42">
        <v>83</v>
      </c>
    </row>
    <row r="43" spans="1:2">
      <c r="A43">
        <v>120</v>
      </c>
      <c r="B43">
        <v>84</v>
      </c>
    </row>
    <row r="44" spans="1:2">
      <c r="A44">
        <v>120</v>
      </c>
      <c r="B44">
        <v>85</v>
      </c>
    </row>
    <row r="45" spans="1:2">
      <c r="A45">
        <v>121</v>
      </c>
      <c r="B45">
        <v>86</v>
      </c>
    </row>
    <row r="46" spans="1:2">
      <c r="A46">
        <v>121</v>
      </c>
      <c r="B46">
        <v>87</v>
      </c>
    </row>
    <row r="47" spans="1:2">
      <c r="A47">
        <v>122</v>
      </c>
      <c r="B47">
        <v>88</v>
      </c>
    </row>
    <row r="48" spans="1:2">
      <c r="A48">
        <v>122</v>
      </c>
      <c r="B48">
        <v>89</v>
      </c>
    </row>
    <row r="49" spans="1:2">
      <c r="A49">
        <v>123</v>
      </c>
      <c r="B49">
        <v>90</v>
      </c>
    </row>
    <row r="50" spans="1:2">
      <c r="A50">
        <v>123</v>
      </c>
      <c r="B50">
        <v>91</v>
      </c>
    </row>
    <row r="51" spans="1:2">
      <c r="A51">
        <v>124</v>
      </c>
      <c r="B51">
        <v>92</v>
      </c>
    </row>
    <row r="52" spans="1:2">
      <c r="A52">
        <v>124</v>
      </c>
      <c r="B52">
        <v>93</v>
      </c>
    </row>
    <row r="53" spans="1:2">
      <c r="A53">
        <v>125</v>
      </c>
      <c r="B53">
        <v>94</v>
      </c>
    </row>
    <row r="54" spans="1:2">
      <c r="A54">
        <v>125</v>
      </c>
      <c r="B54">
        <v>95</v>
      </c>
    </row>
    <row r="55" spans="1:2">
      <c r="A55">
        <v>125</v>
      </c>
      <c r="B55">
        <v>54</v>
      </c>
    </row>
    <row r="56" spans="1:2">
      <c r="A56">
        <v>126</v>
      </c>
      <c r="B56">
        <v>94</v>
      </c>
    </row>
    <row r="57" spans="1:2">
      <c r="A57">
        <v>126</v>
      </c>
      <c r="B57">
        <v>95</v>
      </c>
    </row>
    <row r="58" spans="1:2">
      <c r="A58">
        <v>126</v>
      </c>
      <c r="B58">
        <v>54</v>
      </c>
    </row>
    <row r="59" spans="1:2">
      <c r="A59">
        <v>127</v>
      </c>
      <c r="B59">
        <v>150</v>
      </c>
    </row>
    <row r="60" spans="1:2">
      <c r="A60">
        <v>127</v>
      </c>
      <c r="B60">
        <v>151</v>
      </c>
    </row>
    <row r="61" spans="1:2">
      <c r="A61">
        <v>128</v>
      </c>
      <c r="B61">
        <v>61</v>
      </c>
    </row>
    <row r="62" spans="1:2">
      <c r="A62">
        <v>128</v>
      </c>
      <c r="B62">
        <v>152</v>
      </c>
    </row>
    <row r="63" spans="1:2">
      <c r="A63">
        <v>129</v>
      </c>
      <c r="B63">
        <v>51</v>
      </c>
    </row>
    <row r="64" spans="1:2">
      <c r="A64">
        <v>129</v>
      </c>
      <c r="B64">
        <v>153</v>
      </c>
    </row>
    <row r="65" spans="1:2">
      <c r="A65">
        <v>130</v>
      </c>
      <c r="B65">
        <v>61</v>
      </c>
    </row>
    <row r="66" spans="1:2">
      <c r="A66">
        <v>130</v>
      </c>
      <c r="B66">
        <v>154</v>
      </c>
    </row>
    <row r="67" spans="1:2">
      <c r="A67">
        <v>131</v>
      </c>
      <c r="B67">
        <v>155</v>
      </c>
    </row>
    <row r="68" spans="1:2">
      <c r="A68">
        <v>131</v>
      </c>
      <c r="B68">
        <v>154</v>
      </c>
    </row>
    <row r="69" spans="1:2">
      <c r="A69">
        <v>132</v>
      </c>
      <c r="B69">
        <v>156</v>
      </c>
    </row>
    <row r="70" spans="1:2">
      <c r="A70">
        <v>132</v>
      </c>
      <c r="B70">
        <v>157</v>
      </c>
    </row>
    <row r="71" spans="1:2">
      <c r="A71">
        <v>133</v>
      </c>
      <c r="B71">
        <v>158</v>
      </c>
    </row>
    <row r="72" spans="1:2">
      <c r="A72">
        <v>133</v>
      </c>
      <c r="B72">
        <v>159</v>
      </c>
    </row>
    <row r="73" spans="1:2">
      <c r="A73">
        <v>134</v>
      </c>
      <c r="B73">
        <v>160</v>
      </c>
    </row>
    <row r="74" spans="1:2">
      <c r="A74">
        <v>134</v>
      </c>
      <c r="B74">
        <v>161</v>
      </c>
    </row>
    <row r="75" spans="1:2">
      <c r="A75">
        <v>135</v>
      </c>
      <c r="B75">
        <v>162</v>
      </c>
    </row>
    <row r="76" spans="1:2">
      <c r="A76">
        <v>135</v>
      </c>
      <c r="B76">
        <v>163</v>
      </c>
    </row>
    <row r="77" spans="1:2">
      <c r="A77">
        <v>136</v>
      </c>
      <c r="B77">
        <v>164</v>
      </c>
    </row>
    <row r="78" spans="1:2">
      <c r="A78">
        <v>136</v>
      </c>
      <c r="B78">
        <v>165</v>
      </c>
    </row>
    <row r="79" spans="1:2">
      <c r="A79">
        <v>137</v>
      </c>
      <c r="B79">
        <v>95</v>
      </c>
    </row>
    <row r="80" spans="1:2">
      <c r="A80">
        <v>137</v>
      </c>
      <c r="B80">
        <v>166</v>
      </c>
    </row>
    <row r="81" spans="1:2">
      <c r="A81">
        <v>138</v>
      </c>
      <c r="B81">
        <v>95</v>
      </c>
    </row>
    <row r="82" spans="1:2">
      <c r="A82">
        <v>138</v>
      </c>
      <c r="B82">
        <v>167</v>
      </c>
    </row>
    <row r="83" spans="1:2">
      <c r="A83">
        <v>139</v>
      </c>
      <c r="B83">
        <v>164</v>
      </c>
    </row>
    <row r="84" spans="1:2">
      <c r="A84">
        <v>139</v>
      </c>
      <c r="B84">
        <v>168</v>
      </c>
    </row>
    <row r="85" spans="1:2">
      <c r="A85">
        <v>140</v>
      </c>
      <c r="B85">
        <v>169</v>
      </c>
    </row>
    <row r="86" spans="1:2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60" zoomScaleNormal="160" workbookViewId="0">
      <selection activeCell="A4" sqref="A4"/>
    </sheetView>
  </sheetViews>
  <sheetFormatPr defaultRowHeight="15"/>
  <cols>
    <col min="1" max="1" width="12.42578125" customWidth="1"/>
  </cols>
  <sheetData>
    <row r="1" spans="1:2">
      <c r="A1" s="2" t="s">
        <v>4</v>
      </c>
      <c r="B1" s="2" t="s">
        <v>35</v>
      </c>
    </row>
    <row r="2" spans="1:2">
      <c r="A2">
        <v>1</v>
      </c>
      <c r="B2" t="s">
        <v>104</v>
      </c>
    </row>
    <row r="3" spans="1:2">
      <c r="A3">
        <v>2</v>
      </c>
      <c r="B3" t="s">
        <v>105</v>
      </c>
    </row>
    <row r="4" spans="1:2">
      <c r="A4">
        <v>3</v>
      </c>
      <c r="B4" t="s">
        <v>106</v>
      </c>
    </row>
    <row r="5" spans="1:2">
      <c r="A5">
        <v>4</v>
      </c>
      <c r="B5" t="s">
        <v>107</v>
      </c>
    </row>
    <row r="6" spans="1:2">
      <c r="A6">
        <v>5</v>
      </c>
      <c r="B6" t="s">
        <v>108</v>
      </c>
    </row>
    <row r="7" spans="1:2">
      <c r="A7">
        <v>6</v>
      </c>
      <c r="B7" t="s">
        <v>109</v>
      </c>
    </row>
    <row r="8" spans="1:2">
      <c r="A8">
        <v>7</v>
      </c>
      <c r="B8" t="s">
        <v>110</v>
      </c>
    </row>
    <row r="9" spans="1:2">
      <c r="A9">
        <v>8</v>
      </c>
      <c r="B9" t="s">
        <v>111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F A A B Q S w M E F A A C A A g A 5 Y t 7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5 Y t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L e 1 Y C J 4 n h a Q I A A O g H A A A T A B w A R m 9 y b X V s Y X M v U 2 V j d G l v b j E u b S C i G A A o o B Q A A A A A A A A A A A A A A A A A A A A A A A A A A A C t V c 9 r 2 z A Y v Q f y P w j t 4 o B r S B k 7 t P T Q O R 3 s s I 4 1 o T u U E m T 7 S y I q S 0 E / 0 p q Q / 3 2 S 7 d q K 7 d B s z J c E f d J 7 7 3 t 6 k h S k m g q O 5 t X v 9 H o 8 G o / U h k j I 0 A + x o 6 D Q D W K g x y N k v 7 k w M g U 7 c v e W A o t i I y V w / V v I l 0 S I l 2 C y f 7 o n O d z g a i V + P j z F g m s 7 5 T m s A D 7 h e E P 4 2 o I v i i 1 g i 7 Q g C Y N o I Q l X K y H z W D C T c 1 d U Q c U W 7 v c 4 d 3 h L m i 0 1 1 Q x w i L S d g D S 8 6 U O I 9 p j y z C g t i 1 5 B A g O i Y F k A k b b 4 n e s v n y M H X i 3 L s 2 Q p i a Z 8 / b 6 S 8 K I s K W 0 y K n p 4 z G o 3 Z O 2 k 9 O E q 6 V M f 6 j B p + r 6 o P z Q j m q D Y 6 u K W F 1 3 4 n / O j 4 1 C z f i 6 k t o M P 4 l W 1 t r n B 4 E z s Q R 9 / y g x k d K t S 4 J l d 4 g t + A D v b M s 7 M l t G U a J u E l R Q 5 O s Z A a d l 1 K 2 l G l T U 0 d b J 8 y c 6 g D v s R 1 5 a R 1 M 7 l h j H 0 S v U G Y X w v N L r d E c o c L s Y t R T 3 7 k T A D w d 8 K D R 1 F 2 A E P a 0 h 5 h B 0 2 O f C k L i T N c 7 c 7 N h M n 8 6 u C M 3 t y m 9 J k z U F G D t + P 3 c C O 1 B y + I a 7 Q U h 9 p D N t k 9 u J Y B a Y R T 8 q r o J / I L n E b S u u 4 H j Y a J Q W 6 8 p L q Z l b r g / P Z Q 9 S P b I m k 7 V a V f 1 y L X 4 s 7 k m 5 m w G h O b S H Y 4 y t s T + Q v I z T M d W H Z Y 7 U L 0 Y o w B Z N + E K N p n y e 6 9 M 3 y T + T 0 g 0 v r D F P 6 J 7 G U 0 L l O e o J O p o K T f D g V r t C m 4 r i L E y K a M X x K B K 5 P 7 w l / L j / 0 p y v Y V 9 J p c j y i f J j E f 6 e + U U 5 4 S u 3 2 / s t b 1 a 7 + / + 9 V 7 w F J T L Y G / T 7 M T Z 6 A r F + q H X A D A x X D q e 7 h p G U 3 a X G m X / j 6 D 1 B L A Q I t A B Q A A g A I A O W L e 1 Z I s u X 4 p A A A A P Y A A A A S A A A A A A A A A A A A A A A A A A A A A A B D b 2 5 m a W c v U G F j a 2 F n Z S 5 4 b W x Q S w E C L Q A U A A I A C A D l i 3 t W D 8 r p q 6 Q A A A D p A A A A E w A A A A A A A A A A A A A A A A D w A A A A W 0 N v b n R l b n R f V H l w Z X N d L n h t b F B L A Q I t A B Q A A g A I A O W L e 1 Y C J 4 n h a Q I A A O g H A A A T A A A A A A A A A A A A A A A A A O E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Y a A A A A A A A A t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b 3 Z p Z X M v Q X V 0 b 1 J l b W 9 2 Z W R D b 2 x 1 b W 5 z M S 5 7 b W 9 2 a W V f a W Q s M H 0 m c X V v d D s s J n F 1 b 3 Q 7 U 2 V j d G l v b j E v T W 9 2 a W V z L 0 F 1 d G 9 S Z W 1 v d m V k Q 2 9 s d W 1 u c z E u e 3 R p d G x l L D F 9 J n F 1 b 3 Q 7 L C Z x d W 9 0 O 1 N l Y 3 R p b 2 4 x L 0 1 v d m l l c y 9 B d X R v U m V t b 3 Z l Z E N v b H V t b n M x L n t p b m R 1 c 3 R y e S w y f S Z x d W 9 0 O y w m c X V v d D t T Z W N 0 a W 9 u M S 9 N b 3 Z p Z X M v Q X V 0 b 1 J l b W 9 2 Z W R D b 2 x 1 b W 5 z M S 5 7 c m V s Z W F z Z V 9 5 Z W F y L D N 9 J n F 1 b 3 Q 7 L C Z x d W 9 0 O 1 N l Y 3 R p b 2 4 x L 0 1 v d m l l c y 9 B d X R v U m V t b 3 Z l Z E N v b H V t b n M x L n t p b W R i X 3 J h d G l u Z y w 0 f S Z x d W 9 0 O y w m c X V v d D t T Z W N 0 a W 9 u M S 9 N b 3 Z p Z X M v Q X V 0 b 1 J l b W 9 2 Z W R D b 2 x 1 b W 5 z M S 5 7 c 3 R 1 Z G l v L D V 9 J n F 1 b 3 Q 7 L C Z x d W 9 0 O 1 N l Y 3 R p b 2 4 x L 0 1 v d m l l c y 9 B d X R v U m V t b 3 Z l Z E N v b H V t b n M x L n t s Y W 5 n d W F n Z V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D b 2 x 1 b W 5 U e X B l c y I g V m F s d W U 9 I n N C Z 1 l H Q X d B R 0 F 3 P T 0 i I C 8 + P E V u d H J 5 I F R 5 c G U 9 I k Z p b G x M Y X N 0 V X B k Y X R l Z C I g V m F s d W U 9 I m Q y M D I z L T A y L T I 3 V D E w O j A 3 O j E 5 L j A 5 M D k 1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/ I G L q u n 9 k m f n m c m e D M V u Q A A A A A C A A A A A A A Q Z g A A A A E A A C A A A A B F e 8 / V r G a t / y g + K M e v l H k 4 J 4 p 4 O 8 3 5 g L h o 0 O V 6 n e 8 c k w A A A A A O g A A A A A I A A C A A A A A Y B G O k S H 6 C Q g 4 J u s g 4 a D a Y G r d 3 R / J Q k q 2 j e T H b e V V N f l A A A A D c A d o F B K z O A k d c g l B c t / h w R 0 z Y B l n a s w h d j I E u k w U 8 + e 3 F u a c I v u E I K C 9 a C q x 1 o b z A V Q j Y t 1 9 l D e w 2 y 5 K 9 y P l G p i 4 1 7 o Y u 4 o e A 2 / 6 R F l 6 E B U A A A A A c 8 l w I I 9 h B 5 J 5 j s N l C x I s e U m Q f s R M S o E j + 5 h E r / c K / C V / 2 O W 4 u n i 4 c g l I S Y z Z 7 0 N j n G r 8 R E r u J 3 4 G W A O / r L x 0 d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FF9027-FBEF-4910-8EE6-13D64012C7E9}">
  <ds:schemaRefs>
    <ds:schemaRef ds:uri="http://purl.org/dc/terms/"/>
    <ds:schemaRef ds:uri="http://schemas.openxmlformats.org/package/2006/metadata/core-properties"/>
    <ds:schemaRef ds:uri="631564f6-0349-4cc5-b00d-7cf3ba42f82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6297aa2-77d1-4586-9726-07d56a535ee7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oom garia</cp:lastModifiedBy>
  <dcterms:created xsi:type="dcterms:W3CDTF">2015-06-05T18:17:20Z</dcterms:created>
  <dcterms:modified xsi:type="dcterms:W3CDTF">2024-01-25T16:35:42Z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