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sheetId="1" r:id="rId4"/>
  </sheets>
  <definedNames/>
  <calcPr/>
</workbook>
</file>

<file path=xl/sharedStrings.xml><?xml version="1.0" encoding="utf-8"?>
<sst xmlns="http://schemas.openxmlformats.org/spreadsheetml/2006/main" count="5030" uniqueCount="927">
  <si>
    <t>Submission Date</t>
  </si>
  <si>
    <t>Last Update Date</t>
  </si>
  <si>
    <t>Who do you identify as?</t>
  </si>
  <si>
    <t>What age group do you belong to?  ?????</t>
  </si>
  <si>
    <t>? What is your highest level of acquired education?</t>
  </si>
  <si>
    <t>?‍? What is your current employment status?</t>
  </si>
  <si>
    <t>Which of the following apps have you used before? ?</t>
  </si>
  <si>
    <t>Which of the following is your favourite fintech app? ?</t>
  </si>
  <si>
    <t>Which of the following activities do you use your fintech app for? ?</t>
  </si>
  <si>
    <t>How frequently do you use your preferred fintech app? ?</t>
  </si>
  <si>
    <t>Which of the following transaction types have you used before? ?</t>
  </si>
  <si>
    <t>What is the most important quality to you in a fintech app? ?</t>
  </si>
  <si>
    <t>On a scale of 1 to 5, rate the following: &gt;&gt; &lt;span style="color: rgb(51, 51, 51); font-family: "&gt;&lt;span style = "font-weight: 700"&gt;Your&lt;...</t>
  </si>
  <si>
    <t>On a scale of 1 to 5, rate the following: &gt;&gt; &lt;span style="color: rgb(51, 51, 51); font-family: "&gt;The level of knowledge/skills for usin...</t>
  </si>
  <si>
    <t>On a scale of 1 to 5, how much do you agree with the following statements about your favor... &gt;&gt; I find my current app easy to use.</t>
  </si>
  <si>
    <t>On a scale of 1 to 5, how much do you agree with the following statements about your favor... &gt;&gt; I understand what most options do on my current fintech app.</t>
  </si>
  <si>
    <t>On a scale of 1 to 5, how much do you agree with the following statements about your favor... &gt;&gt; My current fintech app frequently gives me errors when I use it.</t>
  </si>
  <si>
    <t>On a scale of 1 to 5, how much do you agree with the following statements about your favor... &gt;&gt; I find my current fintech app difficult to use.</t>
  </si>
  <si>
    <t>On a scale of 1 to 5, how much do you agree with the following statements about your favor... &gt;&gt; There are many options on my current fintech app that I do not use.</t>
  </si>
  <si>
    <t>On a scale of 1 to 5, how much do you agree with the following statements about your favor... &gt;&gt; I do not understand what many options on my current fintech app do.</t>
  </si>
  <si>
    <t>Do you have face any difficulties in using fintech apps due to any medical or other visual, oral, auditory and/or any other special needs? -?‍?? ??‍??</t>
  </si>
  <si>
    <t>If your answer was 'Yes' to the previous question, please explain your special needs and the difficulties you face in using fintech apps due to them, in as much detail as possible.</t>
  </si>
  <si>
    <t>Do any of the fintech apps you have used issue their own Credit/Debit Card?</t>
  </si>
  <si>
    <t>Have you used or would like to use the Credit/Debit Card of a fintech app?</t>
  </si>
  <si>
    <t>If you have been issued a Credit/Debit Card from a fintech app, approximately what was the number of weeks it took for you to acquire that card?</t>
  </si>
  <si>
    <t>If you have been issued a Credit/Debit Card from a fintech app, were you aware of the status of your application for the card from the moment you requested it until you acquired it?</t>
  </si>
  <si>
    <t>Which of  the following notifications (via SMS, email, pop-ups etc) do you find ANNOYING BUT IMPORTANT when using a fintech app? ?</t>
  </si>
  <si>
    <t>Which of  the following notifications (via SMS, email, pop-ups etc) do you find UNNECESSARY AND UNIMPORTANT when using a fintech app? ?</t>
  </si>
  <si>
    <t>Read the two login notification messages given above. Describe your preferences by selecting all options you agree with. -️</t>
  </si>
  <si>
    <t>Which of the following languages do you understand (speak or can read)? ?️</t>
  </si>
  <si>
    <t>Which language do you primarily interact in with your fintech app? ?️</t>
  </si>
  <si>
    <t>Would you prefer using other languages you understand to interact with your fintech app over the language you primarily use for interacting with it? ?</t>
  </si>
  <si>
    <t>Which of the following personal details would you be hesitant in providing when creating an account in a fintech app? ?(You may be hesitant that your details may be used for fraud or theft etc.)</t>
  </si>
  <si>
    <t>Which of the following personal details would you be comfortable providing when creating an account in a fintech app? ?</t>
  </si>
  <si>
    <t>On a scale of 1 to 5, how likely are you to continue creating an account on a fintech app ... &gt;&gt; Screenshot of the front and back of your original CNIC</t>
  </si>
  <si>
    <t>On a scale of 1 to 5, how likely are you to continue creating an account on a fintech app ... &gt;&gt; Date of Birth</t>
  </si>
  <si>
    <t>On a scale of 1 to 5, how likely are you to continue creating an account on a fintech app ... &gt;&gt; Snapshot of face (for facial recognition)</t>
  </si>
  <si>
    <t>On a scale of 1 to 5, how likely are you to continue creating an account on a fintech app ... &gt;&gt; Fingerprint</t>
  </si>
  <si>
    <t>Which of the following ways to perform the following task would you prefer?</t>
  </si>
  <si>
    <t>Look at the button on the top-right corner of the three screens in the images below (as indicated by the blue arrow). Explain what you think this button does in six or less words.</t>
  </si>
  <si>
    <t>Which of the following types of Help/Support sections in fintech apps have you used before?</t>
  </si>
  <si>
    <t>Which one of the following buttons would you click to contact the customer support helpline (via phone call) in an app?</t>
  </si>
  <si>
    <t>Which one of the following buttons would you click to chat with a virtual customer service representative (Chatbot) for help in an app? (You can choose the same option you've selected in a previous question, if you would like to ?)</t>
  </si>
  <si>
    <t>Which one of the following buttons would you click to access the FAQ help section in an app? (You can choose the same option you've selected in a previous question, if you would like to ?)</t>
  </si>
  <si>
    <t>Which one of the following buttons would you click to access the overall Help/Support Center in an app? (You can choose the same option you've selected in a previous question, if you would like to ?)</t>
  </si>
  <si>
    <t>On a scale of 1 to 5, how much do you agree with the following statements about the four s... &gt;&gt; The 'Help' section of this app is easy to navigate.</t>
  </si>
  <si>
    <t>On a scale of 1 to 5, how much do you agree with the following statements about the four s... &gt;&gt; &lt;span style="display: inline !important;"&gt;The 'Help' section of this app is simple.&lt;/span&gt;</t>
  </si>
  <si>
    <t>On a scale of 1 to 5, how much do you agree with the following statements about the four s... &gt;&gt; &lt;span style="display: inline !important;"&gt;I would be able to find an answer to an issue in...</t>
  </si>
  <si>
    <t>On a scale of 1 to 5, how much do you agree with the following statements about the four s... &gt;&gt; The instructions for each question in this section are clear and understandable.</t>
  </si>
  <si>
    <t>On a scale of 1 to 5, how much do you agree with the following statements about the four s... &gt;&gt; &lt;span style="display: inline !important;"&gt;The instructions for each question in this secti...</t>
  </si>
  <si>
    <t>On a scale of 1 to 5, how much do you agree with the following statements about the four s... &gt;&gt; I do not understand what many options on my current fintech app do.&lt;br&gt;</t>
  </si>
  <si>
    <t>On a scale of 1 to 5, how much do you agree with the following statements about the four s... &gt;&gt; This section should be called FAQ, instead of Help.</t>
  </si>
  <si>
    <t>On a scale of 1 to 5, how much do you agree with the following statements about the four s... &gt;&gt; The tabs that divide the questions into different sections will help me find the answers t...</t>
  </si>
  <si>
    <t>On a scale of 1 to 5, how much do you agree with the following statements about the four s... &gt;&gt; &lt;span style="display: inline !important;"&gt;I would like to have a search bar where I can ty...</t>
  </si>
  <si>
    <t>On a scale of 1 to 5, how much do you agree with the following statements about the four s... &gt;&gt; I would like to have both a search bar and tabs for different sections for finding the ans...</t>
  </si>
  <si>
    <t>On a scale of 1 to 5, how much do you agree with the following statements about the four s... &gt;&gt; &lt;span style="display: inline !important;"&gt;The 'Help' section of this app is friendly and i...</t>
  </si>
  <si>
    <t>Which of the following statistics are most important for you to know about your finances? ?</t>
  </si>
  <si>
    <t>On a scale of 1 to 5, how much would you like to have each of the following features in a ... &gt;&gt; Dark mode/Light mode themes</t>
  </si>
  <si>
    <t>On a scale of 1 to 5, how much would you like to have each of the following features in a ... &gt;&gt; Custom color themes</t>
  </si>
  <si>
    <t>On a scale of 1 to 5, how much would you like to have each of the following features in a ... &gt;&gt; Chatbot/AI assistant (converse with a digital assistant by asking queries)</t>
  </si>
  <si>
    <t>On a scale of 1 to 5, how much would you like to have each of the following features in a ... &gt;&gt; Voice control (interact with the app using spoken commands or voice inputs instead of typi...</t>
  </si>
  <si>
    <t>On a scale of 1 to 5, how much would you like to have each of the following features in a ... &gt;&gt; Facial recognition as a biometric verification for login</t>
  </si>
  <si>
    <t>On a scale of 1 to 5, how much would you like to have each of the following features in a ... &gt;&gt; Auto-filling OTP from SMS (no need to type it in yourself)</t>
  </si>
  <si>
    <t>On a scale of 1 to 5, how much would you like to have each of the following features in a ... &gt;&gt; ATM locators for your account's bank(s)</t>
  </si>
  <si>
    <t>On a scale of 1 to 5, how much would you like to have each of the following features in a ... &gt;&gt; Offline access to E-statement of transactions</t>
  </si>
  <si>
    <t>On a scale of 1 to 5, how much would you like to have each of the following features in a ... &gt;&gt; Auto-completing account/phone number when sending money</t>
  </si>
  <si>
    <t>On a scale of 1 to 5, how much would you like to have each of the following features in a ... &gt;&gt; Personalize to add/edit your favourite services on your app's homescreen</t>
  </si>
  <si>
    <t>On a scale of 1 to 5, how much would you like to have each of the following features in a ... &gt;&gt; Links to video tutorials against every option in case you do not understand how to use it/...</t>
  </si>
  <si>
    <t>Would you like to have an "Explore As A Guest" option in your fintech app?</t>
  </si>
  <si>
    <t>Suppose you were about to send someone money through your fintech app and had entered all details when you accidentally closed the app. When you re-open the app, do you want to:</t>
  </si>
  <si>
    <t>Is there anything that about the app in the two screens in the image above that you bothers you?</t>
  </si>
  <si>
    <t>Is there anything that about the app in the two screens in the image above that you like?</t>
  </si>
  <si>
    <t>What is the most important quality to you in a fintech app? ? 2</t>
  </si>
  <si>
    <t>Why do you use your preferred fintech app over other apps for financial activities?</t>
  </si>
  <si>
    <t>What is one thing you wish you could do through your preferred fintech app that you cannot do on it already?</t>
  </si>
  <si>
    <t>Are you interested in continuing to be a part of this project and are willing to be contacted by our team later to help us improve your experience with fintech apps?</t>
  </si>
  <si>
    <t>Name</t>
  </si>
  <si>
    <t>Phone number (e.g. 03022932933)</t>
  </si>
  <si>
    <t>Email</t>
  </si>
  <si>
    <t>IP</t>
  </si>
  <si>
    <t>Submission ID</t>
  </si>
  <si>
    <t>Edit Link</t>
  </si>
  <si>
    <t>2400:adc1:4a3:ff00:ad11:3cd8:9594:addb</t>
  </si>
  <si>
    <t>Male (he/him)</t>
  </si>
  <si>
    <t>25 - 35 years old</t>
  </si>
  <si>
    <t>Undergraduate or equivalent level degree</t>
  </si>
  <si>
    <t>Student</t>
  </si>
  <si>
    <t>SadaPay
Easypaisa
PayPal</t>
  </si>
  <si>
    <t>PayPal</t>
  </si>
  <si>
    <t>Making online transactions
Mobile recharge
Shopping</t>
  </si>
  <si>
    <t>Once or twice a month</t>
  </si>
  <si>
    <t>Shopping bills
Miscellaneous payments</t>
  </si>
  <si>
    <t>Faster transactions
Remote transactions (do not need to go to the bank or retailers etc)
Cheaper than using bank services</t>
  </si>
  <si>
    <t>Very good</t>
  </si>
  <si>
    <t>Good</t>
  </si>
  <si>
    <t>Agree</t>
  </si>
  <si>
    <t>Neither agree, nor disagree</t>
  </si>
  <si>
    <t>Disagree</t>
  </si>
  <si>
    <t>Strongly agree</t>
  </si>
  <si>
    <t>No</t>
  </si>
  <si>
    <t>Yes</t>
  </si>
  <si>
    <t>I have never been issued a Credit/Debit Card from a fintech app</t>
  </si>
  <si>
    <t>Successful logging-in details
Outgoing transactions confirmations</t>
  </si>
  <si>
    <t>Successful logging-out details
E-statement subscription offers
App upgrades or changes to interface of app</t>
  </si>
  <si>
    <t>01-28-2011 18:35 AM
02-27-2011 08:08 AM
They're annoying but necessary. It feels nice to know if anyone *other than me* ever successfully logged into my account, I'd be the first to know.</t>
  </si>
  <si>
    <t>English and Urdu</t>
  </si>
  <si>
    <t>English</t>
  </si>
  <si>
    <t>01-28-2011 18:35 AM</t>
  </si>
  <si>
    <t>Not sure</t>
  </si>
  <si>
    <t>Very likely</t>
  </si>
  <si>
    <t>Not at all likely</t>
  </si>
  <si>
    <t>Likely</t>
  </si>
  <si>
    <t>Screen 3</t>
  </si>
  <si>
    <t>Call support</t>
  </si>
  <si>
    <t>11111.655126281aef85.81353905.png</t>
  </si>
  <si>
    <t>22.6551264ae065c5.24808248.png</t>
  </si>
  <si>
    <t>Very much</t>
  </si>
  <si>
    <t>Not much</t>
  </si>
  <si>
    <t>Not at all</t>
  </si>
  <si>
    <t>A little</t>
  </si>
  <si>
    <t>Return to the homepage of the app</t>
  </si>
  <si>
    <t>Far too much whitespace.</t>
  </si>
  <si>
    <t>The services are somewhat grouped into categories.</t>
  </si>
  <si>
    <t>Danial</t>
  </si>
  <si>
    <t>d.syed.12429@khi.iba.edu.pk</t>
  </si>
  <si>
    <t>111.88.87.59</t>
  </si>
  <si>
    <t>18 - 25 years old</t>
  </si>
  <si>
    <t>Salaried employee</t>
  </si>
  <si>
    <t>SadaPay
Nayapay</t>
  </si>
  <si>
    <t>SadaPay</t>
  </si>
  <si>
    <t>Making online transactions
Mobile recharge</t>
  </si>
  <si>
    <t>Daily</t>
  </si>
  <si>
    <t>Bill payment
Shopping bills</t>
  </si>
  <si>
    <t>Faster transactions
Remote transactions (do not need to go to the bank or retailers etc)
Security</t>
  </si>
  <si>
    <t>Average</t>
  </si>
  <si>
    <t>Strongly disagree</t>
  </si>
  <si>
    <t>Through the application</t>
  </si>
  <si>
    <t>Outgoing transactions confirmations
Incoming transactions alerts
Account settings (passwords resets, username changes etc)</t>
  </si>
  <si>
    <t>Successful logging-in details
Successful logging-out details
Incomplete/incorrect input (as a pop-up)
App upgrades or changes to interface of app</t>
  </si>
  <si>
    <t>Notification 1 is wordier than Notification 2
Notification 2 is simpler than Notification 1
Notification 2 is easier to understand than Notification 1</t>
  </si>
  <si>
    <t>English
Urdu
Pashto
Saraiki
Punjabi
A bit of burushaski</t>
  </si>
  <si>
    <t>Father's/Mother's name</t>
  </si>
  <si>
    <t>Name
CNIC
Screenshot of the front and back of your original CNIC
Date of Birth
Fingerprint</t>
  </si>
  <si>
    <t>Helpline</t>
  </si>
  <si>
    <t>Chat with a customer service representative</t>
  </si>
  <si>
    <t>111111.655125fee82003.89051665.png</t>
  </si>
  <si>
    <t>1111.655126cb09d069.65572519.png</t>
  </si>
  <si>
    <t>Current balance
Weekly expenditure
Monthly expenditure
Transaction trend (rise and fall in current balance)
Types of transactions made (shopping, salary, bills, miscellaneous etc)</t>
  </si>
  <si>
    <t>Neutral/Do not understand feature</t>
  </si>
  <si>
    <t>Simple and visually good</t>
  </si>
  <si>
    <t>It seems less technically-intimidating to use.
It has a more attractive, easy-to-use interface compared to other apps.
It has its own Debit/Credit Card.</t>
  </si>
  <si>
    <t>Better discounts &amp; deals</t>
  </si>
  <si>
    <t>Sulman Masood</t>
  </si>
  <si>
    <t>sulemanbasra@gmail.com</t>
  </si>
  <si>
    <t>2401:ba80:a107:fe7d:4c31:a1:9303:b954</t>
  </si>
  <si>
    <t>Female (she/her)</t>
  </si>
  <si>
    <t>Secondary education</t>
  </si>
  <si>
    <t>Meezan bank</t>
  </si>
  <si>
    <t>Maazan bank</t>
  </si>
  <si>
    <t>Checking account balance
Making online transactions
Receiving salary
Mobile recharge
Shopping</t>
  </si>
  <si>
    <t>Once or twice a week</t>
  </si>
  <si>
    <t>Faster transactions
Remote transactions (do not need to go to the bank or retailers etc)
Security
Cheaper than using bank services</t>
  </si>
  <si>
    <t>Very bad</t>
  </si>
  <si>
    <t>Successful logging-in details
Successful logging-out details
Outgoing transactions confirmations
Incoming transactions alerts
Unsuccessful transactions
Session has timed out
Account settings (passwords resets, username changes etc)
App upgrades or changes to interface of app</t>
  </si>
  <si>
    <t>E-statement subscription offers</t>
  </si>
  <si>
    <t>Notification 1 is wordier than Notification 2
Notification 1 is harder to understand than Notification 2
Notification 1 contains some details login details that are not relevant to me
Notification 2 is simpler than Notification 1
Notification 2 is easier to understand than Notification 1
Notification 2 conveys all login details relevant to me
I would prefer receiving Notification 2 over Notification 1</t>
  </si>
  <si>
    <t>English
Urdu</t>
  </si>
  <si>
    <t>Screenshot of the front and back of your original CNIC
Phone number
Snapshot of face (for facial recognition)</t>
  </si>
  <si>
    <t>Name
Father's/Mother's name
CNIC
Date of Birth
Email
Fingerprint
Security Question</t>
  </si>
  <si>
    <t>Make a phone call to helpline</t>
  </si>
  <si>
    <t>Contact us (via phone call)
Chat with a customer service representative</t>
  </si>
  <si>
    <t>22222.6551268ed2e683.19689563.png</t>
  </si>
  <si>
    <t>222.655126408a4ea8.83072105.png</t>
  </si>
  <si>
    <t>Current balance
Weekly expenditure
Most recent transaction
Transaction trend (rise and fall in current balance)</t>
  </si>
  <si>
    <t>Resume where you left off with all previously entered details already filled</t>
  </si>
  <si>
    <t>The layout</t>
  </si>
  <si>
    <t>Faster transactions
Remote transactions (do not need to go to the bank or retailers etc)
Discounts &amp; deals
Security
Cheaper than using bank services
Support for all kinds of financial activities including costs/bills for food, transport, entertainment etc costs</t>
  </si>
  <si>
    <t>It has a more attractive, easy-to-use interface compared to other apps.
Most people I know use this app.
It has its own Debit/Credit Card.
It has better security and privacy (biometric, multiple-step verification etc) than other apps.
Its service charges are cheaper compared to other apps.
It has great customer service.</t>
  </si>
  <si>
    <t>Spending habits tracker</t>
  </si>
  <si>
    <t>Ayesha</t>
  </si>
  <si>
    <t>maqsoodayesha853@gmail.com</t>
  </si>
  <si>
    <t>58.27.236.26</t>
  </si>
  <si>
    <t>Unemployed</t>
  </si>
  <si>
    <t>Checking account balance
Making online transactions
Mobile recharge
Shopping</t>
  </si>
  <si>
    <t>More than twice a week</t>
  </si>
  <si>
    <t>Miscellaneous payments</t>
  </si>
  <si>
    <t>Remote transactions (do not need to go to the bank or retailers etc)
Discounts &amp; deals
Support for all kinds of financial activities including costs/bills for food, transport, entertainment etc costs</t>
  </si>
  <si>
    <t>Outgoing transactions confirmations
Incoming transactions alerts
App upgrades or changes to interface of app</t>
  </si>
  <si>
    <t>Successful logging-in details
Successful logging-out details
E-statement subscription offers
Session has timed out
Session is about to time out in X minutes</t>
  </si>
  <si>
    <t>Notification 1 is wordier than Notification 2
Notification 1 contains some details login details that are not relevant to me
Notification 2 is simpler than Notification 1
Notification 2 conveys all login details relevant to me</t>
  </si>
  <si>
    <t>Name
CNIC
Screenshot of the front and back of your original CNIC
Date of Birth
Phone number
Email
Snapshot of face (for facial recognition)
Fingerprint
Security Question</t>
  </si>
  <si>
    <t>Helpline call</t>
  </si>
  <si>
    <t>222222.6551267fc99732.51914835.png</t>
  </si>
  <si>
    <t>Current balance
Weekly expenditure
Monthly expenditure
Most recent transaction
Transaction trend (rise and fall in current balance)
Types of transactions made (shopping, salary, bills, miscellaneous etc)</t>
  </si>
  <si>
    <t>Resume where you left off with all previously entered details cleared so you do not accidentally make an unwanted transaction</t>
  </si>
  <si>
    <t>It has its own Debit/Credit Card.</t>
  </si>
  <si>
    <t>Transfer money to other banks it does not already support
Packages/mobile recharge options to other network providers it does not already support
Pay directly for ride-hailing services like Careem, InDrive, Uber etc
Pay directly for food services like Foodpanda etc
Pay directly for entertainment services like Netflix, YouTube etc
Pay directly for government dues like taxes, traffic challan etc
Better discounts &amp; deals</t>
  </si>
  <si>
    <t>Muhammad Saifuddin Khan</t>
  </si>
  <si>
    <t>msk1234khan@gmail.com</t>
  </si>
  <si>
    <t>111.68.111.146</t>
  </si>
  <si>
    <t>SadaPay
Easypaisa
JazzCash</t>
  </si>
  <si>
    <t>Faster transactions
Security
Support for all kinds of financial activities including costs/bills for food, transport, entertainment etc costs</t>
  </si>
  <si>
    <t>Outgoing transactions confirmations
Incoming transactions alerts
Unsuccessful transactions
Credit card bill due date reminders
Session has timed out
Account settings (passwords resets, username changes etc)</t>
  </si>
  <si>
    <t>Successful logging-out details
E-statement subscription offers
Session is about to time out in X minutes</t>
  </si>
  <si>
    <t>Notification 1 is wordier than Notification 2
Notification 2 is simpler than Notification 1
Notification 2 is easier to understand than Notification 1
Notification 2 conveys all login details relevant to me
I would prefer receiving Notification 2 over Notification 1</t>
  </si>
  <si>
    <t>Screenshot of the front and back of your original CNIC</t>
  </si>
  <si>
    <t>Name
CNIC
Phone number
Email
Snapshot of face (for facial recognition)
Fingerprint</t>
  </si>
  <si>
    <t>Screen 2</t>
  </si>
  <si>
    <t>Call for support or help.</t>
  </si>
  <si>
    <t>Current balance
Most recent transaction
Transaction trend (rise and fall in current balance)
Types of transactions made (shopping, salary, bills, miscellaneous etc)</t>
  </si>
  <si>
    <t>Faster transactions
Security</t>
  </si>
  <si>
    <t>It seems less technically-intimidating to use.
It has a more attractive, easy-to-use interface compared to other apps.</t>
  </si>
  <si>
    <t>Transfer money to other banks it does not already support
higher transaction limits</t>
  </si>
  <si>
    <t>2a09:bac2:4f91:137d::1f1:21e</t>
  </si>
  <si>
    <t>Easypaisa
JazzCash</t>
  </si>
  <si>
    <t>Easypaisa</t>
  </si>
  <si>
    <t>Shopping bills</t>
  </si>
  <si>
    <t>Remote transactions (do not need to go to the bank or retailers etc)</t>
  </si>
  <si>
    <t>Session is about to time out in X minutes
App upgrades or changes to interface of app</t>
  </si>
  <si>
    <t>Session has timed out
Session is about to time out in X minutes</t>
  </si>
  <si>
    <t>Notification 2 is simpler than Notification 1
Notification 2 conveys all login details relevant to me
I would prefer receiving Notification 2 over Notification 1</t>
  </si>
  <si>
    <t>English
Urdu
Punjabi</t>
  </si>
  <si>
    <t>Name
CNIC
Screenshot of the front and back of your original CNIC
Phone number
Email
Snapshot of face (for facial recognition)
Fingerprint</t>
  </si>
  <si>
    <t>Father's/Mother's name
Date of Birth
Security Question</t>
  </si>
  <si>
    <t>Don't know</t>
  </si>
  <si>
    <t>Contact us (via phone call)
Contact us (via email)
Send feedback</t>
  </si>
  <si>
    <t>11.655126a145e924.01706597.png</t>
  </si>
  <si>
    <t>111.655126c0c8c639.11548339.png</t>
  </si>
  <si>
    <t>It supports my bank account while other apps don't.
It has a more attractive, easy-to-use interface compared to other apps.
Most people I know use this app.
It has its own Debit/Credit Card.
It has better security and privacy (biometric, multiple-step verification etc) than other apps.</t>
  </si>
  <si>
    <t>View transaction records offline
Cheaper service charges
Better discounts &amp; deals</t>
  </si>
  <si>
    <t>Savaira Asghar Ali</t>
  </si>
  <si>
    <t>savairaasghar1965@gmail.com</t>
  </si>
  <si>
    <t>SadaPay
Easypaisa
JazzCash
Nayapay</t>
  </si>
  <si>
    <t>Nayapay</t>
  </si>
  <si>
    <t>Checking account balance
Making online transactions
Receiving salary
Mobile recharge</t>
  </si>
  <si>
    <t>Credit Card bill
Miscellaneous payments</t>
  </si>
  <si>
    <t>It told me whenever the card reached the next stage, like being produced, then delivered etc.</t>
  </si>
  <si>
    <t>Successful logging-in details
Outgoing transactions confirmations
E-statement subscription offers
Incomplete/incorrect input (as a pop-up)
Session has timed out
Account settings (passwords resets, username changes etc)</t>
  </si>
  <si>
    <t>Successful logging-out details
Incoming transactions alerts
Unsuccessful transactions
Credit card bill due date reminders
Session is about to time out in X minutes
App upgrades or changes to interface of app</t>
  </si>
  <si>
    <t>Notification 1 is wordier than Notification 2
Notification 1 is harder to understand than Notification 2
Notification 2 is simpler than Notification 1
Notification 2 is easier to understand than Notification 1
Notification 2 conveys all login details relevant to me
Notification 2 does not seem as natural to me as Notification 1
I would prefer receiving Notification 2 over Notification 1</t>
  </si>
  <si>
    <t>Name
Father's/Mother's name
CNIC
Date of Birth
Phone number
Email
Snapshot of face (for facial recognition)
Fingerprint
Security Question</t>
  </si>
  <si>
    <t>Calling customer support</t>
  </si>
  <si>
    <t>FAQ section
Contact us (via phone call)
Chat with a customer service representative</t>
  </si>
  <si>
    <t>Current balance
Monthly expenditure
Most recent transaction</t>
  </si>
  <si>
    <t>Too monotone</t>
  </si>
  <si>
    <t>The circle buttons</t>
  </si>
  <si>
    <t>It supports my bank account while other apps don't.
It supports my mobile network provider while other apps don't.
It has a more attractive, easy-to-use interface compared to other apps.
It has its own Debit/Credit Card.
Its service charges are cheaper compared to other apps.
It has great customer service.</t>
  </si>
  <si>
    <t>Transfer money to other banks it does not already support
Packages/mobile recharge options to other network providers it does not already support
More attractive, easy-to-use interface
Pay directly for ride-hailing services like Careem, InDrive, Uber etc
Pay directly for food services like Foodpanda etc
Pay directly for entertainment services like Netflix, YouTube etc
Better discounts &amp; deals</t>
  </si>
  <si>
    <t>Hamza Wala Qadr</t>
  </si>
  <si>
    <t>m.qadr.22759@khi.iba.edu.pk</t>
  </si>
  <si>
    <t>39.51.70.8</t>
  </si>
  <si>
    <t>Making online transactions
Receiving salary
Paying utility bills
Mobile recharge</t>
  </si>
  <si>
    <t>Bill payment
Shopping bills
Miscellaneous payments</t>
  </si>
  <si>
    <t>Faster transactions
Remote transactions (do not need to go to the bank or retailers etc)
Support for all kinds of financial activities including costs/bills for food, transport, entertainment etc costs</t>
  </si>
  <si>
    <t>Outgoing transactions confirmations
Incoming transactions alerts
Unsuccessful transactions</t>
  </si>
  <si>
    <t>Successful logging-in details
Successful logging-out details
Session has timed out
Session is about to time out in X minutes
App upgrades or changes to interface of app</t>
  </si>
  <si>
    <t>I would prefer receiving Notification 1 over Notification 2</t>
  </si>
  <si>
    <t>CNIC
Phone number
Email
Snapshot of face (for facial recognition)
Fingerprint
Security Question</t>
  </si>
  <si>
    <t>Name
Father's/Mother's name</t>
  </si>
  <si>
    <t>Call customer service</t>
  </si>
  <si>
    <t>FAQ section
Chat with a customer service representative</t>
  </si>
  <si>
    <t>Current balance</t>
  </si>
  <si>
    <t>A lot of small graphics</t>
  </si>
  <si>
    <t>Faster transactions</t>
  </si>
  <si>
    <t>Most people I know use this app.</t>
  </si>
  <si>
    <t>Transfer money to other banks it does not already support</t>
  </si>
  <si>
    <t>Hafsah Anwar</t>
  </si>
  <si>
    <t>hibahafsah@gmail.com</t>
  </si>
  <si>
    <t>58.27.184.103</t>
  </si>
  <si>
    <t>Postgraduate or equivalent level degree or higher</t>
  </si>
  <si>
    <t>Making online transactions
Paying utility bills
Paying other dues e.g. traffic challans, school fees etc
Mobile recharge
Discounts &amp; deals on entertainment, food or other facilities</t>
  </si>
  <si>
    <t>Bill payment</t>
  </si>
  <si>
    <t>Discounts &amp; deals
Security
Support for all kinds of financial activities including costs/bills for food, transport, entertainment etc costs</t>
  </si>
  <si>
    <t>Successful logging-in details
Outgoing transactions confirmations
Incoming transactions alerts
Unsuccessful transactions
Credit card bill due date reminders
Account settings (passwords resets, username changes etc)</t>
  </si>
  <si>
    <t>Successful logging-out details
E-statement subscription offers
Session is about to time out in X minutes
App upgrades or changes to interface of app</t>
  </si>
  <si>
    <t>Snapshot of face (for facial recognition)</t>
  </si>
  <si>
    <t>Name
Father's/Mother's name
CNIC
Screenshot of the front and back of your original CNIC
Date of Birth
Phone number
Email
Fingerprint
Security Question</t>
  </si>
  <si>
    <t>To call customer service representative</t>
  </si>
  <si>
    <t>Contact us (via email)
Chat with a customer service representative</t>
  </si>
  <si>
    <t>Current balance
Weekly expenditure
Monthly expenditure
Types of transactions made (shopping, salary, bills, miscellaneous etc)</t>
  </si>
  <si>
    <t>Different sections clearly defined</t>
  </si>
  <si>
    <t>It supports my bank account while other apps don't.
It has a more attractive, easy-to-use interface compared to other apps.
It has better security and privacy (biometric, multiple-step verification etc) than other apps.
It allows me to perform more types of financial activities compared to other apps.
It offers better discounts &amp; deals on other facilities e.g. shopping, food, entertainment, transport etc.
It has great customer service.</t>
  </si>
  <si>
    <t>Better security
Pay directly for ride-hailing services like Careem, InDrive, Uber etc
Pay directly for entertainment services like Netflix, YouTube etc
Pay directly for government dues like taxes, traffic challan etc
Spending habits tracker
Better discounts &amp; deals
Support for individuals with special visual, oral, auditory, physical and/or other needs</t>
  </si>
  <si>
    <t>Ali Raza</t>
  </si>
  <si>
    <t>a.rawjani.27488@khi.iba.edu.pk</t>
  </si>
  <si>
    <t>103.125.141.155</t>
  </si>
  <si>
    <t>SadaPay
Easypaisa</t>
  </si>
  <si>
    <t>Making online transactions
Paying utility bills
Paying other dues e.g. traffic challans, school fees etc
Mobile recharge
Shopping</t>
  </si>
  <si>
    <t>Bill payment
Credit Card bill
Shopping bills</t>
  </si>
  <si>
    <t>Faster transactions
Remote transactions (do not need to go to the bank or retailers etc)</t>
  </si>
  <si>
    <t>Outgoing transactions confirmations
Incoming transactions alerts
Unsuccessful transactions
Incomplete/incorrect input (as a pop-up)
App upgrades or changes to interface of app</t>
  </si>
  <si>
    <t>Credit card bill due date reminders
Session has timed out
Account settings (passwords resets, username changes etc)</t>
  </si>
  <si>
    <t>Notification 2 is simpler than Notification 1
Notification 2 is easier to understand than Notification 1
Notification 2 conveys all login details relevant to me
I would prefer receiving Notification 2 over Notification 1</t>
  </si>
  <si>
    <t>English
Urdu
Sindhi</t>
  </si>
  <si>
    <t>CNIC
Screenshot of the front and back of your original CNIC
Fingerprint
Security Question</t>
  </si>
  <si>
    <t>Name
Father's/Mother's name
Email</t>
  </si>
  <si>
    <t>Contact information</t>
  </si>
  <si>
    <t>FAQ section
Chat with a customer service representative
Send feedback</t>
  </si>
  <si>
    <t>Current balance
Monthly expenditure
Types of transactions made (shopping, salary, bills, miscellaneous etc)</t>
  </si>
  <si>
    <t>In the right screen, it is difficult to understand the services it provides, like in left screen , it is easy because it says when you have to send money just go to those options and select one but in right screen there is nothing like this</t>
  </si>
  <si>
    <t>It supports my bank account while other apps don't.
It has a more attractive, easy-to-use interface compared to other apps.
It allows me to perform more types of financial activities compared to other apps.
It has great customer service.</t>
  </si>
  <si>
    <t>Transfer money to other banks it does not already support
Better security
Pay directly for ride-hailing services like Careem, InDrive, Uber etc
Pay directly for food services like Foodpanda etc</t>
  </si>
  <si>
    <t>Nawab Ahmed</t>
  </si>
  <si>
    <t>n.ahmed.25048@khi.iba.edu.pk</t>
  </si>
  <si>
    <t>Making online transactions
Paying utility bills
Shopping
Discounts &amp; deals on entertainment, food or other facilities</t>
  </si>
  <si>
    <t>Security
Cheaper than using bank services
Support for all kinds of financial activities including costs/bills for food, transport, entertainment etc costs</t>
  </si>
  <si>
    <t>Successful logging-in details
Outgoing transactions confirmations
Incoming transactions alerts
Unsuccessful transactions
Account settings (passwords resets, username changes etc)
App upgrades or changes to interface of app</t>
  </si>
  <si>
    <t>E-statement subscription offers
Session has timed out
Session is about to time out in X minutes</t>
  </si>
  <si>
    <t>Notification 1 feels more natural to me than Notification 2
I would prefer receiving Notification 1 over Notification 2</t>
  </si>
  <si>
    <t>Screenshot of the front and back of your original CNIC
Snapshot of face (for facial recognition)</t>
  </si>
  <si>
    <t>Name
Father's/Mother's name
Phone number
Fingerprint
Security Question</t>
  </si>
  <si>
    <t>Help line number</t>
  </si>
  <si>
    <t>Contact us (via phone call)
Contact us (via email)
Chat with a customer service representative</t>
  </si>
  <si>
    <t>Current balance
Weekly expenditure
Monthly expenditure
Most recent transaction</t>
  </si>
  <si>
    <t>It supports my mobile network provider while other apps don't.
It seems less technically-intimidating to use.
It has a more attractive, easy-to-use interface compared to other apps.
Most people I know use this app.
Its service charges are cheaper compared to other apps.
It offers better discounts &amp; deals on other facilities e.g. shopping, food, entertainment, transport etc.
It has great customer service.</t>
  </si>
  <si>
    <t>Transfer money to other banks it does not already support
Better security
Pay directly for ride-hailing services like Careem, InDrive, Uber etc
Pay directly for food services like Foodpanda etc
Pay directly for entertainment services like Netflix, YouTube etc
Better help &amp; support options
Better discounts &amp; deals</t>
  </si>
  <si>
    <t>175.107.236.122</t>
  </si>
  <si>
    <t>Making online transactions
Paying utility bills
Mobile recharge</t>
  </si>
  <si>
    <t>Bill payment
Miscellaneous payments</t>
  </si>
  <si>
    <t>Faster transactions
Remote transactions (do not need to go to the bank or retailers etc)
Security
Cheaper than using bank services
Support for all kinds of financial activities including costs/bills for food, transport, entertainment etc costs</t>
  </si>
  <si>
    <t>Successful logging-in details
Successful logging-out details
E-statement subscription offers
Session has timed out
Session is about to time out in X minutes
App upgrades or changes to interface of app</t>
  </si>
  <si>
    <t>Successful logging-out details
E-statement subscription offers
Session has timed out
Session is about to time out in X minutes
Account settings (passwords resets, username changes etc)
App upgrades or changes to interface of app</t>
  </si>
  <si>
    <t>Notification 1 is wordier than Notification 2
Notification 2 is simpler than Notification 1
Notification 2 conveys all login details relevant to me
Notification 2 does not seem as natural to me as Notification 1
I would prefer receiving Notification 2 over Notification 1</t>
  </si>
  <si>
    <t>Father's/Mother's name
Snapshot of face (for facial recognition)</t>
  </si>
  <si>
    <t>Name
CNIC
Date of Birth
Phone number
Email
Security Question</t>
  </si>
  <si>
    <t>Not likely</t>
  </si>
  <si>
    <t>App helpline</t>
  </si>
  <si>
    <t>Current balance
Monthly expenditure
Most recent transaction
Types of transactions made (shopping, salary, bills, miscellaneous etc)</t>
  </si>
  <si>
    <t>Easy to understand and locate</t>
  </si>
  <si>
    <t>It seems less technically-intimidating to use.
It has a more attractive, easy-to-use interface compared to other apps.
Most people I know use this app.
It has better security and privacy (biometric, multiple-step verification etc) than other apps.
Its service charges are cheaper compared to other apps.</t>
  </si>
  <si>
    <t>Pay directly for ride-hailing services like Careem, InDrive, Uber etc
Pay directly for food services like Foodpanda etc
View transaction records offline
Better help &amp; support options
Cheaper service charges
Better discounts &amp; deals</t>
  </si>
  <si>
    <t>Muhammad Ahmad</t>
  </si>
  <si>
    <t>154.198.119.16</t>
  </si>
  <si>
    <t>SadaPay
Habib Metro and Nayapay</t>
  </si>
  <si>
    <t>Checking account balance
Making online transactions
Receiving salary
Paying utility bills
Paying other dues e.g. traffic challans, school fees etc
Mobile recharge
Shopping
Discounts &amp; deals on entertainment, food or other facilities</t>
  </si>
  <si>
    <t>Support for all kinds of financial activities including costs/bills for food, transport, entertainment etc costs</t>
  </si>
  <si>
    <t>-</t>
  </si>
  <si>
    <t>updates on app</t>
  </si>
  <si>
    <t>Successful logging-in details
Outgoing transactions confirmations
Session has timed out
Session is about to time out in X minutes</t>
  </si>
  <si>
    <t>E-statement subscription offers
App upgrades or changes to interface of app</t>
  </si>
  <si>
    <t>Notification 1 is wordier than Notification 2</t>
  </si>
  <si>
    <t>English
Urdu
Gujrati</t>
  </si>
  <si>
    <t>CNIC
Screenshot of the front and back of your original CNIC
Snapshot of face (for facial recognition)
Fingerprint</t>
  </si>
  <si>
    <t>Name
Father's/Mother's name
Date of Birth
Phone number
Email</t>
  </si>
  <si>
    <t>contact helpline</t>
  </si>
  <si>
    <t>FAQ section
Contact us (via phone call)
Chat with a customer service representative
Send feedback</t>
  </si>
  <si>
    <t>looks easy to use</t>
  </si>
  <si>
    <t>Faster transactions
Discounts &amp; deals</t>
  </si>
  <si>
    <t>It seems less technically-intimidating to use.
It has a more attractive, easy-to-use interface compared to other apps.
Most people I know use this app.
It has its own Debit/Credit Card.
It has better security and privacy (biometric, multiple-step verification etc) than other apps.
It has great customer service.</t>
  </si>
  <si>
    <t>Spending habits tracker
Better discounts &amp; deals</t>
  </si>
  <si>
    <t>Samia Fatima</t>
  </si>
  <si>
    <t>smft110@gmail.com</t>
  </si>
  <si>
    <t>39.48.181.159</t>
  </si>
  <si>
    <t>Checking account balance
Making online transactions
Monitoring transactional activities
Shopping</t>
  </si>
  <si>
    <t>Discounts &amp; deals
Cheaper than using bank services
Support for all kinds of financial activities including costs/bills for food, transport, entertainment etc costs</t>
  </si>
  <si>
    <t>im not sure but i think i can remember seeing the amount of days it would take to deliver</t>
  </si>
  <si>
    <t>Successful logging-in details
Successful logging-out details
Outgoing transactions confirmations
Incoming transactions alerts
Unsuccessful transactions
Incomplete/incorrect input (as a pop-up)
Session is about to time out in X minutes
Account settings (passwords resets, username changes etc)</t>
  </si>
  <si>
    <t>CNIC
Screenshot of the front and back of your original CNIC
Date of Birth
Phone number
Fingerprint
Security Question</t>
  </si>
  <si>
    <t>helpline?</t>
  </si>
  <si>
    <t>Current balance
Weekly expenditure
Monthly expenditure
Most recent transaction
Transaction trend (rise and fall in current balance)</t>
  </si>
  <si>
    <t>i would prefer a single option for sending money, there can be a separate one for qr code if needed</t>
  </si>
  <si>
    <t>the categories (post paid, pre paid)</t>
  </si>
  <si>
    <t>Faster transactions
Discounts &amp; deals
Cheaper than using bank services</t>
  </si>
  <si>
    <t>It seems less technically-intimidating to use.
It has a more attractive, easy-to-use interface compared to other apps.
Most people I know use this app.
It has its own Debit/Credit Card.
Its service charges are cheaper compared to other apps.</t>
  </si>
  <si>
    <t>Sara</t>
  </si>
  <si>
    <t>sarasarfraz1415@gmail.com</t>
  </si>
  <si>
    <t>210.2.138.91</t>
  </si>
  <si>
    <t>Checking account balance
Making online transactions
Receiving salary
Paying utility bills
Mobile recharge
Shopping
Discounts &amp; deals on entertainment, food or other facilities</t>
  </si>
  <si>
    <t>1 week</t>
  </si>
  <si>
    <t>Outgoing transactions confirmations
Incoming transactions alerts
Unsuccessful transactions
Session has timed out</t>
  </si>
  <si>
    <t>Successful logging-in details
Successful logging-out details
App upgrades or changes to interface of app</t>
  </si>
  <si>
    <t>Father's/Mother's name
Screenshot of the front and back of your original CNIC</t>
  </si>
  <si>
    <t>Name
CNIC
Date of Birth
Phone number
Email
Snapshot of face (for facial recognition)
Fingerprint
Security Question</t>
  </si>
  <si>
    <t>Contact app helpcenter through call</t>
  </si>
  <si>
    <t>Current balance
Weekly expenditure
Most recent transaction</t>
  </si>
  <si>
    <t>Easy to understand</t>
  </si>
  <si>
    <t>It has a more attractive, easy-to-use interface compared to other apps.
It has its own Debit/Credit Card.
It has better security and privacy (biometric, multiple-step verification etc) than other apps.</t>
  </si>
  <si>
    <t>Shirjeel Yar Khan</t>
  </si>
  <si>
    <t>shirjeelmajid@gmail.com</t>
  </si>
  <si>
    <t>205.164.156.6</t>
  </si>
  <si>
    <t>SadaPay
JazzCash</t>
  </si>
  <si>
    <t>It gave a tracking link.</t>
  </si>
  <si>
    <t>Outgoing transactions confirmations</t>
  </si>
  <si>
    <t>Incomplete/incorrect input (as a pop-up)</t>
  </si>
  <si>
    <t>Notification 1 is wordier than Notification 2
Notification 2 conveys all login details relevant to me
I would prefer receiving Notification 2 over Notification 1</t>
  </si>
  <si>
    <t>Father's/Mother's name
Screenshot of the front and back of your original CNIC
Snapshot of face (for facial recognition)</t>
  </si>
  <si>
    <t>Name
CNIC
Date of Birth
Phone number
Email
Fingerprint
Security Question</t>
  </si>
  <si>
    <t>Call for assistance/help</t>
  </si>
  <si>
    <t>Current balance
Types of transactions made (shopping, salary, bills, miscellaneous etc)</t>
  </si>
  <si>
    <t>Faster transactions
Discounts &amp; deals
Security</t>
  </si>
  <si>
    <t>It has a more attractive, easy-to-use interface compared to other apps.
Most people I know use this app.
It has its own Debit/Credit Card.</t>
  </si>
  <si>
    <t>Once every two months or less</t>
  </si>
  <si>
    <t>Successful logging-in details
Successful logging-out details
Session is about to time out in X minutes</t>
  </si>
  <si>
    <t>Notification 1 contains some details login details that are not relevant to me
Notification 2 is simpler than Notification 1</t>
  </si>
  <si>
    <t>CNIC
Screenshot of the front and back of your original CNIC
Date of Birth
Phone number
Snapshot of face (for facial recognition)
Fingerprint</t>
  </si>
  <si>
    <t>Name
Father's/Mother's name
Email
Security Question</t>
  </si>
  <si>
    <t>to make a call</t>
  </si>
  <si>
    <t>Contact us (via email)
Send feedback</t>
  </si>
  <si>
    <t>It supports my bank account while other apps don't.</t>
  </si>
  <si>
    <t>Packages/mobile recharge options to other network providers it does not already support
More attractive, easy-to-use interface
Pay directly for ride-hailing services like Careem, InDrive, Uber etc
Pay directly for food services like Foodpanda etc
Pay directly for entertainment services like Netflix, YouTube etc
Spending habits tracker
Cheaper service charges
Better discounts &amp; deals
Support for individuals with special visual, oral, auditory, physical and/or other needs</t>
  </si>
  <si>
    <t>Fiza Burney</t>
  </si>
  <si>
    <t>burney.fiza@gmail.com</t>
  </si>
  <si>
    <t>2400:adc1:41e:b200:693c:6247:8574:5299</t>
  </si>
  <si>
    <t>Checking account balance
Making online transactions
Paying utility bills
Mobile recharge
Shopping
Discounts &amp; deals on entertainment, food or other facilities</t>
  </si>
  <si>
    <t>Faster transactions
Remote transactions (do not need to go to the bank or retailers etc)
Discounts &amp; deals
Security
Support for all kinds of financial activities including costs/bills for food, transport, entertainment etc costs</t>
  </si>
  <si>
    <t>Successful logging-in details
Outgoing transactions confirmations
Incoming transactions alerts</t>
  </si>
  <si>
    <t>Successful logging-in details
Successful logging-out details
Outgoing transactions confirmations
Unsuccessful transactions
Session has timed out
Session is about to time out in X minutes</t>
  </si>
  <si>
    <t>Notification 1 feels more natural to me than Notification 2
I would prefer receiving Notification 1 over Notification 2
Notification 2 is simpler than Notification 1
Notification 2 does not seem as natural to me as Notification 1</t>
  </si>
  <si>
    <t>Fingerprint</t>
  </si>
  <si>
    <t>Name
Father's/Mother's name
CNIC
Phone number
Email</t>
  </si>
  <si>
    <t>Contact us (via phone call)
Chat with a customer service representative
Send feedback</t>
  </si>
  <si>
    <t>It supports my mobile network provider while other apps don't.
Most people I know use this app.
It has its own Debit/Credit Card.
It has better security and privacy (biometric, multiple-step verification etc) than other apps.
It allows me to perform more types of financial activities compared to other apps.
Its service charges are cheaper compared to other apps.
It offers better discounts &amp; deals on other facilities e.g. shopping, food, entertainment, transport etc.</t>
  </si>
  <si>
    <t>Better security
Pay directly for ride-hailing services like Careem, InDrive, Uber etc
Pay directly for food services like Foodpanda etc
Pay directly for government dues like taxes, traffic challan etc
Spending habits tracker
Cheaper service charges</t>
  </si>
  <si>
    <t>Shaheer Mubeen</t>
  </si>
  <si>
    <t>mubeenshaheer@gmail.com</t>
  </si>
  <si>
    <t>119.155.166.252</t>
  </si>
  <si>
    <t>Making online transactions
Paying utility bills
Paying other dues e.g. traffic challans, school fees etc
Mobile recharge
Shopping
Discounts &amp; deals on entertainment, food or other facilities</t>
  </si>
  <si>
    <t>Faster transactions
Remote transactions (do not need to go to the bank or retailers etc)
Cheaper than using bank services
Support for all kinds of financial activities including costs/bills for food, transport, entertainment etc costs</t>
  </si>
  <si>
    <t>Successful logging-in details
Incoming transactions alerts
Account settings (passwords resets, username changes etc)
App upgrades or changes to interface of app</t>
  </si>
  <si>
    <t>Successful logging-out details
Session has timed out</t>
  </si>
  <si>
    <t>Notification 2 is simpler than Notification 1</t>
  </si>
  <si>
    <t>Help</t>
  </si>
  <si>
    <t>Contact us (via phone call)</t>
  </si>
  <si>
    <t>2222.65512655d10c28.45773280.png</t>
  </si>
  <si>
    <t>Most recent transaction</t>
  </si>
  <si>
    <t>It has a more attractive, easy-to-use interface compared to other apps.</t>
  </si>
  <si>
    <t>Transfer money to other banks it does not already support
Support for individuals with special visual, oral, auditory, physical and/or other needs</t>
  </si>
  <si>
    <t>Aveen Ahmed Siddiqui</t>
  </si>
  <si>
    <t>aveen.siddiqui@hotmail.com</t>
  </si>
  <si>
    <t>2400:adc1:1e2:1700:8c75:79f2:6974:4001</t>
  </si>
  <si>
    <t>Checking account balance
Making online transactions
Monitoring transactional activities
Paying utility bills
Paying other dues e.g. traffic challans, school fees etc
Mobile recharge
Discounts &amp; deals on entertainment, food or other facilities</t>
  </si>
  <si>
    <t>Bill payment
Tax payment
Shopping bills</t>
  </si>
  <si>
    <t>Successful logging-in details
Session has timed out</t>
  </si>
  <si>
    <t>Session has timed out</t>
  </si>
  <si>
    <t>Notification 1 feels more natural to me than Notification 2
Notification 2 is simpler than Notification 1
Notification 2 does not seem as natural to me as Notification 1</t>
  </si>
  <si>
    <t>English
Urdu
Saraiki
Punjabi</t>
  </si>
  <si>
    <t>Name
Father's/Mother's name
CNIC
Screenshot of the front and back of your original CNIC
Date of Birth
Phone number
Email
Snapshot of face (for facial recognition)
Fingerprint
Security Question</t>
  </si>
  <si>
    <t>Contact fintech app admin</t>
  </si>
  <si>
    <t>FAQ section
Contact us (via phone call)
Contact us (via email)
Chat with a customer service representative
Send feedback</t>
  </si>
  <si>
    <t>Current balance
Weekly expenditure
Monthly expenditure
Most recent transaction
Types of transactions made (shopping, salary, bills, miscellaneous etc)</t>
  </si>
  <si>
    <t>Everything is clear and very well displayed</t>
  </si>
  <si>
    <t>It has a more attractive, easy-to-use interface compared to other apps.
It has great customer service.</t>
  </si>
  <si>
    <t>I should be able to transfer money in foreign bank accounts directly from my app</t>
  </si>
  <si>
    <t>Abdullah Abbas</t>
  </si>
  <si>
    <t>m.abbas.26372@khi.iba.edu.pk</t>
  </si>
  <si>
    <t>223.123.113.189</t>
  </si>
  <si>
    <t>Checking account balance
Making online transactions
Monitoring transactional activities
Mobile recharge</t>
  </si>
  <si>
    <t>tracking id</t>
  </si>
  <si>
    <t>Outgoing transactions confirmations
E-statement subscription offers
App upgrades or changes to interface of app</t>
  </si>
  <si>
    <t>Notification 1 is wordier than Notification 2
Notification 1 is harder to understand than Notification 2
Notification 2 is simpler than Notification 1
Notification 2 is easier to understand than Notification 1
Notification 2 conveys all login details relevant to me
I would prefer receiving Notification 2 over Notification 1</t>
  </si>
  <si>
    <t>Father's/Mother's name
Email</t>
  </si>
  <si>
    <t>Name
CNIC
Screenshot of the front and back of your original CNIC
Phone number
Security Question</t>
  </si>
  <si>
    <t>no idea</t>
  </si>
  <si>
    <t>division of services</t>
  </si>
  <si>
    <t>Business owner</t>
  </si>
  <si>
    <t>Easypaisa
payoneer, wise, skrill</t>
  </si>
  <si>
    <t>Making online transactions
Monitoring transactional activities
Paying utility bills
Mobile recharge
Discounts &amp; deals on entertainment, food or other facilities
Donations</t>
  </si>
  <si>
    <t>Faster transactions
Discounts &amp; deals
Support for all kinds of financial activities including costs/bills for food, transport, entertainment etc costs</t>
  </si>
  <si>
    <t>Incoming transactions alerts
E-statement subscription offers</t>
  </si>
  <si>
    <t>Session has timed out
Session is about to time out in X minutes
Account settings (passwords resets, username changes etc)
App upgrades or changes to interface of app</t>
  </si>
  <si>
    <t>CNIC</t>
  </si>
  <si>
    <t>Though there is no need, It is indicating that you are on interface when your number  is recorded</t>
  </si>
  <si>
    <t>Chat with a customer service representative
None; general Help/Support Center was available</t>
  </si>
  <si>
    <t>Weekly expenditure
Transaction trend (rise and fall in current balance)
Types of transactions made (shopping, salary, bills, miscellaneous etc)</t>
  </si>
  <si>
    <t>All arranged</t>
  </si>
  <si>
    <t>It supports my mobile network provider while other apps don't.
It has a more attractive, easy-to-use interface compared to other apps.
It has better security and privacy (biometric, multiple-step verification etc) than other apps.
It allows me to perform more types of financial activities compared to other apps.
It offers better discounts &amp; deals on other facilities e.g. shopping, food, entertainment, transport etc.
It supports my special visual/oral/auditory/physical and/or other needs.</t>
  </si>
  <si>
    <t>Packages/mobile recharge options to other network providers it does not already support
Pay directly for ride-hailing services like Careem, InDrive, Uber etc
Spending habits tracker
Better discounts &amp; deals
International transactions</t>
  </si>
  <si>
    <t>ABAAN NOOR</t>
  </si>
  <si>
    <t>a.noor.24911@khi.iba.edu.pk</t>
  </si>
  <si>
    <t>27.255.45.5</t>
  </si>
  <si>
    <t>Checking account balance
Making online transactions
Monitoring transactional activities
Mobile recharge
Shopping
Discounts &amp; deals on entertainment, food or other facilities</t>
  </si>
  <si>
    <t>Faster transactions
Remote transactions (do not need to go to the bank or retailers etc)
Discounts &amp; deals
Cheaper than using bank services
Support for all kinds of financial activities including costs/bills for food, transport, entertainment etc costs</t>
  </si>
  <si>
    <t>1-2 weeks</t>
  </si>
  <si>
    <t>It updated me on the app, as well as the delivery service tracking</t>
  </si>
  <si>
    <t>Successful logging-in details
Successful logging-out details
Outgoing transactions confirmations
Unsuccessful transactions</t>
  </si>
  <si>
    <t>Notification 1 is wordier than Notification 2
Notification 1 feels more natural to me than Notification 2
Notification 2 is simpler than Notification 1
Notification 2 is easier to understand than Notification 1
Notification 2 conveys all login details relevant to me
Notification 2 does not seem as natural to me as Notification 1
I would prefer receiving Notification 2 over Notification 1</t>
  </si>
  <si>
    <t>contact support</t>
  </si>
  <si>
    <t>It seems less technically-intimidating to use.
It has a more attractive, easy-to-use interface compared to other apps.
It has its own Debit/Credit Card.
It allows me to perform more types of financial activities compared to other apps.</t>
  </si>
  <si>
    <t>Pay directly for ride-hailing services like Careem, InDrive, Uber etc
Pay directly for food services like Foodpanda etc
Pay directly for entertainment services like Netflix, YouTube etc
View transaction records offline
Better discounts &amp; deals
Support for individuals with special visual, oral, auditory, physical and/or other needs</t>
  </si>
  <si>
    <t>Murtaza</t>
  </si>
  <si>
    <t>baxtertapal@gmail.com</t>
  </si>
  <si>
    <t>202.59.13.16</t>
  </si>
  <si>
    <t>JazzCash</t>
  </si>
  <si>
    <t>Checking account balance
Making online transactions
Paying utility bills
Mobile recharge</t>
  </si>
  <si>
    <t>Faster transactions
Cheaper than using bank services
Support for all kinds of financial activities including costs/bills for food, transport, entertainment etc costs</t>
  </si>
  <si>
    <t>Advertisements</t>
  </si>
  <si>
    <t>Notification 2 is simpler than Notification 1
Notification 2 is easier to understand than Notification 1</t>
  </si>
  <si>
    <t>Phone number
Email
Snapshot of face (for facial recognition)</t>
  </si>
  <si>
    <t>Name
Father's/Mother's name
CNIC
Screenshot of the front and back of your original CNIC
Date of Birth
Security Question</t>
  </si>
  <si>
    <t>call for help</t>
  </si>
  <si>
    <t>Current balance
Transaction trend (rise and fall in current balance)</t>
  </si>
  <si>
    <t>too plain and bright, icons too small and too many</t>
  </si>
  <si>
    <t>It has a more attractive, easy-to-use interface compared to other apps.
It allows me to perform more types of financial activities compared to other apps.
Its service charges are cheaper compared to other apps.</t>
  </si>
  <si>
    <t>Spending habits tracker
View transaction records offline
Better discounts &amp; deals</t>
  </si>
  <si>
    <t>030 none o ya business</t>
  </si>
  <si>
    <t>uslessac333@gmail.com</t>
  </si>
  <si>
    <t>2400:adc1:10e:ba00:d90f:679:9e10:79a5</t>
  </si>
  <si>
    <t>SadaPay
CreditBook</t>
  </si>
  <si>
    <t>Checking account balance
Making online transactions
Monitoring transactional activities
Receiving salary
Paying utility bills
Paying other dues e.g. traffic challans, school fees etc
Mobile recharge
Shopping
Discounts &amp; deals on entertainment, food or other facilities</t>
  </si>
  <si>
    <t>Bad</t>
  </si>
  <si>
    <t>On the app tracking of approval to delivery</t>
  </si>
  <si>
    <t>Outgoing transactions confirmations
Incomplete/incorrect input (as a pop-up)
App upgrades or changes to interface of app</t>
  </si>
  <si>
    <t>Successful logging-out details
E-statement subscription offers</t>
  </si>
  <si>
    <t>Notification 1 is wordier than Notification 2
Notification 1 feels more natural to me than Notification 2
I would prefer receiving Notification 1 over Notification 2
Notification 2 does not seem as natural to me as Notification 1</t>
  </si>
  <si>
    <t>CNIC
Screenshot of the front and back of your original CNIC
Phone number
Snapshot of face (for facial recognition)
Fingerprint</t>
  </si>
  <si>
    <t>Name
Father's/Mother's name
Date of Birth
Email
Security Question</t>
  </si>
  <si>
    <t>call customer care</t>
  </si>
  <si>
    <t>FAQ section
Contact us (via email)
Chat with a customer service representative
Send feedback</t>
  </si>
  <si>
    <t>Current balance
Most recent transaction</t>
  </si>
  <si>
    <t>It seems less technically-intimidating to use.
It has a more attractive, easy-to-use interface compared to other apps.
Most people I know use this app.
It has its own Debit/Credit Card.
It has better security and privacy (biometric, multiple-step verification etc) than other apps.
Its service charges are cheaper compared to other apps.
It has great customer service.</t>
  </si>
  <si>
    <t>Spending habits tracker
View transaction records offline
Better help &amp; support options
Cheaper service charges
Better discounts &amp; deals</t>
  </si>
  <si>
    <t>MSR</t>
  </si>
  <si>
    <t>175.107.217.143</t>
  </si>
  <si>
    <t>Making online transactions
Receiving salary
Mobile recharge
Shopping
Discounts &amp; deals on entertainment, food or other facilities</t>
  </si>
  <si>
    <t>Faster transactions
Discounts &amp; deals
Security
Cheaper than using bank services
Support for all kinds of financial activities including costs/bills for food, transport, entertainment etc costs</t>
  </si>
  <si>
    <t>There was an option to track</t>
  </si>
  <si>
    <t>Unsuccessful transactions
App upgrades or changes to interface of app</t>
  </si>
  <si>
    <t>Notification 1 feels more natural to me than Notification 2
I would prefer receiving Notification 1 over Notification 2
Notification 2 is simpler than Notification 1
Notification 2 is easier to understand than Notification 1</t>
  </si>
  <si>
    <t>Screenshot of the front and back of your original CNIC
Snapshot of face (for facial recognition)
Fingerprint</t>
  </si>
  <si>
    <t>Name
Father's/Mother's name
CNIC
Date of Birth
Phone number
Email
Security Question</t>
  </si>
  <si>
    <t>Call for support</t>
  </si>
  <si>
    <t>Too confusing</t>
  </si>
  <si>
    <t>Pay directly for ride-hailing services like Careem, InDrive, Uber etc
Pay directly for food services like Foodpanda etc
Pay directly for government dues like taxes, traffic challan etc
Cheaper service charges
Better discounts &amp; deals</t>
  </si>
  <si>
    <t>Muhammad Bilal</t>
  </si>
  <si>
    <t>muhammad.bilal160703@gmail.com</t>
  </si>
  <si>
    <t>2400:adc1:400:1b00:a5e3:c554:5947:e5b6</t>
  </si>
  <si>
    <t>Bill payment
Credit Card bill
Miscellaneous payments</t>
  </si>
  <si>
    <t>Faster transactions
Remote transactions (do not need to go to the bank or retailers etc)
Discounts &amp; deals</t>
  </si>
  <si>
    <t>on the app</t>
  </si>
  <si>
    <t>App upgrades or changes to interface of app</t>
  </si>
  <si>
    <t>Name
Father's/Mother's name
CNIC
Date of Birth
Phone number
Email
Snapshot of face (for facial recognition)
Fingerprint</t>
  </si>
  <si>
    <t>takes to next oage</t>
  </si>
  <si>
    <t>FAQ section
Contact us (via phone call)</t>
  </si>
  <si>
    <t>Weekly expenditure</t>
  </si>
  <si>
    <t>Discounts &amp; deals
Security</t>
  </si>
  <si>
    <t>Most people I know use this app.
It has its own Debit/Credit Card.</t>
  </si>
  <si>
    <t>More attractive, easy-to-use interface</t>
  </si>
  <si>
    <t>zaid</t>
  </si>
  <si>
    <t>szbharis@gmail.com</t>
  </si>
  <si>
    <t>43.246.221.33</t>
  </si>
  <si>
    <t>Making online transactions
Paying utility bills</t>
  </si>
  <si>
    <t>Faster transactions
Security
Cheaper than using bank services
Support for all kinds of financial activities including costs/bills for food, transport, entertainment etc costs</t>
  </si>
  <si>
    <t>Successful logging-in details
Successful logging-out details
Outgoing transactions confirmations
Incoming transactions alerts
Unsuccessful transactions
Incomplete/incorrect input (as a pop-up)
Session has timed out
Session is about to time out in X minutes
Account settings (passwords resets, username changes etc)
App upgrades or changes to interface of app</t>
  </si>
  <si>
    <t>Credit card bill due date reminders
E-statement subscription offers</t>
  </si>
  <si>
    <t>Call for help?</t>
  </si>
  <si>
    <t>None; general Help/Support Center was available</t>
  </si>
  <si>
    <t>Security</t>
  </si>
  <si>
    <t>It seems less technically-intimidating to use.</t>
  </si>
  <si>
    <t>Cheaper service charges</t>
  </si>
  <si>
    <t>aun</t>
  </si>
  <si>
    <t>ayekaunic@gmail.com</t>
  </si>
  <si>
    <t>182.178.95.109</t>
  </si>
  <si>
    <t>Making online transactions</t>
  </si>
  <si>
    <t>Successful logging-in details</t>
  </si>
  <si>
    <t>Successful logging-out details</t>
  </si>
  <si>
    <t>Notification 1 contains some details login details that are not relevant to me</t>
  </si>
  <si>
    <t>Screen 1</t>
  </si>
  <si>
    <t>Goes to next continued page</t>
  </si>
  <si>
    <t>FAQ section</t>
  </si>
  <si>
    <t>Monthly expenditure</t>
  </si>
  <si>
    <t>Packages/mobile recharge options to other network providers it does not already support</t>
  </si>
  <si>
    <t>Nimrah</t>
  </si>
  <si>
    <t>nimrahlutfi@gmail.com</t>
  </si>
  <si>
    <t>205.164.156.146</t>
  </si>
  <si>
    <t>Meezan app</t>
  </si>
  <si>
    <t>Outgoing transactions confirmations
Incoming transactions alerts</t>
  </si>
  <si>
    <t>Notification 1 is harder to understand than Notification 2</t>
  </si>
  <si>
    <t>CNIC
Screenshot of the front and back of your original CNIC
Snapshot of face (for facial recognition)</t>
  </si>
  <si>
    <t>Loading</t>
  </si>
  <si>
    <t>Current balance
Monthly expenditure
Transaction trend (rise and fall in current balance)</t>
  </si>
  <si>
    <t>Faster transactions
Cheaper than using bank services</t>
  </si>
  <si>
    <t>Nimra Nasrullah</t>
  </si>
  <si>
    <t>nimranasrullah0@gmail.com</t>
  </si>
  <si>
    <t>43.246.221.65</t>
  </si>
  <si>
    <t>Faster transactions
Remote transactions (do not need to go to the bank or retailers etc)
Discounts &amp; deals
Support for all kinds of financial activities including costs/bills for food, transport, entertainment etc costs</t>
  </si>
  <si>
    <t>The number of weeks or the deadline was shown</t>
  </si>
  <si>
    <t>Name
Father's/Mother's name
CNIC
Date of Birth
Phone number
Email
Fingerprint</t>
  </si>
  <si>
    <t>Helpline Call</t>
  </si>
  <si>
    <t>Current balance
Monthly expenditure
Most recent transaction
Transaction trend (rise and fall in current balance)</t>
  </si>
  <si>
    <t>Yar sab kuch hi ek screen mein fit kardiya hai! No filters or categorisation is done.</t>
  </si>
  <si>
    <t>It supports my bank account while other apps don't.
It seems less technically-intimidating to use.
It has a more attractive, easy-to-use interface compared to other apps.
Most people I know use this app.
It allows me to perform more types of financial activities compared to other apps.
Its service charges are cheaper compared to other apps.</t>
  </si>
  <si>
    <t>Pay directly for ride-hailing services like Careem, InDrive, Uber etc
Pay directly for food services like Foodpanda etc
Pay directly for entertainment services like Netflix, YouTube etc
Spending habits tracker</t>
  </si>
  <si>
    <t>AmanUllah Faisal</t>
  </si>
  <si>
    <t>Amanfaisal86@gmail.com</t>
  </si>
  <si>
    <t>203.101.177.162</t>
  </si>
  <si>
    <t>None</t>
  </si>
  <si>
    <t>Successful logging-in details
Outgoing transactions confirmations
Credit card bill due date reminders
Account settings (passwords resets, username changes etc)</t>
  </si>
  <si>
    <t>E-statement subscription offers
Session has timed out
Session is about to time out in X minutes
App upgrades or changes to interface of app</t>
  </si>
  <si>
    <t>Security Question</t>
  </si>
  <si>
    <t>Calls helpline?</t>
  </si>
  <si>
    <t>Remote transactions (do not need to go to the bank or retailers etc)
Security</t>
  </si>
  <si>
    <t>Pay directly for ride-hailing services like Careem, InDrive, Uber etc
Pay directly for food services like Foodpanda etc</t>
  </si>
  <si>
    <t>2400:adc1:414:db00:4843:3fd3:3927:a786</t>
  </si>
  <si>
    <t>Checking account balance
Making online transactions
Monitoring transactional activities
Receiving salary
Mobile recharge
Shopping
Discounts &amp; deals on entertainment, food or other facilities</t>
  </si>
  <si>
    <t>Successful logging-in details
Successful logging-out details
Outgoing transactions confirmations
Account settings (passwords resets, username changes etc)
App upgrades or changes to interface of app</t>
  </si>
  <si>
    <t>Notification 1 is wordier than Notification 2
Notification 1 contains some details login details that are not relevant to me
Notification 2 is simpler than Notification 1
Notification 2 is easier to understand than Notification 1
Notification 2 conveys all login details relevant to me
I would prefer receiving Notification 2 over Notification 1</t>
  </si>
  <si>
    <t>CNIC
Fingerprint
Security Question</t>
  </si>
  <si>
    <t>Name
Father's/Mother's name
Screenshot of the front and back of your original CNIC
Date of Birth
Phone number
Email
Snapshot of face (for facial recognition)</t>
  </si>
  <si>
    <t>Call for help</t>
  </si>
  <si>
    <t>FAQ section
Contact us (via email)
Chat with a customer service representative</t>
  </si>
  <si>
    <t>Current balance
Most recent transaction
Types of transactions made (shopping, salary, bills, miscellaneous etc)</t>
  </si>
  <si>
    <t>The icons</t>
  </si>
  <si>
    <t>It seems less technically-intimidating to use.
It has a more attractive, easy-to-use interface compared to other apps.
It has its own Debit/Credit Card.
It has better security and privacy (biometric, multiple-step verification etc) than other apps.
Its service charges are cheaper compared to other apps.
It has great customer service.</t>
  </si>
  <si>
    <t>Pay directly for ride-hailing services like Careem, InDrive, Uber etc
Cheaper service charges
Better discounts &amp; deals</t>
  </si>
  <si>
    <t>Zainab Afreen Warsi</t>
  </si>
  <si>
    <t>0317 3406951</t>
  </si>
  <si>
    <t>zainabwarsi@outlook.com</t>
  </si>
  <si>
    <t>223.123.105.124</t>
  </si>
  <si>
    <t>Credit Card bill
Tax payment
Miscellaneous payments</t>
  </si>
  <si>
    <t>Successful logging-in details
Successful logging-out details
Incoming transactions alerts</t>
  </si>
  <si>
    <t>Notification 1 is harder to understand than Notification 2
Notification 2 is simpler than Notification 1
I would prefer receiving Notification 2 over Notification 1</t>
  </si>
  <si>
    <t>Name
Father's/Mother's name
CNIC
Screenshot of the front and back of your original CNIC
Date of Birth
Phone number
Email</t>
  </si>
  <si>
    <t>This button doesn't look relavant on the screens.</t>
  </si>
  <si>
    <t>FAQ section
Contact us (via email)</t>
  </si>
  <si>
    <t>Jubilee life repeated so many times</t>
  </si>
  <si>
    <t>It supports my bank account while other apps don't.
It has better security and privacy (biometric, multiple-step verification etc) than other apps.
It offers better discounts &amp; deals on other facilities e.g. shopping, food, entertainment, transport etc.</t>
  </si>
  <si>
    <t>Pay directly for ride-hailing services like Careem, InDrive, Uber etc
Spending habits tracker</t>
  </si>
  <si>
    <t>Anusha</t>
  </si>
  <si>
    <t>anushahussain.randhawa@gmail.com</t>
  </si>
  <si>
    <t>Transferring payments</t>
  </si>
  <si>
    <t>Session has timed out
Session is about to time out in X minutes
Account settings (passwords resets, username changes etc)</t>
  </si>
  <si>
    <t>Notification 2 is simpler than Notification 1
Notification 2 is easier to understand than Notification 1
Notification 2 conveys all login details relevant to me</t>
  </si>
  <si>
    <t>CNIC
Screenshot of the front and back of your original CNIC
Phone number
Email
Snapshot of face (for facial recognition)</t>
  </si>
  <si>
    <t>Name
Date of Birth
Fingerprint
Security Question</t>
  </si>
  <si>
    <t>Customer support</t>
  </si>
  <si>
    <t>Like the clear arrangement of icons in the first screen</t>
  </si>
  <si>
    <t>Transfer money to other banks it does not already support
Pay directly for ride-hailing services like Careem, InDrive, Uber etc
Pay directly for food services like Foodpanda etc
Pay directly for entertainment services like Netflix, YouTube etc
Better discounts &amp; deals</t>
  </si>
  <si>
    <t>Izma Fatima</t>
  </si>
  <si>
    <t>izmafatima123@hotmail.com</t>
  </si>
  <si>
    <t>Checking account balance
Making online transactions
Paying other dues e.g. traffic challans, school fees etc
Mobile recharge
Shopping
Discounts &amp; deals on entertainment, food or other facilities</t>
  </si>
  <si>
    <t>I can't remember</t>
  </si>
  <si>
    <t>There was a page updating the status when going to the card option</t>
  </si>
  <si>
    <t>Session is about to time out in X minutes</t>
  </si>
  <si>
    <t>Successful logging-in details
Successful logging-out details
Incomplete/incorrect input (as a pop-up)
Session has timed out
Session is about to time out in X minutes</t>
  </si>
  <si>
    <t>CNIC
Screenshot of the front and back of your original CNIC
Date of Birth
Phone number
Email</t>
  </si>
  <si>
    <t>Call?</t>
  </si>
  <si>
    <t>All options on one page</t>
  </si>
  <si>
    <t>Separate the options to different pages</t>
  </si>
  <si>
    <t>Faster transactions
Discounts &amp; deals
Security
Cheaper than using bank services</t>
  </si>
  <si>
    <t>It supports my mobile network provider while other apps don't.
It seems less technically-intimidating to use.
It has a more attractive, easy-to-use interface compared to other apps.
Most people I know use this app.</t>
  </si>
  <si>
    <t>Pay directly for ride-hailing services like Careem, InDrive, Uber etc</t>
  </si>
  <si>
    <t>Amna</t>
  </si>
  <si>
    <t>amnanjum01@gmail.com</t>
  </si>
  <si>
    <t>Meezan App</t>
  </si>
  <si>
    <t>Checking account balance
Making online transactions
Monitoring transactional activities
Receiving salary
Mobile recharge
Discounts &amp; deals on entertainment, food or other facilities</t>
  </si>
  <si>
    <t>Faster transactions
Remote transactions (do not need to go to the bank or retailers etc)
Discounts &amp; deals
Security
Cheaper than using bank services</t>
  </si>
  <si>
    <t>Successful logging-in details
Outgoing transactions confirmations
Incoming transactions alerts
Unsuccessful transactions
Credit card bill due date reminders
E-statement subscription offers
Session has timed out</t>
  </si>
  <si>
    <t>Successful logging-out details
Account settings (passwords resets, username changes etc)
App upgrades or changes to interface of app</t>
  </si>
  <si>
    <t>Screenshot of the front and back of your original CNIC
Date of Birth
Snapshot of face (for facial recognition)
Fingerprint
Security Question</t>
  </si>
  <si>
    <t>Name
CNIC
Phone number
Email</t>
  </si>
  <si>
    <t>Call for customer support</t>
  </si>
  <si>
    <t>FAQ section
Chat with a customer service representative
Send feedback
None; general Help/Support Center was available</t>
  </si>
  <si>
    <t>Too many options</t>
  </si>
  <si>
    <t>Less options</t>
  </si>
  <si>
    <t>It seems less technically-intimidating to use.
It has its own Debit/Credit Card.
It has better security and privacy (biometric, multiple-step verification etc) than other apps.
It offers better discounts &amp; deals on other facilities e.g. shopping, food, entertainment, transport etc.
It has great customer service.</t>
  </si>
  <si>
    <t>Transfer money to other banks it does not already support
Packages/mobile recharge options to other network providers it does not already support
More attractive, easy-to-use interface
Better security
Pay directly for ride-hailing services like Careem, InDrive, Uber etc
Pay directly for food services like Foodpanda etc
Pay directly for entertainment services like Netflix, YouTube etc
Spending habits tracker
View transaction records offline
Better help &amp; support options
Debit/Credit Card
Better discounts &amp; deals
Support for individuals with special visual, oral, auditory, physical and/or other needs</t>
  </si>
  <si>
    <t>I have not used other apps</t>
  </si>
  <si>
    <t>Checking account balance
Making online transactions
Paying utility bills
Mobile recharge
Discounts &amp; deals on entertainment, food or other facilities</t>
  </si>
  <si>
    <t>Faster transactions
Remote transactions (do not need to go to the bank or retailers etc)
Discounts &amp; deals
Security</t>
  </si>
  <si>
    <t>Outgoing transactions confirmations
Incoming transactions alerts
Unsuccessful transactions
Incomplete/incorrect input (as a pop-up)
Account settings (passwords resets, username changes etc)</t>
  </si>
  <si>
    <t>Notification 1 is wordier than Notification 2
Notification 1 feels more natural to me than Notification 2
I would prefer receiving Notification 1 over Notification 2
Notification 2 is simpler than Notification 1</t>
  </si>
  <si>
    <t>Father's/Mother's name
CNIC
Screenshot of the front and back of your original CNIC</t>
  </si>
  <si>
    <t>Name
Date of Birth
Phone number
Email</t>
  </si>
  <si>
    <t>helpline/contact us</t>
  </si>
  <si>
    <t>the redundancy, i dont  get why it says jubilee life insurance 3 times. the prepaid and post paid sections can also improve i dont think there is a need for repeating things</t>
  </si>
  <si>
    <t>Checking account balance
Making online transactions</t>
  </si>
  <si>
    <t>Discounts &amp; deals
Support for all kinds of financial activities including costs/bills for food, transport, entertainment etc costs</t>
  </si>
  <si>
    <t>Successful logging-in details
Successful logging-out details
Outgoing transactions confirmations</t>
  </si>
  <si>
    <t>Notification 1 is wordier than Notification 2
I would prefer receiving Notification 2 over Notification 1</t>
  </si>
  <si>
    <t>Name
Father's/Mother's name
Screenshot of the front and back of your original CNIC
Date of Birth
Phone number
Email
Snapshot of face (for facial recognition)
Fingerprint
Security Question</t>
  </si>
  <si>
    <t>contact help of the app</t>
  </si>
  <si>
    <t>Current balance
Monthly expenditure</t>
  </si>
  <si>
    <t>It supports my bank account while other apps don't.
It has better security and privacy (biometric, multiple-step verification etc) than other apps.
It allows me to perform more types of financial activities compared to other apps.
It has great customer service.</t>
  </si>
  <si>
    <t>More attractive, easy-to-use interface
Pay directly for ride-hailing services like Careem, InDrive, Uber etc
Pay directly for food services like Foodpanda etc
Pay directly for entertainment services like Netflix, YouTube etc
Pay directly for government dues like taxes, traffic challan etc
Spending habits tracker
Cheaper service charges</t>
  </si>
  <si>
    <t>2400:adc1:438:c200:d89d:1918:fec2:a424</t>
  </si>
  <si>
    <t>Successful logging-in details
Successful logging-out details
Outgoing transactions confirmations
E-statement subscription offers
Incomplete/incorrect input (as a pop-up)</t>
  </si>
  <si>
    <t>Account settings (passwords resets, username changes etc)
App upgrades or changes to interface of app</t>
  </si>
  <si>
    <t>Cute bubbles</t>
  </si>
  <si>
    <t>More attractive, easy-to-use interface
Pay directly for ride-hailing services like Careem, InDrive, Uber etc
Pay directly for entertainment services like Netflix, YouTube etc
Spending habits tracker
View transaction records offline</t>
  </si>
  <si>
    <t>39.48.186.97</t>
  </si>
  <si>
    <t>SadaPay
Easypaisa
HBL online banking app</t>
  </si>
  <si>
    <t>Remote transactions (do not need to go to the bank or retailers etc)
Discounts &amp; deals</t>
  </si>
  <si>
    <t>2 weeks ig</t>
  </si>
  <si>
    <t>SadaPay gave a tentative timeline in which I'll be receiving my card. Same for my HBL Card.</t>
  </si>
  <si>
    <t>Call for help if stuck</t>
  </si>
  <si>
    <t>FAQ section
Contact us (via phone call)
Contact us (via email)</t>
  </si>
  <si>
    <t>Too many options on the main screen</t>
  </si>
  <si>
    <t>Faster transactions
Support for all kinds of financial activities including costs/bills for food, transport, entertainment etc costs</t>
  </si>
  <si>
    <t>It supports my mobile network provider while other apps don't.
Most people I know use this app.
It has its own Debit/Credit Card.</t>
  </si>
  <si>
    <t>Spending habits tracker
Cheaper service charges
Better discounts &amp; deals</t>
  </si>
  <si>
    <t>111.88.40.194</t>
  </si>
  <si>
    <t>Making online transactions
Shopping</t>
  </si>
  <si>
    <t>Successful logging-in details
Unsuccessful transactions
Incomplete/incorrect input (as a pop-up)
Session has timed out
Account settings (passwords resets, username changes etc)
App upgrades or changes to interface of app</t>
  </si>
  <si>
    <t>Notification 1 is wordier than Notification 2
Notification 1 feels more natural to me than Notification 2
Notification 2 conveys all login details relevant to me</t>
  </si>
  <si>
    <t>Fingerprint
Security Question</t>
  </si>
  <si>
    <t>Name
Father's/Mother's name
Date of Birth
Email</t>
  </si>
  <si>
    <t>I dont know</t>
  </si>
  <si>
    <t>More attractive, easy-to-use interface
Better security
Pay directly for food services like Foodpanda etc
Cheaper service charges</t>
  </si>
  <si>
    <t>Fatimah</t>
  </si>
  <si>
    <t>fatimahrashid01@gmail.com</t>
  </si>
  <si>
    <t>38.7.177.132</t>
  </si>
  <si>
    <t>Making online transactions
Receiving salary
Paying utility bills
Paying other dues e.g. traffic challans, school fees etc
Mobile recharge</t>
  </si>
  <si>
    <t>It said the exact date to be delivered. And while it was delivered, i got the option of activate card.</t>
  </si>
  <si>
    <t>Outgoing transactions confirmations
Incoming transactions alerts
Session has timed out
Session is about to time out in X minutes</t>
  </si>
  <si>
    <t>Successful logging-in details
E-statement subscription offers</t>
  </si>
  <si>
    <t>Call maybe for help?</t>
  </si>
  <si>
    <t>Current balance
Most recent transaction
Transaction trend (rise and fall in current balance)</t>
  </si>
  <si>
    <t>It seems less technically-intimidating to use.
It has a more attractive, easy-to-use interface compared to other apps.
It has its own Debit/Credit Card.
Its service charges are cheaper compared to other apps.</t>
  </si>
  <si>
    <t>Pay directly for ride-hailing services like Careem, InDrive, Uber etc
Pay directly for food services like Foodpanda etc
Better discounts &amp; deals</t>
  </si>
  <si>
    <t>Nawal</t>
  </si>
  <si>
    <t>nawal.irfan1110@gmail.com</t>
  </si>
  <si>
    <t>223.123.109.211</t>
  </si>
  <si>
    <t>Checking account balance
Making online transactions
Mobile recharge</t>
  </si>
  <si>
    <t>On the app</t>
  </si>
  <si>
    <t>Successful logging-in details
Successful logging-out details
Outgoing transactions confirmations
Incoming transactions alerts
Unsuccessful transactions
Session has timed out
Session is about to time out in X minutes</t>
  </si>
  <si>
    <t>Notification 1 is wordier than Notification 2
Notification 1 is harder to understand than Notification 2
Notification 2 is easier to understand than Notification 1</t>
  </si>
  <si>
    <t>Father's/Mother's name
Screenshot of the front and back of your original CNIC
Snapshot of face (for facial recognition)
Fingerprint</t>
  </si>
  <si>
    <t>I have no clue</t>
  </si>
  <si>
    <t>FAQ section
Contact us (via phone call)
Send feedback</t>
  </si>
  <si>
    <t>Current balance
Monthly expenditure
Transaction trend (rise and fall in current balance)
Types of transactions made (shopping, salary, bills, miscellaneous etc)</t>
  </si>
  <si>
    <t>Faster transactions
Remote transactions (do not need to go to the bank or retailers etc)
Security
Support for all kinds of financial activities including costs/bills for food, transport, entertainment etc costs</t>
  </si>
  <si>
    <t>It seems less technically-intimidating to use.
It has a more attractive, easy-to-use interface compared to other apps.
It has its own Debit/Credit Card.
It has better security and privacy (biometric, multiple-step verification etc) than other apps.
Its service charges are cheaper compared to other apps.</t>
  </si>
  <si>
    <t>View transaction records offline
Support for individuals with special visual, oral, auditory, physical and/or other needs</t>
  </si>
  <si>
    <t>Burhan</t>
  </si>
  <si>
    <t>b.siddiqui_19761@khi.iba.edu.pk</t>
  </si>
  <si>
    <t>2400:adc1:43f:3500:b83d:6d7a:638c:ff84</t>
  </si>
  <si>
    <t>Outgoing transactions confirmations
Incoming transactions alerts
Unsuccessful transactions
Incomplete/incorrect input (as a pop-up)</t>
  </si>
  <si>
    <t>Credit card bill due date reminders
E-statement subscription offers
Session has timed out
Session is about to time out in X minutes</t>
  </si>
  <si>
    <t>Notification 1 feels more natural to me than Notification 2
I would prefer receiving Notification 1 over Notification 2
Notification 2 conveys all login details relevant to me
Notification 2 does not seem as natural to me as Notification 1</t>
  </si>
  <si>
    <t>Name
Date of Birth
Phone number
Email
Security Question</t>
  </si>
  <si>
    <t>not sure, but seems like a call to help center</t>
  </si>
  <si>
    <t>lists everything neatly and in separate sections</t>
  </si>
  <si>
    <t>Faster transactions
Security
Cheaper than using bank services</t>
  </si>
  <si>
    <t>Better security
View transaction records offline</t>
  </si>
  <si>
    <t>Danish Badar</t>
  </si>
  <si>
    <t>2401:ba80:ac09:24ba:e421:2e29:8362:e802</t>
  </si>
  <si>
    <t>Making online transactions
Paying utility bills
Mobile recharge
Shopping</t>
  </si>
  <si>
    <t>Bill payment
Credit Card bill
Shopping bills
Miscellaneous payments</t>
  </si>
  <si>
    <t>Successful logging-in details
Outgoing transactions confirmations
Credit card bill due date reminders
E-statement subscription offers</t>
  </si>
  <si>
    <t>Incoming transactions alerts
Credit card bill due date reminders</t>
  </si>
  <si>
    <t>Name
CNIC
Date of Birth
Phone number
Email</t>
  </si>
  <si>
    <t>Call to Support center</t>
  </si>
  <si>
    <t>Chat with a customer service representative
Send feedback</t>
  </si>
  <si>
    <t>Current balance
Weekly expenditure</t>
  </si>
  <si>
    <t>It supports my bank account while other apps don't.
It supports my mobile network provider while other apps don't.
Most people I know use this app.
It has its own Debit/Credit Card.</t>
  </si>
  <si>
    <t>Transfer money to other banks it does not already support
More attractive, easy-to-use interface
Better security</t>
  </si>
  <si>
    <t>Uzair Siddiqui</t>
  </si>
  <si>
    <t>uzairsiddiqui7426@gmail.com</t>
  </si>
  <si>
    <t>SadaPay
Easypaisa
Bank app (meezan)</t>
  </si>
  <si>
    <t>Bank app (meezan)</t>
  </si>
  <si>
    <t>Successful logging-in details
Outgoing transactions confirmations
Unsuccessful transactions
E-statement subscription offers
Session has timed out
Session is about to time out in X minutes
Account settings (passwords resets, username changes etc)
App upgrades or changes to interface of app</t>
  </si>
  <si>
    <t>Notification 1 is wordier than Notification 2
I would prefer receiving Notification 1 over Notification 2
Notification 2 is simpler than Notification 1
Notification 2 is easier to understand than Notification 1
Notification 2 conveys all login details relevant to me</t>
  </si>
  <si>
    <t>Name
Father's/Mother's name
CNIC
Date of Birth
Phone number
Email
Fingerprint
Security Question</t>
  </si>
  <si>
    <t>customer support call</t>
  </si>
  <si>
    <t>Current balance
Weekly expenditure
Monthly expenditure</t>
  </si>
  <si>
    <t>clear division of features</t>
  </si>
  <si>
    <t>It has a more attractive, easy-to-use interface compared to other apps.
Most people I know use this app.</t>
  </si>
  <si>
    <t>Pay directly for government dues like taxes, traffic challan etc
View transaction records offline</t>
  </si>
  <si>
    <t>Aamna Salman</t>
  </si>
  <si>
    <t>aamnasalman@yahoo.com</t>
  </si>
  <si>
    <t>2400:adc1:181:3500:e4b9:ba90:d38d:5eaf</t>
  </si>
  <si>
    <t>Checking account balance
Making online transactions
Receiving salary
Shopping</t>
  </si>
  <si>
    <t>Successful logging-in details
E-statement subscription offers
Session is about to time out in X minutes</t>
  </si>
  <si>
    <t>Notification 1 is harder to understand than Notification 2
Notification 2 is simpler than Notification 1</t>
  </si>
  <si>
    <t>Name
Father's/Mother's name
CNIC
Screenshot of the front and back of your original CNIC
Date of Birth
Phone number
Email
Snapshot of face (for facial recognition)
Fingerprint</t>
  </si>
  <si>
    <t>verify via call (ss-1), others: helpline</t>
  </si>
  <si>
    <t>FAQ section
Contact us (via phone call)
Contact us (via email)
Chat with a customer service representative</t>
  </si>
  <si>
    <t>It seems less technically-intimidating to use.
It has better security and privacy (biometric, multiple-step verification etc) than other apps.
It allows me to perform more types of financial activities compared to other apps.</t>
  </si>
  <si>
    <t>Better security
Better help &amp; support options
Better discounts &amp; deals</t>
  </si>
  <si>
    <t>Hamza Shariq</t>
  </si>
  <si>
    <t>hamzas2401@gmail.com</t>
  </si>
  <si>
    <t>Making online transactions
Paying utility bills
Mobile recharge
Shopping
Discounts &amp; deals on entertainment, food or other facilities</t>
  </si>
  <si>
    <t>1 to 4</t>
  </si>
  <si>
    <t>I was tracking it on the app.</t>
  </si>
  <si>
    <t>Might call helpline</t>
  </si>
  <si>
    <t>It supports my mobile network provider while other apps don't.</t>
  </si>
  <si>
    <t>More attractive, easy-to-use interface
Pay directly for ride-hailing services like Careem, InDrive, Uber etc
Pay directly for food services like Foodpanda etc</t>
  </si>
  <si>
    <t>2400:adc1:165:fb00:7954:ae9f:28b4:ea11</t>
  </si>
  <si>
    <t>Date of Birth
Phone number
Email</t>
  </si>
  <si>
    <t>Some 'other' kind of options</t>
  </si>
  <si>
    <t>Zarish Khan</t>
  </si>
  <si>
    <t>zarishk701@gmail.com</t>
  </si>
  <si>
    <t>Notification 1 contains some details login details that are not relevant to me
I would prefer receiving Notification 1 over Notification 2</t>
  </si>
  <si>
    <t>Father's/Mother's name
Phone number
Snapshot of face (for facial recognition)</t>
  </si>
  <si>
    <t>Na</t>
  </si>
  <si>
    <t>Other</t>
  </si>
  <si>
    <t>Checking account balance
Making online transactions
Paying utility bills
Paying other dues e.g. traffic challans, school fees etc</t>
  </si>
  <si>
    <t>other</t>
  </si>
  <si>
    <t>Notification 2 is easier to understand than Notification 1
Notification 2 conveys all login details relevant to me</t>
  </si>
  <si>
    <t>Call customer support</t>
  </si>
  <si>
    <t>Can't I search my option too?, also how about a frequently used section?</t>
  </si>
  <si>
    <t>All options logos are there</t>
  </si>
  <si>
    <t>It supports my bank account while other apps don't.
It supports my mobile network provider while other apps don't.
It seems less technically-intimidating to use.
It has great customer service.</t>
  </si>
  <si>
    <t>More attractive, easy-to-use interface
Pay directly for ride-hailing services like Careem, InDrive, Uber etc
Pay directly for food services like Foodpanda etc
Pay directly for entertainment services like Netflix, YouTube etc
Pay directly for government dues like taxes, traffic challan etc
View transaction records offline</t>
  </si>
  <si>
    <t>Maaz</t>
  </si>
  <si>
    <t>maazsiddiqui.maaz2@gmail.com</t>
  </si>
  <si>
    <t>175.107.225.18</t>
  </si>
  <si>
    <t>None annoys</t>
  </si>
  <si>
    <t>Name
Father's/Mother's name
Date of Birth
Phone number
Email
Fingerprint
Security Question</t>
  </si>
  <si>
    <t>Calling the app helpline</t>
  </si>
  <si>
    <t>Categorization</t>
  </si>
  <si>
    <t>It has a more attractive, easy-to-use interface compared to other apps.
It has its own Debit/Credit Card.
Its service charges are cheaper compared to other apps.</t>
  </si>
  <si>
    <t>Packages/mobile recharge options to other network providers it does not already support
View transaction records offline</t>
  </si>
  <si>
    <t>Shayan Jawwad</t>
  </si>
  <si>
    <t>shayanjawwad@gmail.com</t>
  </si>
  <si>
    <t>Making online transactions
Mobile recharge
Discounts &amp; deals on entertainment, food or other facilities</t>
  </si>
  <si>
    <t>Outgoing transactions confirmations
Incoming transactions alerts
Unsuccessful transactions
Credit card bill due date reminders
Incomplete/incorrect input (as a pop-up)
Account settings (passwords resets, username changes etc)</t>
  </si>
  <si>
    <t>Name
Father's/Mother's name
Date of Birth
Phone number
Email
Snapshot of face (for facial recognition)
Fingerprint
Security Question</t>
  </si>
  <si>
    <t>Make a call? Idk to who</t>
  </si>
  <si>
    <t>The subheadings aren't very clearly dividing the sections for the buttons. It would be better to use maybe colors? Or lines to separate the sections of buttons.</t>
  </si>
  <si>
    <t>I like the circle icons. I prefer them over the square</t>
  </si>
  <si>
    <t>It supports my mobile network provider while other apps don't.
It has better security and privacy (biometric, multiple-step verification etc) than other apps.
It allows me to perform more types of financial activities compared to other apps.
It offers better discounts &amp; deals on other facilities e.g. shopping, food, entertainment, transport etc.</t>
  </si>
  <si>
    <t>More attractive, easy-to-use interface
Pay directly for ride-hailing services like Careem, InDrive, Uber etc
Pay directly for entertainment services like Netflix, YouTube etc
Spending habits tracker
Cheaper service charges
Support for individuals with special visual, oral, auditory, physical and/or other needs</t>
  </si>
  <si>
    <t>Dua Qadeer</t>
  </si>
  <si>
    <t>d.qadeer.22820@khi.iba.edu.pk</t>
  </si>
  <si>
    <t>154.198.124.163</t>
  </si>
  <si>
    <t>Waiting list</t>
  </si>
  <si>
    <t>Successful logging-in details
Successful logging-out details
E-statement subscription offers</t>
  </si>
  <si>
    <t>Notification 1 is wordier than Notification 2
Notification 1 is harder to understand than Notification 2</t>
  </si>
  <si>
    <t>CNIC
Email</t>
  </si>
  <si>
    <t>Calling</t>
  </si>
  <si>
    <t>Aman Kidwai</t>
  </si>
  <si>
    <t>a.kidwai.22790@khi.iba.edu.pk</t>
  </si>
  <si>
    <t>59.103.214.225</t>
  </si>
  <si>
    <t>Checking account balance
Making online transactions
Monitoring transactional activities
Receiving salary
Paying utility bills
Shopping
Discounts &amp; deals on entertainment, food or other facilities</t>
  </si>
  <si>
    <t>Bill payment
Tax payment
Miscellaneous payments</t>
  </si>
  <si>
    <t>Successful logging-in details
Successful logging-out details
Outgoing transactions confirmations
Incoming transactions alerts
Unsuccessful transactions
Credit card bill due date reminders
E-statement subscription offers
Incomplete/incorrect input (as a pop-up)
Session has timed out
Session is about to time out in X minutes
Account settings (passwords resets, username changes etc)</t>
  </si>
  <si>
    <t>Father's/Mother's name
CNIC
Screenshot of the front and back of your original CNIC
Snapshot of face (for facial recognition)
Fingerprint</t>
  </si>
  <si>
    <t>Name
Phone number</t>
  </si>
  <si>
    <t>Helpline.</t>
  </si>
  <si>
    <t>It has a more attractive, easy-to-use interface compared to other apps.
Most people I know use this app.
It has its own Debit/Credit Card.
It has better security and privacy (biometric, multiple-step verification etc) than other apps.
It allows me to perform more types of financial activities compared to other apps.
Its service charges are cheaper compared to other apps.
It offers better discounts &amp; deals on other facilities e.g. shopping, food, entertainment, transport etc.</t>
  </si>
  <si>
    <t>Transfer money to other banks it does not already support
More attractive, easy-to-use interface
Better security
Pay directly for ride-hailing services like Careem, InDrive, Uber etc
Pay directly for entertainment services like Netflix, YouTube etc
Pay directly for government dues like taxes, traffic challan etc
Spending habits tracker
View transaction records offline
Cheaper service charges
Debit/Credit Card
Better discounts &amp; deals
Support for individuals with special visual, oral, auditory, physical and/or other needs</t>
  </si>
  <si>
    <t>Muhammad Rasib Nadeem</t>
  </si>
  <si>
    <t>rasibnadeem101@gmail.com</t>
  </si>
  <si>
    <t>154.198.126.12</t>
  </si>
  <si>
    <t>Successful logging-in details
Successful logging-out details
Session has timed out
Session is about to time out in X minutes</t>
  </si>
  <si>
    <t>Notification 1 is wordier than Notification 2
Notification 1 feels more natural to me than Notification 2
I would prefer receiving Notification 1 over Notification 2</t>
  </si>
  <si>
    <t>English
Urdu
French</t>
  </si>
  <si>
    <t>Call helpline</t>
  </si>
  <si>
    <t>I like the shape of buttons</t>
  </si>
  <si>
    <t>It seems less technically-intimidating to use.
It has a more attractive, easy-to-use interface compared to other apps.
Its service charges are cheaper compared to other apps.</t>
  </si>
  <si>
    <t>Pay directly for ride-hailing services like Careem, InDrive, Uber etc
Pay directly for food services like Foodpanda etc
Pay directly for entertainment services like Netflix, YouTube etc</t>
  </si>
  <si>
    <t>Ahsan</t>
  </si>
  <si>
    <t>m.ahsan.ali21@gmail.com</t>
  </si>
  <si>
    <t>39.50.198.184</t>
  </si>
  <si>
    <t>Making online transactions
Mobile recharge
Shopping
Discounts &amp; deals on entertainment, food or other facilities</t>
  </si>
  <si>
    <t>Successful logging-in details
Outgoing transactions confirmations
Incoming transactions alerts
Unsuccessful transactions
Credit card bill due date reminders
Session is about to time out in X minutes</t>
  </si>
  <si>
    <t>Successful logging-out details
E-statement subscription offers
Incomplete/incorrect input (as a pop-up)
Session has timed out
App upgrades or changes to interface of app</t>
  </si>
  <si>
    <t>Notification 1 is wordier than Notification 2
Notification 1 feels more natural to me than Notification 2
I would prefer receiving Notification 1 over Notification 2
Notification 2 is simpler than Notification 1
Notification 2 is easier to understand than Notification 1
Notification 2 does not seem as natural to me as Notification 1</t>
  </si>
  <si>
    <t>Father's/Mother's name
CNIC
Screenshot of the front and back of your original CNIC
Snapshot of face (for facial recognition)
Fingerprint
Security Question</t>
  </si>
  <si>
    <t>calls customer support</t>
  </si>
  <si>
    <t>Details cleared but autofill option present</t>
  </si>
  <si>
    <t>the categorization is very weird a search function would be nicer</t>
  </si>
  <si>
    <t>logos of services make them easier to locate</t>
  </si>
  <si>
    <t>It has a more attractive, easy-to-use interface compared to other apps.
Most people I know use this app.
It has its own Debit/Credit Card.
Its service charges are cheaper compared to other apps.</t>
  </si>
  <si>
    <t>Pay directly for ride-hailing services like Careem, InDrive, Uber etc
Pay directly for food services like Foodpanda etc
Pay directly for entertainment services like Netflix, YouTube etc
Spending habits tracker
dark mode</t>
  </si>
  <si>
    <t>Saad Lakhani</t>
  </si>
  <si>
    <t>m.lakhani.24471@khi.iba.edu.pk</t>
  </si>
  <si>
    <t>39.48.234.29</t>
  </si>
  <si>
    <t>Trackable on the app</t>
  </si>
  <si>
    <t>Successful logging-in details
Unsuccessful transactions
Incomplete/incorrect input (as a pop-up)
Session has timed out
Account settings (passwords resets, username changes etc)</t>
  </si>
  <si>
    <t>Successful logging-in details
Successful logging-out details
Session has timed out</t>
  </si>
  <si>
    <t>call verification/OTP</t>
  </si>
  <si>
    <t>Contact us (via email)</t>
  </si>
  <si>
    <t>It supports my bank account while other apps don't.
It supports my mobile network provider while other apps don't.</t>
  </si>
  <si>
    <t>NA</t>
  </si>
  <si>
    <t>HCI project</t>
  </si>
  <si>
    <t>Project</t>
  </si>
  <si>
    <t>Successful logging-in details
App upgrades or changes to interface of app</t>
  </si>
  <si>
    <t>Notification 2 is easier to understand than Notification 1</t>
  </si>
  <si>
    <t>Name
Father's/Mother's name
CNIC
Screenshot of the front and back of your original CNIC
Date of Birth
Phone number
Email
Snapshot of face (for facial recognition)
Security Question</t>
  </si>
  <si>
    <t>Phone</t>
  </si>
  <si>
    <t>I just like it</t>
  </si>
  <si>
    <t>It has great customer service.</t>
  </si>
  <si>
    <t>Better security</t>
  </si>
  <si>
    <t>Zohaib</t>
  </si>
  <si>
    <t>z.azam.22732@khi.iba.edu.pk</t>
  </si>
  <si>
    <t>182.178.13.58</t>
  </si>
  <si>
    <t>Making online transactions
Paying utility bills
Paying other dues e.g. traffic challans, school fees etc
Mobile recharge</t>
  </si>
  <si>
    <t>Successful logging-in details
Successful logging-out details
Outgoing transactions confirmations
Incoming transactions alerts
Unsuccessful transactions
Credit card bill due date reminders
Account settings (passwords resets, username changes etc)</t>
  </si>
  <si>
    <t>E-statement subscription offers
Incomplete/incorrect input (as a pop-up)
Session has timed out
App upgrades or changes to interface of app</t>
  </si>
  <si>
    <t>Notification 1 is wordier than Notification 2
Notification 1 feels more natural to me than Notification 2
I would prefer receiving Notification 1 over Notification 2
Notification 2 is easier to understand than Notification 1
Notification 2 conveys all login details relevant to me
Notification 2 does not seem as natural to me as Notification 1</t>
  </si>
  <si>
    <t>Place a call to the call center</t>
  </si>
  <si>
    <t>It has a more attractive, easy-to-use interface compared to other apps.
It has its own Debit/Credit Card.
It has better security and privacy (biometric, multiple-step verification etc) than other apps.
It allows me to perform more types of financial activities compared to other apps.</t>
  </si>
  <si>
    <t>Pay directly for ride-hailing services like Careem, InDrive, Uber etc
Pay directly for entertainment services like Netflix, YouTube etc</t>
  </si>
  <si>
    <t>Checking account balance
Making online transactions
Paying utility bills
Mobile recharge
Shopping</t>
  </si>
  <si>
    <t>Successful logging-in details
Successful logging-out details
Outgoing transactions confirmations
Incoming transactions alerts
Unsuccessful transactions
Credit card bill due date reminders
Incomplete/incorrect input (as a pop-up)
Session has timed out</t>
  </si>
  <si>
    <t>E-statement subscription offers
Session is about to time out in X minutes</t>
  </si>
  <si>
    <t>Make a call</t>
  </si>
  <si>
    <t>It seems less technically-intimidating to use.
It has a more attractive, easy-to-use interface compared to other apps.
Most people I know use this app.
It has better security and privacy (biometric, multiple-step verification etc) than other apps.</t>
  </si>
  <si>
    <t>Pay directly for ride-hailing services like Careem, InDrive, Uber etc
Pay directly for food services like Foodpanda etc
Pay directly for entertainment services like Netflix, YouTube etc
Pay directly for government dues like taxes, traffic challan etc
Spending habits tracker
View transaction records offline</t>
  </si>
  <si>
    <t>Fatima</t>
  </si>
  <si>
    <t>Zahirfatima100@gmail.com</t>
  </si>
  <si>
    <t>2400:adc1:11c:f300:880:8c79:7475:bd9</t>
  </si>
  <si>
    <t>45 - 55 years old</t>
  </si>
  <si>
    <t>Bill payment
Tax payment
Shopping bills
Miscellaneous payments</t>
  </si>
  <si>
    <t>Successful logging-in details
Successful logging-out details
Outgoing transactions confirmations
Incoming transactions alerts
Credit card bill due date reminders</t>
  </si>
  <si>
    <t>English
Urdu
Sindhi
Saraiki
Punjabi</t>
  </si>
  <si>
    <t>CNIC
Screenshot of the front and back of your original CNIC
Phone number</t>
  </si>
  <si>
    <t>Name
Father's/Mother's name
Date of Birth
Email
Fingerprint
Security Question</t>
  </si>
  <si>
    <t>Calling helpline</t>
  </si>
  <si>
    <t>It has a more attractive, easy-to-use interface compared to other apps.
Most people I know use this app.
It allows me to perform more types of financial activities compared to other apps.</t>
  </si>
  <si>
    <t>More attractive, easy-to-use interface
Better security
Pay directly for entertainment services like Netflix, YouTube etc
Pay directly for government dues like taxes, traffic challan etc
Spending habits tracker
View transaction records offline
Better help &amp; support options
Cheaper service charges
Better discounts &amp; deals
Support for individuals with special visual, oral, auditory, physical and/or other needs</t>
  </si>
  <si>
    <t>Jamil Adil</t>
  </si>
  <si>
    <t>jamiladil@gmail.com</t>
  </si>
  <si>
    <t>154.198.120.139</t>
  </si>
  <si>
    <t>55 - 65 years old and above</t>
  </si>
  <si>
    <t>Retired</t>
  </si>
  <si>
    <t>Mobile recharge</t>
  </si>
  <si>
    <t>Session has timed out
App upgrades or changes to interface of app</t>
  </si>
  <si>
    <t>E-statement subscription offers
Session has timed out</t>
  </si>
  <si>
    <t>CNIC
Screenshot of the front and back of your original CNIC
Fingerprint</t>
  </si>
  <si>
    <t>Name
Father's/Mother's name
Date of Birth
Phone number
Email
Snapshot of face (for facial recognition)
Security Question</t>
  </si>
  <si>
    <t>Phone helpline</t>
  </si>
  <si>
    <t>It supports my mobile network provider while other apps don't.
It seems less technically-intimidating to use.
It has a more attractive, easy-to-use interface compared to other apps.
It has better security and privacy (biometric, multiple-step verification etc) than other apps.</t>
  </si>
  <si>
    <t>154.81.255.149</t>
  </si>
  <si>
    <t>Successful logging-in details
Successful logging-out details
Outgoing transactions confirmations
Incomplete/incorrect input (as a pop-up)
Account settings (passwords resets, username changes etc)</t>
  </si>
  <si>
    <t>Notification 1 is wordier than Notification 2
Notification 1 is harder to understand than Notification 2
Notification 1 feels more natural to me than Notification 2</t>
  </si>
  <si>
    <t>Screenshot of the front and back of your original CNIC
Snapshot of face (for facial recognition)
Security Question</t>
  </si>
  <si>
    <t>Making call</t>
  </si>
  <si>
    <t>103.244.174.67</t>
  </si>
  <si>
    <t>Homemaker</t>
  </si>
  <si>
    <t>Unsuccessful transactions</t>
  </si>
  <si>
    <t>English
Urdu
Pashto
Punjabi</t>
  </si>
  <si>
    <t>Help option OR provide a mobile number saved in device.</t>
  </si>
  <si>
    <t>Pay directly for government dues like taxes, traffic challan etc</t>
  </si>
  <si>
    <t>2407:d000:b:7f2b:4c50:5b72:f834:8ffe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</si>
</sst>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h:mm:ss"/>
    <numFmt numFmtId="165" formatCode="d-m"/>
  </numFmts>
  <fonts count="4">
    <font>
      <sz val="10.0"/>
      <color rgb="FF000000"/>
      <name val="Arial"/>
      <scheme val="minor"/>
    </font>
    <font>
      <b/>
      <sz val="11.0"/>
      <color theme="1"/>
      <name val="Arial"/>
      <scheme val="minor"/>
    </font>
    <font>
      <color theme="1"/>
      <name val="Arial"/>
      <scheme val="minor"/>
    </font>
    <font>
      <u/>
      <color rgb="FF0000FF"/>
    </font>
  </fonts>
  <fills count="3">
    <fill>
      <patternFill patternType="none"/>
    </fill>
    <fill>
      <patternFill patternType="lightGray"/>
    </fill>
    <fill>
      <patternFill patternType="solid">
        <fgColor rgb="FFCCFFCC"/>
        <bgColor rgb="FFCCFFCC"/>
      </patternFill>
    </fill>
  </fills>
  <borders count="2">
    <border/>
    <border>
      <right style="thin">
        <color rgb="FF000000"/>
      </right>
      <bottom style="medium">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0" fillId="0" fontId="2" numFmtId="164" xfId="0" applyAlignment="1" applyFont="1" applyNumberFormat="1">
      <alignment readingOrder="0"/>
    </xf>
    <xf borderId="0" fillId="0" fontId="2" numFmtId="0" xfId="0" applyAlignment="1" applyFont="1">
      <alignment readingOrder="0"/>
    </xf>
    <xf borderId="0" fillId="0" fontId="2" numFmtId="0" xfId="0" applyFont="1"/>
    <xf borderId="0" fillId="0" fontId="3" numFmtId="0" xfId="0" applyFont="1"/>
    <xf borderId="0" fillId="0" fontId="2"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5.75"/>
    <col customWidth="1" min="3" max="3" width="20.0"/>
    <col customWidth="1" min="4" max="4" width="33.5"/>
    <col customWidth="1" min="5" max="5" width="41.63"/>
    <col customWidth="1" min="6" max="6" width="36.13"/>
    <col customWidth="1" min="7" max="7" width="43.0"/>
    <col customWidth="1" min="8" max="8" width="44.0"/>
    <col customWidth="1" min="9" max="9" width="54.25"/>
    <col customWidth="1" min="10" max="10" width="45.88"/>
    <col customWidth="1" min="11" max="11" width="53.13"/>
    <col customWidth="1" min="12" max="12" width="77.13"/>
    <col customWidth="1" min="13" max="13" width="106.88"/>
    <col customWidth="1" min="14" max="14" width="105.88"/>
    <col customWidth="1" min="15" max="15" width="105.0"/>
    <col customWidth="1" min="16" max="16" width="127.63"/>
    <col customWidth="1" min="17" max="17" width="129.0"/>
    <col customWidth="1" min="18" max="18" width="113.5"/>
    <col customWidth="1" min="19" max="19" width="132.25"/>
    <col customWidth="1" min="20" max="20" width="133.5"/>
    <col customWidth="1" min="21" max="21" width="117.0"/>
    <col customWidth="1" min="22" max="22" width="142.13"/>
    <col customWidth="1" min="23" max="23" width="61.75"/>
    <col customWidth="1" min="24" max="24" width="60.0"/>
    <col customWidth="1" min="25" max="25" width="116.88"/>
    <col customWidth="1" min="26" max="26" width="144.75"/>
    <col customWidth="1" min="27" max="27" width="109.75"/>
    <col customWidth="1" min="28" max="28" width="115.88"/>
    <col customWidth="1" min="29" max="29" width="104.63"/>
    <col customWidth="1" min="30" max="30" width="61.13"/>
    <col customWidth="1" min="31" max="31" width="55.13"/>
    <col customWidth="1" min="32" max="32" width="120.25"/>
    <col customWidth="1" min="33" max="33" width="154.88"/>
    <col customWidth="1" min="34" max="34" width="97.5"/>
    <col customWidth="1" min="35" max="35" width="118.88"/>
    <col customWidth="1" min="36" max="36" width="85.63"/>
    <col customWidth="1" min="37" max="37" width="107.5"/>
    <col customWidth="1" min="38" max="38" width="84.25"/>
    <col customWidth="1" min="39" max="39" width="61.88"/>
    <col customWidth="1" min="40" max="40" width="141.5"/>
    <col customWidth="1" min="41" max="41" width="75.13"/>
    <col customWidth="1" min="42" max="42" width="96.13"/>
    <col customWidth="1" min="43" max="43" width="184.0"/>
    <col customWidth="1" min="44" max="44" width="151.25"/>
    <col customWidth="1" min="45" max="45" width="160.25"/>
    <col customWidth="1" min="46" max="46" width="116.88"/>
    <col customWidth="1" min="47" max="47" width="148.13"/>
    <col customWidth="1" min="48" max="48" width="149.38"/>
    <col customWidth="1" min="49" max="49" width="141.5"/>
    <col customWidth="1" min="50" max="50" width="149.25"/>
    <col customWidth="1" min="51" max="51" width="136.75"/>
    <col customWidth="1" min="52" max="52" width="118.5"/>
    <col customWidth="1" min="53" max="53" width="149.63"/>
    <col customWidth="1" min="54" max="55" width="149.13"/>
    <col customWidth="1" min="56" max="56" width="147.75"/>
    <col customWidth="1" min="57" max="57" width="74.0"/>
    <col customWidth="1" min="58" max="58" width="101.0"/>
    <col customWidth="1" min="59" max="59" width="93.25"/>
    <col customWidth="1" min="60" max="60" width="134.75"/>
    <col customWidth="1" min="61" max="61" width="150.38"/>
    <col customWidth="1" min="62" max="62" width="118.88"/>
    <col customWidth="1" min="63" max="63" width="122.0"/>
    <col customWidth="1" min="64" max="64" width="108.13"/>
    <col customWidth="1" min="65" max="65" width="112.5"/>
    <col customWidth="1" min="66" max="66" width="126.13"/>
    <col customWidth="1" min="67" max="67" width="134.88"/>
    <col customWidth="1" min="68" max="68" width="148.5"/>
    <col customWidth="1" min="69" max="69" width="60.13"/>
    <col customWidth="1" min="70" max="70" width="148.0"/>
    <col customWidth="1" min="71" max="71" width="163.63"/>
    <col customWidth="1" min="72" max="72" width="71.25"/>
    <col customWidth="1" min="73" max="73" width="77.13"/>
    <col customWidth="1" min="74" max="74" width="72.88"/>
    <col customWidth="1" min="75" max="75" width="87.63"/>
    <col customWidth="1" min="76" max="76" width="130.38"/>
    <col customWidth="1" min="77" max="77" width="21.0"/>
    <col customWidth="1" min="78" max="78" width="29.13"/>
    <col customWidth="1" min="79" max="79" width="28.5"/>
    <col customWidth="1" min="80" max="80" width="32.63"/>
    <col customWidth="1" hidden="1" min="81" max="81" width="12.5"/>
    <col customWidth="1" min="82" max="82"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row>
    <row r="2">
      <c r="A2" s="2">
        <v>45242.45438657407</v>
      </c>
      <c r="B2" s="2">
        <v>45243.890439814815</v>
      </c>
      <c r="CB2" s="3" t="s">
        <v>82</v>
      </c>
      <c r="CC2" s="4" t="str">
        <f>TEXT("5755776594957996849","0")</f>
        <v>5755776594957996849</v>
      </c>
      <c r="CD2" s="5" t="str">
        <f>HYPERLINK("https://www.jotform.com/edit/5755776594957996849","Edit Submission")</f>
        <v>Edit Submission</v>
      </c>
    </row>
    <row r="3">
      <c r="A3" s="2">
        <v>45243.95758101852</v>
      </c>
      <c r="C3" s="3" t="s">
        <v>83</v>
      </c>
      <c r="D3" s="3" t="s">
        <v>84</v>
      </c>
      <c r="E3" s="3" t="s">
        <v>85</v>
      </c>
      <c r="F3" s="3" t="s">
        <v>86</v>
      </c>
      <c r="G3" s="3" t="s">
        <v>87</v>
      </c>
      <c r="H3" s="3" t="s">
        <v>88</v>
      </c>
      <c r="I3" s="3" t="s">
        <v>89</v>
      </c>
      <c r="J3" s="3" t="s">
        <v>90</v>
      </c>
      <c r="K3" s="3" t="s">
        <v>91</v>
      </c>
      <c r="L3" s="3" t="s">
        <v>92</v>
      </c>
      <c r="M3" s="3" t="s">
        <v>93</v>
      </c>
      <c r="N3" s="3" t="s">
        <v>94</v>
      </c>
      <c r="O3" s="3" t="s">
        <v>95</v>
      </c>
      <c r="P3" s="3" t="s">
        <v>96</v>
      </c>
      <c r="Q3" s="3" t="s">
        <v>97</v>
      </c>
      <c r="R3" s="3" t="s">
        <v>97</v>
      </c>
      <c r="S3" s="3" t="s">
        <v>98</v>
      </c>
      <c r="T3" s="3" t="s">
        <v>96</v>
      </c>
      <c r="U3" s="3" t="s">
        <v>99</v>
      </c>
      <c r="W3" s="3" t="s">
        <v>100</v>
      </c>
      <c r="X3" s="3" t="s">
        <v>100</v>
      </c>
      <c r="Y3" s="3" t="s">
        <v>101</v>
      </c>
      <c r="Z3" s="3" t="s">
        <v>101</v>
      </c>
      <c r="AA3" s="3" t="s">
        <v>102</v>
      </c>
      <c r="AB3" s="3" t="s">
        <v>103</v>
      </c>
      <c r="AC3" s="3" t="s">
        <v>104</v>
      </c>
      <c r="AD3" s="3" t="s">
        <v>105</v>
      </c>
      <c r="AE3" s="3" t="s">
        <v>106</v>
      </c>
      <c r="AF3" s="3" t="s">
        <v>99</v>
      </c>
      <c r="AG3" s="3" t="s">
        <v>107</v>
      </c>
      <c r="AH3" s="3" t="s">
        <v>107</v>
      </c>
      <c r="AI3" s="3" t="s">
        <v>108</v>
      </c>
      <c r="AJ3" s="3" t="s">
        <v>109</v>
      </c>
      <c r="AK3" s="3" t="s">
        <v>110</v>
      </c>
      <c r="AL3" s="3" t="s">
        <v>111</v>
      </c>
      <c r="AM3" s="3" t="s">
        <v>112</v>
      </c>
      <c r="AN3" s="3" t="s">
        <v>113</v>
      </c>
      <c r="AO3" s="3" t="s">
        <v>107</v>
      </c>
      <c r="AP3" s="3" t="s">
        <v>114</v>
      </c>
      <c r="AQ3" s="3" t="s">
        <v>114</v>
      </c>
      <c r="AR3" s="3" t="s">
        <v>115</v>
      </c>
      <c r="AS3" s="3" t="s">
        <v>115</v>
      </c>
      <c r="AT3" s="3" t="s">
        <v>96</v>
      </c>
      <c r="AU3" s="3" t="s">
        <v>97</v>
      </c>
      <c r="AV3" s="3" t="s">
        <v>97</v>
      </c>
      <c r="AW3" s="3" t="s">
        <v>97</v>
      </c>
      <c r="AX3" s="3" t="s">
        <v>97</v>
      </c>
      <c r="AY3" s="3" t="s">
        <v>95</v>
      </c>
      <c r="AZ3" s="3" t="s">
        <v>98</v>
      </c>
      <c r="BA3" s="3" t="s">
        <v>96</v>
      </c>
      <c r="BB3" s="3" t="s">
        <v>98</v>
      </c>
      <c r="BC3" s="3" t="s">
        <v>95</v>
      </c>
      <c r="BD3" s="3" t="s">
        <v>96</v>
      </c>
      <c r="BE3" s="3" t="s">
        <v>107</v>
      </c>
      <c r="BF3" s="3" t="s">
        <v>116</v>
      </c>
      <c r="BG3" s="3" t="s">
        <v>117</v>
      </c>
      <c r="BH3" s="3" t="s">
        <v>118</v>
      </c>
      <c r="BI3" s="3" t="s">
        <v>117</v>
      </c>
      <c r="BJ3" s="3" t="s">
        <v>116</v>
      </c>
      <c r="BK3" s="3" t="s">
        <v>116</v>
      </c>
      <c r="BL3" s="3" t="s">
        <v>116</v>
      </c>
      <c r="BM3" s="3" t="s">
        <v>117</v>
      </c>
      <c r="BN3" s="3" t="s">
        <v>119</v>
      </c>
      <c r="BO3" s="3" t="s">
        <v>119</v>
      </c>
      <c r="BP3" s="3" t="s">
        <v>119</v>
      </c>
      <c r="BQ3" s="3" t="s">
        <v>100</v>
      </c>
      <c r="BR3" s="3" t="s">
        <v>120</v>
      </c>
      <c r="BS3" s="3" t="s">
        <v>121</v>
      </c>
      <c r="BT3" s="3" t="s">
        <v>122</v>
      </c>
      <c r="BU3" s="3" t="s">
        <v>92</v>
      </c>
      <c r="BV3" s="3" t="s">
        <v>107</v>
      </c>
      <c r="BW3" s="3" t="s">
        <v>107</v>
      </c>
      <c r="BX3" s="3" t="s">
        <v>100</v>
      </c>
      <c r="BY3" s="3" t="s">
        <v>123</v>
      </c>
      <c r="BZ3" s="3">
        <v>3.12377665E9</v>
      </c>
      <c r="CA3" s="3" t="s">
        <v>124</v>
      </c>
      <c r="CB3" s="3" t="s">
        <v>125</v>
      </c>
      <c r="CC3" s="4" t="str">
        <f>TEXT("5757075359575410384","0")</f>
        <v>5757075359575410384</v>
      </c>
      <c r="CD3" s="5" t="str">
        <f>HYPERLINK("https://www.jotform.com/edit/5757075359575410384","Edit Submission")</f>
        <v>Edit Submission</v>
      </c>
    </row>
    <row r="4">
      <c r="A4" s="2">
        <v>45246.576828703706</v>
      </c>
      <c r="C4" s="3" t="s">
        <v>83</v>
      </c>
      <c r="D4" s="3" t="s">
        <v>126</v>
      </c>
      <c r="E4" s="3" t="s">
        <v>85</v>
      </c>
      <c r="F4" s="3" t="s">
        <v>127</v>
      </c>
      <c r="G4" s="3" t="s">
        <v>128</v>
      </c>
      <c r="H4" s="3" t="s">
        <v>129</v>
      </c>
      <c r="I4" s="3" t="s">
        <v>130</v>
      </c>
      <c r="J4" s="3" t="s">
        <v>131</v>
      </c>
      <c r="K4" s="3" t="s">
        <v>132</v>
      </c>
      <c r="L4" s="3" t="s">
        <v>133</v>
      </c>
      <c r="M4" s="3" t="s">
        <v>93</v>
      </c>
      <c r="N4" s="3" t="s">
        <v>134</v>
      </c>
      <c r="O4" s="3" t="s">
        <v>98</v>
      </c>
      <c r="P4" s="3" t="s">
        <v>95</v>
      </c>
      <c r="Q4" s="3" t="s">
        <v>135</v>
      </c>
      <c r="R4" s="3" t="s">
        <v>135</v>
      </c>
      <c r="S4" s="3" t="s">
        <v>98</v>
      </c>
      <c r="T4" s="3" t="s">
        <v>97</v>
      </c>
      <c r="U4" s="3" t="s">
        <v>99</v>
      </c>
      <c r="W4" s="3" t="s">
        <v>100</v>
      </c>
      <c r="X4" s="3" t="s">
        <v>100</v>
      </c>
      <c r="Y4" s="6">
        <v>44958.0</v>
      </c>
      <c r="Z4" s="3" t="s">
        <v>136</v>
      </c>
      <c r="AA4" s="3" t="s">
        <v>137</v>
      </c>
      <c r="AB4" s="3" t="s">
        <v>138</v>
      </c>
      <c r="AC4" s="3" t="s">
        <v>139</v>
      </c>
      <c r="AD4" s="3" t="s">
        <v>140</v>
      </c>
      <c r="AE4" s="3" t="s">
        <v>106</v>
      </c>
      <c r="AF4" s="3" t="s">
        <v>100</v>
      </c>
      <c r="AG4" s="3" t="s">
        <v>141</v>
      </c>
      <c r="AH4" s="3" t="s">
        <v>142</v>
      </c>
      <c r="AI4" s="3" t="s">
        <v>111</v>
      </c>
      <c r="AJ4" s="3" t="s">
        <v>109</v>
      </c>
      <c r="AK4" s="3" t="s">
        <v>111</v>
      </c>
      <c r="AL4" s="3" t="s">
        <v>111</v>
      </c>
      <c r="AM4" s="3" t="s">
        <v>112</v>
      </c>
      <c r="AN4" s="3" t="s">
        <v>143</v>
      </c>
      <c r="AO4" s="3" t="s">
        <v>144</v>
      </c>
      <c r="AP4" s="3" t="s">
        <v>145</v>
      </c>
      <c r="AQ4" s="3" t="s">
        <v>114</v>
      </c>
      <c r="AR4" s="3" t="s">
        <v>146</v>
      </c>
      <c r="AS4" s="3" t="s">
        <v>145</v>
      </c>
      <c r="AT4" s="3" t="s">
        <v>95</v>
      </c>
      <c r="AU4" s="3" t="s">
        <v>95</v>
      </c>
      <c r="AV4" s="3" t="s">
        <v>98</v>
      </c>
      <c r="AW4" s="3" t="s">
        <v>95</v>
      </c>
      <c r="AX4" s="3" t="s">
        <v>97</v>
      </c>
      <c r="AY4" s="3" t="s">
        <v>97</v>
      </c>
      <c r="AZ4" s="3" t="s">
        <v>95</v>
      </c>
      <c r="BA4" s="3" t="s">
        <v>98</v>
      </c>
      <c r="BB4" s="3" t="s">
        <v>95</v>
      </c>
      <c r="BC4" s="3" t="s">
        <v>97</v>
      </c>
      <c r="BD4" s="3" t="s">
        <v>95</v>
      </c>
      <c r="BE4" s="3" t="s">
        <v>147</v>
      </c>
      <c r="BF4" s="3" t="s">
        <v>116</v>
      </c>
      <c r="BG4" s="3" t="s">
        <v>118</v>
      </c>
      <c r="BH4" s="3" t="s">
        <v>119</v>
      </c>
      <c r="BI4" s="3" t="s">
        <v>148</v>
      </c>
      <c r="BJ4" s="3" t="s">
        <v>148</v>
      </c>
      <c r="BK4" s="3" t="s">
        <v>116</v>
      </c>
      <c r="BL4" s="3" t="s">
        <v>116</v>
      </c>
      <c r="BM4" s="3" t="s">
        <v>148</v>
      </c>
      <c r="BN4" s="3" t="s">
        <v>117</v>
      </c>
      <c r="BO4" s="3" t="s">
        <v>148</v>
      </c>
      <c r="BP4" s="3" t="s">
        <v>119</v>
      </c>
      <c r="BQ4" s="3" t="s">
        <v>100</v>
      </c>
      <c r="BR4" s="3" t="s">
        <v>120</v>
      </c>
      <c r="BS4" s="3" t="s">
        <v>99</v>
      </c>
      <c r="BT4" s="3" t="s">
        <v>149</v>
      </c>
      <c r="BU4" s="3" t="s">
        <v>133</v>
      </c>
      <c r="BV4" s="3" t="s">
        <v>150</v>
      </c>
      <c r="BW4" s="3" t="s">
        <v>151</v>
      </c>
      <c r="BX4" s="3" t="s">
        <v>99</v>
      </c>
      <c r="BY4" s="3" t="s">
        <v>152</v>
      </c>
      <c r="BZ4" s="3">
        <v>3.335414444E9</v>
      </c>
      <c r="CA4" s="3" t="s">
        <v>153</v>
      </c>
      <c r="CB4" s="3" t="s">
        <v>154</v>
      </c>
      <c r="CC4" s="4" t="str">
        <f>TEXT("5759338374591624606","0")</f>
        <v>5759338374591624606</v>
      </c>
      <c r="CD4" s="5" t="str">
        <f>HYPERLINK("https://www.jotform.com/edit/5759338374591624606","Edit Submission")</f>
        <v>Edit Submission</v>
      </c>
    </row>
    <row r="5">
      <c r="A5" s="2">
        <v>45246.57707175926</v>
      </c>
      <c r="C5" s="3" t="s">
        <v>155</v>
      </c>
      <c r="D5" s="3" t="s">
        <v>126</v>
      </c>
      <c r="E5" s="3" t="s">
        <v>156</v>
      </c>
      <c r="F5" s="3" t="s">
        <v>86</v>
      </c>
      <c r="G5" s="3" t="s">
        <v>157</v>
      </c>
      <c r="H5" s="3" t="s">
        <v>158</v>
      </c>
      <c r="I5" s="3" t="s">
        <v>159</v>
      </c>
      <c r="J5" s="3" t="s">
        <v>160</v>
      </c>
      <c r="K5" s="3" t="s">
        <v>91</v>
      </c>
      <c r="L5" s="3" t="s">
        <v>161</v>
      </c>
      <c r="M5" s="3" t="s">
        <v>93</v>
      </c>
      <c r="N5" s="3" t="s">
        <v>162</v>
      </c>
      <c r="O5" s="3" t="s">
        <v>98</v>
      </c>
      <c r="P5" s="3" t="s">
        <v>98</v>
      </c>
      <c r="Q5" s="3" t="s">
        <v>96</v>
      </c>
      <c r="R5" s="3" t="s">
        <v>96</v>
      </c>
      <c r="S5" s="3" t="s">
        <v>98</v>
      </c>
      <c r="T5" s="3" t="s">
        <v>135</v>
      </c>
      <c r="U5" s="3" t="s">
        <v>99</v>
      </c>
      <c r="W5" s="3" t="s">
        <v>100</v>
      </c>
      <c r="X5" s="3" t="s">
        <v>100</v>
      </c>
      <c r="Y5" s="3">
        <v>1.0</v>
      </c>
      <c r="Z5" s="3" t="s">
        <v>99</v>
      </c>
      <c r="AA5" s="3" t="s">
        <v>163</v>
      </c>
      <c r="AB5" s="3" t="s">
        <v>164</v>
      </c>
      <c r="AC5" s="3" t="s">
        <v>165</v>
      </c>
      <c r="AD5" s="3" t="s">
        <v>166</v>
      </c>
      <c r="AE5" s="3" t="s">
        <v>106</v>
      </c>
      <c r="AF5" s="3" t="s">
        <v>100</v>
      </c>
      <c r="AG5" s="3" t="s">
        <v>167</v>
      </c>
      <c r="AH5" s="3" t="s">
        <v>168</v>
      </c>
      <c r="AI5" s="3" t="s">
        <v>110</v>
      </c>
      <c r="AJ5" s="3" t="s">
        <v>111</v>
      </c>
      <c r="AK5" s="3" t="s">
        <v>110</v>
      </c>
      <c r="AL5" s="3" t="s">
        <v>111</v>
      </c>
      <c r="AM5" s="3" t="s">
        <v>112</v>
      </c>
      <c r="AN5" s="3" t="s">
        <v>169</v>
      </c>
      <c r="AO5" s="3" t="s">
        <v>170</v>
      </c>
      <c r="AP5" s="3" t="s">
        <v>114</v>
      </c>
      <c r="AQ5" s="3" t="s">
        <v>171</v>
      </c>
      <c r="AR5" s="3" t="s">
        <v>146</v>
      </c>
      <c r="AS5" s="3" t="s">
        <v>172</v>
      </c>
      <c r="AT5" s="3" t="s">
        <v>98</v>
      </c>
      <c r="AU5" s="3" t="s">
        <v>98</v>
      </c>
      <c r="AV5" s="3" t="s">
        <v>98</v>
      </c>
      <c r="AW5" s="3" t="s">
        <v>95</v>
      </c>
      <c r="AX5" s="3" t="s">
        <v>98</v>
      </c>
      <c r="AY5" s="3" t="s">
        <v>98</v>
      </c>
      <c r="AZ5" s="3" t="s">
        <v>98</v>
      </c>
      <c r="BA5" s="3" t="s">
        <v>98</v>
      </c>
      <c r="BB5" s="3" t="s">
        <v>98</v>
      </c>
      <c r="BC5" s="3" t="s">
        <v>98</v>
      </c>
      <c r="BD5" s="3" t="s">
        <v>98</v>
      </c>
      <c r="BE5" s="3" t="s">
        <v>173</v>
      </c>
      <c r="BF5" s="3" t="s">
        <v>116</v>
      </c>
      <c r="BG5" s="3" t="s">
        <v>119</v>
      </c>
      <c r="BH5" s="3" t="s">
        <v>116</v>
      </c>
      <c r="BI5" s="3" t="s">
        <v>148</v>
      </c>
      <c r="BJ5" s="3" t="s">
        <v>116</v>
      </c>
      <c r="BK5" s="3" t="s">
        <v>116</v>
      </c>
      <c r="BL5" s="3" t="s">
        <v>116</v>
      </c>
      <c r="BM5" s="3" t="s">
        <v>116</v>
      </c>
      <c r="BN5" s="3" t="s">
        <v>119</v>
      </c>
      <c r="BO5" s="3" t="s">
        <v>119</v>
      </c>
      <c r="BP5" s="3" t="s">
        <v>116</v>
      </c>
      <c r="BQ5" s="3" t="s">
        <v>100</v>
      </c>
      <c r="BR5" s="3" t="s">
        <v>174</v>
      </c>
      <c r="BS5" s="3" t="s">
        <v>175</v>
      </c>
      <c r="BT5" s="3" t="s">
        <v>99</v>
      </c>
      <c r="BU5" s="3" t="s">
        <v>176</v>
      </c>
      <c r="BV5" s="3" t="s">
        <v>177</v>
      </c>
      <c r="BW5" s="3" t="s">
        <v>178</v>
      </c>
      <c r="BX5" s="3" t="s">
        <v>99</v>
      </c>
      <c r="BY5" s="3" t="s">
        <v>179</v>
      </c>
      <c r="BZ5" s="3">
        <v>0.0</v>
      </c>
      <c r="CA5" s="3" t="s">
        <v>180</v>
      </c>
      <c r="CB5" s="3" t="s">
        <v>181</v>
      </c>
      <c r="CC5" s="4" t="str">
        <f>TEXT("5759338586268279719","0")</f>
        <v>5759338586268279719</v>
      </c>
      <c r="CD5" s="5" t="str">
        <f>HYPERLINK("https://www.jotform.com/edit/5759338586268279719","Edit Submission")</f>
        <v>Edit Submission</v>
      </c>
    </row>
    <row r="6">
      <c r="A6" s="2">
        <v>45246.58049768519</v>
      </c>
      <c r="C6" s="3" t="s">
        <v>83</v>
      </c>
      <c r="D6" s="3" t="s">
        <v>126</v>
      </c>
      <c r="E6" s="3" t="s">
        <v>156</v>
      </c>
      <c r="F6" s="3" t="s">
        <v>182</v>
      </c>
      <c r="G6" s="3" t="s">
        <v>128</v>
      </c>
      <c r="H6" s="3" t="s">
        <v>129</v>
      </c>
      <c r="I6" s="3" t="s">
        <v>183</v>
      </c>
      <c r="J6" s="3" t="s">
        <v>184</v>
      </c>
      <c r="K6" s="3" t="s">
        <v>185</v>
      </c>
      <c r="L6" s="3" t="s">
        <v>186</v>
      </c>
      <c r="M6" s="3" t="s">
        <v>93</v>
      </c>
      <c r="N6" s="3" t="s">
        <v>134</v>
      </c>
      <c r="O6" s="3" t="s">
        <v>98</v>
      </c>
      <c r="P6" s="3" t="s">
        <v>98</v>
      </c>
      <c r="Q6" s="3" t="s">
        <v>135</v>
      </c>
      <c r="R6" s="3" t="s">
        <v>98</v>
      </c>
      <c r="S6" s="3" t="s">
        <v>96</v>
      </c>
      <c r="T6" s="3" t="s">
        <v>97</v>
      </c>
      <c r="U6" s="3" t="s">
        <v>99</v>
      </c>
      <c r="W6" s="3" t="s">
        <v>100</v>
      </c>
      <c r="X6" s="3" t="s">
        <v>100</v>
      </c>
      <c r="Y6" s="3">
        <v>1.0</v>
      </c>
      <c r="Z6" s="3" t="s">
        <v>99</v>
      </c>
      <c r="AA6" s="3" t="s">
        <v>187</v>
      </c>
      <c r="AB6" s="3" t="s">
        <v>188</v>
      </c>
      <c r="AC6" s="3" t="s">
        <v>189</v>
      </c>
      <c r="AD6" s="3" t="s">
        <v>166</v>
      </c>
      <c r="AE6" s="3" t="s">
        <v>106</v>
      </c>
      <c r="AF6" s="3" t="s">
        <v>99</v>
      </c>
      <c r="AG6" s="3" t="s">
        <v>141</v>
      </c>
      <c r="AH6" s="3" t="s">
        <v>190</v>
      </c>
      <c r="AI6" s="3" t="s">
        <v>109</v>
      </c>
      <c r="AJ6" s="3" t="s">
        <v>109</v>
      </c>
      <c r="AK6" s="3" t="s">
        <v>109</v>
      </c>
      <c r="AL6" s="3" t="s">
        <v>109</v>
      </c>
      <c r="AM6" s="3" t="s">
        <v>112</v>
      </c>
      <c r="AN6" s="3" t="s">
        <v>191</v>
      </c>
      <c r="AO6" s="3" t="s">
        <v>170</v>
      </c>
      <c r="AP6" s="3" t="s">
        <v>192</v>
      </c>
      <c r="AQ6" s="3" t="s">
        <v>171</v>
      </c>
      <c r="AR6" s="3" t="s">
        <v>146</v>
      </c>
      <c r="AS6" s="3" t="s">
        <v>114</v>
      </c>
      <c r="AT6" s="3" t="s">
        <v>95</v>
      </c>
      <c r="AU6" s="3" t="s">
        <v>95</v>
      </c>
      <c r="AV6" s="3" t="s">
        <v>95</v>
      </c>
      <c r="AW6" s="3" t="s">
        <v>95</v>
      </c>
      <c r="AX6" s="3" t="s">
        <v>96</v>
      </c>
      <c r="AY6" s="3" t="s">
        <v>97</v>
      </c>
      <c r="AZ6" s="3" t="s">
        <v>98</v>
      </c>
      <c r="BA6" s="3" t="s">
        <v>95</v>
      </c>
      <c r="BB6" s="3" t="s">
        <v>98</v>
      </c>
      <c r="BC6" s="3" t="s">
        <v>98</v>
      </c>
      <c r="BD6" s="3" t="s">
        <v>95</v>
      </c>
      <c r="BE6" s="3" t="s">
        <v>193</v>
      </c>
      <c r="BF6" s="3" t="s">
        <v>116</v>
      </c>
      <c r="BG6" s="3" t="s">
        <v>116</v>
      </c>
      <c r="BH6" s="3" t="s">
        <v>119</v>
      </c>
      <c r="BI6" s="3" t="s">
        <v>116</v>
      </c>
      <c r="BJ6" s="3" t="s">
        <v>116</v>
      </c>
      <c r="BK6" s="3" t="s">
        <v>116</v>
      </c>
      <c r="BL6" s="3" t="s">
        <v>116</v>
      </c>
      <c r="BM6" s="3" t="s">
        <v>116</v>
      </c>
      <c r="BN6" s="3" t="s">
        <v>116</v>
      </c>
      <c r="BO6" s="3" t="s">
        <v>116</v>
      </c>
      <c r="BP6" s="3" t="s">
        <v>148</v>
      </c>
      <c r="BQ6" s="3" t="s">
        <v>99</v>
      </c>
      <c r="BR6" s="3" t="s">
        <v>194</v>
      </c>
      <c r="BS6" s="3" t="s">
        <v>99</v>
      </c>
      <c r="BT6" s="3" t="s">
        <v>99</v>
      </c>
      <c r="BU6" s="3" t="s">
        <v>133</v>
      </c>
      <c r="BV6" s="3" t="s">
        <v>195</v>
      </c>
      <c r="BW6" s="3" t="s">
        <v>196</v>
      </c>
      <c r="BX6" s="3" t="s">
        <v>100</v>
      </c>
      <c r="BY6" s="3" t="s">
        <v>197</v>
      </c>
      <c r="BZ6" s="3">
        <v>3.340398688E9</v>
      </c>
      <c r="CA6" s="3" t="s">
        <v>198</v>
      </c>
      <c r="CB6" s="3" t="s">
        <v>199</v>
      </c>
      <c r="CC6" s="4" t="str">
        <f>TEXT("5759341556419419566","0")</f>
        <v>5759341556419419566</v>
      </c>
      <c r="CD6" s="5" t="str">
        <f>HYPERLINK("https://www.jotform.com/edit/5759341556419419566","Edit Submission")</f>
        <v>Edit Submission</v>
      </c>
    </row>
    <row r="7">
      <c r="A7" s="2">
        <v>45246.582094907404</v>
      </c>
      <c r="C7" s="3" t="s">
        <v>83</v>
      </c>
      <c r="D7" s="3" t="s">
        <v>126</v>
      </c>
      <c r="E7" s="3" t="s">
        <v>85</v>
      </c>
      <c r="F7" s="3" t="s">
        <v>86</v>
      </c>
      <c r="G7" s="3" t="s">
        <v>200</v>
      </c>
      <c r="H7" s="3" t="s">
        <v>129</v>
      </c>
      <c r="I7" s="3" t="s">
        <v>130</v>
      </c>
      <c r="J7" s="3" t="s">
        <v>184</v>
      </c>
      <c r="K7" s="3" t="s">
        <v>185</v>
      </c>
      <c r="L7" s="3" t="s">
        <v>201</v>
      </c>
      <c r="M7" s="3" t="s">
        <v>93</v>
      </c>
      <c r="N7" s="3" t="s">
        <v>134</v>
      </c>
      <c r="O7" s="3" t="s">
        <v>98</v>
      </c>
      <c r="P7" s="3" t="s">
        <v>98</v>
      </c>
      <c r="Q7" s="3" t="s">
        <v>97</v>
      </c>
      <c r="R7" s="3" t="s">
        <v>135</v>
      </c>
      <c r="S7" s="3" t="s">
        <v>98</v>
      </c>
      <c r="T7" s="3" t="s">
        <v>135</v>
      </c>
      <c r="U7" s="3" t="s">
        <v>99</v>
      </c>
      <c r="W7" s="3" t="s">
        <v>100</v>
      </c>
      <c r="X7" s="3" t="s">
        <v>100</v>
      </c>
      <c r="Y7" s="3">
        <v>2.0</v>
      </c>
      <c r="Z7" s="3" t="s">
        <v>99</v>
      </c>
      <c r="AA7" s="3" t="s">
        <v>202</v>
      </c>
      <c r="AB7" s="3" t="s">
        <v>203</v>
      </c>
      <c r="AC7" s="3" t="s">
        <v>204</v>
      </c>
      <c r="AD7" s="3" t="s">
        <v>166</v>
      </c>
      <c r="AE7" s="3" t="s">
        <v>106</v>
      </c>
      <c r="AF7" s="3" t="s">
        <v>99</v>
      </c>
      <c r="AG7" s="3" t="s">
        <v>205</v>
      </c>
      <c r="AH7" s="3" t="s">
        <v>206</v>
      </c>
      <c r="AI7" s="3" t="s">
        <v>111</v>
      </c>
      <c r="AJ7" s="3" t="s">
        <v>109</v>
      </c>
      <c r="AK7" s="3" t="s">
        <v>109</v>
      </c>
      <c r="AL7" s="3" t="s">
        <v>109</v>
      </c>
      <c r="AM7" s="3" t="s">
        <v>207</v>
      </c>
      <c r="AN7" s="3" t="s">
        <v>208</v>
      </c>
      <c r="AO7" s="3" t="s">
        <v>170</v>
      </c>
      <c r="AP7" s="3" t="s">
        <v>145</v>
      </c>
      <c r="AQ7" s="3" t="s">
        <v>114</v>
      </c>
      <c r="AR7" s="3" t="s">
        <v>146</v>
      </c>
      <c r="AS7" s="3" t="s">
        <v>192</v>
      </c>
      <c r="AT7" s="3" t="s">
        <v>95</v>
      </c>
      <c r="AU7" s="3" t="s">
        <v>95</v>
      </c>
      <c r="AV7" s="3" t="s">
        <v>97</v>
      </c>
      <c r="AW7" s="3" t="s">
        <v>95</v>
      </c>
      <c r="AX7" s="3" t="s">
        <v>95</v>
      </c>
      <c r="AY7" s="3" t="s">
        <v>97</v>
      </c>
      <c r="AZ7" s="3" t="s">
        <v>98</v>
      </c>
      <c r="BA7" s="3" t="s">
        <v>95</v>
      </c>
      <c r="BB7" s="3" t="s">
        <v>98</v>
      </c>
      <c r="BC7" s="3" t="s">
        <v>98</v>
      </c>
      <c r="BD7" s="3" t="s">
        <v>96</v>
      </c>
      <c r="BE7" s="3" t="s">
        <v>209</v>
      </c>
      <c r="BF7" s="3" t="s">
        <v>116</v>
      </c>
      <c r="BG7" s="3" t="s">
        <v>118</v>
      </c>
      <c r="BH7" s="3" t="s">
        <v>117</v>
      </c>
      <c r="BI7" s="3" t="s">
        <v>117</v>
      </c>
      <c r="BJ7" s="3" t="s">
        <v>116</v>
      </c>
      <c r="BK7" s="3" t="s">
        <v>116</v>
      </c>
      <c r="BL7" s="3" t="s">
        <v>116</v>
      </c>
      <c r="BM7" s="3" t="s">
        <v>148</v>
      </c>
      <c r="BN7" s="3" t="s">
        <v>116</v>
      </c>
      <c r="BO7" s="3" t="s">
        <v>119</v>
      </c>
      <c r="BP7" s="3" t="s">
        <v>117</v>
      </c>
      <c r="BQ7" s="3" t="s">
        <v>99</v>
      </c>
      <c r="BR7" s="3" t="s">
        <v>174</v>
      </c>
      <c r="BS7" s="3" t="s">
        <v>99</v>
      </c>
      <c r="BT7" s="3" t="s">
        <v>99</v>
      </c>
      <c r="BU7" s="3" t="s">
        <v>210</v>
      </c>
      <c r="BV7" s="3" t="s">
        <v>211</v>
      </c>
      <c r="BW7" s="3" t="s">
        <v>212</v>
      </c>
      <c r="BX7" s="3" t="s">
        <v>99</v>
      </c>
      <c r="CB7" s="3" t="s">
        <v>213</v>
      </c>
      <c r="CC7" s="4" t="str">
        <f>TEXT("5759342931213122185","0")</f>
        <v>5759342931213122185</v>
      </c>
      <c r="CD7" s="5" t="str">
        <f>HYPERLINK("https://www.jotform.com/edit/5759342931213122185","Edit Submission")</f>
        <v>Edit Submission</v>
      </c>
    </row>
    <row r="8">
      <c r="A8" s="2">
        <v>45246.58210648148</v>
      </c>
      <c r="C8" s="3" t="s">
        <v>155</v>
      </c>
      <c r="D8" s="3" t="s">
        <v>126</v>
      </c>
      <c r="E8" s="3" t="s">
        <v>85</v>
      </c>
      <c r="F8" s="3" t="s">
        <v>86</v>
      </c>
      <c r="G8" s="3" t="s">
        <v>214</v>
      </c>
      <c r="H8" s="3" t="s">
        <v>215</v>
      </c>
      <c r="I8" s="3" t="s">
        <v>89</v>
      </c>
      <c r="J8" s="3" t="s">
        <v>90</v>
      </c>
      <c r="K8" s="3" t="s">
        <v>216</v>
      </c>
      <c r="L8" s="3" t="s">
        <v>217</v>
      </c>
      <c r="M8" s="3" t="s">
        <v>134</v>
      </c>
      <c r="N8" s="3" t="s">
        <v>93</v>
      </c>
      <c r="O8" s="3" t="s">
        <v>98</v>
      </c>
      <c r="P8" s="3" t="s">
        <v>95</v>
      </c>
      <c r="Q8" s="3" t="s">
        <v>96</v>
      </c>
      <c r="R8" s="3" t="s">
        <v>97</v>
      </c>
      <c r="S8" s="3" t="s">
        <v>98</v>
      </c>
      <c r="T8" s="3" t="s">
        <v>98</v>
      </c>
      <c r="U8" s="3" t="s">
        <v>99</v>
      </c>
      <c r="W8" s="3" t="s">
        <v>100</v>
      </c>
      <c r="X8" s="3" t="s">
        <v>100</v>
      </c>
      <c r="Y8" s="3">
        <v>1.0</v>
      </c>
      <c r="Z8" s="3" t="s">
        <v>99</v>
      </c>
      <c r="AA8" s="3" t="s">
        <v>218</v>
      </c>
      <c r="AB8" s="3" t="s">
        <v>219</v>
      </c>
      <c r="AC8" s="3" t="s">
        <v>220</v>
      </c>
      <c r="AD8" s="3" t="s">
        <v>221</v>
      </c>
      <c r="AE8" s="3" t="s">
        <v>106</v>
      </c>
      <c r="AF8" s="3" t="s">
        <v>99</v>
      </c>
      <c r="AG8" s="3" t="s">
        <v>222</v>
      </c>
      <c r="AH8" s="3" t="s">
        <v>223</v>
      </c>
      <c r="AI8" s="3" t="s">
        <v>111</v>
      </c>
      <c r="AJ8" s="3" t="s">
        <v>109</v>
      </c>
      <c r="AK8" s="3" t="s">
        <v>108</v>
      </c>
      <c r="AL8" s="3" t="s">
        <v>111</v>
      </c>
      <c r="AM8" s="3" t="s">
        <v>112</v>
      </c>
      <c r="AN8" s="3" t="s">
        <v>224</v>
      </c>
      <c r="AO8" s="3" t="s">
        <v>225</v>
      </c>
      <c r="AP8" s="3" t="s">
        <v>145</v>
      </c>
      <c r="AQ8" s="3" t="s">
        <v>226</v>
      </c>
      <c r="AR8" s="3" t="s">
        <v>115</v>
      </c>
      <c r="AS8" s="3" t="s">
        <v>227</v>
      </c>
      <c r="AT8" s="3" t="s">
        <v>95</v>
      </c>
      <c r="AU8" s="3" t="s">
        <v>97</v>
      </c>
      <c r="AV8" s="3" t="s">
        <v>96</v>
      </c>
      <c r="AW8" s="3" t="s">
        <v>135</v>
      </c>
      <c r="AX8" s="3" t="s">
        <v>135</v>
      </c>
      <c r="AY8" s="3" t="s">
        <v>97</v>
      </c>
      <c r="AZ8" s="3" t="s">
        <v>96</v>
      </c>
      <c r="BA8" s="3" t="s">
        <v>98</v>
      </c>
      <c r="BB8" s="3" t="s">
        <v>98</v>
      </c>
      <c r="BC8" s="3" t="s">
        <v>98</v>
      </c>
      <c r="BD8" s="3" t="s">
        <v>96</v>
      </c>
      <c r="BE8" s="3" t="s">
        <v>193</v>
      </c>
      <c r="BF8" s="3" t="s">
        <v>119</v>
      </c>
      <c r="BG8" s="3" t="s">
        <v>119</v>
      </c>
      <c r="BH8" s="3" t="s">
        <v>116</v>
      </c>
      <c r="BI8" s="3" t="s">
        <v>116</v>
      </c>
      <c r="BJ8" s="3" t="s">
        <v>116</v>
      </c>
      <c r="BK8" s="3" t="s">
        <v>116</v>
      </c>
      <c r="BL8" s="3" t="s">
        <v>116</v>
      </c>
      <c r="BM8" s="3" t="s">
        <v>116</v>
      </c>
      <c r="BN8" s="3" t="s">
        <v>116</v>
      </c>
      <c r="BO8" s="3" t="s">
        <v>116</v>
      </c>
      <c r="BP8" s="3" t="s">
        <v>119</v>
      </c>
      <c r="BQ8" s="3" t="s">
        <v>100</v>
      </c>
      <c r="BR8" s="3" t="s">
        <v>174</v>
      </c>
      <c r="BS8" s="3" t="s">
        <v>99</v>
      </c>
      <c r="BT8" s="3" t="s">
        <v>99</v>
      </c>
      <c r="BU8" s="3" t="s">
        <v>133</v>
      </c>
      <c r="BV8" s="3" t="s">
        <v>228</v>
      </c>
      <c r="BW8" s="3" t="s">
        <v>229</v>
      </c>
      <c r="BX8" s="3" t="s">
        <v>100</v>
      </c>
      <c r="BY8" s="3" t="s">
        <v>230</v>
      </c>
      <c r="BZ8" s="3">
        <v>3.172451779E9</v>
      </c>
      <c r="CA8" s="3" t="s">
        <v>231</v>
      </c>
      <c r="CB8" s="3" t="s">
        <v>181</v>
      </c>
      <c r="CC8" s="4" t="str">
        <f>TEXT("5759342946261394814","0")</f>
        <v>5759342946261394814</v>
      </c>
      <c r="CD8" s="5" t="str">
        <f>HYPERLINK("https://www.jotform.com/edit/5759342946261394814","Edit Submission")</f>
        <v>Edit Submission</v>
      </c>
    </row>
    <row r="9">
      <c r="A9" s="2">
        <v>45246.58280092593</v>
      </c>
      <c r="C9" s="3" t="s">
        <v>83</v>
      </c>
      <c r="D9" s="3" t="s">
        <v>126</v>
      </c>
      <c r="E9" s="3" t="s">
        <v>85</v>
      </c>
      <c r="F9" s="3" t="s">
        <v>86</v>
      </c>
      <c r="G9" s="3" t="s">
        <v>232</v>
      </c>
      <c r="H9" s="3" t="s">
        <v>233</v>
      </c>
      <c r="I9" s="3" t="s">
        <v>234</v>
      </c>
      <c r="J9" s="3" t="s">
        <v>184</v>
      </c>
      <c r="K9" s="3" t="s">
        <v>235</v>
      </c>
      <c r="L9" s="3" t="s">
        <v>161</v>
      </c>
      <c r="M9" s="3" t="s">
        <v>93</v>
      </c>
      <c r="N9" s="3" t="s">
        <v>134</v>
      </c>
      <c r="O9" s="3" t="s">
        <v>95</v>
      </c>
      <c r="P9" s="3" t="s">
        <v>98</v>
      </c>
      <c r="Q9" s="3" t="s">
        <v>97</v>
      </c>
      <c r="R9" s="3" t="s">
        <v>135</v>
      </c>
      <c r="S9" s="3" t="s">
        <v>95</v>
      </c>
      <c r="T9" s="3" t="s">
        <v>135</v>
      </c>
      <c r="U9" s="3" t="s">
        <v>99</v>
      </c>
      <c r="W9" s="3" t="s">
        <v>100</v>
      </c>
      <c r="X9" s="3" t="s">
        <v>100</v>
      </c>
      <c r="Y9" s="3">
        <v>2.0</v>
      </c>
      <c r="Z9" s="3" t="s">
        <v>236</v>
      </c>
      <c r="AA9" s="3" t="s">
        <v>237</v>
      </c>
      <c r="AB9" s="3" t="s">
        <v>238</v>
      </c>
      <c r="AC9" s="3" t="s">
        <v>239</v>
      </c>
      <c r="AD9" s="3" t="s">
        <v>166</v>
      </c>
      <c r="AE9" s="3" t="s">
        <v>106</v>
      </c>
      <c r="AF9" s="3" t="s">
        <v>99</v>
      </c>
      <c r="AG9" s="3" t="s">
        <v>205</v>
      </c>
      <c r="AH9" s="3" t="s">
        <v>240</v>
      </c>
      <c r="AI9" s="3" t="s">
        <v>111</v>
      </c>
      <c r="AJ9" s="3" t="s">
        <v>109</v>
      </c>
      <c r="AK9" s="3" t="s">
        <v>111</v>
      </c>
      <c r="AL9" s="3" t="s">
        <v>109</v>
      </c>
      <c r="AM9" s="3" t="s">
        <v>112</v>
      </c>
      <c r="AN9" s="3" t="s">
        <v>241</v>
      </c>
      <c r="AO9" s="3" t="s">
        <v>242</v>
      </c>
      <c r="AP9" s="3" t="s">
        <v>114</v>
      </c>
      <c r="AQ9" s="3" t="s">
        <v>114</v>
      </c>
      <c r="AR9" s="3" t="s">
        <v>172</v>
      </c>
      <c r="AS9" s="3" t="s">
        <v>192</v>
      </c>
      <c r="AT9" s="3" t="s">
        <v>95</v>
      </c>
      <c r="AU9" s="3" t="s">
        <v>96</v>
      </c>
      <c r="AV9" s="3" t="s">
        <v>97</v>
      </c>
      <c r="AW9" s="3" t="s">
        <v>135</v>
      </c>
      <c r="AX9" s="3" t="s">
        <v>97</v>
      </c>
      <c r="AY9" s="3" t="s">
        <v>95</v>
      </c>
      <c r="AZ9" s="3" t="s">
        <v>98</v>
      </c>
      <c r="BA9" s="3" t="s">
        <v>95</v>
      </c>
      <c r="BB9" s="3" t="s">
        <v>95</v>
      </c>
      <c r="BC9" s="3" t="s">
        <v>96</v>
      </c>
      <c r="BD9" s="3" t="s">
        <v>97</v>
      </c>
      <c r="BE9" s="3" t="s">
        <v>243</v>
      </c>
      <c r="BF9" s="3" t="s">
        <v>116</v>
      </c>
      <c r="BG9" s="3" t="s">
        <v>119</v>
      </c>
      <c r="BH9" s="3" t="s">
        <v>117</v>
      </c>
      <c r="BI9" s="3" t="s">
        <v>117</v>
      </c>
      <c r="BJ9" s="3" t="s">
        <v>118</v>
      </c>
      <c r="BK9" s="3" t="s">
        <v>116</v>
      </c>
      <c r="BL9" s="3" t="s">
        <v>116</v>
      </c>
      <c r="BM9" s="3" t="s">
        <v>119</v>
      </c>
      <c r="BN9" s="3" t="s">
        <v>119</v>
      </c>
      <c r="BO9" s="3" t="s">
        <v>116</v>
      </c>
      <c r="BP9" s="3" t="s">
        <v>119</v>
      </c>
      <c r="BQ9" s="3" t="s">
        <v>100</v>
      </c>
      <c r="BR9" s="3" t="s">
        <v>194</v>
      </c>
      <c r="BS9" s="3" t="s">
        <v>244</v>
      </c>
      <c r="BT9" s="3" t="s">
        <v>245</v>
      </c>
      <c r="BU9" s="3" t="s">
        <v>92</v>
      </c>
      <c r="BV9" s="3" t="s">
        <v>246</v>
      </c>
      <c r="BW9" s="3" t="s">
        <v>247</v>
      </c>
      <c r="BX9" s="3" t="s">
        <v>100</v>
      </c>
      <c r="BY9" s="3" t="s">
        <v>248</v>
      </c>
      <c r="BZ9" s="3">
        <v>3.09203574E9</v>
      </c>
      <c r="CA9" s="3" t="s">
        <v>249</v>
      </c>
      <c r="CB9" s="3" t="s">
        <v>250</v>
      </c>
      <c r="CC9" s="4" t="str">
        <f>TEXT("5759343548075353749","0")</f>
        <v>5759343548075353749</v>
      </c>
      <c r="CD9" s="5" t="str">
        <f>HYPERLINK("https://www.jotform.com/edit/5759343548075353749","Edit Submission")</f>
        <v>Edit Submission</v>
      </c>
    </row>
    <row r="10">
      <c r="A10" s="2">
        <v>45246.585277777776</v>
      </c>
      <c r="C10" s="3" t="s">
        <v>155</v>
      </c>
      <c r="D10" s="3" t="s">
        <v>126</v>
      </c>
      <c r="E10" s="3" t="s">
        <v>156</v>
      </c>
      <c r="F10" s="3" t="s">
        <v>86</v>
      </c>
      <c r="G10" s="3" t="s">
        <v>215</v>
      </c>
      <c r="H10" s="3" t="s">
        <v>215</v>
      </c>
      <c r="I10" s="3" t="s">
        <v>251</v>
      </c>
      <c r="J10" s="3" t="s">
        <v>90</v>
      </c>
      <c r="K10" s="3" t="s">
        <v>252</v>
      </c>
      <c r="L10" s="3" t="s">
        <v>253</v>
      </c>
      <c r="M10" s="3" t="s">
        <v>93</v>
      </c>
      <c r="N10" s="3" t="s">
        <v>134</v>
      </c>
      <c r="O10" s="3" t="s">
        <v>95</v>
      </c>
      <c r="P10" s="3" t="s">
        <v>96</v>
      </c>
      <c r="Q10" s="3" t="s">
        <v>97</v>
      </c>
      <c r="R10" s="3" t="s">
        <v>97</v>
      </c>
      <c r="S10" s="3" t="s">
        <v>95</v>
      </c>
      <c r="T10" s="3" t="s">
        <v>95</v>
      </c>
      <c r="U10" s="3" t="s">
        <v>99</v>
      </c>
      <c r="W10" s="3" t="s">
        <v>99</v>
      </c>
      <c r="X10" s="3" t="s">
        <v>100</v>
      </c>
      <c r="Y10" s="3" t="s">
        <v>101</v>
      </c>
      <c r="Z10" s="3" t="s">
        <v>101</v>
      </c>
      <c r="AA10" s="3" t="s">
        <v>254</v>
      </c>
      <c r="AB10" s="3" t="s">
        <v>255</v>
      </c>
      <c r="AC10" s="3" t="s">
        <v>256</v>
      </c>
      <c r="AD10" s="3" t="s">
        <v>166</v>
      </c>
      <c r="AE10" s="3" t="s">
        <v>106</v>
      </c>
      <c r="AF10" s="3" t="s">
        <v>99</v>
      </c>
      <c r="AG10" s="3" t="s">
        <v>257</v>
      </c>
      <c r="AH10" s="3" t="s">
        <v>258</v>
      </c>
      <c r="AI10" s="3" t="s">
        <v>108</v>
      </c>
      <c r="AJ10" s="3" t="s">
        <v>111</v>
      </c>
      <c r="AK10" s="3" t="s">
        <v>110</v>
      </c>
      <c r="AL10" s="3" t="s">
        <v>110</v>
      </c>
      <c r="AM10" s="3" t="s">
        <v>112</v>
      </c>
      <c r="AN10" s="3" t="s">
        <v>259</v>
      </c>
      <c r="AO10" s="3" t="s">
        <v>260</v>
      </c>
      <c r="AP10" s="3" t="s">
        <v>145</v>
      </c>
      <c r="AQ10" s="3" t="s">
        <v>171</v>
      </c>
      <c r="AR10" s="3" t="s">
        <v>115</v>
      </c>
      <c r="AS10" s="3" t="s">
        <v>114</v>
      </c>
      <c r="AT10" s="3" t="s">
        <v>97</v>
      </c>
      <c r="AU10" s="3" t="s">
        <v>97</v>
      </c>
      <c r="AV10" s="3" t="s">
        <v>97</v>
      </c>
      <c r="AW10" s="3" t="s">
        <v>97</v>
      </c>
      <c r="AX10" s="3" t="s">
        <v>97</v>
      </c>
      <c r="AY10" s="3" t="s">
        <v>95</v>
      </c>
      <c r="AZ10" s="3" t="s">
        <v>95</v>
      </c>
      <c r="BA10" s="3" t="s">
        <v>95</v>
      </c>
      <c r="BB10" s="3" t="s">
        <v>98</v>
      </c>
      <c r="BC10" s="3" t="s">
        <v>98</v>
      </c>
      <c r="BD10" s="3" t="s">
        <v>97</v>
      </c>
      <c r="BE10" s="3" t="s">
        <v>261</v>
      </c>
      <c r="BF10" s="3" t="s">
        <v>116</v>
      </c>
      <c r="BG10" s="3" t="s">
        <v>116</v>
      </c>
      <c r="BH10" s="3" t="s">
        <v>116</v>
      </c>
      <c r="BI10" s="3" t="s">
        <v>116</v>
      </c>
      <c r="BJ10" s="3" t="s">
        <v>117</v>
      </c>
      <c r="BK10" s="3" t="s">
        <v>148</v>
      </c>
      <c r="BL10" s="3" t="s">
        <v>148</v>
      </c>
      <c r="BM10" s="3" t="s">
        <v>148</v>
      </c>
      <c r="BN10" s="3" t="s">
        <v>117</v>
      </c>
      <c r="BO10" s="3" t="s">
        <v>148</v>
      </c>
      <c r="BP10" s="3" t="s">
        <v>148</v>
      </c>
      <c r="BQ10" s="3" t="s">
        <v>99</v>
      </c>
      <c r="BR10" s="3" t="s">
        <v>120</v>
      </c>
      <c r="BS10" s="3" t="s">
        <v>262</v>
      </c>
      <c r="BT10" s="3" t="s">
        <v>99</v>
      </c>
      <c r="BU10" s="3" t="s">
        <v>263</v>
      </c>
      <c r="BV10" s="3" t="s">
        <v>264</v>
      </c>
      <c r="BW10" s="3" t="s">
        <v>265</v>
      </c>
      <c r="BX10" s="3" t="s">
        <v>100</v>
      </c>
      <c r="BY10" s="3" t="s">
        <v>266</v>
      </c>
      <c r="BZ10" s="3">
        <v>3.353249031E9</v>
      </c>
      <c r="CA10" s="3" t="s">
        <v>267</v>
      </c>
      <c r="CB10" s="3" t="s">
        <v>268</v>
      </c>
      <c r="CC10" s="4" t="str">
        <f>TEXT("5759345683016630994","0")</f>
        <v>5759345683016630994</v>
      </c>
      <c r="CD10" s="5" t="str">
        <f>HYPERLINK("https://www.jotform.com/edit/5759345683016630994","Edit Submission")</f>
        <v>Edit Submission</v>
      </c>
    </row>
    <row r="11">
      <c r="A11" s="2">
        <v>45246.58613425926</v>
      </c>
      <c r="C11" s="3" t="s">
        <v>83</v>
      </c>
      <c r="D11" s="3" t="s">
        <v>84</v>
      </c>
      <c r="E11" s="3" t="s">
        <v>269</v>
      </c>
      <c r="F11" s="3" t="s">
        <v>127</v>
      </c>
      <c r="G11" s="3" t="s">
        <v>215</v>
      </c>
      <c r="H11" s="3" t="s">
        <v>215</v>
      </c>
      <c r="I11" s="3" t="s">
        <v>270</v>
      </c>
      <c r="J11" s="3" t="s">
        <v>90</v>
      </c>
      <c r="K11" s="3" t="s">
        <v>271</v>
      </c>
      <c r="L11" s="3" t="s">
        <v>272</v>
      </c>
      <c r="M11" s="3" t="s">
        <v>94</v>
      </c>
      <c r="N11" s="3" t="s">
        <v>94</v>
      </c>
      <c r="O11" s="3" t="s">
        <v>95</v>
      </c>
      <c r="P11" s="3" t="s">
        <v>95</v>
      </c>
      <c r="Q11" s="3" t="s">
        <v>97</v>
      </c>
      <c r="R11" s="3" t="s">
        <v>97</v>
      </c>
      <c r="S11" s="3" t="s">
        <v>95</v>
      </c>
      <c r="T11" s="3" t="s">
        <v>97</v>
      </c>
      <c r="U11" s="3" t="s">
        <v>99</v>
      </c>
      <c r="W11" s="3" t="s">
        <v>99</v>
      </c>
      <c r="X11" s="3" t="s">
        <v>99</v>
      </c>
      <c r="Y11" s="3" t="s">
        <v>101</v>
      </c>
      <c r="Z11" s="3" t="s">
        <v>101</v>
      </c>
      <c r="AA11" s="3" t="s">
        <v>273</v>
      </c>
      <c r="AB11" s="3" t="s">
        <v>274</v>
      </c>
      <c r="AC11" s="3" t="s">
        <v>256</v>
      </c>
      <c r="AD11" s="3" t="s">
        <v>166</v>
      </c>
      <c r="AE11" s="3" t="s">
        <v>106</v>
      </c>
      <c r="AF11" s="3" t="s">
        <v>100</v>
      </c>
      <c r="AG11" s="3" t="s">
        <v>275</v>
      </c>
      <c r="AH11" s="3" t="s">
        <v>276</v>
      </c>
      <c r="AI11" s="3" t="s">
        <v>111</v>
      </c>
      <c r="AJ11" s="3" t="s">
        <v>111</v>
      </c>
      <c r="AK11" s="3" t="s">
        <v>109</v>
      </c>
      <c r="AL11" s="3" t="s">
        <v>109</v>
      </c>
      <c r="AM11" s="3" t="s">
        <v>112</v>
      </c>
      <c r="AN11" s="3" t="s">
        <v>277</v>
      </c>
      <c r="AO11" s="3" t="s">
        <v>278</v>
      </c>
      <c r="AP11" s="3" t="s">
        <v>114</v>
      </c>
      <c r="AQ11" s="3" t="s">
        <v>171</v>
      </c>
      <c r="AR11" s="3" t="s">
        <v>115</v>
      </c>
      <c r="AS11" s="3" t="s">
        <v>192</v>
      </c>
      <c r="AT11" s="3" t="s">
        <v>95</v>
      </c>
      <c r="AU11" s="3" t="s">
        <v>97</v>
      </c>
      <c r="AV11" s="3" t="s">
        <v>95</v>
      </c>
      <c r="AW11" s="3" t="s">
        <v>95</v>
      </c>
      <c r="AX11" s="3" t="s">
        <v>97</v>
      </c>
      <c r="AY11" s="3" t="s">
        <v>97</v>
      </c>
      <c r="AZ11" s="3" t="s">
        <v>97</v>
      </c>
      <c r="BA11" s="3" t="s">
        <v>95</v>
      </c>
      <c r="BB11" s="3" t="s">
        <v>95</v>
      </c>
      <c r="BC11" s="3" t="s">
        <v>95</v>
      </c>
      <c r="BD11" s="3" t="s">
        <v>96</v>
      </c>
      <c r="BE11" s="3" t="s">
        <v>279</v>
      </c>
      <c r="BF11" s="3" t="s">
        <v>117</v>
      </c>
      <c r="BG11" s="3" t="s">
        <v>117</v>
      </c>
      <c r="BH11" s="3" t="s">
        <v>119</v>
      </c>
      <c r="BI11" s="3" t="s">
        <v>119</v>
      </c>
      <c r="BJ11" s="3" t="s">
        <v>119</v>
      </c>
      <c r="BK11" s="3" t="s">
        <v>119</v>
      </c>
      <c r="BL11" s="3" t="s">
        <v>119</v>
      </c>
      <c r="BM11" s="3" t="s">
        <v>119</v>
      </c>
      <c r="BN11" s="3" t="s">
        <v>148</v>
      </c>
      <c r="BO11" s="3" t="s">
        <v>119</v>
      </c>
      <c r="BP11" s="3" t="s">
        <v>119</v>
      </c>
      <c r="BQ11" s="3" t="s">
        <v>100</v>
      </c>
      <c r="BR11" s="3" t="s">
        <v>194</v>
      </c>
      <c r="BS11" s="3" t="s">
        <v>99</v>
      </c>
      <c r="BT11" s="3" t="s">
        <v>280</v>
      </c>
      <c r="BU11" s="3" t="s">
        <v>210</v>
      </c>
      <c r="BV11" s="3" t="s">
        <v>281</v>
      </c>
      <c r="BW11" s="3" t="s">
        <v>282</v>
      </c>
      <c r="BX11" s="3" t="s">
        <v>100</v>
      </c>
      <c r="BY11" s="3" t="s">
        <v>283</v>
      </c>
      <c r="BZ11" s="3">
        <v>3.432386006E9</v>
      </c>
      <c r="CA11" s="3" t="s">
        <v>284</v>
      </c>
      <c r="CB11" s="3" t="s">
        <v>285</v>
      </c>
      <c r="CC11" s="4" t="str">
        <f>TEXT("5759346425516913692","0")</f>
        <v>5759346425516913692</v>
      </c>
      <c r="CD11" s="5" t="str">
        <f>HYPERLINK("https://www.jotform.com/edit/5759346425516913692","Edit Submission")</f>
        <v>Edit Submission</v>
      </c>
    </row>
    <row r="12">
      <c r="A12" s="2">
        <v>45246.58665509259</v>
      </c>
      <c r="C12" s="3" t="s">
        <v>83</v>
      </c>
      <c r="D12" s="3" t="s">
        <v>126</v>
      </c>
      <c r="E12" s="3" t="s">
        <v>85</v>
      </c>
      <c r="F12" s="3" t="s">
        <v>86</v>
      </c>
      <c r="G12" s="3" t="s">
        <v>286</v>
      </c>
      <c r="H12" s="3" t="s">
        <v>129</v>
      </c>
      <c r="I12" s="3" t="s">
        <v>287</v>
      </c>
      <c r="J12" s="3" t="s">
        <v>184</v>
      </c>
      <c r="K12" s="3" t="s">
        <v>288</v>
      </c>
      <c r="L12" s="3" t="s">
        <v>289</v>
      </c>
      <c r="M12" s="3" t="s">
        <v>94</v>
      </c>
      <c r="N12" s="3" t="s">
        <v>134</v>
      </c>
      <c r="O12" s="3" t="s">
        <v>98</v>
      </c>
      <c r="P12" s="3" t="s">
        <v>95</v>
      </c>
      <c r="Q12" s="3" t="s">
        <v>97</v>
      </c>
      <c r="R12" s="3" t="s">
        <v>97</v>
      </c>
      <c r="S12" s="3" t="s">
        <v>98</v>
      </c>
      <c r="T12" s="3" t="s">
        <v>98</v>
      </c>
      <c r="U12" s="3" t="s">
        <v>99</v>
      </c>
      <c r="W12" s="3" t="s">
        <v>100</v>
      </c>
      <c r="X12" s="3" t="s">
        <v>100</v>
      </c>
      <c r="Y12" s="3">
        <v>2.0</v>
      </c>
      <c r="Z12" s="3" t="s">
        <v>99</v>
      </c>
      <c r="AA12" s="3" t="s">
        <v>290</v>
      </c>
      <c r="AB12" s="3" t="s">
        <v>291</v>
      </c>
      <c r="AC12" s="3" t="s">
        <v>292</v>
      </c>
      <c r="AD12" s="3" t="s">
        <v>293</v>
      </c>
      <c r="AE12" s="3" t="s">
        <v>106</v>
      </c>
      <c r="AF12" s="3" t="s">
        <v>99</v>
      </c>
      <c r="AG12" s="3" t="s">
        <v>294</v>
      </c>
      <c r="AH12" s="3" t="s">
        <v>295</v>
      </c>
      <c r="AI12" s="3" t="s">
        <v>110</v>
      </c>
      <c r="AJ12" s="3" t="s">
        <v>111</v>
      </c>
      <c r="AK12" s="3" t="s">
        <v>108</v>
      </c>
      <c r="AL12" s="3" t="s">
        <v>110</v>
      </c>
      <c r="AM12" s="3" t="s">
        <v>112</v>
      </c>
      <c r="AN12" s="3" t="s">
        <v>296</v>
      </c>
      <c r="AO12" s="3" t="s">
        <v>297</v>
      </c>
      <c r="AP12" s="3" t="s">
        <v>145</v>
      </c>
      <c r="AQ12" s="3" t="s">
        <v>226</v>
      </c>
      <c r="AR12" s="3" t="s">
        <v>146</v>
      </c>
      <c r="AS12" s="3" t="s">
        <v>115</v>
      </c>
      <c r="AT12" s="3" t="s">
        <v>96</v>
      </c>
      <c r="AU12" s="3" t="s">
        <v>95</v>
      </c>
      <c r="AV12" s="3" t="s">
        <v>95</v>
      </c>
      <c r="AW12" s="3" t="s">
        <v>95</v>
      </c>
      <c r="AX12" s="3" t="s">
        <v>135</v>
      </c>
      <c r="AY12" s="3" t="s">
        <v>97</v>
      </c>
      <c r="AZ12" s="3" t="s">
        <v>95</v>
      </c>
      <c r="BA12" s="3" t="s">
        <v>95</v>
      </c>
      <c r="BB12" s="3" t="s">
        <v>95</v>
      </c>
      <c r="BC12" s="3" t="s">
        <v>98</v>
      </c>
      <c r="BD12" s="3" t="s">
        <v>95</v>
      </c>
      <c r="BE12" s="3" t="s">
        <v>298</v>
      </c>
      <c r="BF12" s="3" t="s">
        <v>116</v>
      </c>
      <c r="BG12" s="3" t="s">
        <v>119</v>
      </c>
      <c r="BH12" s="3" t="s">
        <v>119</v>
      </c>
      <c r="BI12" s="3" t="s">
        <v>119</v>
      </c>
      <c r="BJ12" s="3" t="s">
        <v>119</v>
      </c>
      <c r="BK12" s="3" t="s">
        <v>116</v>
      </c>
      <c r="BL12" s="3" t="s">
        <v>119</v>
      </c>
      <c r="BM12" s="3" t="s">
        <v>119</v>
      </c>
      <c r="BN12" s="3" t="s">
        <v>116</v>
      </c>
      <c r="BO12" s="3" t="s">
        <v>119</v>
      </c>
      <c r="BP12" s="3" t="s">
        <v>116</v>
      </c>
      <c r="BQ12" s="3" t="s">
        <v>100</v>
      </c>
      <c r="BR12" s="3" t="s">
        <v>194</v>
      </c>
      <c r="BS12" s="3" t="s">
        <v>299</v>
      </c>
      <c r="BT12" s="3" t="s">
        <v>99</v>
      </c>
      <c r="BU12" s="3" t="s">
        <v>253</v>
      </c>
      <c r="BV12" s="3" t="s">
        <v>300</v>
      </c>
      <c r="BW12" s="3" t="s">
        <v>301</v>
      </c>
      <c r="BX12" s="3" t="s">
        <v>100</v>
      </c>
      <c r="BY12" s="3" t="s">
        <v>302</v>
      </c>
      <c r="BZ12" s="3">
        <v>3.113262081E9</v>
      </c>
      <c r="CA12" s="3" t="s">
        <v>303</v>
      </c>
      <c r="CB12" s="3" t="s">
        <v>199</v>
      </c>
      <c r="CC12" s="4" t="str">
        <f>TEXT("5759346866416264622","0")</f>
        <v>5759346866416264622</v>
      </c>
      <c r="CD12" s="5" t="str">
        <f>HYPERLINK("https://www.jotform.com/edit/5759346866416264622","Edit Submission")</f>
        <v>Edit Submission</v>
      </c>
    </row>
    <row r="13">
      <c r="A13" s="2">
        <v>45246.59243055555</v>
      </c>
      <c r="C13" s="3" t="s">
        <v>83</v>
      </c>
      <c r="D13" s="3" t="s">
        <v>126</v>
      </c>
      <c r="E13" s="3" t="s">
        <v>85</v>
      </c>
      <c r="F13" s="3" t="s">
        <v>86</v>
      </c>
      <c r="G13" s="3" t="s">
        <v>200</v>
      </c>
      <c r="H13" s="3" t="s">
        <v>286</v>
      </c>
      <c r="I13" s="3" t="s">
        <v>304</v>
      </c>
      <c r="J13" s="3" t="s">
        <v>131</v>
      </c>
      <c r="K13" s="3" t="s">
        <v>252</v>
      </c>
      <c r="L13" s="3" t="s">
        <v>305</v>
      </c>
      <c r="M13" s="3" t="s">
        <v>94</v>
      </c>
      <c r="N13" s="3" t="s">
        <v>134</v>
      </c>
      <c r="O13" s="3" t="s">
        <v>98</v>
      </c>
      <c r="P13" s="3" t="s">
        <v>95</v>
      </c>
      <c r="Q13" s="3" t="s">
        <v>97</v>
      </c>
      <c r="R13" s="3" t="s">
        <v>135</v>
      </c>
      <c r="S13" s="3" t="s">
        <v>96</v>
      </c>
      <c r="T13" s="3" t="s">
        <v>97</v>
      </c>
      <c r="U13" s="3" t="s">
        <v>99</v>
      </c>
      <c r="W13" s="3" t="s">
        <v>100</v>
      </c>
      <c r="X13" s="3" t="s">
        <v>99</v>
      </c>
      <c r="Y13" s="3" t="s">
        <v>101</v>
      </c>
      <c r="Z13" s="3" t="s">
        <v>101</v>
      </c>
      <c r="AA13" s="3" t="s">
        <v>306</v>
      </c>
      <c r="AB13" s="3" t="s">
        <v>307</v>
      </c>
      <c r="AC13" s="3" t="s">
        <v>308</v>
      </c>
      <c r="AD13" s="3" t="s">
        <v>293</v>
      </c>
      <c r="AE13" s="3" t="s">
        <v>106</v>
      </c>
      <c r="AF13" s="3" t="s">
        <v>99</v>
      </c>
      <c r="AG13" s="3" t="s">
        <v>309</v>
      </c>
      <c r="AH13" s="3" t="s">
        <v>310</v>
      </c>
      <c r="AI13" s="3" t="s">
        <v>108</v>
      </c>
      <c r="AJ13" s="3" t="s">
        <v>111</v>
      </c>
      <c r="AK13" s="3" t="s">
        <v>111</v>
      </c>
      <c r="AL13" s="3" t="s">
        <v>109</v>
      </c>
      <c r="AM13" s="3" t="s">
        <v>207</v>
      </c>
      <c r="AN13" s="3" t="s">
        <v>311</v>
      </c>
      <c r="AO13" s="3" t="s">
        <v>312</v>
      </c>
      <c r="AP13" s="3" t="s">
        <v>145</v>
      </c>
      <c r="AQ13" s="3" t="s">
        <v>114</v>
      </c>
      <c r="AR13" s="3" t="s">
        <v>115</v>
      </c>
      <c r="AS13" s="3" t="s">
        <v>192</v>
      </c>
      <c r="AT13" s="3" t="s">
        <v>95</v>
      </c>
      <c r="AU13" s="3" t="s">
        <v>95</v>
      </c>
      <c r="AV13" s="3" t="s">
        <v>96</v>
      </c>
      <c r="AW13" s="3" t="s">
        <v>95</v>
      </c>
      <c r="AX13" s="3" t="s">
        <v>95</v>
      </c>
      <c r="AY13" s="3" t="s">
        <v>95</v>
      </c>
      <c r="AZ13" s="3" t="s">
        <v>95</v>
      </c>
      <c r="BA13" s="3" t="s">
        <v>95</v>
      </c>
      <c r="BB13" s="3" t="s">
        <v>98</v>
      </c>
      <c r="BC13" s="3" t="s">
        <v>96</v>
      </c>
      <c r="BD13" s="3" t="s">
        <v>95</v>
      </c>
      <c r="BE13" s="3" t="s">
        <v>313</v>
      </c>
      <c r="BF13" s="3" t="s">
        <v>116</v>
      </c>
      <c r="BG13" s="3" t="s">
        <v>119</v>
      </c>
      <c r="BH13" s="3" t="s">
        <v>117</v>
      </c>
      <c r="BI13" s="3" t="s">
        <v>148</v>
      </c>
      <c r="BJ13" s="3" t="s">
        <v>116</v>
      </c>
      <c r="BK13" s="3" t="s">
        <v>116</v>
      </c>
      <c r="BL13" s="3" t="s">
        <v>116</v>
      </c>
      <c r="BM13" s="3" t="s">
        <v>119</v>
      </c>
      <c r="BN13" s="3" t="s">
        <v>119</v>
      </c>
      <c r="BO13" s="3" t="s">
        <v>116</v>
      </c>
      <c r="BP13" s="3" t="s">
        <v>116</v>
      </c>
      <c r="BQ13" s="3" t="s">
        <v>100</v>
      </c>
      <c r="BR13" s="3" t="s">
        <v>174</v>
      </c>
      <c r="BS13" s="3" t="s">
        <v>99</v>
      </c>
      <c r="BT13" s="3" t="s">
        <v>99</v>
      </c>
      <c r="BU13" s="3" t="s">
        <v>176</v>
      </c>
      <c r="BV13" s="3" t="s">
        <v>314</v>
      </c>
      <c r="BW13" s="3" t="s">
        <v>315</v>
      </c>
      <c r="BX13" s="3" t="s">
        <v>99</v>
      </c>
      <c r="CB13" s="3" t="s">
        <v>316</v>
      </c>
      <c r="CC13" s="4" t="str">
        <f>TEXT("5759351852216568673","0")</f>
        <v>5759351852216568673</v>
      </c>
      <c r="CD13" s="5" t="str">
        <f>HYPERLINK("https://www.jotform.com/edit/5759351852216568673","Edit Submission")</f>
        <v>Edit Submission</v>
      </c>
    </row>
    <row r="14">
      <c r="A14" s="2">
        <v>45246.59255787037</v>
      </c>
      <c r="C14" s="3" t="s">
        <v>83</v>
      </c>
      <c r="D14" s="3" t="s">
        <v>126</v>
      </c>
      <c r="E14" s="3" t="s">
        <v>156</v>
      </c>
      <c r="F14" s="3" t="s">
        <v>86</v>
      </c>
      <c r="G14" s="3" t="s">
        <v>129</v>
      </c>
      <c r="H14" s="3" t="s">
        <v>129</v>
      </c>
      <c r="I14" s="3" t="s">
        <v>317</v>
      </c>
      <c r="J14" s="3" t="s">
        <v>160</v>
      </c>
      <c r="K14" s="3" t="s">
        <v>318</v>
      </c>
      <c r="L14" s="3" t="s">
        <v>319</v>
      </c>
      <c r="M14" s="3" t="s">
        <v>94</v>
      </c>
      <c r="N14" s="3" t="s">
        <v>134</v>
      </c>
      <c r="O14" s="3" t="s">
        <v>95</v>
      </c>
      <c r="P14" s="3" t="s">
        <v>95</v>
      </c>
      <c r="Q14" s="3" t="s">
        <v>97</v>
      </c>
      <c r="R14" s="3" t="s">
        <v>135</v>
      </c>
      <c r="S14" s="3" t="s">
        <v>96</v>
      </c>
      <c r="T14" s="3" t="s">
        <v>97</v>
      </c>
      <c r="U14" s="3" t="s">
        <v>99</v>
      </c>
      <c r="W14" s="3" t="s">
        <v>100</v>
      </c>
      <c r="X14" s="3" t="s">
        <v>99</v>
      </c>
      <c r="Y14" s="3" t="s">
        <v>101</v>
      </c>
      <c r="Z14" s="3" t="s">
        <v>101</v>
      </c>
      <c r="AA14" s="3" t="s">
        <v>320</v>
      </c>
      <c r="AB14" s="3" t="s">
        <v>321</v>
      </c>
      <c r="AC14" s="3" t="s">
        <v>322</v>
      </c>
      <c r="AD14" s="3" t="s">
        <v>221</v>
      </c>
      <c r="AE14" s="3" t="s">
        <v>106</v>
      </c>
      <c r="AF14" s="3" t="s">
        <v>99</v>
      </c>
      <c r="AG14" s="3" t="s">
        <v>323</v>
      </c>
      <c r="AH14" s="3" t="s">
        <v>324</v>
      </c>
      <c r="AI14" s="3" t="s">
        <v>108</v>
      </c>
      <c r="AJ14" s="3" t="s">
        <v>111</v>
      </c>
      <c r="AK14" s="3" t="s">
        <v>325</v>
      </c>
      <c r="AL14" s="3" t="s">
        <v>111</v>
      </c>
      <c r="AM14" s="3" t="s">
        <v>112</v>
      </c>
      <c r="AN14" s="3" t="s">
        <v>326</v>
      </c>
      <c r="AO14" s="3" t="s">
        <v>242</v>
      </c>
      <c r="AP14" s="3" t="s">
        <v>145</v>
      </c>
      <c r="AQ14" s="3" t="s">
        <v>114</v>
      </c>
      <c r="AR14" s="3" t="s">
        <v>146</v>
      </c>
      <c r="AS14" s="3" t="s">
        <v>172</v>
      </c>
      <c r="AT14" s="3" t="s">
        <v>97</v>
      </c>
      <c r="AU14" s="3" t="s">
        <v>97</v>
      </c>
      <c r="AV14" s="3" t="s">
        <v>96</v>
      </c>
      <c r="AW14" s="3" t="s">
        <v>95</v>
      </c>
      <c r="AX14" s="3" t="s">
        <v>97</v>
      </c>
      <c r="AY14" s="3" t="s">
        <v>97</v>
      </c>
      <c r="AZ14" s="3" t="s">
        <v>95</v>
      </c>
      <c r="BA14" s="3" t="s">
        <v>95</v>
      </c>
      <c r="BB14" s="3" t="s">
        <v>95</v>
      </c>
      <c r="BC14" s="3" t="s">
        <v>95</v>
      </c>
      <c r="BD14" s="3" t="s">
        <v>96</v>
      </c>
      <c r="BE14" s="3" t="s">
        <v>327</v>
      </c>
      <c r="BF14" s="3" t="s">
        <v>119</v>
      </c>
      <c r="BG14" s="3" t="s">
        <v>117</v>
      </c>
      <c r="BH14" s="3" t="s">
        <v>119</v>
      </c>
      <c r="BI14" s="3" t="s">
        <v>117</v>
      </c>
      <c r="BJ14" s="3" t="s">
        <v>117</v>
      </c>
      <c r="BK14" s="3" t="s">
        <v>119</v>
      </c>
      <c r="BL14" s="3" t="s">
        <v>119</v>
      </c>
      <c r="BM14" s="3" t="s">
        <v>119</v>
      </c>
      <c r="BN14" s="3" t="s">
        <v>119</v>
      </c>
      <c r="BO14" s="3" t="s">
        <v>119</v>
      </c>
      <c r="BP14" s="3" t="s">
        <v>119</v>
      </c>
      <c r="BQ14" s="3" t="s">
        <v>100</v>
      </c>
      <c r="BR14" s="3" t="s">
        <v>194</v>
      </c>
      <c r="BS14" s="3" t="s">
        <v>99</v>
      </c>
      <c r="BT14" s="3" t="s">
        <v>328</v>
      </c>
      <c r="BU14" s="3" t="s">
        <v>176</v>
      </c>
      <c r="BV14" s="3" t="s">
        <v>329</v>
      </c>
      <c r="BW14" s="3" t="s">
        <v>330</v>
      </c>
      <c r="BX14" s="3" t="s">
        <v>99</v>
      </c>
      <c r="BY14" s="3" t="s">
        <v>331</v>
      </c>
      <c r="CB14" s="3" t="s">
        <v>332</v>
      </c>
      <c r="CC14" s="4" t="str">
        <f>TEXT("5759351976191852988","0")</f>
        <v>5759351976191852988</v>
      </c>
      <c r="CD14" s="5" t="str">
        <f>HYPERLINK("https://www.jotform.com/edit/5759351976191852988","Edit Submission")</f>
        <v>Edit Submission</v>
      </c>
    </row>
    <row r="15">
      <c r="A15" s="2">
        <v>45246.63841435185</v>
      </c>
      <c r="C15" s="3" t="s">
        <v>155</v>
      </c>
      <c r="D15" s="3" t="s">
        <v>126</v>
      </c>
      <c r="E15" s="3" t="s">
        <v>85</v>
      </c>
      <c r="F15" s="3" t="s">
        <v>86</v>
      </c>
      <c r="G15" s="3" t="s">
        <v>333</v>
      </c>
      <c r="H15" s="3" t="s">
        <v>129</v>
      </c>
      <c r="I15" s="3" t="s">
        <v>334</v>
      </c>
      <c r="J15" s="3" t="s">
        <v>184</v>
      </c>
      <c r="K15" s="3" t="s">
        <v>252</v>
      </c>
      <c r="L15" s="3" t="s">
        <v>335</v>
      </c>
      <c r="M15" s="3" t="s">
        <v>134</v>
      </c>
      <c r="N15" s="3" t="s">
        <v>134</v>
      </c>
      <c r="O15" s="3" t="s">
        <v>98</v>
      </c>
      <c r="P15" s="3" t="s">
        <v>98</v>
      </c>
      <c r="Q15" s="3" t="s">
        <v>97</v>
      </c>
      <c r="R15" s="3" t="s">
        <v>135</v>
      </c>
      <c r="S15" s="3" t="s">
        <v>95</v>
      </c>
      <c r="T15" s="3" t="s">
        <v>97</v>
      </c>
      <c r="U15" s="3" t="s">
        <v>99</v>
      </c>
      <c r="V15" s="3" t="s">
        <v>336</v>
      </c>
      <c r="W15" s="3" t="s">
        <v>100</v>
      </c>
      <c r="X15" s="3" t="s">
        <v>100</v>
      </c>
      <c r="Y15" s="3">
        <v>1.0</v>
      </c>
      <c r="Z15" s="3" t="s">
        <v>337</v>
      </c>
      <c r="AA15" s="3" t="s">
        <v>338</v>
      </c>
      <c r="AB15" s="3" t="s">
        <v>339</v>
      </c>
      <c r="AC15" s="3" t="s">
        <v>340</v>
      </c>
      <c r="AD15" s="3" t="s">
        <v>341</v>
      </c>
      <c r="AE15" s="3" t="s">
        <v>106</v>
      </c>
      <c r="AF15" s="3" t="s">
        <v>99</v>
      </c>
      <c r="AG15" s="3" t="s">
        <v>342</v>
      </c>
      <c r="AH15" s="3" t="s">
        <v>343</v>
      </c>
      <c r="AI15" s="3" t="s">
        <v>108</v>
      </c>
      <c r="AJ15" s="3" t="s">
        <v>109</v>
      </c>
      <c r="AK15" s="3" t="s">
        <v>110</v>
      </c>
      <c r="AL15" s="3" t="s">
        <v>108</v>
      </c>
      <c r="AM15" s="3" t="s">
        <v>112</v>
      </c>
      <c r="AN15" s="3" t="s">
        <v>344</v>
      </c>
      <c r="AO15" s="3" t="s">
        <v>345</v>
      </c>
      <c r="AP15" s="3" t="s">
        <v>114</v>
      </c>
      <c r="AQ15" s="3" t="s">
        <v>226</v>
      </c>
      <c r="AR15" s="3" t="s">
        <v>115</v>
      </c>
      <c r="AS15" s="3" t="s">
        <v>146</v>
      </c>
      <c r="AT15" s="3" t="s">
        <v>135</v>
      </c>
      <c r="AU15" s="3" t="s">
        <v>96</v>
      </c>
      <c r="AV15" s="3" t="s">
        <v>96</v>
      </c>
      <c r="AW15" s="3" t="s">
        <v>96</v>
      </c>
      <c r="AX15" s="3" t="s">
        <v>96</v>
      </c>
      <c r="AY15" s="3" t="s">
        <v>96</v>
      </c>
      <c r="AZ15" s="3" t="s">
        <v>96</v>
      </c>
      <c r="BA15" s="3" t="s">
        <v>96</v>
      </c>
      <c r="BB15" s="3" t="s">
        <v>96</v>
      </c>
      <c r="BC15" s="3" t="s">
        <v>96</v>
      </c>
      <c r="BD15" s="3" t="s">
        <v>96</v>
      </c>
      <c r="BE15" s="3" t="s">
        <v>243</v>
      </c>
      <c r="BF15" s="3" t="s">
        <v>116</v>
      </c>
      <c r="BG15" s="3" t="s">
        <v>148</v>
      </c>
      <c r="BH15" s="3" t="s">
        <v>116</v>
      </c>
      <c r="BI15" s="3" t="s">
        <v>117</v>
      </c>
      <c r="BJ15" s="3" t="s">
        <v>119</v>
      </c>
      <c r="BK15" s="3" t="s">
        <v>116</v>
      </c>
      <c r="BL15" s="3" t="s">
        <v>117</v>
      </c>
      <c r="BM15" s="3" t="s">
        <v>117</v>
      </c>
      <c r="BN15" s="3" t="s">
        <v>148</v>
      </c>
      <c r="BO15" s="3" t="s">
        <v>116</v>
      </c>
      <c r="BP15" s="3" t="s">
        <v>118</v>
      </c>
      <c r="BQ15" s="3" t="s">
        <v>99</v>
      </c>
      <c r="BR15" s="3" t="s">
        <v>174</v>
      </c>
      <c r="BS15" s="3" t="s">
        <v>99</v>
      </c>
      <c r="BT15" s="3" t="s">
        <v>346</v>
      </c>
      <c r="BU15" s="3" t="s">
        <v>347</v>
      </c>
      <c r="BV15" s="3" t="s">
        <v>348</v>
      </c>
      <c r="BW15" s="3" t="s">
        <v>349</v>
      </c>
      <c r="BX15" s="3" t="s">
        <v>99</v>
      </c>
      <c r="BY15" s="3" t="s">
        <v>350</v>
      </c>
      <c r="BZ15" s="3">
        <v>3.05218627E9</v>
      </c>
      <c r="CA15" s="3" t="s">
        <v>351</v>
      </c>
      <c r="CB15" s="3" t="s">
        <v>352</v>
      </c>
      <c r="CC15" s="4" t="str">
        <f>TEXT("5759391589513810403","0")</f>
        <v>5759391589513810403</v>
      </c>
      <c r="CD15" s="5" t="str">
        <f>HYPERLINK("https://www.jotform.com/edit/5759391589513810403","Edit Submission")</f>
        <v>Edit Submission</v>
      </c>
    </row>
    <row r="16">
      <c r="A16" s="2">
        <v>45246.644594907404</v>
      </c>
      <c r="C16" s="3" t="s">
        <v>155</v>
      </c>
      <c r="D16" s="3" t="s">
        <v>126</v>
      </c>
      <c r="E16" s="3" t="s">
        <v>85</v>
      </c>
      <c r="F16" s="3" t="s">
        <v>86</v>
      </c>
      <c r="G16" s="3" t="s">
        <v>129</v>
      </c>
      <c r="H16" s="3" t="s">
        <v>129</v>
      </c>
      <c r="I16" s="3" t="s">
        <v>353</v>
      </c>
      <c r="J16" s="3" t="s">
        <v>131</v>
      </c>
      <c r="K16" s="3" t="s">
        <v>91</v>
      </c>
      <c r="L16" s="3" t="s">
        <v>354</v>
      </c>
      <c r="M16" s="3" t="s">
        <v>94</v>
      </c>
      <c r="N16" s="3" t="s">
        <v>134</v>
      </c>
      <c r="O16" s="3" t="s">
        <v>98</v>
      </c>
      <c r="P16" s="3" t="s">
        <v>98</v>
      </c>
      <c r="Q16" s="3" t="s">
        <v>97</v>
      </c>
      <c r="R16" s="3" t="s">
        <v>135</v>
      </c>
      <c r="S16" s="3" t="s">
        <v>97</v>
      </c>
      <c r="T16" s="3" t="s">
        <v>135</v>
      </c>
      <c r="U16" s="3" t="s">
        <v>99</v>
      </c>
      <c r="W16" s="3" t="s">
        <v>100</v>
      </c>
      <c r="X16" s="3" t="s">
        <v>100</v>
      </c>
      <c r="Y16" s="3">
        <v>1.0</v>
      </c>
      <c r="Z16" s="3" t="s">
        <v>355</v>
      </c>
      <c r="AA16" s="3" t="s">
        <v>356</v>
      </c>
      <c r="AB16" s="3" t="s">
        <v>339</v>
      </c>
      <c r="AC16" s="3" t="s">
        <v>340</v>
      </c>
      <c r="AD16" s="3" t="s">
        <v>221</v>
      </c>
      <c r="AE16" s="3" t="s">
        <v>106</v>
      </c>
      <c r="AF16" s="3" t="s">
        <v>99</v>
      </c>
      <c r="AG16" s="3" t="s">
        <v>323</v>
      </c>
      <c r="AH16" s="3" t="s">
        <v>357</v>
      </c>
      <c r="AI16" s="3" t="s">
        <v>111</v>
      </c>
      <c r="AJ16" s="3" t="s">
        <v>109</v>
      </c>
      <c r="AK16" s="3" t="s">
        <v>108</v>
      </c>
      <c r="AL16" s="3" t="s">
        <v>111</v>
      </c>
      <c r="AM16" s="3" t="s">
        <v>207</v>
      </c>
      <c r="AN16" s="3" t="s">
        <v>358</v>
      </c>
      <c r="AO16" s="3" t="s">
        <v>144</v>
      </c>
      <c r="AP16" s="3" t="s">
        <v>114</v>
      </c>
      <c r="AQ16" s="3" t="s">
        <v>114</v>
      </c>
      <c r="AR16" s="3" t="s">
        <v>172</v>
      </c>
      <c r="AS16" s="3" t="s">
        <v>114</v>
      </c>
      <c r="AT16" s="3" t="s">
        <v>95</v>
      </c>
      <c r="AU16" s="3" t="s">
        <v>96</v>
      </c>
      <c r="AV16" s="3" t="s">
        <v>95</v>
      </c>
      <c r="AW16" s="3" t="s">
        <v>95</v>
      </c>
      <c r="AX16" s="3" t="s">
        <v>97</v>
      </c>
      <c r="AY16" s="3" t="s">
        <v>97</v>
      </c>
      <c r="AZ16" s="3" t="s">
        <v>95</v>
      </c>
      <c r="BA16" s="3" t="s">
        <v>95</v>
      </c>
      <c r="BB16" s="3" t="s">
        <v>98</v>
      </c>
      <c r="BC16" s="3" t="s">
        <v>95</v>
      </c>
      <c r="BD16" s="3" t="s">
        <v>96</v>
      </c>
      <c r="BE16" s="3" t="s">
        <v>359</v>
      </c>
      <c r="BF16" s="3" t="s">
        <v>116</v>
      </c>
      <c r="BG16" s="3" t="s">
        <v>116</v>
      </c>
      <c r="BH16" s="3" t="s">
        <v>116</v>
      </c>
      <c r="BI16" s="3" t="s">
        <v>117</v>
      </c>
      <c r="BJ16" s="3" t="s">
        <v>117</v>
      </c>
      <c r="BK16" s="3" t="s">
        <v>116</v>
      </c>
      <c r="BL16" s="3" t="s">
        <v>116</v>
      </c>
      <c r="BM16" s="3" t="s">
        <v>119</v>
      </c>
      <c r="BN16" s="3" t="s">
        <v>148</v>
      </c>
      <c r="BO16" s="3" t="s">
        <v>116</v>
      </c>
      <c r="BP16" s="3" t="s">
        <v>148</v>
      </c>
      <c r="BQ16" s="3" t="s">
        <v>100</v>
      </c>
      <c r="BR16" s="3" t="s">
        <v>194</v>
      </c>
      <c r="BS16" s="3" t="s">
        <v>360</v>
      </c>
      <c r="BT16" s="3" t="s">
        <v>361</v>
      </c>
      <c r="BU16" s="3" t="s">
        <v>362</v>
      </c>
      <c r="BV16" s="3" t="s">
        <v>363</v>
      </c>
      <c r="BW16" s="3" t="s">
        <v>151</v>
      </c>
      <c r="BX16" s="3" t="s">
        <v>100</v>
      </c>
      <c r="BY16" s="3" t="s">
        <v>364</v>
      </c>
      <c r="BZ16" s="3">
        <v>3.205511767E9</v>
      </c>
      <c r="CA16" s="3" t="s">
        <v>365</v>
      </c>
      <c r="CB16" s="3" t="s">
        <v>366</v>
      </c>
      <c r="CC16" s="4" t="str">
        <f>TEXT("5759396931982399257","0")</f>
        <v>5759396931982399257</v>
      </c>
      <c r="CD16" s="5" t="str">
        <f>HYPERLINK("https://www.jotform.com/edit/5759396931982399257","Edit Submission")</f>
        <v>Edit Submission</v>
      </c>
    </row>
    <row r="17">
      <c r="A17" s="2">
        <v>45246.66101851852</v>
      </c>
      <c r="C17" s="3" t="s">
        <v>83</v>
      </c>
      <c r="D17" s="3" t="s">
        <v>126</v>
      </c>
      <c r="E17" s="3" t="s">
        <v>156</v>
      </c>
      <c r="F17" s="3" t="s">
        <v>86</v>
      </c>
      <c r="G17" s="3" t="s">
        <v>200</v>
      </c>
      <c r="H17" s="3" t="s">
        <v>129</v>
      </c>
      <c r="I17" s="3" t="s">
        <v>367</v>
      </c>
      <c r="J17" s="3" t="s">
        <v>131</v>
      </c>
      <c r="K17" s="3" t="s">
        <v>252</v>
      </c>
      <c r="L17" s="3" t="s">
        <v>319</v>
      </c>
      <c r="M17" s="3" t="s">
        <v>94</v>
      </c>
      <c r="N17" s="3" t="s">
        <v>134</v>
      </c>
      <c r="O17" s="3" t="s">
        <v>98</v>
      </c>
      <c r="P17" s="3" t="s">
        <v>98</v>
      </c>
      <c r="Q17" s="3" t="s">
        <v>96</v>
      </c>
      <c r="R17" s="3" t="s">
        <v>97</v>
      </c>
      <c r="S17" s="3" t="s">
        <v>95</v>
      </c>
      <c r="T17" s="3" t="s">
        <v>96</v>
      </c>
      <c r="U17" s="3" t="s">
        <v>99</v>
      </c>
      <c r="W17" s="3" t="s">
        <v>100</v>
      </c>
      <c r="X17" s="3" t="s">
        <v>100</v>
      </c>
      <c r="Y17" s="3" t="s">
        <v>368</v>
      </c>
      <c r="Z17" s="3" t="s">
        <v>99</v>
      </c>
      <c r="AA17" s="3" t="s">
        <v>369</v>
      </c>
      <c r="AB17" s="3" t="s">
        <v>370</v>
      </c>
      <c r="AC17" s="3" t="s">
        <v>139</v>
      </c>
      <c r="AD17" s="3" t="s">
        <v>166</v>
      </c>
      <c r="AE17" s="3" t="s">
        <v>106</v>
      </c>
      <c r="AF17" s="3" t="s">
        <v>99</v>
      </c>
      <c r="AG17" s="3" t="s">
        <v>371</v>
      </c>
      <c r="AH17" s="3" t="s">
        <v>372</v>
      </c>
      <c r="AI17" s="3" t="s">
        <v>111</v>
      </c>
      <c r="AJ17" s="3" t="s">
        <v>109</v>
      </c>
      <c r="AK17" s="3" t="s">
        <v>111</v>
      </c>
      <c r="AL17" s="3" t="s">
        <v>109</v>
      </c>
      <c r="AM17" s="3" t="s">
        <v>112</v>
      </c>
      <c r="AN17" s="3" t="s">
        <v>373</v>
      </c>
      <c r="AO17" s="3" t="s">
        <v>260</v>
      </c>
      <c r="AP17" s="3" t="s">
        <v>114</v>
      </c>
      <c r="AQ17" s="3" t="s">
        <v>171</v>
      </c>
      <c r="AR17" s="3" t="s">
        <v>146</v>
      </c>
      <c r="AS17" s="3" t="s">
        <v>146</v>
      </c>
      <c r="AT17" s="3" t="s">
        <v>95</v>
      </c>
      <c r="AU17" s="3" t="s">
        <v>96</v>
      </c>
      <c r="AV17" s="3" t="s">
        <v>96</v>
      </c>
      <c r="AW17" s="3" t="s">
        <v>95</v>
      </c>
      <c r="AX17" s="3" t="s">
        <v>97</v>
      </c>
      <c r="AY17" s="3" t="s">
        <v>97</v>
      </c>
      <c r="AZ17" s="3" t="s">
        <v>98</v>
      </c>
      <c r="BA17" s="3" t="s">
        <v>98</v>
      </c>
      <c r="BB17" s="3" t="s">
        <v>98</v>
      </c>
      <c r="BC17" s="3" t="s">
        <v>98</v>
      </c>
      <c r="BD17" s="3" t="s">
        <v>97</v>
      </c>
      <c r="BE17" s="3" t="s">
        <v>374</v>
      </c>
      <c r="BF17" s="3" t="s">
        <v>116</v>
      </c>
      <c r="BG17" s="3" t="s">
        <v>116</v>
      </c>
      <c r="BH17" s="3" t="s">
        <v>119</v>
      </c>
      <c r="BI17" s="3" t="s">
        <v>117</v>
      </c>
      <c r="BJ17" s="3" t="s">
        <v>116</v>
      </c>
      <c r="BK17" s="3" t="s">
        <v>116</v>
      </c>
      <c r="BL17" s="3" t="s">
        <v>119</v>
      </c>
      <c r="BM17" s="3" t="s">
        <v>116</v>
      </c>
      <c r="BN17" s="3" t="s">
        <v>116</v>
      </c>
      <c r="BO17" s="3" t="s">
        <v>116</v>
      </c>
      <c r="BP17" s="3" t="s">
        <v>119</v>
      </c>
      <c r="BQ17" s="3" t="s">
        <v>100</v>
      </c>
      <c r="BR17" s="3" t="s">
        <v>174</v>
      </c>
      <c r="BS17" s="3" t="s">
        <v>99</v>
      </c>
      <c r="BT17" s="3" t="s">
        <v>375</v>
      </c>
      <c r="BU17" s="3" t="s">
        <v>217</v>
      </c>
      <c r="BV17" s="3" t="s">
        <v>376</v>
      </c>
      <c r="BW17" s="3" t="s">
        <v>151</v>
      </c>
      <c r="BX17" s="3" t="s">
        <v>100</v>
      </c>
      <c r="BY17" s="3" t="s">
        <v>377</v>
      </c>
      <c r="BZ17" s="3">
        <v>3.330242735E9</v>
      </c>
      <c r="CA17" s="3" t="s">
        <v>378</v>
      </c>
      <c r="CB17" s="3" t="s">
        <v>379</v>
      </c>
      <c r="CC17" s="4" t="str">
        <f>TEXT("5759411116659553071","0")</f>
        <v>5759411116659553071</v>
      </c>
      <c r="CD17" s="5" t="str">
        <f>HYPERLINK("https://www.jotform.com/edit/5759411116659553071","Edit Submission")</f>
        <v>Edit Submission</v>
      </c>
    </row>
    <row r="18">
      <c r="A18" s="2">
        <v>45246.66521990741</v>
      </c>
      <c r="C18" s="3" t="s">
        <v>155</v>
      </c>
      <c r="D18" s="3" t="s">
        <v>126</v>
      </c>
      <c r="E18" s="3" t="s">
        <v>85</v>
      </c>
      <c r="F18" s="3" t="s">
        <v>86</v>
      </c>
      <c r="G18" s="3" t="s">
        <v>380</v>
      </c>
      <c r="H18" s="3" t="s">
        <v>129</v>
      </c>
      <c r="I18" s="3" t="s">
        <v>183</v>
      </c>
      <c r="J18" s="3" t="s">
        <v>160</v>
      </c>
      <c r="K18" s="3" t="s">
        <v>185</v>
      </c>
      <c r="L18" s="3" t="s">
        <v>210</v>
      </c>
      <c r="M18" s="3" t="s">
        <v>94</v>
      </c>
      <c r="N18" s="3" t="s">
        <v>134</v>
      </c>
      <c r="O18" s="3" t="s">
        <v>95</v>
      </c>
      <c r="P18" s="3" t="s">
        <v>95</v>
      </c>
      <c r="Q18" s="3" t="s">
        <v>97</v>
      </c>
      <c r="R18" s="3" t="s">
        <v>135</v>
      </c>
      <c r="S18" s="3" t="s">
        <v>96</v>
      </c>
      <c r="T18" s="3" t="s">
        <v>97</v>
      </c>
      <c r="U18" s="3" t="s">
        <v>99</v>
      </c>
      <c r="W18" s="3" t="s">
        <v>100</v>
      </c>
      <c r="X18" s="3" t="s">
        <v>100</v>
      </c>
      <c r="Y18" s="3">
        <v>2.0</v>
      </c>
      <c r="Z18" s="3" t="s">
        <v>381</v>
      </c>
      <c r="AA18" s="3" t="s">
        <v>382</v>
      </c>
      <c r="AB18" s="3" t="s">
        <v>383</v>
      </c>
      <c r="AC18" s="3" t="s">
        <v>384</v>
      </c>
      <c r="AD18" s="3" t="s">
        <v>166</v>
      </c>
      <c r="AE18" s="3" t="s">
        <v>106</v>
      </c>
      <c r="AF18" s="3" t="s">
        <v>99</v>
      </c>
      <c r="AG18" s="3" t="s">
        <v>385</v>
      </c>
      <c r="AH18" s="3" t="s">
        <v>386</v>
      </c>
      <c r="AI18" s="3" t="s">
        <v>111</v>
      </c>
      <c r="AJ18" s="3" t="s">
        <v>111</v>
      </c>
      <c r="AK18" s="3" t="s">
        <v>111</v>
      </c>
      <c r="AL18" s="3" t="s">
        <v>111</v>
      </c>
      <c r="AM18" s="3" t="s">
        <v>112</v>
      </c>
      <c r="AN18" s="3" t="s">
        <v>387</v>
      </c>
      <c r="AO18" s="3" t="s">
        <v>260</v>
      </c>
      <c r="AP18" s="3" t="s">
        <v>146</v>
      </c>
      <c r="AQ18" s="3" t="s">
        <v>146</v>
      </c>
      <c r="AR18" s="3" t="s">
        <v>146</v>
      </c>
      <c r="AS18" s="3" t="s">
        <v>146</v>
      </c>
      <c r="AT18" s="3" t="s">
        <v>98</v>
      </c>
      <c r="AU18" s="3" t="s">
        <v>95</v>
      </c>
      <c r="AV18" s="3" t="s">
        <v>95</v>
      </c>
      <c r="AW18" s="3" t="s">
        <v>95</v>
      </c>
      <c r="AX18" s="3" t="s">
        <v>98</v>
      </c>
      <c r="AY18" s="3" t="s">
        <v>97</v>
      </c>
      <c r="AZ18" s="3" t="s">
        <v>96</v>
      </c>
      <c r="BA18" s="3" t="s">
        <v>95</v>
      </c>
      <c r="BB18" s="3" t="s">
        <v>98</v>
      </c>
      <c r="BC18" s="3" t="s">
        <v>96</v>
      </c>
      <c r="BD18" s="3" t="s">
        <v>98</v>
      </c>
      <c r="BE18" s="3" t="s">
        <v>388</v>
      </c>
      <c r="BF18" s="3" t="s">
        <v>117</v>
      </c>
      <c r="BG18" s="3" t="s">
        <v>119</v>
      </c>
      <c r="BH18" s="3" t="s">
        <v>119</v>
      </c>
      <c r="BI18" s="3" t="s">
        <v>117</v>
      </c>
      <c r="BJ18" s="3" t="s">
        <v>116</v>
      </c>
      <c r="BK18" s="3" t="s">
        <v>116</v>
      </c>
      <c r="BL18" s="3" t="s">
        <v>116</v>
      </c>
      <c r="BM18" s="3" t="s">
        <v>116</v>
      </c>
      <c r="BN18" s="3" t="s">
        <v>119</v>
      </c>
      <c r="BO18" s="3" t="s">
        <v>148</v>
      </c>
      <c r="BP18" s="3" t="s">
        <v>148</v>
      </c>
      <c r="BQ18" s="3" t="s">
        <v>99</v>
      </c>
      <c r="BR18" s="3" t="s">
        <v>174</v>
      </c>
      <c r="BS18" s="3" t="s">
        <v>99</v>
      </c>
      <c r="BT18" s="3" t="s">
        <v>99</v>
      </c>
      <c r="BU18" s="3" t="s">
        <v>389</v>
      </c>
      <c r="BV18" s="3" t="s">
        <v>390</v>
      </c>
      <c r="BW18" s="3" t="s">
        <v>349</v>
      </c>
      <c r="BX18" s="3" t="s">
        <v>99</v>
      </c>
      <c r="CB18" s="3" t="s">
        <v>366</v>
      </c>
      <c r="CC18" s="4" t="str">
        <f>TEXT("5759414751982870373","0")</f>
        <v>5759414751982870373</v>
      </c>
      <c r="CD18" s="5" t="str">
        <f>HYPERLINK("https://www.jotform.com/edit/5759414751982870373","Edit Submission")</f>
        <v>Edit Submission</v>
      </c>
    </row>
    <row r="19">
      <c r="A19" s="2">
        <v>45246.68454861111</v>
      </c>
      <c r="C19" s="3" t="s">
        <v>155</v>
      </c>
      <c r="D19" s="3" t="s">
        <v>84</v>
      </c>
      <c r="E19" s="3" t="s">
        <v>85</v>
      </c>
      <c r="F19" s="3" t="s">
        <v>127</v>
      </c>
      <c r="G19" s="3" t="s">
        <v>215</v>
      </c>
      <c r="H19" s="3" t="s">
        <v>215</v>
      </c>
      <c r="I19" s="3" t="s">
        <v>130</v>
      </c>
      <c r="J19" s="3" t="s">
        <v>391</v>
      </c>
      <c r="K19" s="3" t="s">
        <v>271</v>
      </c>
      <c r="L19" s="3" t="s">
        <v>253</v>
      </c>
      <c r="M19" s="3" t="s">
        <v>93</v>
      </c>
      <c r="N19" s="3" t="s">
        <v>134</v>
      </c>
      <c r="O19" s="3" t="s">
        <v>98</v>
      </c>
      <c r="P19" s="3" t="s">
        <v>95</v>
      </c>
      <c r="Q19" s="3" t="s">
        <v>97</v>
      </c>
      <c r="R19" s="3" t="s">
        <v>135</v>
      </c>
      <c r="S19" s="3" t="s">
        <v>98</v>
      </c>
      <c r="T19" s="3" t="s">
        <v>95</v>
      </c>
      <c r="U19" s="3" t="s">
        <v>99</v>
      </c>
      <c r="W19" s="3" t="s">
        <v>99</v>
      </c>
      <c r="X19" s="3" t="s">
        <v>100</v>
      </c>
      <c r="Y19" s="3" t="s">
        <v>101</v>
      </c>
      <c r="Z19" s="3" t="s">
        <v>101</v>
      </c>
      <c r="AA19" s="3" t="s">
        <v>164</v>
      </c>
      <c r="AB19" s="3" t="s">
        <v>392</v>
      </c>
      <c r="AC19" s="3" t="s">
        <v>393</v>
      </c>
      <c r="AD19" s="3" t="s">
        <v>166</v>
      </c>
      <c r="AE19" s="3" t="s">
        <v>106</v>
      </c>
      <c r="AF19" s="3" t="s">
        <v>99</v>
      </c>
      <c r="AG19" s="3" t="s">
        <v>394</v>
      </c>
      <c r="AH19" s="3" t="s">
        <v>395</v>
      </c>
      <c r="AI19" s="3" t="s">
        <v>108</v>
      </c>
      <c r="AJ19" s="3" t="s">
        <v>111</v>
      </c>
      <c r="AK19" s="3" t="s">
        <v>108</v>
      </c>
      <c r="AL19" s="3" t="s">
        <v>111</v>
      </c>
      <c r="AM19" s="3" t="s">
        <v>112</v>
      </c>
      <c r="AN19" s="3" t="s">
        <v>396</v>
      </c>
      <c r="AO19" s="3" t="s">
        <v>397</v>
      </c>
      <c r="AP19" s="3" t="s">
        <v>114</v>
      </c>
      <c r="AQ19" s="3" t="s">
        <v>114</v>
      </c>
      <c r="AR19" s="3" t="s">
        <v>146</v>
      </c>
      <c r="AS19" s="3" t="s">
        <v>114</v>
      </c>
      <c r="AT19" s="3" t="s">
        <v>96</v>
      </c>
      <c r="AU19" s="3" t="s">
        <v>96</v>
      </c>
      <c r="AV19" s="3" t="s">
        <v>96</v>
      </c>
      <c r="AW19" s="3" t="s">
        <v>97</v>
      </c>
      <c r="AX19" s="3" t="s">
        <v>95</v>
      </c>
      <c r="AY19" s="3" t="s">
        <v>95</v>
      </c>
      <c r="AZ19" s="3" t="s">
        <v>98</v>
      </c>
      <c r="BA19" s="3" t="s">
        <v>95</v>
      </c>
      <c r="BB19" s="3" t="s">
        <v>98</v>
      </c>
      <c r="BC19" s="3" t="s">
        <v>98</v>
      </c>
      <c r="BD19" s="3" t="s">
        <v>96</v>
      </c>
      <c r="BE19" s="3" t="s">
        <v>209</v>
      </c>
      <c r="BF19" s="3" t="s">
        <v>117</v>
      </c>
      <c r="BG19" s="3" t="s">
        <v>117</v>
      </c>
      <c r="BH19" s="3" t="s">
        <v>117</v>
      </c>
      <c r="BI19" s="3" t="s">
        <v>117</v>
      </c>
      <c r="BJ19" s="3" t="s">
        <v>117</v>
      </c>
      <c r="BK19" s="3" t="s">
        <v>116</v>
      </c>
      <c r="BL19" s="3" t="s">
        <v>116</v>
      </c>
      <c r="BM19" s="3" t="s">
        <v>119</v>
      </c>
      <c r="BN19" s="3" t="s">
        <v>119</v>
      </c>
      <c r="BO19" s="3" t="s">
        <v>116</v>
      </c>
      <c r="BP19" s="3" t="s">
        <v>119</v>
      </c>
      <c r="BQ19" s="3" t="s">
        <v>100</v>
      </c>
      <c r="BR19" s="3" t="s">
        <v>174</v>
      </c>
      <c r="BS19" s="3" t="s">
        <v>99</v>
      </c>
      <c r="BT19" s="3" t="s">
        <v>99</v>
      </c>
      <c r="BU19" s="3" t="s">
        <v>253</v>
      </c>
      <c r="BV19" s="3" t="s">
        <v>398</v>
      </c>
      <c r="BW19" s="3" t="s">
        <v>399</v>
      </c>
      <c r="BX19" s="3" t="s">
        <v>100</v>
      </c>
      <c r="BY19" s="3" t="s">
        <v>400</v>
      </c>
      <c r="BZ19" s="3">
        <v>3.33247681E9</v>
      </c>
      <c r="CA19" s="3" t="s">
        <v>401</v>
      </c>
      <c r="CB19" s="3" t="s">
        <v>402</v>
      </c>
      <c r="CC19" s="4" t="str">
        <f>TEXT("5759431449924329786","0")</f>
        <v>5759431449924329786</v>
      </c>
      <c r="CD19" s="5" t="str">
        <f>HYPERLINK("https://www.jotform.com/edit/5759431449924329786","Edit Submission")</f>
        <v>Edit Submission</v>
      </c>
    </row>
    <row r="20">
      <c r="A20" s="2">
        <v>45246.68877314815</v>
      </c>
      <c r="C20" s="3" t="s">
        <v>83</v>
      </c>
      <c r="D20" s="3" t="s">
        <v>126</v>
      </c>
      <c r="E20" s="3" t="s">
        <v>156</v>
      </c>
      <c r="F20" s="3" t="s">
        <v>86</v>
      </c>
      <c r="G20" s="3" t="s">
        <v>200</v>
      </c>
      <c r="H20" s="3" t="s">
        <v>380</v>
      </c>
      <c r="I20" s="3" t="s">
        <v>403</v>
      </c>
      <c r="J20" s="3" t="s">
        <v>131</v>
      </c>
      <c r="K20" s="3" t="s">
        <v>252</v>
      </c>
      <c r="L20" s="3" t="s">
        <v>404</v>
      </c>
      <c r="M20" s="3" t="s">
        <v>93</v>
      </c>
      <c r="N20" s="3" t="s">
        <v>134</v>
      </c>
      <c r="O20" s="3" t="s">
        <v>95</v>
      </c>
      <c r="P20" s="3" t="s">
        <v>98</v>
      </c>
      <c r="Q20" s="3" t="s">
        <v>96</v>
      </c>
      <c r="R20" s="3" t="s">
        <v>135</v>
      </c>
      <c r="S20" s="3" t="s">
        <v>95</v>
      </c>
      <c r="T20" s="3" t="s">
        <v>135</v>
      </c>
      <c r="U20" s="3" t="s">
        <v>99</v>
      </c>
      <c r="W20" s="3" t="s">
        <v>100</v>
      </c>
      <c r="X20" s="3" t="s">
        <v>100</v>
      </c>
      <c r="Y20" s="3">
        <v>3.0</v>
      </c>
      <c r="Z20" s="3" t="s">
        <v>99</v>
      </c>
      <c r="AA20" s="3" t="s">
        <v>405</v>
      </c>
      <c r="AB20" s="3" t="s">
        <v>406</v>
      </c>
      <c r="AC20" s="3" t="s">
        <v>407</v>
      </c>
      <c r="AD20" s="3" t="s">
        <v>293</v>
      </c>
      <c r="AE20" s="3" t="s">
        <v>106</v>
      </c>
      <c r="AF20" s="3" t="s">
        <v>99</v>
      </c>
      <c r="AG20" s="3" t="s">
        <v>408</v>
      </c>
      <c r="AH20" s="3" t="s">
        <v>409</v>
      </c>
      <c r="AI20" s="3" t="s">
        <v>109</v>
      </c>
      <c r="AJ20" s="3" t="s">
        <v>109</v>
      </c>
      <c r="AK20" s="3" t="s">
        <v>109</v>
      </c>
      <c r="AL20" s="3" t="s">
        <v>111</v>
      </c>
      <c r="AM20" s="3" t="s">
        <v>207</v>
      </c>
      <c r="AN20" s="3" t="s">
        <v>143</v>
      </c>
      <c r="AO20" s="3" t="s">
        <v>410</v>
      </c>
      <c r="AP20" s="3" t="s">
        <v>114</v>
      </c>
      <c r="AQ20" s="3" t="s">
        <v>171</v>
      </c>
      <c r="AR20" s="3" t="s">
        <v>115</v>
      </c>
      <c r="AS20" s="3" t="s">
        <v>145</v>
      </c>
      <c r="AT20" s="3" t="s">
        <v>97</v>
      </c>
      <c r="AU20" s="3" t="s">
        <v>97</v>
      </c>
      <c r="AV20" s="3" t="s">
        <v>96</v>
      </c>
      <c r="AW20" s="3" t="s">
        <v>96</v>
      </c>
      <c r="AX20" s="3" t="s">
        <v>97</v>
      </c>
      <c r="AY20" s="3" t="s">
        <v>96</v>
      </c>
      <c r="AZ20" s="3" t="s">
        <v>98</v>
      </c>
      <c r="BA20" s="3" t="s">
        <v>96</v>
      </c>
      <c r="BB20" s="3" t="s">
        <v>96</v>
      </c>
      <c r="BC20" s="3" t="s">
        <v>96</v>
      </c>
      <c r="BD20" s="3" t="s">
        <v>97</v>
      </c>
      <c r="BE20" s="3" t="s">
        <v>261</v>
      </c>
      <c r="BF20" s="3" t="s">
        <v>116</v>
      </c>
      <c r="BG20" s="3" t="s">
        <v>117</v>
      </c>
      <c r="BH20" s="3" t="s">
        <v>148</v>
      </c>
      <c r="BI20" s="3" t="s">
        <v>117</v>
      </c>
      <c r="BJ20" s="3" t="s">
        <v>119</v>
      </c>
      <c r="BK20" s="3" t="s">
        <v>116</v>
      </c>
      <c r="BL20" s="3" t="s">
        <v>116</v>
      </c>
      <c r="BM20" s="3" t="s">
        <v>148</v>
      </c>
      <c r="BN20" s="3" t="s">
        <v>119</v>
      </c>
      <c r="BO20" s="3" t="s">
        <v>119</v>
      </c>
      <c r="BP20" s="3" t="s">
        <v>117</v>
      </c>
      <c r="BQ20" s="3" t="s">
        <v>100</v>
      </c>
      <c r="BR20" s="3" t="s">
        <v>174</v>
      </c>
      <c r="BS20" s="3" t="s">
        <v>99</v>
      </c>
      <c r="BT20" s="3" t="s">
        <v>99</v>
      </c>
      <c r="BU20" s="3" t="s">
        <v>133</v>
      </c>
      <c r="BV20" s="3" t="s">
        <v>411</v>
      </c>
      <c r="BW20" s="3" t="s">
        <v>412</v>
      </c>
      <c r="BX20" s="3" t="s">
        <v>100</v>
      </c>
      <c r="BY20" s="3" t="s">
        <v>413</v>
      </c>
      <c r="BZ20" s="3">
        <v>3.022405257E9</v>
      </c>
      <c r="CA20" s="3" t="s">
        <v>414</v>
      </c>
      <c r="CB20" s="3" t="s">
        <v>415</v>
      </c>
      <c r="CC20" s="4" t="str">
        <f>TEXT("5759435102521001382","0")</f>
        <v>5759435102521001382</v>
      </c>
      <c r="CD20" s="5" t="str">
        <f>HYPERLINK("https://www.jotform.com/edit/5759435102521001382","Edit Submission")</f>
        <v>Edit Submission</v>
      </c>
    </row>
    <row r="21">
      <c r="A21" s="2">
        <v>45246.70719907407</v>
      </c>
      <c r="C21" s="3" t="s">
        <v>83</v>
      </c>
      <c r="D21" s="3" t="s">
        <v>126</v>
      </c>
      <c r="E21" s="3" t="s">
        <v>85</v>
      </c>
      <c r="F21" s="3" t="s">
        <v>182</v>
      </c>
      <c r="G21" s="3" t="s">
        <v>200</v>
      </c>
      <c r="H21" s="3" t="s">
        <v>380</v>
      </c>
      <c r="I21" s="3" t="s">
        <v>416</v>
      </c>
      <c r="J21" s="3" t="s">
        <v>131</v>
      </c>
      <c r="K21" s="3" t="s">
        <v>252</v>
      </c>
      <c r="L21" s="3" t="s">
        <v>417</v>
      </c>
      <c r="M21" s="3" t="s">
        <v>93</v>
      </c>
      <c r="N21" s="3" t="s">
        <v>94</v>
      </c>
      <c r="O21" s="3" t="s">
        <v>98</v>
      </c>
      <c r="P21" s="3" t="s">
        <v>98</v>
      </c>
      <c r="Q21" s="3" t="s">
        <v>135</v>
      </c>
      <c r="R21" s="3" t="s">
        <v>135</v>
      </c>
      <c r="S21" s="3" t="s">
        <v>96</v>
      </c>
      <c r="T21" s="3" t="s">
        <v>97</v>
      </c>
      <c r="U21" s="3" t="s">
        <v>99</v>
      </c>
      <c r="W21" s="3" t="s">
        <v>100</v>
      </c>
      <c r="X21" s="3" t="s">
        <v>100</v>
      </c>
      <c r="Y21" s="3">
        <v>1.0</v>
      </c>
      <c r="Z21" s="3" t="s">
        <v>99</v>
      </c>
      <c r="AA21" s="3" t="s">
        <v>418</v>
      </c>
      <c r="AB21" s="3" t="s">
        <v>419</v>
      </c>
      <c r="AC21" s="3" t="s">
        <v>420</v>
      </c>
      <c r="AD21" s="3" t="s">
        <v>293</v>
      </c>
      <c r="AE21" s="3" t="s">
        <v>106</v>
      </c>
      <c r="AF21" s="3" t="s">
        <v>100</v>
      </c>
      <c r="AG21" s="3" t="s">
        <v>141</v>
      </c>
      <c r="AH21" s="3" t="s">
        <v>257</v>
      </c>
      <c r="AI21" s="3" t="s">
        <v>325</v>
      </c>
      <c r="AJ21" s="3" t="s">
        <v>110</v>
      </c>
      <c r="AK21" s="3" t="s">
        <v>109</v>
      </c>
      <c r="AL21" s="3" t="s">
        <v>109</v>
      </c>
      <c r="AM21" s="3" t="s">
        <v>112</v>
      </c>
      <c r="AN21" s="3" t="s">
        <v>421</v>
      </c>
      <c r="AO21" s="3" t="s">
        <v>422</v>
      </c>
      <c r="AP21" s="3" t="s">
        <v>423</v>
      </c>
      <c r="AQ21" s="3" t="s">
        <v>227</v>
      </c>
      <c r="AR21" s="3" t="s">
        <v>171</v>
      </c>
      <c r="AS21" s="3" t="s">
        <v>171</v>
      </c>
      <c r="AT21" s="3" t="s">
        <v>96</v>
      </c>
      <c r="AU21" s="3" t="s">
        <v>96</v>
      </c>
      <c r="AV21" s="3" t="s">
        <v>95</v>
      </c>
      <c r="AW21" s="3" t="s">
        <v>95</v>
      </c>
      <c r="AX21" s="3" t="s">
        <v>96</v>
      </c>
      <c r="AY21" s="3" t="s">
        <v>96</v>
      </c>
      <c r="AZ21" s="3" t="s">
        <v>96</v>
      </c>
      <c r="BA21" s="3" t="s">
        <v>96</v>
      </c>
      <c r="BB21" s="3" t="s">
        <v>96</v>
      </c>
      <c r="BC21" s="3" t="s">
        <v>96</v>
      </c>
      <c r="BD21" s="3" t="s">
        <v>96</v>
      </c>
      <c r="BE21" s="3" t="s">
        <v>424</v>
      </c>
      <c r="BF21" s="3" t="s">
        <v>148</v>
      </c>
      <c r="BG21" s="3" t="s">
        <v>148</v>
      </c>
      <c r="BH21" s="3" t="s">
        <v>148</v>
      </c>
      <c r="BI21" s="3" t="s">
        <v>148</v>
      </c>
      <c r="BJ21" s="3" t="s">
        <v>148</v>
      </c>
      <c r="BK21" s="3" t="s">
        <v>148</v>
      </c>
      <c r="BL21" s="3" t="s">
        <v>148</v>
      </c>
      <c r="BM21" s="3" t="s">
        <v>148</v>
      </c>
      <c r="BN21" s="3" t="s">
        <v>148</v>
      </c>
      <c r="BO21" s="3" t="s">
        <v>148</v>
      </c>
      <c r="BP21" s="3" t="s">
        <v>117</v>
      </c>
      <c r="BQ21" s="3" t="s">
        <v>100</v>
      </c>
      <c r="BR21" s="3" t="s">
        <v>194</v>
      </c>
      <c r="BS21" s="3" t="s">
        <v>99</v>
      </c>
      <c r="BT21" s="3" t="s">
        <v>99</v>
      </c>
      <c r="BU21" s="3" t="s">
        <v>217</v>
      </c>
      <c r="BV21" s="3" t="s">
        <v>425</v>
      </c>
      <c r="BW21" s="3" t="s">
        <v>426</v>
      </c>
      <c r="BX21" s="3" t="s">
        <v>100</v>
      </c>
      <c r="BY21" s="3" t="s">
        <v>427</v>
      </c>
      <c r="BZ21" s="3">
        <v>3.32287141E9</v>
      </c>
      <c r="CA21" s="3" t="s">
        <v>428</v>
      </c>
      <c r="CB21" s="3" t="s">
        <v>429</v>
      </c>
      <c r="CC21" s="4" t="str">
        <f>TEXT("5759451021007090892","0")</f>
        <v>5759451021007090892</v>
      </c>
      <c r="CD21" s="5" t="str">
        <f>HYPERLINK("https://www.jotform.com/edit/5759451021007090892","Edit Submission")</f>
        <v>Edit Submission</v>
      </c>
    </row>
    <row r="22">
      <c r="A22" s="2">
        <v>45246.70912037037</v>
      </c>
      <c r="C22" s="3" t="s">
        <v>83</v>
      </c>
      <c r="D22" s="3" t="s">
        <v>126</v>
      </c>
      <c r="E22" s="3" t="s">
        <v>156</v>
      </c>
      <c r="F22" s="3" t="s">
        <v>86</v>
      </c>
      <c r="G22" s="3" t="s">
        <v>200</v>
      </c>
      <c r="H22" s="3" t="s">
        <v>129</v>
      </c>
      <c r="I22" s="3" t="s">
        <v>430</v>
      </c>
      <c r="J22" s="3" t="s">
        <v>131</v>
      </c>
      <c r="K22" s="3" t="s">
        <v>431</v>
      </c>
      <c r="L22" s="3" t="s">
        <v>335</v>
      </c>
      <c r="M22" s="3" t="s">
        <v>93</v>
      </c>
      <c r="N22" s="3" t="s">
        <v>134</v>
      </c>
      <c r="O22" s="3" t="s">
        <v>98</v>
      </c>
      <c r="P22" s="3" t="s">
        <v>95</v>
      </c>
      <c r="Q22" s="3" t="s">
        <v>135</v>
      </c>
      <c r="R22" s="3" t="s">
        <v>135</v>
      </c>
      <c r="S22" s="3" t="s">
        <v>95</v>
      </c>
      <c r="T22" s="3" t="s">
        <v>95</v>
      </c>
      <c r="U22" s="3" t="s">
        <v>99</v>
      </c>
      <c r="W22" s="3" t="s">
        <v>100</v>
      </c>
      <c r="X22" s="3" t="s">
        <v>100</v>
      </c>
      <c r="Y22" s="3">
        <v>1.0</v>
      </c>
      <c r="Z22" s="3" t="s">
        <v>99</v>
      </c>
      <c r="AA22" s="3" t="s">
        <v>432</v>
      </c>
      <c r="AB22" s="3" t="s">
        <v>433</v>
      </c>
      <c r="AC22" s="3" t="s">
        <v>434</v>
      </c>
      <c r="AD22" s="3" t="s">
        <v>435</v>
      </c>
      <c r="AE22" s="3" t="s">
        <v>106</v>
      </c>
      <c r="AF22" s="3" t="s">
        <v>99</v>
      </c>
      <c r="AG22" s="3" t="s">
        <v>408</v>
      </c>
      <c r="AH22" s="3" t="s">
        <v>436</v>
      </c>
      <c r="AI22" s="3" t="s">
        <v>109</v>
      </c>
      <c r="AJ22" s="3" t="s">
        <v>109</v>
      </c>
      <c r="AK22" s="3" t="s">
        <v>109</v>
      </c>
      <c r="AL22" s="3" t="s">
        <v>109</v>
      </c>
      <c r="AM22" s="3" t="s">
        <v>112</v>
      </c>
      <c r="AN22" s="3" t="s">
        <v>437</v>
      </c>
      <c r="AO22" s="3" t="s">
        <v>438</v>
      </c>
      <c r="AP22" s="3" t="s">
        <v>145</v>
      </c>
      <c r="AQ22" s="3" t="s">
        <v>226</v>
      </c>
      <c r="AR22" s="3" t="s">
        <v>423</v>
      </c>
      <c r="AS22" s="3" t="s">
        <v>114</v>
      </c>
      <c r="AT22" s="3" t="s">
        <v>97</v>
      </c>
      <c r="AU22" s="3" t="s">
        <v>135</v>
      </c>
      <c r="AV22" s="3" t="s">
        <v>97</v>
      </c>
      <c r="AW22" s="3" t="s">
        <v>95</v>
      </c>
      <c r="AX22" s="3" t="s">
        <v>96</v>
      </c>
      <c r="AY22" s="3" t="s">
        <v>97</v>
      </c>
      <c r="AZ22" s="3" t="s">
        <v>98</v>
      </c>
      <c r="BA22" s="3" t="s">
        <v>95</v>
      </c>
      <c r="BB22" s="3" t="s">
        <v>98</v>
      </c>
      <c r="BC22" s="3" t="s">
        <v>98</v>
      </c>
      <c r="BD22" s="3" t="s">
        <v>96</v>
      </c>
      <c r="BE22" s="3" t="s">
        <v>439</v>
      </c>
      <c r="BF22" s="3" t="s">
        <v>116</v>
      </c>
      <c r="BG22" s="3" t="s">
        <v>119</v>
      </c>
      <c r="BH22" s="3" t="s">
        <v>116</v>
      </c>
      <c r="BI22" s="3" t="s">
        <v>117</v>
      </c>
      <c r="BJ22" s="3" t="s">
        <v>116</v>
      </c>
      <c r="BK22" s="3" t="s">
        <v>119</v>
      </c>
      <c r="BL22" s="3" t="s">
        <v>119</v>
      </c>
      <c r="BM22" s="3" t="s">
        <v>116</v>
      </c>
      <c r="BN22" s="3" t="s">
        <v>116</v>
      </c>
      <c r="BO22" s="3" t="s">
        <v>116</v>
      </c>
      <c r="BP22" s="3" t="s">
        <v>116</v>
      </c>
      <c r="BQ22" s="3" t="s">
        <v>100</v>
      </c>
      <c r="BR22" s="3" t="s">
        <v>174</v>
      </c>
      <c r="BS22" s="3" t="s">
        <v>99</v>
      </c>
      <c r="BT22" s="3" t="s">
        <v>440</v>
      </c>
      <c r="BU22" s="3" t="s">
        <v>335</v>
      </c>
      <c r="BV22" s="3" t="s">
        <v>441</v>
      </c>
      <c r="BW22" s="3" t="s">
        <v>442</v>
      </c>
      <c r="BX22" s="3" t="s">
        <v>100</v>
      </c>
      <c r="BY22" s="3" t="s">
        <v>443</v>
      </c>
      <c r="BZ22" s="3">
        <v>3.146905572E9</v>
      </c>
      <c r="CA22" s="3" t="s">
        <v>444</v>
      </c>
      <c r="CB22" s="3" t="s">
        <v>445</v>
      </c>
      <c r="CC22" s="4" t="str">
        <f>TEXT("5759452689818871508","0")</f>
        <v>5759452689818871508</v>
      </c>
      <c r="CD22" s="5" t="str">
        <f>HYPERLINK("https://www.jotform.com/edit/5759452689818871508","Edit Submission")</f>
        <v>Edit Submission</v>
      </c>
    </row>
    <row r="23">
      <c r="A23" s="2">
        <v>45246.72116898148</v>
      </c>
      <c r="C23" s="3" t="s">
        <v>83</v>
      </c>
      <c r="D23" s="3" t="s">
        <v>126</v>
      </c>
      <c r="E23" s="3" t="s">
        <v>156</v>
      </c>
      <c r="F23" s="3" t="s">
        <v>86</v>
      </c>
      <c r="G23" s="3" t="s">
        <v>286</v>
      </c>
      <c r="H23" s="3" t="s">
        <v>129</v>
      </c>
      <c r="I23" s="3" t="s">
        <v>446</v>
      </c>
      <c r="J23" s="3" t="s">
        <v>160</v>
      </c>
      <c r="K23" s="3" t="s">
        <v>185</v>
      </c>
      <c r="L23" s="3" t="s">
        <v>176</v>
      </c>
      <c r="M23" s="3" t="s">
        <v>93</v>
      </c>
      <c r="N23" s="3" t="s">
        <v>134</v>
      </c>
      <c r="O23" s="3" t="s">
        <v>98</v>
      </c>
      <c r="P23" s="3" t="s">
        <v>98</v>
      </c>
      <c r="Q23" s="3" t="s">
        <v>97</v>
      </c>
      <c r="R23" s="3" t="s">
        <v>135</v>
      </c>
      <c r="S23" s="3" t="s">
        <v>97</v>
      </c>
      <c r="T23" s="3" t="s">
        <v>135</v>
      </c>
      <c r="U23" s="3" t="s">
        <v>99</v>
      </c>
      <c r="W23" s="3" t="s">
        <v>100</v>
      </c>
      <c r="X23" s="3" t="s">
        <v>100</v>
      </c>
      <c r="Y23" s="3">
        <v>1.0</v>
      </c>
      <c r="Z23" s="3" t="s">
        <v>447</v>
      </c>
      <c r="AA23" s="3" t="s">
        <v>382</v>
      </c>
      <c r="AB23" s="3" t="s">
        <v>448</v>
      </c>
      <c r="AC23" s="3" t="s">
        <v>449</v>
      </c>
      <c r="AD23" s="3" t="s">
        <v>293</v>
      </c>
      <c r="AE23" s="3" t="s">
        <v>106</v>
      </c>
      <c r="AF23" s="3" t="s">
        <v>99</v>
      </c>
      <c r="AG23" s="3" t="s">
        <v>450</v>
      </c>
      <c r="AH23" s="3" t="s">
        <v>451</v>
      </c>
      <c r="AI23" s="3" t="s">
        <v>111</v>
      </c>
      <c r="AJ23" s="3" t="s">
        <v>111</v>
      </c>
      <c r="AK23" s="3" t="s">
        <v>108</v>
      </c>
      <c r="AL23" s="3" t="s">
        <v>108</v>
      </c>
      <c r="AM23" s="3" t="s">
        <v>112</v>
      </c>
      <c r="AN23" s="3" t="s">
        <v>452</v>
      </c>
      <c r="AO23" s="3" t="s">
        <v>260</v>
      </c>
      <c r="AP23" s="3" t="s">
        <v>114</v>
      </c>
      <c r="AQ23" s="3" t="s">
        <v>146</v>
      </c>
      <c r="AR23" s="3" t="s">
        <v>172</v>
      </c>
      <c r="AS23" s="3" t="s">
        <v>115</v>
      </c>
      <c r="AT23" s="3" t="s">
        <v>96</v>
      </c>
      <c r="AU23" s="3" t="s">
        <v>96</v>
      </c>
      <c r="AV23" s="3" t="s">
        <v>96</v>
      </c>
      <c r="AW23" s="3" t="s">
        <v>96</v>
      </c>
      <c r="AX23" s="3" t="s">
        <v>95</v>
      </c>
      <c r="AY23" s="3" t="s">
        <v>97</v>
      </c>
      <c r="AZ23" s="3" t="s">
        <v>95</v>
      </c>
      <c r="BA23" s="3" t="s">
        <v>95</v>
      </c>
      <c r="BB23" s="3" t="s">
        <v>98</v>
      </c>
      <c r="BC23" s="3" t="s">
        <v>98</v>
      </c>
      <c r="BD23" s="3" t="s">
        <v>96</v>
      </c>
      <c r="BE23" s="3" t="s">
        <v>193</v>
      </c>
      <c r="BF23" s="3" t="s">
        <v>116</v>
      </c>
      <c r="BG23" s="3" t="s">
        <v>119</v>
      </c>
      <c r="BH23" s="3" t="s">
        <v>119</v>
      </c>
      <c r="BI23" s="3" t="s">
        <v>117</v>
      </c>
      <c r="BJ23" s="3" t="s">
        <v>119</v>
      </c>
      <c r="BK23" s="3" t="s">
        <v>116</v>
      </c>
      <c r="BL23" s="3" t="s">
        <v>116</v>
      </c>
      <c r="BM23" s="3" t="s">
        <v>119</v>
      </c>
      <c r="BN23" s="3" t="s">
        <v>116</v>
      </c>
      <c r="BO23" s="3" t="s">
        <v>119</v>
      </c>
      <c r="BP23" s="3" t="s">
        <v>119</v>
      </c>
      <c r="BQ23" s="3" t="s">
        <v>100</v>
      </c>
      <c r="BR23" s="3" t="s">
        <v>174</v>
      </c>
      <c r="BS23" s="3" t="s">
        <v>99</v>
      </c>
      <c r="BT23" s="3" t="s">
        <v>453</v>
      </c>
      <c r="BU23" s="3" t="s">
        <v>417</v>
      </c>
      <c r="BV23" s="3" t="s">
        <v>177</v>
      </c>
      <c r="BW23" s="3" t="s">
        <v>349</v>
      </c>
      <c r="BX23" s="3" t="s">
        <v>99</v>
      </c>
      <c r="CB23" s="3" t="s">
        <v>268</v>
      </c>
      <c r="CC23" s="4" t="str">
        <f>TEXT("5759463083017912037","0")</f>
        <v>5759463083017912037</v>
      </c>
      <c r="CD23" s="5" t="str">
        <f>HYPERLINK("https://www.jotform.com/edit/5759463083017912037","Edit Submission")</f>
        <v>Edit Submission</v>
      </c>
    </row>
    <row r="24">
      <c r="A24" s="2">
        <v>45246.89361111111</v>
      </c>
      <c r="C24" s="3" t="s">
        <v>83</v>
      </c>
      <c r="D24" s="3" t="s">
        <v>126</v>
      </c>
      <c r="E24" s="3" t="s">
        <v>85</v>
      </c>
      <c r="F24" s="3" t="s">
        <v>454</v>
      </c>
      <c r="G24" s="3" t="s">
        <v>200</v>
      </c>
      <c r="H24" s="3" t="s">
        <v>455</v>
      </c>
      <c r="I24" s="3" t="s">
        <v>456</v>
      </c>
      <c r="J24" s="3" t="s">
        <v>131</v>
      </c>
      <c r="K24" s="3" t="s">
        <v>318</v>
      </c>
      <c r="L24" s="3" t="s">
        <v>457</v>
      </c>
      <c r="M24" s="3" t="s">
        <v>93</v>
      </c>
      <c r="N24" s="3" t="s">
        <v>134</v>
      </c>
      <c r="O24" s="3" t="s">
        <v>95</v>
      </c>
      <c r="P24" s="3" t="s">
        <v>95</v>
      </c>
      <c r="Q24" s="3" t="s">
        <v>96</v>
      </c>
      <c r="R24" s="3" t="s">
        <v>135</v>
      </c>
      <c r="S24" s="3" t="s">
        <v>96</v>
      </c>
      <c r="T24" s="3" t="s">
        <v>97</v>
      </c>
      <c r="U24" s="3" t="s">
        <v>99</v>
      </c>
      <c r="W24" s="3" t="s">
        <v>100</v>
      </c>
      <c r="X24" s="3" t="s">
        <v>100</v>
      </c>
      <c r="Y24" s="3">
        <v>2.0</v>
      </c>
      <c r="Z24" s="3" t="s">
        <v>99</v>
      </c>
      <c r="AA24" s="3" t="s">
        <v>458</v>
      </c>
      <c r="AB24" s="3" t="s">
        <v>459</v>
      </c>
      <c r="AC24" s="3" t="s">
        <v>292</v>
      </c>
      <c r="AD24" s="3" t="s">
        <v>166</v>
      </c>
      <c r="AE24" s="3" t="s">
        <v>106</v>
      </c>
      <c r="AF24" s="3" t="s">
        <v>99</v>
      </c>
      <c r="AG24" s="3" t="s">
        <v>275</v>
      </c>
      <c r="AH24" s="3" t="s">
        <v>460</v>
      </c>
      <c r="AI24" s="3" t="s">
        <v>109</v>
      </c>
      <c r="AJ24" s="3" t="s">
        <v>109</v>
      </c>
      <c r="AK24" s="3" t="s">
        <v>109</v>
      </c>
      <c r="AL24" s="3" t="s">
        <v>108</v>
      </c>
      <c r="AM24" s="3" t="s">
        <v>207</v>
      </c>
      <c r="AN24" s="3" t="s">
        <v>461</v>
      </c>
      <c r="AO24" s="3" t="s">
        <v>462</v>
      </c>
      <c r="AP24" s="3" t="s">
        <v>114</v>
      </c>
      <c r="AQ24" s="3" t="s">
        <v>226</v>
      </c>
      <c r="AR24" s="3" t="s">
        <v>146</v>
      </c>
      <c r="AS24" s="3" t="s">
        <v>172</v>
      </c>
      <c r="AT24" s="3" t="s">
        <v>95</v>
      </c>
      <c r="AU24" s="3" t="s">
        <v>95</v>
      </c>
      <c r="AV24" s="3" t="s">
        <v>95</v>
      </c>
      <c r="AW24" s="3" t="s">
        <v>98</v>
      </c>
      <c r="AX24" s="3" t="s">
        <v>98</v>
      </c>
      <c r="AY24" s="3" t="s">
        <v>97</v>
      </c>
      <c r="AZ24" s="3" t="s">
        <v>98</v>
      </c>
      <c r="BA24" s="3" t="s">
        <v>95</v>
      </c>
      <c r="BB24" s="3" t="s">
        <v>98</v>
      </c>
      <c r="BC24" s="3" t="s">
        <v>95</v>
      </c>
      <c r="BD24" s="3" t="s">
        <v>98</v>
      </c>
      <c r="BE24" s="3" t="s">
        <v>463</v>
      </c>
      <c r="BF24" s="3" t="s">
        <v>119</v>
      </c>
      <c r="BG24" s="3" t="s">
        <v>148</v>
      </c>
      <c r="BH24" s="3" t="s">
        <v>116</v>
      </c>
      <c r="BI24" s="3" t="s">
        <v>116</v>
      </c>
      <c r="BJ24" s="3" t="s">
        <v>119</v>
      </c>
      <c r="BK24" s="3" t="s">
        <v>119</v>
      </c>
      <c r="BL24" s="3" t="s">
        <v>116</v>
      </c>
      <c r="BM24" s="3" t="s">
        <v>116</v>
      </c>
      <c r="BN24" s="3" t="s">
        <v>116</v>
      </c>
      <c r="BO24" s="3" t="s">
        <v>116</v>
      </c>
      <c r="BP24" s="3" t="s">
        <v>116</v>
      </c>
      <c r="BQ24" s="3" t="s">
        <v>100</v>
      </c>
      <c r="BR24" s="3" t="s">
        <v>174</v>
      </c>
      <c r="BS24" s="3" t="s">
        <v>99</v>
      </c>
      <c r="BT24" s="3" t="s">
        <v>464</v>
      </c>
      <c r="BU24" s="3" t="s">
        <v>457</v>
      </c>
      <c r="BV24" s="3" t="s">
        <v>465</v>
      </c>
      <c r="BW24" s="3" t="s">
        <v>466</v>
      </c>
      <c r="BX24" s="3" t="s">
        <v>100</v>
      </c>
      <c r="BY24" s="3" t="s">
        <v>467</v>
      </c>
      <c r="BZ24" s="3">
        <v>3.042643908E10</v>
      </c>
      <c r="CA24" s="3" t="s">
        <v>468</v>
      </c>
      <c r="CB24" s="3" t="s">
        <v>469</v>
      </c>
      <c r="CC24" s="4" t="str">
        <f>TEXT("5759612085546073546","0")</f>
        <v>5759612085546073546</v>
      </c>
      <c r="CD24" s="5" t="str">
        <f>HYPERLINK("https://www.jotform.com/edit/5759612085546073546","Edit Submission")</f>
        <v>Edit Submission</v>
      </c>
    </row>
    <row r="25">
      <c r="A25" s="2">
        <v>45246.92836805555</v>
      </c>
      <c r="C25" s="3" t="s">
        <v>83</v>
      </c>
      <c r="D25" s="3" t="s">
        <v>126</v>
      </c>
      <c r="E25" s="3" t="s">
        <v>156</v>
      </c>
      <c r="F25" s="3" t="s">
        <v>86</v>
      </c>
      <c r="G25" s="3" t="s">
        <v>128</v>
      </c>
      <c r="H25" s="3" t="s">
        <v>128</v>
      </c>
      <c r="I25" s="3" t="s">
        <v>470</v>
      </c>
      <c r="J25" s="3" t="s">
        <v>184</v>
      </c>
      <c r="K25" s="3" t="s">
        <v>271</v>
      </c>
      <c r="L25" s="3" t="s">
        <v>471</v>
      </c>
      <c r="M25" s="3" t="s">
        <v>94</v>
      </c>
      <c r="N25" s="3" t="s">
        <v>94</v>
      </c>
      <c r="O25" s="3" t="s">
        <v>98</v>
      </c>
      <c r="P25" s="3" t="s">
        <v>98</v>
      </c>
      <c r="Q25" s="3" t="s">
        <v>97</v>
      </c>
      <c r="R25" s="3" t="s">
        <v>97</v>
      </c>
      <c r="S25" s="3" t="s">
        <v>98</v>
      </c>
      <c r="T25" s="3" t="s">
        <v>96</v>
      </c>
      <c r="U25" s="3" t="s">
        <v>99</v>
      </c>
      <c r="W25" s="3" t="s">
        <v>100</v>
      </c>
      <c r="X25" s="3" t="s">
        <v>100</v>
      </c>
      <c r="Y25" s="3" t="s">
        <v>472</v>
      </c>
      <c r="Z25" s="3" t="s">
        <v>473</v>
      </c>
      <c r="AA25" s="3" t="s">
        <v>474</v>
      </c>
      <c r="AB25" s="3" t="s">
        <v>219</v>
      </c>
      <c r="AC25" s="3" t="s">
        <v>475</v>
      </c>
      <c r="AD25" s="3" t="s">
        <v>166</v>
      </c>
      <c r="AE25" s="3" t="s">
        <v>106</v>
      </c>
      <c r="AF25" s="3" t="s">
        <v>99</v>
      </c>
      <c r="AG25" s="3" t="s">
        <v>436</v>
      </c>
      <c r="AH25" s="3" t="s">
        <v>76</v>
      </c>
      <c r="AI25" s="3" t="s">
        <v>111</v>
      </c>
      <c r="AJ25" s="3" t="s">
        <v>111</v>
      </c>
      <c r="AK25" s="3" t="s">
        <v>111</v>
      </c>
      <c r="AL25" s="3" t="s">
        <v>111</v>
      </c>
      <c r="AM25" s="3" t="s">
        <v>112</v>
      </c>
      <c r="AN25" s="3" t="s">
        <v>476</v>
      </c>
      <c r="AO25" s="3" t="s">
        <v>260</v>
      </c>
      <c r="AP25" s="3" t="s">
        <v>114</v>
      </c>
      <c r="AQ25" s="3" t="s">
        <v>114</v>
      </c>
      <c r="AR25" s="3" t="s">
        <v>146</v>
      </c>
      <c r="AS25" s="3" t="s">
        <v>423</v>
      </c>
      <c r="AT25" s="3" t="s">
        <v>95</v>
      </c>
      <c r="AU25" s="3" t="s">
        <v>95</v>
      </c>
      <c r="AV25" s="3" t="s">
        <v>95</v>
      </c>
      <c r="AW25" s="3" t="s">
        <v>95</v>
      </c>
      <c r="AX25" s="3" t="s">
        <v>97</v>
      </c>
      <c r="AY25" s="3" t="s">
        <v>97</v>
      </c>
      <c r="AZ25" s="3" t="s">
        <v>98</v>
      </c>
      <c r="BA25" s="3" t="s">
        <v>95</v>
      </c>
      <c r="BB25" s="3" t="s">
        <v>95</v>
      </c>
      <c r="BC25" s="3" t="s">
        <v>95</v>
      </c>
      <c r="BD25" s="3" t="s">
        <v>95</v>
      </c>
      <c r="BE25" s="3" t="s">
        <v>193</v>
      </c>
      <c r="BF25" s="3" t="s">
        <v>148</v>
      </c>
      <c r="BG25" s="3" t="s">
        <v>148</v>
      </c>
      <c r="BH25" s="3" t="s">
        <v>119</v>
      </c>
      <c r="BI25" s="3" t="s">
        <v>148</v>
      </c>
      <c r="BJ25" s="3" t="s">
        <v>117</v>
      </c>
      <c r="BK25" s="3" t="s">
        <v>119</v>
      </c>
      <c r="BL25" s="3" t="s">
        <v>116</v>
      </c>
      <c r="BM25" s="3" t="s">
        <v>116</v>
      </c>
      <c r="BN25" s="3" t="s">
        <v>148</v>
      </c>
      <c r="BO25" s="3" t="s">
        <v>148</v>
      </c>
      <c r="BP25" s="3" t="s">
        <v>116</v>
      </c>
      <c r="BQ25" s="3" t="s">
        <v>100</v>
      </c>
      <c r="BR25" s="3" t="s">
        <v>194</v>
      </c>
      <c r="BS25" s="3" t="s">
        <v>99</v>
      </c>
      <c r="BT25" s="3" t="s">
        <v>99</v>
      </c>
      <c r="BU25" s="3" t="s">
        <v>176</v>
      </c>
      <c r="BV25" s="3" t="s">
        <v>477</v>
      </c>
      <c r="BW25" s="3" t="s">
        <v>478</v>
      </c>
      <c r="BX25" s="3" t="s">
        <v>100</v>
      </c>
      <c r="BY25" s="3" t="s">
        <v>479</v>
      </c>
      <c r="BZ25" s="3">
        <v>3.343288539E9</v>
      </c>
      <c r="CA25" s="3" t="s">
        <v>480</v>
      </c>
      <c r="CB25" s="3" t="s">
        <v>481</v>
      </c>
      <c r="CC25" s="4" t="str">
        <f>TEXT("5759642116139256748","0")</f>
        <v>5759642116139256748</v>
      </c>
      <c r="CD25" s="5" t="str">
        <f>HYPERLINK("https://www.jotform.com/edit/5759642116139256748","Edit Submission")</f>
        <v>Edit Submission</v>
      </c>
    </row>
    <row r="26">
      <c r="A26" s="2">
        <v>45246.97574074074</v>
      </c>
      <c r="C26" s="3" t="s">
        <v>83</v>
      </c>
      <c r="D26" s="3" t="s">
        <v>126</v>
      </c>
      <c r="E26" s="3" t="s">
        <v>85</v>
      </c>
      <c r="F26" s="3" t="s">
        <v>127</v>
      </c>
      <c r="G26" s="3" t="s">
        <v>200</v>
      </c>
      <c r="H26" s="3" t="s">
        <v>482</v>
      </c>
      <c r="I26" s="3" t="s">
        <v>483</v>
      </c>
      <c r="J26" s="3" t="s">
        <v>160</v>
      </c>
      <c r="K26" s="3" t="s">
        <v>318</v>
      </c>
      <c r="L26" s="3" t="s">
        <v>484</v>
      </c>
      <c r="M26" s="3" t="s">
        <v>93</v>
      </c>
      <c r="N26" s="3" t="s">
        <v>134</v>
      </c>
      <c r="O26" s="3" t="s">
        <v>98</v>
      </c>
      <c r="P26" s="3" t="s">
        <v>97</v>
      </c>
      <c r="Q26" s="3" t="s">
        <v>135</v>
      </c>
      <c r="R26" s="3" t="s">
        <v>135</v>
      </c>
      <c r="S26" s="3" t="s">
        <v>95</v>
      </c>
      <c r="T26" s="3" t="s">
        <v>95</v>
      </c>
      <c r="U26" s="3" t="s">
        <v>99</v>
      </c>
      <c r="W26" s="3" t="s">
        <v>100</v>
      </c>
      <c r="X26" s="3" t="s">
        <v>99</v>
      </c>
      <c r="Y26" s="3" t="s">
        <v>101</v>
      </c>
      <c r="Z26" s="3" t="s">
        <v>101</v>
      </c>
      <c r="AA26" s="3" t="s">
        <v>485</v>
      </c>
      <c r="AB26" s="3" t="s">
        <v>485</v>
      </c>
      <c r="AC26" s="3" t="s">
        <v>486</v>
      </c>
      <c r="AD26" s="3" t="s">
        <v>106</v>
      </c>
      <c r="AE26" s="3" t="s">
        <v>106</v>
      </c>
      <c r="AF26" s="3" t="s">
        <v>99</v>
      </c>
      <c r="AG26" s="3" t="s">
        <v>487</v>
      </c>
      <c r="AH26" s="3" t="s">
        <v>488</v>
      </c>
      <c r="AI26" s="3" t="s">
        <v>109</v>
      </c>
      <c r="AJ26" s="3" t="s">
        <v>109</v>
      </c>
      <c r="AK26" s="3" t="s">
        <v>110</v>
      </c>
      <c r="AL26" s="3" t="s">
        <v>109</v>
      </c>
      <c r="AM26" s="3" t="s">
        <v>112</v>
      </c>
      <c r="AN26" s="3" t="s">
        <v>489</v>
      </c>
      <c r="AO26" s="3" t="s">
        <v>242</v>
      </c>
      <c r="AP26" s="3" t="s">
        <v>114</v>
      </c>
      <c r="AQ26" s="3" t="s">
        <v>192</v>
      </c>
      <c r="AR26" s="3" t="s">
        <v>146</v>
      </c>
      <c r="AS26" s="3" t="s">
        <v>115</v>
      </c>
      <c r="AT26" s="3" t="s">
        <v>96</v>
      </c>
      <c r="AU26" s="3" t="s">
        <v>96</v>
      </c>
      <c r="AV26" s="3" t="s">
        <v>96</v>
      </c>
      <c r="AW26" s="3" t="s">
        <v>96</v>
      </c>
      <c r="AX26" s="3" t="s">
        <v>96</v>
      </c>
      <c r="AY26" s="3" t="s">
        <v>96</v>
      </c>
      <c r="AZ26" s="3" t="s">
        <v>96</v>
      </c>
      <c r="BA26" s="3" t="s">
        <v>96</v>
      </c>
      <c r="BB26" s="3" t="s">
        <v>96</v>
      </c>
      <c r="BC26" s="3" t="s">
        <v>96</v>
      </c>
      <c r="BD26" s="3" t="s">
        <v>96</v>
      </c>
      <c r="BE26" s="3" t="s">
        <v>490</v>
      </c>
      <c r="BF26" s="3" t="s">
        <v>116</v>
      </c>
      <c r="BG26" s="3" t="s">
        <v>117</v>
      </c>
      <c r="BH26" s="3" t="s">
        <v>116</v>
      </c>
      <c r="BI26" s="3" t="s">
        <v>116</v>
      </c>
      <c r="BJ26" s="3" t="s">
        <v>118</v>
      </c>
      <c r="BK26" s="3" t="s">
        <v>116</v>
      </c>
      <c r="BL26" s="3" t="s">
        <v>116</v>
      </c>
      <c r="BM26" s="3" t="s">
        <v>116</v>
      </c>
      <c r="BN26" s="3" t="s">
        <v>116</v>
      </c>
      <c r="BO26" s="3" t="s">
        <v>118</v>
      </c>
      <c r="BP26" s="3" t="s">
        <v>118</v>
      </c>
      <c r="BQ26" s="3" t="s">
        <v>99</v>
      </c>
      <c r="BR26" s="3" t="s">
        <v>174</v>
      </c>
      <c r="BS26" s="3" t="s">
        <v>491</v>
      </c>
      <c r="BT26" s="3" t="s">
        <v>99</v>
      </c>
      <c r="BU26" s="3" t="s">
        <v>362</v>
      </c>
      <c r="BV26" s="3" t="s">
        <v>492</v>
      </c>
      <c r="BW26" s="3" t="s">
        <v>493</v>
      </c>
      <c r="BX26" s="3" t="s">
        <v>99</v>
      </c>
      <c r="BY26" s="3" t="s">
        <v>99</v>
      </c>
      <c r="BZ26" s="3" t="s">
        <v>494</v>
      </c>
      <c r="CA26" s="3" t="s">
        <v>495</v>
      </c>
      <c r="CB26" s="3" t="s">
        <v>496</v>
      </c>
      <c r="CC26" s="4" t="str">
        <f>TEXT("5759683035971466615","0")</f>
        <v>5759683035971466615</v>
      </c>
      <c r="CD26" s="5" t="str">
        <f>HYPERLINK("https://www.jotform.com/edit/5759683035971466615","Edit Submission")</f>
        <v>Edit Submission</v>
      </c>
    </row>
    <row r="27">
      <c r="A27" s="2">
        <v>45247.75273148148</v>
      </c>
      <c r="C27" s="3" t="s">
        <v>83</v>
      </c>
      <c r="D27" s="3" t="s">
        <v>126</v>
      </c>
      <c r="E27" s="3" t="s">
        <v>156</v>
      </c>
      <c r="F27" s="3" t="s">
        <v>86</v>
      </c>
      <c r="G27" s="3" t="s">
        <v>497</v>
      </c>
      <c r="H27" s="3" t="s">
        <v>129</v>
      </c>
      <c r="I27" s="3" t="s">
        <v>498</v>
      </c>
      <c r="J27" s="3" t="s">
        <v>131</v>
      </c>
      <c r="K27" s="3" t="s">
        <v>252</v>
      </c>
      <c r="L27" s="3" t="s">
        <v>161</v>
      </c>
      <c r="M27" s="3" t="s">
        <v>93</v>
      </c>
      <c r="N27" s="3" t="s">
        <v>499</v>
      </c>
      <c r="O27" s="3" t="s">
        <v>98</v>
      </c>
      <c r="P27" s="3" t="s">
        <v>98</v>
      </c>
      <c r="Q27" s="3" t="s">
        <v>135</v>
      </c>
      <c r="R27" s="3" t="s">
        <v>135</v>
      </c>
      <c r="S27" s="3" t="s">
        <v>97</v>
      </c>
      <c r="T27" s="3" t="s">
        <v>135</v>
      </c>
      <c r="U27" s="3" t="s">
        <v>99</v>
      </c>
      <c r="W27" s="3" t="s">
        <v>100</v>
      </c>
      <c r="X27" s="3" t="s">
        <v>100</v>
      </c>
      <c r="Y27" s="3">
        <v>1.0</v>
      </c>
      <c r="Z27" s="3" t="s">
        <v>500</v>
      </c>
      <c r="AA27" s="3" t="s">
        <v>501</v>
      </c>
      <c r="AB27" s="3" t="s">
        <v>502</v>
      </c>
      <c r="AC27" s="3" t="s">
        <v>503</v>
      </c>
      <c r="AD27" s="3" t="s">
        <v>166</v>
      </c>
      <c r="AE27" s="3" t="s">
        <v>106</v>
      </c>
      <c r="AF27" s="3" t="s">
        <v>99</v>
      </c>
      <c r="AG27" s="3" t="s">
        <v>504</v>
      </c>
      <c r="AH27" s="3" t="s">
        <v>505</v>
      </c>
      <c r="AI27" s="3" t="s">
        <v>325</v>
      </c>
      <c r="AJ27" s="3" t="s">
        <v>111</v>
      </c>
      <c r="AK27" s="3" t="s">
        <v>108</v>
      </c>
      <c r="AL27" s="3" t="s">
        <v>325</v>
      </c>
      <c r="AM27" s="3" t="s">
        <v>112</v>
      </c>
      <c r="AN27" s="3" t="s">
        <v>506</v>
      </c>
      <c r="AO27" s="3" t="s">
        <v>507</v>
      </c>
      <c r="AP27" s="3" t="s">
        <v>114</v>
      </c>
      <c r="AQ27" s="3" t="s">
        <v>114</v>
      </c>
      <c r="AR27" s="3" t="s">
        <v>114</v>
      </c>
      <c r="AS27" s="3" t="s">
        <v>114</v>
      </c>
      <c r="AT27" s="3" t="s">
        <v>95</v>
      </c>
      <c r="AU27" s="3" t="s">
        <v>95</v>
      </c>
      <c r="AV27" s="3" t="s">
        <v>95</v>
      </c>
      <c r="AW27" s="3" t="s">
        <v>95</v>
      </c>
      <c r="AX27" s="3" t="s">
        <v>97</v>
      </c>
      <c r="AY27" s="3" t="s">
        <v>97</v>
      </c>
      <c r="AZ27" s="3" t="s">
        <v>98</v>
      </c>
      <c r="BA27" s="3" t="s">
        <v>95</v>
      </c>
      <c r="BB27" s="3" t="s">
        <v>98</v>
      </c>
      <c r="BC27" s="3" t="s">
        <v>98</v>
      </c>
      <c r="BD27" s="3" t="s">
        <v>96</v>
      </c>
      <c r="BE27" s="3" t="s">
        <v>508</v>
      </c>
      <c r="BF27" s="3" t="s">
        <v>119</v>
      </c>
      <c r="BG27" s="3" t="s">
        <v>119</v>
      </c>
      <c r="BH27" s="3" t="s">
        <v>116</v>
      </c>
      <c r="BI27" s="3" t="s">
        <v>118</v>
      </c>
      <c r="BJ27" s="3" t="s">
        <v>117</v>
      </c>
      <c r="BK27" s="3" t="s">
        <v>116</v>
      </c>
      <c r="BL27" s="3" t="s">
        <v>116</v>
      </c>
      <c r="BM27" s="3" t="s">
        <v>116</v>
      </c>
      <c r="BN27" s="3" t="s">
        <v>117</v>
      </c>
      <c r="BO27" s="3" t="s">
        <v>119</v>
      </c>
      <c r="BP27" s="3" t="s">
        <v>119</v>
      </c>
      <c r="BQ27" s="3" t="s">
        <v>100</v>
      </c>
      <c r="BR27" s="3" t="s">
        <v>174</v>
      </c>
      <c r="BS27" s="3" t="s">
        <v>336</v>
      </c>
      <c r="BT27" s="3" t="s">
        <v>99</v>
      </c>
      <c r="BU27" s="3" t="s">
        <v>319</v>
      </c>
      <c r="BV27" s="3" t="s">
        <v>509</v>
      </c>
      <c r="BW27" s="3" t="s">
        <v>510</v>
      </c>
      <c r="BX27" s="3" t="s">
        <v>99</v>
      </c>
      <c r="BY27" s="3" t="s">
        <v>511</v>
      </c>
      <c r="CB27" s="3" t="s">
        <v>512</v>
      </c>
      <c r="CC27" s="4" t="str">
        <f>TEXT("5760354363411809620","0")</f>
        <v>5760354363411809620</v>
      </c>
      <c r="CD27" s="5" t="str">
        <f>HYPERLINK("https://www.jotform.com/edit/5760354363411809620","Edit Submission")</f>
        <v>Edit Submission</v>
      </c>
    </row>
    <row r="28">
      <c r="A28" s="2">
        <v>45247.8071412037</v>
      </c>
      <c r="C28" s="3" t="s">
        <v>83</v>
      </c>
      <c r="D28" s="3" t="s">
        <v>126</v>
      </c>
      <c r="E28" s="3" t="s">
        <v>156</v>
      </c>
      <c r="F28" s="3" t="s">
        <v>86</v>
      </c>
      <c r="G28" s="3" t="s">
        <v>200</v>
      </c>
      <c r="H28" s="3" t="s">
        <v>129</v>
      </c>
      <c r="I28" s="3" t="s">
        <v>513</v>
      </c>
      <c r="J28" s="3" t="s">
        <v>131</v>
      </c>
      <c r="K28" s="3" t="s">
        <v>252</v>
      </c>
      <c r="L28" s="3" t="s">
        <v>514</v>
      </c>
      <c r="M28" s="3" t="s">
        <v>94</v>
      </c>
      <c r="N28" s="3" t="s">
        <v>94</v>
      </c>
      <c r="O28" s="3" t="s">
        <v>95</v>
      </c>
      <c r="P28" s="3" t="s">
        <v>95</v>
      </c>
      <c r="Q28" s="3" t="s">
        <v>97</v>
      </c>
      <c r="R28" s="3" t="s">
        <v>135</v>
      </c>
      <c r="S28" s="3" t="s">
        <v>96</v>
      </c>
      <c r="T28" s="3" t="s">
        <v>97</v>
      </c>
      <c r="U28" s="3" t="s">
        <v>99</v>
      </c>
      <c r="W28" s="3" t="s">
        <v>100</v>
      </c>
      <c r="X28" s="3" t="s">
        <v>100</v>
      </c>
      <c r="Y28" s="3">
        <v>1.0</v>
      </c>
      <c r="Z28" s="3" t="s">
        <v>515</v>
      </c>
      <c r="AA28" s="3" t="s">
        <v>516</v>
      </c>
      <c r="AB28" s="3" t="s">
        <v>219</v>
      </c>
      <c r="AC28" s="3" t="s">
        <v>517</v>
      </c>
      <c r="AD28" s="3" t="s">
        <v>166</v>
      </c>
      <c r="AE28" s="3" t="s">
        <v>106</v>
      </c>
      <c r="AF28" s="3" t="s">
        <v>99</v>
      </c>
      <c r="AG28" s="3" t="s">
        <v>518</v>
      </c>
      <c r="AH28" s="3" t="s">
        <v>519</v>
      </c>
      <c r="AI28" s="3" t="s">
        <v>111</v>
      </c>
      <c r="AJ28" s="3" t="s">
        <v>111</v>
      </c>
      <c r="AK28" s="3" t="s">
        <v>111</v>
      </c>
      <c r="AL28" s="3" t="s">
        <v>108</v>
      </c>
      <c r="AM28" s="3" t="s">
        <v>112</v>
      </c>
      <c r="AN28" s="3" t="s">
        <v>520</v>
      </c>
      <c r="AO28" s="3" t="s">
        <v>144</v>
      </c>
      <c r="AP28" s="3" t="s">
        <v>114</v>
      </c>
      <c r="AQ28" s="3" t="s">
        <v>226</v>
      </c>
      <c r="AR28" s="3" t="s">
        <v>423</v>
      </c>
      <c r="AS28" s="3" t="s">
        <v>114</v>
      </c>
      <c r="AT28" s="3" t="s">
        <v>95</v>
      </c>
      <c r="AU28" s="3" t="s">
        <v>97</v>
      </c>
      <c r="AV28" s="3" t="s">
        <v>97</v>
      </c>
      <c r="AW28" s="3" t="s">
        <v>96</v>
      </c>
      <c r="AX28" s="3" t="s">
        <v>96</v>
      </c>
      <c r="AY28" s="3" t="s">
        <v>95</v>
      </c>
      <c r="AZ28" s="3" t="s">
        <v>97</v>
      </c>
      <c r="BA28" s="3" t="s">
        <v>98</v>
      </c>
      <c r="BB28" s="3" t="s">
        <v>135</v>
      </c>
      <c r="BC28" s="3" t="s">
        <v>96</v>
      </c>
      <c r="BD28" s="3" t="s">
        <v>97</v>
      </c>
      <c r="BE28" s="3" t="s">
        <v>508</v>
      </c>
      <c r="BF28" s="3" t="s">
        <v>119</v>
      </c>
      <c r="BG28" s="3" t="s">
        <v>117</v>
      </c>
      <c r="BH28" s="3" t="s">
        <v>116</v>
      </c>
      <c r="BI28" s="3" t="s">
        <v>117</v>
      </c>
      <c r="BJ28" s="3" t="s">
        <v>116</v>
      </c>
      <c r="BK28" s="3" t="s">
        <v>116</v>
      </c>
      <c r="BL28" s="3" t="s">
        <v>148</v>
      </c>
      <c r="BM28" s="3" t="s">
        <v>148</v>
      </c>
      <c r="BN28" s="3" t="s">
        <v>148</v>
      </c>
      <c r="BO28" s="3" t="s">
        <v>148</v>
      </c>
      <c r="BP28" s="3" t="s">
        <v>148</v>
      </c>
      <c r="BQ28" s="3" t="s">
        <v>100</v>
      </c>
      <c r="BR28" s="3" t="s">
        <v>120</v>
      </c>
      <c r="BS28" s="3" t="s">
        <v>521</v>
      </c>
      <c r="BT28" s="3" t="s">
        <v>99</v>
      </c>
      <c r="BU28" s="3" t="s">
        <v>457</v>
      </c>
      <c r="BV28" s="3" t="s">
        <v>363</v>
      </c>
      <c r="BW28" s="3" t="s">
        <v>522</v>
      </c>
      <c r="BX28" s="3" t="s">
        <v>100</v>
      </c>
      <c r="BY28" s="3" t="s">
        <v>523</v>
      </c>
      <c r="BZ28" s="3">
        <v>3.343833448E9</v>
      </c>
      <c r="CA28" s="3" t="s">
        <v>524</v>
      </c>
      <c r="CB28" s="3" t="s">
        <v>525</v>
      </c>
      <c r="CC28" s="4" t="str">
        <f>TEXT("5760401376573501510","0")</f>
        <v>5760401376573501510</v>
      </c>
      <c r="CD28" s="5" t="str">
        <f>HYPERLINK("https://www.jotform.com/edit/5760401376573501510","Edit Submission")</f>
        <v>Edit Submission</v>
      </c>
    </row>
    <row r="29">
      <c r="A29" s="2">
        <v>45250.23311342593</v>
      </c>
      <c r="C29" s="3" t="s">
        <v>83</v>
      </c>
      <c r="D29" s="3" t="s">
        <v>126</v>
      </c>
      <c r="E29" s="3" t="s">
        <v>85</v>
      </c>
      <c r="F29" s="3" t="s">
        <v>86</v>
      </c>
      <c r="G29" s="3" t="s">
        <v>215</v>
      </c>
      <c r="H29" s="3" t="s">
        <v>215</v>
      </c>
      <c r="I29" s="3" t="s">
        <v>183</v>
      </c>
      <c r="J29" s="3" t="s">
        <v>131</v>
      </c>
      <c r="K29" s="3" t="s">
        <v>526</v>
      </c>
      <c r="L29" s="3" t="s">
        <v>527</v>
      </c>
      <c r="M29" s="3" t="s">
        <v>93</v>
      </c>
      <c r="N29" s="3" t="s">
        <v>94</v>
      </c>
      <c r="O29" s="3" t="s">
        <v>95</v>
      </c>
      <c r="P29" s="3" t="s">
        <v>98</v>
      </c>
      <c r="Q29" s="3" t="s">
        <v>97</v>
      </c>
      <c r="R29" s="3" t="s">
        <v>135</v>
      </c>
      <c r="S29" s="3" t="s">
        <v>98</v>
      </c>
      <c r="T29" s="3" t="s">
        <v>96</v>
      </c>
      <c r="U29" s="3" t="s">
        <v>99</v>
      </c>
      <c r="W29" s="3" t="s">
        <v>100</v>
      </c>
      <c r="X29" s="3" t="s">
        <v>100</v>
      </c>
      <c r="Y29" s="3">
        <v>1.0</v>
      </c>
      <c r="Z29" s="3" t="s">
        <v>528</v>
      </c>
      <c r="AA29" s="3" t="s">
        <v>529</v>
      </c>
      <c r="AB29" s="3" t="s">
        <v>529</v>
      </c>
      <c r="AC29" s="3" t="s">
        <v>256</v>
      </c>
      <c r="AD29" s="3" t="s">
        <v>166</v>
      </c>
      <c r="AE29" s="3" t="s">
        <v>106</v>
      </c>
      <c r="AF29" s="3" t="s">
        <v>99</v>
      </c>
      <c r="AG29" s="3" t="s">
        <v>205</v>
      </c>
      <c r="AH29" s="3" t="s">
        <v>530</v>
      </c>
      <c r="AI29" s="3" t="s">
        <v>108</v>
      </c>
      <c r="AJ29" s="3" t="s">
        <v>109</v>
      </c>
      <c r="AK29" s="3" t="s">
        <v>109</v>
      </c>
      <c r="AL29" s="3" t="s">
        <v>109</v>
      </c>
      <c r="AM29" s="3" t="s">
        <v>112</v>
      </c>
      <c r="AN29" s="3" t="s">
        <v>531</v>
      </c>
      <c r="AO29" s="3" t="s">
        <v>532</v>
      </c>
      <c r="AP29" s="3" t="s">
        <v>114</v>
      </c>
      <c r="AQ29" s="3" t="s">
        <v>114</v>
      </c>
      <c r="AR29" s="3" t="s">
        <v>114</v>
      </c>
      <c r="AS29" s="3" t="s">
        <v>171</v>
      </c>
      <c r="AT29" s="3" t="s">
        <v>98</v>
      </c>
      <c r="AU29" s="3" t="s">
        <v>95</v>
      </c>
      <c r="AV29" s="3" t="s">
        <v>95</v>
      </c>
      <c r="AW29" s="3" t="s">
        <v>96</v>
      </c>
      <c r="AX29" s="3" t="s">
        <v>96</v>
      </c>
      <c r="AY29" s="3" t="s">
        <v>96</v>
      </c>
      <c r="AZ29" s="3" t="s">
        <v>95</v>
      </c>
      <c r="BA29" s="3" t="s">
        <v>97</v>
      </c>
      <c r="BB29" s="3" t="s">
        <v>95</v>
      </c>
      <c r="BC29" s="3" t="s">
        <v>95</v>
      </c>
      <c r="BD29" s="3" t="s">
        <v>98</v>
      </c>
      <c r="BE29" s="3" t="s">
        <v>533</v>
      </c>
      <c r="BF29" s="3" t="s">
        <v>116</v>
      </c>
      <c r="BG29" s="3" t="s">
        <v>119</v>
      </c>
      <c r="BH29" s="3" t="s">
        <v>119</v>
      </c>
      <c r="BI29" s="3" t="s">
        <v>116</v>
      </c>
      <c r="BJ29" s="3" t="s">
        <v>119</v>
      </c>
      <c r="BK29" s="3" t="s">
        <v>116</v>
      </c>
      <c r="BL29" s="3" t="s">
        <v>119</v>
      </c>
      <c r="BM29" s="3" t="s">
        <v>148</v>
      </c>
      <c r="BN29" s="3" t="s">
        <v>116</v>
      </c>
      <c r="BO29" s="3" t="s">
        <v>116</v>
      </c>
      <c r="BP29" s="3" t="s">
        <v>116</v>
      </c>
      <c r="BQ29" s="3" t="s">
        <v>100</v>
      </c>
      <c r="BR29" s="3" t="s">
        <v>174</v>
      </c>
      <c r="BS29" s="3" t="s">
        <v>99</v>
      </c>
      <c r="BT29" s="3" t="s">
        <v>99</v>
      </c>
      <c r="BU29" s="3" t="s">
        <v>534</v>
      </c>
      <c r="BV29" s="3" t="s">
        <v>535</v>
      </c>
      <c r="BW29" s="3" t="s">
        <v>536</v>
      </c>
      <c r="BX29" s="3" t="s">
        <v>99</v>
      </c>
      <c r="BY29" s="3" t="s">
        <v>537</v>
      </c>
      <c r="BZ29" s="3">
        <v>3.152758878E9</v>
      </c>
      <c r="CA29" s="3" t="s">
        <v>538</v>
      </c>
      <c r="CB29" s="3" t="s">
        <v>539</v>
      </c>
      <c r="CC29" s="4" t="str">
        <f>TEXT("5762497413311515856","0")</f>
        <v>5762497413311515856</v>
      </c>
      <c r="CD29" s="5" t="str">
        <f>HYPERLINK("https://www.jotform.com/edit/5762497413311515856","Edit Submission")</f>
        <v>Edit Submission</v>
      </c>
    </row>
    <row r="30">
      <c r="A30" s="2">
        <v>45250.26320601852</v>
      </c>
      <c r="C30" s="3" t="s">
        <v>83</v>
      </c>
      <c r="D30" s="3" t="s">
        <v>126</v>
      </c>
      <c r="E30" s="3" t="s">
        <v>85</v>
      </c>
      <c r="F30" s="3" t="s">
        <v>86</v>
      </c>
      <c r="G30" s="3" t="s">
        <v>286</v>
      </c>
      <c r="H30" s="3" t="s">
        <v>129</v>
      </c>
      <c r="I30" s="3" t="s">
        <v>540</v>
      </c>
      <c r="J30" s="3" t="s">
        <v>90</v>
      </c>
      <c r="K30" s="3" t="s">
        <v>318</v>
      </c>
      <c r="L30" s="3" t="s">
        <v>541</v>
      </c>
      <c r="M30" s="3" t="s">
        <v>134</v>
      </c>
      <c r="N30" s="3" t="s">
        <v>134</v>
      </c>
      <c r="O30" s="3" t="s">
        <v>98</v>
      </c>
      <c r="P30" s="3" t="s">
        <v>98</v>
      </c>
      <c r="Q30" s="3" t="s">
        <v>135</v>
      </c>
      <c r="R30" s="3" t="s">
        <v>135</v>
      </c>
      <c r="S30" s="3" t="s">
        <v>98</v>
      </c>
      <c r="T30" s="3" t="s">
        <v>135</v>
      </c>
      <c r="U30" s="3" t="s">
        <v>99</v>
      </c>
      <c r="W30" s="3" t="s">
        <v>100</v>
      </c>
      <c r="X30" s="3" t="s">
        <v>100</v>
      </c>
      <c r="Y30" s="3">
        <v>2.0</v>
      </c>
      <c r="Z30" s="3" t="s">
        <v>101</v>
      </c>
      <c r="AA30" s="3" t="s">
        <v>542</v>
      </c>
      <c r="AB30" s="3" t="s">
        <v>543</v>
      </c>
      <c r="AC30" s="3" t="s">
        <v>449</v>
      </c>
      <c r="AD30" s="3" t="s">
        <v>166</v>
      </c>
      <c r="AE30" s="3" t="s">
        <v>106</v>
      </c>
      <c r="AF30" s="3" t="s">
        <v>99</v>
      </c>
      <c r="AG30" s="3" t="s">
        <v>141</v>
      </c>
      <c r="AH30" s="3" t="s">
        <v>190</v>
      </c>
      <c r="AI30" s="3" t="s">
        <v>109</v>
      </c>
      <c r="AJ30" s="3" t="s">
        <v>109</v>
      </c>
      <c r="AK30" s="3" t="s">
        <v>109</v>
      </c>
      <c r="AL30" s="3" t="s">
        <v>109</v>
      </c>
      <c r="AM30" s="3" t="s">
        <v>112</v>
      </c>
      <c r="AN30" s="3" t="s">
        <v>544</v>
      </c>
      <c r="AO30" s="3" t="s">
        <v>545</v>
      </c>
      <c r="AP30" s="3" t="s">
        <v>145</v>
      </c>
      <c r="AQ30" s="3" t="s">
        <v>226</v>
      </c>
      <c r="AR30" s="3" t="s">
        <v>172</v>
      </c>
      <c r="AS30" s="3" t="s">
        <v>115</v>
      </c>
      <c r="AT30" s="3" t="s">
        <v>135</v>
      </c>
      <c r="AU30" s="3" t="s">
        <v>135</v>
      </c>
      <c r="AV30" s="3" t="s">
        <v>97</v>
      </c>
      <c r="AW30" s="3" t="s">
        <v>135</v>
      </c>
      <c r="AX30" s="3" t="s">
        <v>97</v>
      </c>
      <c r="AY30" s="3" t="s">
        <v>135</v>
      </c>
      <c r="AZ30" s="3" t="s">
        <v>97</v>
      </c>
      <c r="BA30" s="3" t="s">
        <v>135</v>
      </c>
      <c r="BB30" s="3" t="s">
        <v>97</v>
      </c>
      <c r="BC30" s="3" t="s">
        <v>135</v>
      </c>
      <c r="BD30" s="3" t="s">
        <v>97</v>
      </c>
      <c r="BE30" s="3" t="s">
        <v>261</v>
      </c>
      <c r="BF30" s="3" t="s">
        <v>116</v>
      </c>
      <c r="BG30" s="3" t="s">
        <v>116</v>
      </c>
      <c r="BH30" s="3" t="s">
        <v>118</v>
      </c>
      <c r="BI30" s="3" t="s">
        <v>118</v>
      </c>
      <c r="BJ30" s="3" t="s">
        <v>116</v>
      </c>
      <c r="BK30" s="3" t="s">
        <v>116</v>
      </c>
      <c r="BL30" s="3" t="s">
        <v>116</v>
      </c>
      <c r="BM30" s="3" t="s">
        <v>148</v>
      </c>
      <c r="BN30" s="3" t="s">
        <v>148</v>
      </c>
      <c r="BO30" s="3" t="s">
        <v>148</v>
      </c>
      <c r="BP30" s="3" t="s">
        <v>148</v>
      </c>
      <c r="BQ30" s="3" t="s">
        <v>99</v>
      </c>
      <c r="BR30" s="3" t="s">
        <v>120</v>
      </c>
      <c r="BS30" s="3" t="s">
        <v>99</v>
      </c>
      <c r="BT30" s="3" t="s">
        <v>99</v>
      </c>
      <c r="BU30" s="3" t="s">
        <v>546</v>
      </c>
      <c r="BV30" s="3" t="s">
        <v>547</v>
      </c>
      <c r="BW30" s="3" t="s">
        <v>548</v>
      </c>
      <c r="BX30" s="3" t="s">
        <v>99</v>
      </c>
      <c r="BY30" s="3" t="s">
        <v>549</v>
      </c>
      <c r="BZ30" s="3">
        <v>3.313789276E9</v>
      </c>
      <c r="CA30" s="3" t="s">
        <v>550</v>
      </c>
      <c r="CB30" s="3" t="s">
        <v>551</v>
      </c>
      <c r="CC30" s="4" t="str">
        <f>TEXT("5762523419013370178","0")</f>
        <v>5762523419013370178</v>
      </c>
      <c r="CD30" s="5" t="str">
        <f>HYPERLINK("https://www.jotform.com/edit/5762523419013370178","Edit Submission")</f>
        <v>Edit Submission</v>
      </c>
    </row>
    <row r="31">
      <c r="A31" s="2">
        <v>45250.28275462963</v>
      </c>
      <c r="C31" s="3" t="s">
        <v>155</v>
      </c>
      <c r="D31" s="3" t="s">
        <v>126</v>
      </c>
      <c r="E31" s="3" t="s">
        <v>85</v>
      </c>
      <c r="F31" s="3" t="s">
        <v>86</v>
      </c>
      <c r="G31" s="3" t="s">
        <v>129</v>
      </c>
      <c r="H31" s="3" t="s">
        <v>129</v>
      </c>
      <c r="I31" s="3" t="s">
        <v>552</v>
      </c>
      <c r="J31" s="3" t="s">
        <v>160</v>
      </c>
      <c r="K31" s="3" t="s">
        <v>216</v>
      </c>
      <c r="L31" s="3" t="s">
        <v>263</v>
      </c>
      <c r="M31" s="3" t="s">
        <v>499</v>
      </c>
      <c r="N31" s="3" t="s">
        <v>499</v>
      </c>
      <c r="O31" s="3" t="s">
        <v>135</v>
      </c>
      <c r="P31" s="3" t="s">
        <v>97</v>
      </c>
      <c r="Q31" s="3" t="s">
        <v>135</v>
      </c>
      <c r="R31" s="3" t="s">
        <v>97</v>
      </c>
      <c r="S31" s="3" t="s">
        <v>95</v>
      </c>
      <c r="T31" s="3" t="s">
        <v>135</v>
      </c>
      <c r="U31" s="3" t="s">
        <v>99</v>
      </c>
      <c r="W31" s="3" t="s">
        <v>100</v>
      </c>
      <c r="X31" s="3" t="s">
        <v>100</v>
      </c>
      <c r="Y31" s="3">
        <v>4.0</v>
      </c>
      <c r="Z31" s="3" t="s">
        <v>101</v>
      </c>
      <c r="AA31" s="3" t="s">
        <v>553</v>
      </c>
      <c r="AB31" s="3" t="s">
        <v>554</v>
      </c>
      <c r="AC31" s="3" t="s">
        <v>555</v>
      </c>
      <c r="AD31" s="3" t="s">
        <v>106</v>
      </c>
      <c r="AE31" s="3" t="s">
        <v>106</v>
      </c>
      <c r="AF31" s="3" t="s">
        <v>100</v>
      </c>
      <c r="AG31" s="3" t="s">
        <v>205</v>
      </c>
      <c r="AH31" s="3" t="s">
        <v>275</v>
      </c>
      <c r="AI31" s="3" t="s">
        <v>110</v>
      </c>
      <c r="AJ31" s="3" t="s">
        <v>325</v>
      </c>
      <c r="AK31" s="3" t="s">
        <v>325</v>
      </c>
      <c r="AL31" s="3" t="s">
        <v>108</v>
      </c>
      <c r="AM31" s="3" t="s">
        <v>556</v>
      </c>
      <c r="AN31" s="3" t="s">
        <v>557</v>
      </c>
      <c r="AO31" s="3" t="s">
        <v>558</v>
      </c>
      <c r="AP31" s="3" t="s">
        <v>145</v>
      </c>
      <c r="AQ31" s="3" t="s">
        <v>227</v>
      </c>
      <c r="AR31" s="3" t="s">
        <v>114</v>
      </c>
      <c r="AS31" s="3" t="s">
        <v>192</v>
      </c>
      <c r="AT31" s="3" t="s">
        <v>135</v>
      </c>
      <c r="AU31" s="3" t="s">
        <v>95</v>
      </c>
      <c r="AV31" s="3" t="s">
        <v>96</v>
      </c>
      <c r="AW31" s="3" t="s">
        <v>96</v>
      </c>
      <c r="AX31" s="3" t="s">
        <v>135</v>
      </c>
      <c r="AY31" s="3" t="s">
        <v>96</v>
      </c>
      <c r="AZ31" s="3" t="s">
        <v>95</v>
      </c>
      <c r="BA31" s="3" t="s">
        <v>96</v>
      </c>
      <c r="BB31" s="3" t="s">
        <v>97</v>
      </c>
      <c r="BC31" s="3" t="s">
        <v>97</v>
      </c>
      <c r="BD31" s="3" t="s">
        <v>95</v>
      </c>
      <c r="BE31" s="3" t="s">
        <v>559</v>
      </c>
      <c r="BF31" s="3" t="s">
        <v>118</v>
      </c>
      <c r="BG31" s="3" t="s">
        <v>148</v>
      </c>
      <c r="BH31" s="3" t="s">
        <v>117</v>
      </c>
      <c r="BI31" s="3" t="s">
        <v>119</v>
      </c>
      <c r="BJ31" s="3" t="s">
        <v>148</v>
      </c>
      <c r="BK31" s="3" t="s">
        <v>116</v>
      </c>
      <c r="BL31" s="3" t="s">
        <v>148</v>
      </c>
      <c r="BM31" s="3" t="s">
        <v>119</v>
      </c>
      <c r="BN31" s="3" t="s">
        <v>148</v>
      </c>
      <c r="BO31" s="3" t="s">
        <v>117</v>
      </c>
      <c r="BP31" s="3" t="s">
        <v>148</v>
      </c>
      <c r="BQ31" s="3" t="s">
        <v>100</v>
      </c>
      <c r="BR31" s="3" t="s">
        <v>174</v>
      </c>
      <c r="BS31" s="3" t="s">
        <v>99</v>
      </c>
      <c r="BT31" s="3" t="s">
        <v>99</v>
      </c>
      <c r="BU31" s="3" t="s">
        <v>263</v>
      </c>
      <c r="BV31" s="3" t="s">
        <v>547</v>
      </c>
      <c r="BW31" s="3" t="s">
        <v>560</v>
      </c>
      <c r="BX31" s="3" t="s">
        <v>100</v>
      </c>
      <c r="BY31" s="3" t="s">
        <v>561</v>
      </c>
      <c r="BZ31" s="3">
        <v>3.042007961E9</v>
      </c>
      <c r="CA31" s="3" t="s">
        <v>562</v>
      </c>
      <c r="CB31" s="3" t="s">
        <v>563</v>
      </c>
      <c r="CC31" s="4" t="str">
        <f>TEXT("5762540306416202155","0")</f>
        <v>5762540306416202155</v>
      </c>
      <c r="CD31" s="5" t="str">
        <f>HYPERLINK("https://www.jotform.com/edit/5762540306416202155","Edit Submission")</f>
        <v>Edit Submission</v>
      </c>
    </row>
    <row r="32">
      <c r="A32" s="2">
        <v>45250.29686342592</v>
      </c>
      <c r="C32" s="3" t="s">
        <v>155</v>
      </c>
      <c r="D32" s="3" t="s">
        <v>126</v>
      </c>
      <c r="E32" s="3" t="s">
        <v>85</v>
      </c>
      <c r="F32" s="3" t="s">
        <v>86</v>
      </c>
      <c r="G32" s="3" t="s">
        <v>564</v>
      </c>
      <c r="H32" s="3" t="s">
        <v>564</v>
      </c>
      <c r="I32" s="3" t="s">
        <v>130</v>
      </c>
      <c r="J32" s="3" t="s">
        <v>184</v>
      </c>
      <c r="K32" s="3" t="s">
        <v>132</v>
      </c>
      <c r="L32" s="3" t="s">
        <v>92</v>
      </c>
      <c r="M32" s="3" t="s">
        <v>93</v>
      </c>
      <c r="N32" s="3" t="s">
        <v>134</v>
      </c>
      <c r="O32" s="3" t="s">
        <v>98</v>
      </c>
      <c r="P32" s="3" t="s">
        <v>95</v>
      </c>
      <c r="Q32" s="3" t="s">
        <v>97</v>
      </c>
      <c r="R32" s="3" t="s">
        <v>135</v>
      </c>
      <c r="S32" s="3" t="s">
        <v>95</v>
      </c>
      <c r="T32" s="3" t="s">
        <v>97</v>
      </c>
      <c r="U32" s="3" t="s">
        <v>99</v>
      </c>
      <c r="W32" s="3" t="s">
        <v>99</v>
      </c>
      <c r="X32" s="3" t="s">
        <v>100</v>
      </c>
      <c r="Y32" s="3" t="s">
        <v>101</v>
      </c>
      <c r="Z32" s="3" t="s">
        <v>101</v>
      </c>
      <c r="AA32" s="3" t="s">
        <v>565</v>
      </c>
      <c r="AB32" s="3" t="s">
        <v>433</v>
      </c>
      <c r="AC32" s="3" t="s">
        <v>566</v>
      </c>
      <c r="AD32" s="3" t="s">
        <v>166</v>
      </c>
      <c r="AE32" s="3" t="s">
        <v>106</v>
      </c>
      <c r="AF32" s="3" t="s">
        <v>99</v>
      </c>
      <c r="AG32" s="3" t="s">
        <v>567</v>
      </c>
      <c r="AH32" s="3" t="s">
        <v>343</v>
      </c>
      <c r="AI32" s="3" t="s">
        <v>325</v>
      </c>
      <c r="AJ32" s="3" t="s">
        <v>111</v>
      </c>
      <c r="AK32" s="3" t="s">
        <v>325</v>
      </c>
      <c r="AL32" s="3" t="s">
        <v>109</v>
      </c>
      <c r="AM32" s="3" t="s">
        <v>112</v>
      </c>
      <c r="AN32" s="3" t="s">
        <v>568</v>
      </c>
      <c r="AO32" s="3" t="s">
        <v>545</v>
      </c>
      <c r="AP32" s="3" t="s">
        <v>145</v>
      </c>
      <c r="AQ32" s="3" t="s">
        <v>226</v>
      </c>
      <c r="AR32" s="3" t="s">
        <v>423</v>
      </c>
      <c r="AS32" s="3" t="s">
        <v>114</v>
      </c>
      <c r="AT32" s="3" t="s">
        <v>96</v>
      </c>
      <c r="AU32" s="3" t="s">
        <v>96</v>
      </c>
      <c r="AV32" s="3" t="s">
        <v>96</v>
      </c>
      <c r="AW32" s="3" t="s">
        <v>96</v>
      </c>
      <c r="AX32" s="3" t="s">
        <v>96</v>
      </c>
      <c r="AY32" s="3" t="s">
        <v>96</v>
      </c>
      <c r="AZ32" s="3" t="s">
        <v>96</v>
      </c>
      <c r="BA32" s="3" t="s">
        <v>96</v>
      </c>
      <c r="BB32" s="3" t="s">
        <v>95</v>
      </c>
      <c r="BC32" s="3" t="s">
        <v>95</v>
      </c>
      <c r="BD32" s="3" t="s">
        <v>95</v>
      </c>
      <c r="BE32" s="3" t="s">
        <v>569</v>
      </c>
      <c r="BF32" s="3" t="s">
        <v>116</v>
      </c>
      <c r="BG32" s="3" t="s">
        <v>116</v>
      </c>
      <c r="BH32" s="3" t="s">
        <v>148</v>
      </c>
      <c r="BI32" s="3" t="s">
        <v>148</v>
      </c>
      <c r="BJ32" s="3" t="s">
        <v>116</v>
      </c>
      <c r="BK32" s="3" t="s">
        <v>117</v>
      </c>
      <c r="BL32" s="3" t="s">
        <v>116</v>
      </c>
      <c r="BM32" s="3" t="s">
        <v>116</v>
      </c>
      <c r="BN32" s="3" t="s">
        <v>119</v>
      </c>
      <c r="BO32" s="3" t="s">
        <v>116</v>
      </c>
      <c r="BP32" s="3" t="s">
        <v>117</v>
      </c>
      <c r="BQ32" s="3" t="s">
        <v>99</v>
      </c>
      <c r="BR32" s="3" t="s">
        <v>194</v>
      </c>
      <c r="BS32" s="3" t="s">
        <v>99</v>
      </c>
      <c r="BT32" s="3" t="s">
        <v>99</v>
      </c>
      <c r="BU32" s="3" t="s">
        <v>570</v>
      </c>
      <c r="BV32" s="3" t="s">
        <v>398</v>
      </c>
      <c r="BW32" s="3" t="s">
        <v>265</v>
      </c>
      <c r="BX32" s="3" t="s">
        <v>100</v>
      </c>
      <c r="BY32" s="3" t="s">
        <v>571</v>
      </c>
      <c r="BZ32" s="3">
        <v>3.31277481E9</v>
      </c>
      <c r="CA32" s="3" t="s">
        <v>572</v>
      </c>
      <c r="CB32" s="3" t="s">
        <v>573</v>
      </c>
      <c r="CC32" s="4" t="str">
        <f>TEXT("5762552275614659763","0")</f>
        <v>5762552275614659763</v>
      </c>
      <c r="CD32" s="5" t="str">
        <f>HYPERLINK("https://www.jotform.com/edit/5762552275614659763","Edit Submission")</f>
        <v>Edit Submission</v>
      </c>
    </row>
    <row r="33">
      <c r="A33" s="2">
        <v>45250.30005787037</v>
      </c>
      <c r="C33" s="3" t="s">
        <v>83</v>
      </c>
      <c r="D33" s="3" t="s">
        <v>126</v>
      </c>
      <c r="E33" s="3" t="s">
        <v>85</v>
      </c>
      <c r="F33" s="3" t="s">
        <v>86</v>
      </c>
      <c r="G33" s="3" t="s">
        <v>200</v>
      </c>
      <c r="H33" s="3" t="s">
        <v>286</v>
      </c>
      <c r="I33" s="3" t="s">
        <v>234</v>
      </c>
      <c r="J33" s="3" t="s">
        <v>160</v>
      </c>
      <c r="K33" s="3" t="s">
        <v>271</v>
      </c>
      <c r="L33" s="3" t="s">
        <v>574</v>
      </c>
      <c r="M33" s="3" t="s">
        <v>94</v>
      </c>
      <c r="N33" s="3" t="s">
        <v>134</v>
      </c>
      <c r="O33" s="3" t="s">
        <v>98</v>
      </c>
      <c r="P33" s="3" t="s">
        <v>95</v>
      </c>
      <c r="Q33" s="3" t="s">
        <v>95</v>
      </c>
      <c r="R33" s="3" t="s">
        <v>97</v>
      </c>
      <c r="S33" s="3" t="s">
        <v>95</v>
      </c>
      <c r="T33" s="3" t="s">
        <v>95</v>
      </c>
      <c r="U33" s="3" t="s">
        <v>99</v>
      </c>
      <c r="W33" s="3" t="s">
        <v>100</v>
      </c>
      <c r="X33" s="3" t="s">
        <v>100</v>
      </c>
      <c r="Y33" s="3">
        <v>2.0</v>
      </c>
      <c r="Z33" s="3" t="s">
        <v>575</v>
      </c>
      <c r="AA33" s="3" t="s">
        <v>102</v>
      </c>
      <c r="AB33" s="3" t="s">
        <v>164</v>
      </c>
      <c r="AC33" s="3" t="s">
        <v>308</v>
      </c>
      <c r="AD33" s="3" t="s">
        <v>293</v>
      </c>
      <c r="AE33" s="3" t="s">
        <v>106</v>
      </c>
      <c r="AF33" s="3" t="s">
        <v>99</v>
      </c>
      <c r="AG33" s="3" t="s">
        <v>275</v>
      </c>
      <c r="AH33" s="3" t="s">
        <v>576</v>
      </c>
      <c r="AI33" s="3" t="s">
        <v>111</v>
      </c>
      <c r="AJ33" s="3" t="s">
        <v>111</v>
      </c>
      <c r="AK33" s="3" t="s">
        <v>325</v>
      </c>
      <c r="AL33" s="3" t="s">
        <v>111</v>
      </c>
      <c r="AM33" s="3" t="s">
        <v>207</v>
      </c>
      <c r="AN33" s="3" t="s">
        <v>577</v>
      </c>
      <c r="AO33" s="3" t="s">
        <v>242</v>
      </c>
      <c r="AP33" s="3" t="s">
        <v>145</v>
      </c>
      <c r="AQ33" s="3" t="s">
        <v>114</v>
      </c>
      <c r="AR33" s="3" t="s">
        <v>172</v>
      </c>
      <c r="AS33" s="3" t="s">
        <v>227</v>
      </c>
      <c r="AT33" s="3" t="s">
        <v>135</v>
      </c>
      <c r="AU33" s="3" t="s">
        <v>95</v>
      </c>
      <c r="AV33" s="3" t="s">
        <v>96</v>
      </c>
      <c r="AW33" s="3" t="s">
        <v>95</v>
      </c>
      <c r="AX33" s="3" t="s">
        <v>96</v>
      </c>
      <c r="AY33" s="3" t="s">
        <v>95</v>
      </c>
      <c r="AZ33" s="3" t="s">
        <v>95</v>
      </c>
      <c r="BA33" s="3" t="s">
        <v>95</v>
      </c>
      <c r="BB33" s="3" t="s">
        <v>98</v>
      </c>
      <c r="BC33" s="3" t="s">
        <v>98</v>
      </c>
      <c r="BD33" s="3" t="s">
        <v>95</v>
      </c>
      <c r="BE33" s="3" t="s">
        <v>578</v>
      </c>
      <c r="BF33" s="3" t="s">
        <v>119</v>
      </c>
      <c r="BG33" s="3" t="s">
        <v>148</v>
      </c>
      <c r="BH33" s="3" t="s">
        <v>148</v>
      </c>
      <c r="BI33" s="3" t="s">
        <v>148</v>
      </c>
      <c r="BJ33" s="3" t="s">
        <v>119</v>
      </c>
      <c r="BK33" s="3" t="s">
        <v>119</v>
      </c>
      <c r="BL33" s="3" t="s">
        <v>116</v>
      </c>
      <c r="BM33" s="3" t="s">
        <v>116</v>
      </c>
      <c r="BN33" s="3" t="s">
        <v>116</v>
      </c>
      <c r="BO33" s="3" t="s">
        <v>116</v>
      </c>
      <c r="BP33" s="3" t="s">
        <v>148</v>
      </c>
      <c r="BQ33" s="3" t="s">
        <v>100</v>
      </c>
      <c r="BR33" s="3" t="s">
        <v>194</v>
      </c>
      <c r="BS33" s="3" t="s">
        <v>579</v>
      </c>
      <c r="BT33" s="3" t="s">
        <v>99</v>
      </c>
      <c r="BU33" s="3" t="s">
        <v>457</v>
      </c>
      <c r="BV33" s="3" t="s">
        <v>580</v>
      </c>
      <c r="BW33" s="3" t="s">
        <v>581</v>
      </c>
      <c r="BX33" s="3" t="s">
        <v>100</v>
      </c>
      <c r="BY33" s="3" t="s">
        <v>582</v>
      </c>
      <c r="BZ33" s="3">
        <v>3.312334733E9</v>
      </c>
      <c r="CA33" s="3" t="s">
        <v>583</v>
      </c>
      <c r="CB33" s="3" t="s">
        <v>584</v>
      </c>
      <c r="CC33" s="4" t="str">
        <f>TEXT("5762555252614516037","0")</f>
        <v>5762555252614516037</v>
      </c>
      <c r="CD33" s="5" t="str">
        <f>HYPERLINK("https://www.jotform.com/edit/5762555252614516037","Edit Submission")</f>
        <v>Edit Submission</v>
      </c>
    </row>
    <row r="34">
      <c r="A34" s="2">
        <v>45250.311898148146</v>
      </c>
      <c r="C34" s="3" t="s">
        <v>155</v>
      </c>
      <c r="D34" s="3" t="s">
        <v>126</v>
      </c>
      <c r="E34" s="3" t="s">
        <v>85</v>
      </c>
      <c r="F34" s="3" t="s">
        <v>127</v>
      </c>
      <c r="G34" s="3" t="s">
        <v>129</v>
      </c>
      <c r="H34" s="3" t="s">
        <v>585</v>
      </c>
      <c r="I34" s="3" t="s">
        <v>552</v>
      </c>
      <c r="J34" s="3" t="s">
        <v>391</v>
      </c>
      <c r="K34" s="3" t="s">
        <v>185</v>
      </c>
      <c r="L34" s="3" t="s">
        <v>546</v>
      </c>
      <c r="M34" s="3" t="s">
        <v>134</v>
      </c>
      <c r="N34" s="3" t="s">
        <v>134</v>
      </c>
      <c r="O34" s="3" t="s">
        <v>96</v>
      </c>
      <c r="P34" s="3" t="s">
        <v>95</v>
      </c>
      <c r="Q34" s="3" t="s">
        <v>97</v>
      </c>
      <c r="R34" s="3" t="s">
        <v>97</v>
      </c>
      <c r="S34" s="3" t="s">
        <v>95</v>
      </c>
      <c r="T34" s="3" t="s">
        <v>97</v>
      </c>
      <c r="U34" s="3" t="s">
        <v>99</v>
      </c>
      <c r="W34" s="3" t="s">
        <v>100</v>
      </c>
      <c r="X34" s="3" t="s">
        <v>100</v>
      </c>
      <c r="Y34" s="3" t="s">
        <v>101</v>
      </c>
      <c r="Z34" s="3" t="s">
        <v>101</v>
      </c>
      <c r="AA34" s="3" t="s">
        <v>586</v>
      </c>
      <c r="AB34" s="3" t="s">
        <v>587</v>
      </c>
      <c r="AC34" s="3" t="s">
        <v>308</v>
      </c>
      <c r="AD34" s="3" t="s">
        <v>106</v>
      </c>
      <c r="AE34" s="3" t="s">
        <v>106</v>
      </c>
      <c r="AF34" s="3" t="s">
        <v>99</v>
      </c>
      <c r="AG34" s="3" t="s">
        <v>588</v>
      </c>
      <c r="AH34" s="3" t="s">
        <v>436</v>
      </c>
      <c r="AI34" s="3" t="s">
        <v>109</v>
      </c>
      <c r="AJ34" s="3" t="s">
        <v>109</v>
      </c>
      <c r="AK34" s="3" t="s">
        <v>109</v>
      </c>
      <c r="AL34" s="3" t="s">
        <v>109</v>
      </c>
      <c r="AM34" s="3" t="s">
        <v>112</v>
      </c>
      <c r="AN34" s="3" t="s">
        <v>589</v>
      </c>
      <c r="AO34" s="3" t="s">
        <v>260</v>
      </c>
      <c r="AP34" s="3" t="s">
        <v>115</v>
      </c>
      <c r="AQ34" s="3" t="s">
        <v>114</v>
      </c>
      <c r="AR34" s="3" t="s">
        <v>115</v>
      </c>
      <c r="AS34" s="3" t="s">
        <v>115</v>
      </c>
      <c r="AT34" s="3" t="s">
        <v>95</v>
      </c>
      <c r="AU34" s="3" t="s">
        <v>95</v>
      </c>
      <c r="AV34" s="3" t="s">
        <v>95</v>
      </c>
      <c r="AW34" s="3" t="s">
        <v>95</v>
      </c>
      <c r="AX34" s="3" t="s">
        <v>95</v>
      </c>
      <c r="AY34" s="3" t="s">
        <v>97</v>
      </c>
      <c r="AZ34" s="3" t="s">
        <v>96</v>
      </c>
      <c r="BA34" s="3" t="s">
        <v>95</v>
      </c>
      <c r="BB34" s="3" t="s">
        <v>98</v>
      </c>
      <c r="BC34" s="3" t="s">
        <v>98</v>
      </c>
      <c r="BD34" s="3" t="s">
        <v>96</v>
      </c>
      <c r="BE34" s="3" t="s">
        <v>243</v>
      </c>
      <c r="BF34" s="3" t="s">
        <v>117</v>
      </c>
      <c r="BG34" s="3" t="s">
        <v>119</v>
      </c>
      <c r="BH34" s="3" t="s">
        <v>116</v>
      </c>
      <c r="BI34" s="3" t="s">
        <v>148</v>
      </c>
      <c r="BJ34" s="3" t="s">
        <v>119</v>
      </c>
      <c r="BK34" s="3" t="s">
        <v>116</v>
      </c>
      <c r="BL34" s="3" t="s">
        <v>148</v>
      </c>
      <c r="BM34" s="3" t="s">
        <v>148</v>
      </c>
      <c r="BN34" s="3" t="s">
        <v>119</v>
      </c>
      <c r="BO34" s="3" t="s">
        <v>148</v>
      </c>
      <c r="BP34" s="3" t="s">
        <v>148</v>
      </c>
      <c r="BQ34" s="3" t="s">
        <v>100</v>
      </c>
      <c r="BR34" s="3" t="s">
        <v>194</v>
      </c>
      <c r="BS34" s="3" t="s">
        <v>99</v>
      </c>
      <c r="BT34" s="3" t="s">
        <v>99</v>
      </c>
      <c r="BU34" s="3" t="s">
        <v>590</v>
      </c>
      <c r="BV34" s="3" t="s">
        <v>425</v>
      </c>
      <c r="BW34" s="3" t="s">
        <v>591</v>
      </c>
      <c r="BX34" s="3" t="s">
        <v>99</v>
      </c>
      <c r="CB34" s="3" t="s">
        <v>592</v>
      </c>
      <c r="CC34" s="4" t="str">
        <f>TEXT("5762565486875324833","0")</f>
        <v>5762565486875324833</v>
      </c>
      <c r="CD34" s="5" t="str">
        <f>HYPERLINK("https://www.jotform.com/edit/5762565486875324833","Edit Submission")</f>
        <v>Edit Submission</v>
      </c>
    </row>
    <row r="35">
      <c r="A35" s="2">
        <v>45250.325150462966</v>
      </c>
      <c r="C35" s="3" t="s">
        <v>155</v>
      </c>
      <c r="D35" s="3" t="s">
        <v>126</v>
      </c>
      <c r="E35" s="3" t="s">
        <v>156</v>
      </c>
      <c r="F35" s="3" t="s">
        <v>86</v>
      </c>
      <c r="G35" s="3" t="s">
        <v>233</v>
      </c>
      <c r="H35" s="3" t="s">
        <v>233</v>
      </c>
      <c r="I35" s="3" t="s">
        <v>593</v>
      </c>
      <c r="J35" s="3" t="s">
        <v>131</v>
      </c>
      <c r="K35" s="3" t="s">
        <v>91</v>
      </c>
      <c r="L35" s="3" t="s">
        <v>176</v>
      </c>
      <c r="M35" s="3" t="s">
        <v>134</v>
      </c>
      <c r="N35" s="3" t="s">
        <v>94</v>
      </c>
      <c r="O35" s="3" t="s">
        <v>95</v>
      </c>
      <c r="P35" s="3" t="s">
        <v>96</v>
      </c>
      <c r="Q35" s="3" t="s">
        <v>135</v>
      </c>
      <c r="R35" s="3" t="s">
        <v>135</v>
      </c>
      <c r="S35" s="3" t="s">
        <v>95</v>
      </c>
      <c r="T35" s="3" t="s">
        <v>97</v>
      </c>
      <c r="U35" s="3" t="s">
        <v>99</v>
      </c>
      <c r="W35" s="3" t="s">
        <v>100</v>
      </c>
      <c r="X35" s="3" t="s">
        <v>100</v>
      </c>
      <c r="Y35" s="3">
        <v>1.0</v>
      </c>
      <c r="Z35" s="3" t="s">
        <v>99</v>
      </c>
      <c r="AA35" s="3" t="s">
        <v>594</v>
      </c>
      <c r="AB35" s="3" t="s">
        <v>529</v>
      </c>
      <c r="AC35" s="3" t="s">
        <v>595</v>
      </c>
      <c r="AD35" s="3" t="s">
        <v>166</v>
      </c>
      <c r="AE35" s="3" t="s">
        <v>106</v>
      </c>
      <c r="AF35" s="3" t="s">
        <v>99</v>
      </c>
      <c r="AG35" s="3" t="s">
        <v>596</v>
      </c>
      <c r="AH35" s="3" t="s">
        <v>597</v>
      </c>
      <c r="AI35" s="3" t="s">
        <v>111</v>
      </c>
      <c r="AJ35" s="3" t="s">
        <v>111</v>
      </c>
      <c r="AK35" s="3" t="s">
        <v>111</v>
      </c>
      <c r="AL35" s="3" t="s">
        <v>111</v>
      </c>
      <c r="AM35" s="3" t="s">
        <v>112</v>
      </c>
      <c r="AN35" s="3" t="s">
        <v>598</v>
      </c>
      <c r="AO35" s="3" t="s">
        <v>599</v>
      </c>
      <c r="AP35" s="3" t="s">
        <v>114</v>
      </c>
      <c r="AQ35" s="3" t="s">
        <v>171</v>
      </c>
      <c r="AR35" s="3" t="s">
        <v>172</v>
      </c>
      <c r="AS35" s="3" t="s">
        <v>423</v>
      </c>
      <c r="AT35" s="3" t="s">
        <v>95</v>
      </c>
      <c r="AU35" s="3" t="s">
        <v>95</v>
      </c>
      <c r="AV35" s="3" t="s">
        <v>95</v>
      </c>
      <c r="AW35" s="3" t="s">
        <v>95</v>
      </c>
      <c r="AX35" s="3" t="s">
        <v>96</v>
      </c>
      <c r="AY35" s="3" t="s">
        <v>97</v>
      </c>
      <c r="AZ35" s="3" t="s">
        <v>135</v>
      </c>
      <c r="BA35" s="3" t="s">
        <v>95</v>
      </c>
      <c r="BB35" s="3" t="s">
        <v>95</v>
      </c>
      <c r="BC35" s="3" t="s">
        <v>95</v>
      </c>
      <c r="BD35" s="3" t="s">
        <v>95</v>
      </c>
      <c r="BE35" s="3" t="s">
        <v>600</v>
      </c>
      <c r="BF35" s="3" t="s">
        <v>116</v>
      </c>
      <c r="BG35" s="3" t="s">
        <v>116</v>
      </c>
      <c r="BH35" s="3" t="s">
        <v>119</v>
      </c>
      <c r="BI35" s="3" t="s">
        <v>148</v>
      </c>
      <c r="BJ35" s="3" t="s">
        <v>119</v>
      </c>
      <c r="BK35" s="3" t="s">
        <v>119</v>
      </c>
      <c r="BL35" s="3" t="s">
        <v>116</v>
      </c>
      <c r="BM35" s="3" t="s">
        <v>148</v>
      </c>
      <c r="BN35" s="3" t="s">
        <v>148</v>
      </c>
      <c r="BO35" s="3" t="s">
        <v>116</v>
      </c>
      <c r="BP35" s="3" t="s">
        <v>119</v>
      </c>
      <c r="BQ35" s="3" t="s">
        <v>100</v>
      </c>
      <c r="BR35" s="3" t="s">
        <v>174</v>
      </c>
      <c r="BS35" s="3" t="s">
        <v>99</v>
      </c>
      <c r="BT35" s="3" t="s">
        <v>601</v>
      </c>
      <c r="BU35" s="3" t="s">
        <v>176</v>
      </c>
      <c r="BV35" s="3" t="s">
        <v>602</v>
      </c>
      <c r="BW35" s="3" t="s">
        <v>603</v>
      </c>
      <c r="BX35" s="3" t="s">
        <v>100</v>
      </c>
      <c r="BY35" s="3" t="s">
        <v>604</v>
      </c>
      <c r="BZ35" s="3" t="s">
        <v>605</v>
      </c>
      <c r="CA35" s="3" t="s">
        <v>606</v>
      </c>
      <c r="CB35" s="3" t="s">
        <v>607</v>
      </c>
      <c r="CC35" s="4" t="str">
        <f>TEXT("5762576934218740740","0")</f>
        <v>5762576934218740740</v>
      </c>
      <c r="CD35" s="5" t="str">
        <f>HYPERLINK("https://www.jotform.com/edit/5762576934218740740","Edit Submission")</f>
        <v>Edit Submission</v>
      </c>
    </row>
    <row r="36">
      <c r="A36" s="2">
        <v>45250.357199074075</v>
      </c>
      <c r="C36" s="3" t="s">
        <v>155</v>
      </c>
      <c r="D36" s="3" t="s">
        <v>126</v>
      </c>
      <c r="E36" s="3" t="s">
        <v>156</v>
      </c>
      <c r="F36" s="3" t="s">
        <v>86</v>
      </c>
      <c r="G36" s="3" t="s">
        <v>129</v>
      </c>
      <c r="H36" s="3" t="s">
        <v>129</v>
      </c>
      <c r="I36" s="3" t="s">
        <v>552</v>
      </c>
      <c r="J36" s="3" t="s">
        <v>90</v>
      </c>
      <c r="K36" s="3" t="s">
        <v>608</v>
      </c>
      <c r="L36" s="3" t="s">
        <v>289</v>
      </c>
      <c r="M36" s="3" t="s">
        <v>93</v>
      </c>
      <c r="N36" s="3" t="s">
        <v>94</v>
      </c>
      <c r="O36" s="3" t="s">
        <v>95</v>
      </c>
      <c r="P36" s="3" t="s">
        <v>95</v>
      </c>
      <c r="Q36" s="3" t="s">
        <v>97</v>
      </c>
      <c r="R36" s="3" t="s">
        <v>135</v>
      </c>
      <c r="S36" s="3" t="s">
        <v>96</v>
      </c>
      <c r="T36" s="3" t="s">
        <v>96</v>
      </c>
      <c r="U36" s="3" t="s">
        <v>99</v>
      </c>
      <c r="W36" s="3" t="s">
        <v>99</v>
      </c>
      <c r="X36" s="3" t="s">
        <v>99</v>
      </c>
      <c r="Y36" s="3" t="s">
        <v>101</v>
      </c>
      <c r="Z36" s="3" t="s">
        <v>101</v>
      </c>
      <c r="AA36" s="3" t="s">
        <v>609</v>
      </c>
      <c r="AB36" s="3" t="s">
        <v>529</v>
      </c>
      <c r="AC36" s="3" t="s">
        <v>610</v>
      </c>
      <c r="AD36" s="3" t="s">
        <v>221</v>
      </c>
      <c r="AE36" s="3" t="s">
        <v>106</v>
      </c>
      <c r="AF36" s="3" t="s">
        <v>99</v>
      </c>
      <c r="AG36" s="3" t="s">
        <v>408</v>
      </c>
      <c r="AH36" s="3" t="s">
        <v>611</v>
      </c>
      <c r="AI36" s="3" t="s">
        <v>109</v>
      </c>
      <c r="AJ36" s="3" t="s">
        <v>109</v>
      </c>
      <c r="AK36" s="3" t="s">
        <v>109</v>
      </c>
      <c r="AL36" s="3" t="s">
        <v>111</v>
      </c>
      <c r="AM36" s="3" t="s">
        <v>112</v>
      </c>
      <c r="AN36" s="3" t="s">
        <v>612</v>
      </c>
      <c r="AO36" s="3" t="s">
        <v>613</v>
      </c>
      <c r="AP36" s="3" t="s">
        <v>114</v>
      </c>
      <c r="AQ36" s="3" t="s">
        <v>171</v>
      </c>
      <c r="AR36" s="3" t="s">
        <v>423</v>
      </c>
      <c r="AS36" s="3" t="s">
        <v>115</v>
      </c>
      <c r="AT36" s="3" t="s">
        <v>95</v>
      </c>
      <c r="AU36" s="3" t="s">
        <v>95</v>
      </c>
      <c r="AV36" s="3" t="s">
        <v>95</v>
      </c>
      <c r="AW36" s="3" t="s">
        <v>95</v>
      </c>
      <c r="AX36" s="3" t="s">
        <v>96</v>
      </c>
      <c r="AY36" s="3" t="s">
        <v>96</v>
      </c>
      <c r="AZ36" s="3" t="s">
        <v>98</v>
      </c>
      <c r="BA36" s="3" t="s">
        <v>98</v>
      </c>
      <c r="BB36" s="3" t="s">
        <v>98</v>
      </c>
      <c r="BC36" s="3" t="s">
        <v>98</v>
      </c>
      <c r="BD36" s="3" t="s">
        <v>98</v>
      </c>
      <c r="BE36" s="3" t="s">
        <v>147</v>
      </c>
      <c r="BF36" s="3" t="s">
        <v>119</v>
      </c>
      <c r="BG36" s="3" t="s">
        <v>119</v>
      </c>
      <c r="BH36" s="3" t="s">
        <v>119</v>
      </c>
      <c r="BI36" s="3" t="s">
        <v>116</v>
      </c>
      <c r="BJ36" s="3" t="s">
        <v>116</v>
      </c>
      <c r="BK36" s="3" t="s">
        <v>119</v>
      </c>
      <c r="BL36" s="3" t="s">
        <v>119</v>
      </c>
      <c r="BM36" s="3" t="s">
        <v>119</v>
      </c>
      <c r="BN36" s="3" t="s">
        <v>116</v>
      </c>
      <c r="BO36" s="3" t="s">
        <v>148</v>
      </c>
      <c r="BP36" s="3" t="s">
        <v>117</v>
      </c>
      <c r="BQ36" s="3" t="s">
        <v>100</v>
      </c>
      <c r="BR36" s="3" t="s">
        <v>194</v>
      </c>
      <c r="BS36" s="3" t="s">
        <v>614</v>
      </c>
      <c r="BT36" s="3" t="s">
        <v>99</v>
      </c>
      <c r="BU36" s="3" t="s">
        <v>210</v>
      </c>
      <c r="BV36" s="3" t="s">
        <v>615</v>
      </c>
      <c r="BW36" s="3" t="s">
        <v>616</v>
      </c>
      <c r="BX36" s="3" t="s">
        <v>99</v>
      </c>
      <c r="BY36" s="3" t="s">
        <v>617</v>
      </c>
      <c r="BZ36" s="3">
        <v>3.193316291E9</v>
      </c>
      <c r="CA36" s="3" t="s">
        <v>618</v>
      </c>
      <c r="CB36" s="3" t="s">
        <v>199</v>
      </c>
      <c r="CC36" s="4" t="str">
        <f>TEXT("5762604626411366077","0")</f>
        <v>5762604626411366077</v>
      </c>
      <c r="CD36" s="5" t="str">
        <f>HYPERLINK("https://www.jotform.com/edit/5762604626411366077","Edit Submission")</f>
        <v>Edit Submission</v>
      </c>
    </row>
    <row r="37">
      <c r="A37" s="2">
        <v>45250.378958333335</v>
      </c>
      <c r="C37" s="3" t="s">
        <v>155</v>
      </c>
      <c r="D37" s="3" t="s">
        <v>126</v>
      </c>
      <c r="E37" s="3" t="s">
        <v>156</v>
      </c>
      <c r="F37" s="3" t="s">
        <v>86</v>
      </c>
      <c r="G37" s="3" t="s">
        <v>286</v>
      </c>
      <c r="H37" s="3" t="s">
        <v>129</v>
      </c>
      <c r="I37" s="3" t="s">
        <v>552</v>
      </c>
      <c r="J37" s="3" t="s">
        <v>90</v>
      </c>
      <c r="K37" s="3" t="s">
        <v>619</v>
      </c>
      <c r="L37" s="3" t="s">
        <v>590</v>
      </c>
      <c r="M37" s="3" t="s">
        <v>93</v>
      </c>
      <c r="N37" s="3" t="s">
        <v>134</v>
      </c>
      <c r="O37" s="3" t="s">
        <v>95</v>
      </c>
      <c r="P37" s="3" t="s">
        <v>95</v>
      </c>
      <c r="Q37" s="3" t="s">
        <v>135</v>
      </c>
      <c r="R37" s="3" t="s">
        <v>135</v>
      </c>
      <c r="S37" s="3" t="s">
        <v>98</v>
      </c>
      <c r="T37" s="3" t="s">
        <v>95</v>
      </c>
      <c r="U37" s="3" t="s">
        <v>99</v>
      </c>
      <c r="W37" s="3" t="s">
        <v>100</v>
      </c>
      <c r="X37" s="3" t="s">
        <v>99</v>
      </c>
      <c r="Y37" s="3">
        <v>2.0</v>
      </c>
      <c r="Z37" s="3" t="s">
        <v>99</v>
      </c>
      <c r="AA37" s="3" t="s">
        <v>254</v>
      </c>
      <c r="AB37" s="3" t="s">
        <v>620</v>
      </c>
      <c r="AC37" s="3" t="s">
        <v>621</v>
      </c>
      <c r="AD37" s="3" t="s">
        <v>166</v>
      </c>
      <c r="AE37" s="3" t="s">
        <v>106</v>
      </c>
      <c r="AF37" s="3" t="s">
        <v>99</v>
      </c>
      <c r="AG37" s="3" t="s">
        <v>622</v>
      </c>
      <c r="AH37" s="3" t="s">
        <v>623</v>
      </c>
      <c r="AI37" s="3" t="s">
        <v>325</v>
      </c>
      <c r="AJ37" s="3" t="s">
        <v>109</v>
      </c>
      <c r="AK37" s="3" t="s">
        <v>108</v>
      </c>
      <c r="AL37" s="3" t="s">
        <v>111</v>
      </c>
      <c r="AM37" s="3" t="s">
        <v>112</v>
      </c>
      <c r="AN37" s="3" t="s">
        <v>624</v>
      </c>
      <c r="AO37" s="3" t="s">
        <v>312</v>
      </c>
      <c r="AP37" s="3" t="s">
        <v>114</v>
      </c>
      <c r="AQ37" s="3" t="s">
        <v>114</v>
      </c>
      <c r="AR37" s="3" t="s">
        <v>227</v>
      </c>
      <c r="AS37" s="3" t="s">
        <v>114</v>
      </c>
      <c r="AT37" s="3" t="s">
        <v>97</v>
      </c>
      <c r="AU37" s="3" t="s">
        <v>97</v>
      </c>
      <c r="AV37" s="3" t="s">
        <v>96</v>
      </c>
      <c r="AW37" s="3" t="s">
        <v>96</v>
      </c>
      <c r="AX37" s="3" t="s">
        <v>135</v>
      </c>
      <c r="AY37" s="3" t="s">
        <v>135</v>
      </c>
      <c r="AZ37" s="3" t="s">
        <v>98</v>
      </c>
      <c r="BA37" s="3" t="s">
        <v>98</v>
      </c>
      <c r="BB37" s="3" t="s">
        <v>98</v>
      </c>
      <c r="BC37" s="3" t="s">
        <v>96</v>
      </c>
      <c r="BD37" s="3" t="s">
        <v>135</v>
      </c>
      <c r="BE37" s="3" t="s">
        <v>261</v>
      </c>
      <c r="BF37" s="3" t="s">
        <v>116</v>
      </c>
      <c r="BG37" s="3" t="s">
        <v>148</v>
      </c>
      <c r="BH37" s="3" t="s">
        <v>116</v>
      </c>
      <c r="BI37" s="3" t="s">
        <v>116</v>
      </c>
      <c r="BJ37" s="3" t="s">
        <v>118</v>
      </c>
      <c r="BK37" s="3" t="s">
        <v>116</v>
      </c>
      <c r="BL37" s="3" t="s">
        <v>148</v>
      </c>
      <c r="BM37" s="3" t="s">
        <v>119</v>
      </c>
      <c r="BN37" s="3" t="s">
        <v>119</v>
      </c>
      <c r="BO37" s="3" t="s">
        <v>116</v>
      </c>
      <c r="BP37" s="3" t="s">
        <v>116</v>
      </c>
      <c r="BQ37" s="3" t="s">
        <v>100</v>
      </c>
      <c r="BR37" s="3" t="s">
        <v>174</v>
      </c>
      <c r="BS37" s="3" t="s">
        <v>99</v>
      </c>
      <c r="BT37" s="3" t="s">
        <v>625</v>
      </c>
      <c r="BU37" s="3" t="s">
        <v>335</v>
      </c>
      <c r="BV37" s="3" t="s">
        <v>264</v>
      </c>
      <c r="BW37" s="3" t="s">
        <v>626</v>
      </c>
      <c r="BX37" s="3" t="s">
        <v>100</v>
      </c>
      <c r="BY37" s="3" t="s">
        <v>627</v>
      </c>
      <c r="BZ37" s="3">
        <v>3.002543857E9</v>
      </c>
      <c r="CA37" s="3" t="s">
        <v>628</v>
      </c>
      <c r="CB37" s="3" t="s">
        <v>268</v>
      </c>
      <c r="CC37" s="4" t="str">
        <f>TEXT("5762623423014221419","0")</f>
        <v>5762623423014221419</v>
      </c>
      <c r="CD37" s="5" t="str">
        <f>HYPERLINK("https://www.jotform.com/edit/5762623423014221419","Edit Submission")</f>
        <v>Edit Submission</v>
      </c>
    </row>
    <row r="38">
      <c r="A38" s="2">
        <v>45250.38319444445</v>
      </c>
      <c r="C38" s="3" t="s">
        <v>155</v>
      </c>
      <c r="D38" s="3" t="s">
        <v>126</v>
      </c>
      <c r="E38" s="3" t="s">
        <v>85</v>
      </c>
      <c r="F38" s="3" t="s">
        <v>127</v>
      </c>
      <c r="G38" s="3" t="s">
        <v>286</v>
      </c>
      <c r="H38" s="3" t="s">
        <v>129</v>
      </c>
      <c r="I38" s="3" t="s">
        <v>629</v>
      </c>
      <c r="J38" s="3" t="s">
        <v>184</v>
      </c>
      <c r="K38" s="3" t="s">
        <v>252</v>
      </c>
      <c r="L38" s="3" t="s">
        <v>471</v>
      </c>
      <c r="M38" s="3" t="s">
        <v>93</v>
      </c>
      <c r="N38" s="3" t="s">
        <v>134</v>
      </c>
      <c r="O38" s="3" t="s">
        <v>98</v>
      </c>
      <c r="P38" s="3" t="s">
        <v>98</v>
      </c>
      <c r="Q38" s="3" t="s">
        <v>97</v>
      </c>
      <c r="R38" s="3" t="s">
        <v>135</v>
      </c>
      <c r="S38" s="3" t="s">
        <v>135</v>
      </c>
      <c r="T38" s="3" t="s">
        <v>135</v>
      </c>
      <c r="U38" s="3" t="s">
        <v>99</v>
      </c>
      <c r="W38" s="3" t="s">
        <v>100</v>
      </c>
      <c r="X38" s="3" t="s">
        <v>100</v>
      </c>
      <c r="Y38" s="3" t="s">
        <v>630</v>
      </c>
      <c r="Z38" s="3" t="s">
        <v>631</v>
      </c>
      <c r="AA38" s="3" t="s">
        <v>632</v>
      </c>
      <c r="AB38" s="3" t="s">
        <v>633</v>
      </c>
      <c r="AC38" s="3" t="s">
        <v>256</v>
      </c>
      <c r="AD38" s="3" t="s">
        <v>106</v>
      </c>
      <c r="AE38" s="3" t="s">
        <v>106</v>
      </c>
      <c r="AF38" s="3" t="s">
        <v>99</v>
      </c>
      <c r="AG38" s="3" t="s">
        <v>588</v>
      </c>
      <c r="AH38" s="3" t="s">
        <v>634</v>
      </c>
      <c r="AI38" s="3" t="s">
        <v>109</v>
      </c>
      <c r="AJ38" s="3" t="s">
        <v>109</v>
      </c>
      <c r="AK38" s="3" t="s">
        <v>109</v>
      </c>
      <c r="AL38" s="3" t="s">
        <v>109</v>
      </c>
      <c r="AM38" s="3" t="s">
        <v>112</v>
      </c>
      <c r="AN38" s="3" t="s">
        <v>635</v>
      </c>
      <c r="AO38" s="3" t="s">
        <v>532</v>
      </c>
      <c r="AP38" s="3" t="s">
        <v>145</v>
      </c>
      <c r="AQ38" s="3" t="s">
        <v>114</v>
      </c>
      <c r="AR38" s="3" t="s">
        <v>115</v>
      </c>
      <c r="AS38" s="3" t="s">
        <v>172</v>
      </c>
      <c r="AT38" s="3" t="s">
        <v>98</v>
      </c>
      <c r="AU38" s="3" t="s">
        <v>96</v>
      </c>
      <c r="AV38" s="3" t="s">
        <v>98</v>
      </c>
      <c r="AW38" s="3" t="s">
        <v>98</v>
      </c>
      <c r="AX38" s="3" t="s">
        <v>98</v>
      </c>
      <c r="AY38" s="3" t="s">
        <v>135</v>
      </c>
      <c r="AZ38" s="3" t="s">
        <v>98</v>
      </c>
      <c r="BA38" s="3" t="s">
        <v>98</v>
      </c>
      <c r="BB38" s="3" t="s">
        <v>98</v>
      </c>
      <c r="BC38" s="3" t="s">
        <v>98</v>
      </c>
      <c r="BD38" s="3" t="s">
        <v>96</v>
      </c>
      <c r="BE38" s="3" t="s">
        <v>313</v>
      </c>
      <c r="BF38" s="3" t="s">
        <v>116</v>
      </c>
      <c r="BG38" s="3" t="s">
        <v>148</v>
      </c>
      <c r="BH38" s="3" t="s">
        <v>116</v>
      </c>
      <c r="BI38" s="3" t="s">
        <v>148</v>
      </c>
      <c r="BJ38" s="3" t="s">
        <v>116</v>
      </c>
      <c r="BK38" s="3" t="s">
        <v>116</v>
      </c>
      <c r="BL38" s="3" t="s">
        <v>116</v>
      </c>
      <c r="BM38" s="3" t="s">
        <v>116</v>
      </c>
      <c r="BN38" s="3" t="s">
        <v>116</v>
      </c>
      <c r="BO38" s="3" t="s">
        <v>116</v>
      </c>
      <c r="BP38" s="3" t="s">
        <v>116</v>
      </c>
      <c r="BQ38" s="3" t="s">
        <v>100</v>
      </c>
      <c r="BR38" s="3" t="s">
        <v>174</v>
      </c>
      <c r="BS38" s="3" t="s">
        <v>636</v>
      </c>
      <c r="BT38" s="3" t="s">
        <v>637</v>
      </c>
      <c r="BU38" s="3" t="s">
        <v>638</v>
      </c>
      <c r="BV38" s="3" t="s">
        <v>639</v>
      </c>
      <c r="BW38" s="3" t="s">
        <v>640</v>
      </c>
      <c r="BX38" s="3" t="s">
        <v>100</v>
      </c>
      <c r="BY38" s="3" t="s">
        <v>641</v>
      </c>
      <c r="BZ38" s="3">
        <v>3.200203027E9</v>
      </c>
      <c r="CA38" s="3" t="s">
        <v>642</v>
      </c>
      <c r="CB38" s="3" t="s">
        <v>268</v>
      </c>
      <c r="CC38" s="4" t="str">
        <f>TEXT("5762627073016011543","0")</f>
        <v>5762627073016011543</v>
      </c>
      <c r="CD38" s="5" t="str">
        <f>HYPERLINK("https://www.jotform.com/edit/5762627073016011543","Edit Submission")</f>
        <v>Edit Submission</v>
      </c>
    </row>
    <row r="39">
      <c r="A39" s="2">
        <v>45250.40315972222</v>
      </c>
      <c r="C39" s="3" t="s">
        <v>155</v>
      </c>
      <c r="D39" s="3" t="s">
        <v>126</v>
      </c>
      <c r="E39" s="3" t="s">
        <v>85</v>
      </c>
      <c r="F39" s="3" t="s">
        <v>86</v>
      </c>
      <c r="G39" s="3" t="s">
        <v>215</v>
      </c>
      <c r="H39" s="3" t="s">
        <v>643</v>
      </c>
      <c r="I39" s="3" t="s">
        <v>644</v>
      </c>
      <c r="J39" s="3" t="s">
        <v>184</v>
      </c>
      <c r="K39" s="3" t="s">
        <v>252</v>
      </c>
      <c r="L39" s="3" t="s">
        <v>645</v>
      </c>
      <c r="M39" s="3" t="s">
        <v>93</v>
      </c>
      <c r="N39" s="3" t="s">
        <v>134</v>
      </c>
      <c r="O39" s="3" t="s">
        <v>98</v>
      </c>
      <c r="P39" s="3" t="s">
        <v>95</v>
      </c>
      <c r="Q39" s="3" t="s">
        <v>135</v>
      </c>
      <c r="R39" s="3" t="s">
        <v>135</v>
      </c>
      <c r="S39" s="3" t="s">
        <v>96</v>
      </c>
      <c r="T39" s="3" t="s">
        <v>96</v>
      </c>
      <c r="U39" s="3" t="s">
        <v>99</v>
      </c>
      <c r="W39" s="3" t="s">
        <v>100</v>
      </c>
      <c r="X39" s="3" t="s">
        <v>100</v>
      </c>
      <c r="Y39" s="3">
        <v>2.0</v>
      </c>
      <c r="Z39" s="3" t="s">
        <v>99</v>
      </c>
      <c r="AA39" s="3" t="s">
        <v>646</v>
      </c>
      <c r="AB39" s="3" t="s">
        <v>647</v>
      </c>
      <c r="AC39" s="3" t="s">
        <v>449</v>
      </c>
      <c r="AD39" s="3" t="s">
        <v>166</v>
      </c>
      <c r="AE39" s="3" t="s">
        <v>106</v>
      </c>
      <c r="AF39" s="3" t="s">
        <v>100</v>
      </c>
      <c r="AG39" s="3" t="s">
        <v>648</v>
      </c>
      <c r="AH39" s="3" t="s">
        <v>649</v>
      </c>
      <c r="AI39" s="3" t="s">
        <v>108</v>
      </c>
      <c r="AJ39" s="3" t="s">
        <v>111</v>
      </c>
      <c r="AK39" s="3" t="s">
        <v>110</v>
      </c>
      <c r="AL39" s="3" t="s">
        <v>110</v>
      </c>
      <c r="AM39" s="3" t="s">
        <v>112</v>
      </c>
      <c r="AN39" s="3" t="s">
        <v>650</v>
      </c>
      <c r="AO39" s="3" t="s">
        <v>651</v>
      </c>
      <c r="AP39" s="3" t="s">
        <v>145</v>
      </c>
      <c r="AQ39" s="3" t="s">
        <v>146</v>
      </c>
      <c r="AR39" s="3" t="s">
        <v>172</v>
      </c>
      <c r="AS39" s="3" t="s">
        <v>172</v>
      </c>
      <c r="AT39" s="3" t="s">
        <v>96</v>
      </c>
      <c r="AU39" s="3" t="s">
        <v>96</v>
      </c>
      <c r="AV39" s="3" t="s">
        <v>96</v>
      </c>
      <c r="AW39" s="3" t="s">
        <v>95</v>
      </c>
      <c r="AX39" s="3" t="s">
        <v>95</v>
      </c>
      <c r="AY39" s="3" t="s">
        <v>98</v>
      </c>
      <c r="AZ39" s="3" t="s">
        <v>98</v>
      </c>
      <c r="BA39" s="3" t="s">
        <v>95</v>
      </c>
      <c r="BB39" s="3" t="s">
        <v>95</v>
      </c>
      <c r="BC39" s="3" t="s">
        <v>95</v>
      </c>
      <c r="BD39" s="3" t="s">
        <v>96</v>
      </c>
      <c r="BE39" s="3" t="s">
        <v>193</v>
      </c>
      <c r="BF39" s="3" t="s">
        <v>119</v>
      </c>
      <c r="BG39" s="3" t="s">
        <v>117</v>
      </c>
      <c r="BH39" s="3" t="s">
        <v>116</v>
      </c>
      <c r="BI39" s="3" t="s">
        <v>119</v>
      </c>
      <c r="BJ39" s="3" t="s">
        <v>117</v>
      </c>
      <c r="BK39" s="3" t="s">
        <v>116</v>
      </c>
      <c r="BL39" s="3" t="s">
        <v>119</v>
      </c>
      <c r="BM39" s="3" t="s">
        <v>119</v>
      </c>
      <c r="BN39" s="3" t="s">
        <v>148</v>
      </c>
      <c r="BO39" s="3" t="s">
        <v>119</v>
      </c>
      <c r="BP39" s="3" t="s">
        <v>119</v>
      </c>
      <c r="BQ39" s="3" t="s">
        <v>100</v>
      </c>
      <c r="BR39" s="3" t="s">
        <v>194</v>
      </c>
      <c r="BS39" s="3" t="s">
        <v>652</v>
      </c>
      <c r="BT39" s="3" t="s">
        <v>653</v>
      </c>
      <c r="BU39" s="3" t="s">
        <v>176</v>
      </c>
      <c r="BV39" s="3" t="s">
        <v>654</v>
      </c>
      <c r="BW39" s="3" t="s">
        <v>655</v>
      </c>
      <c r="BX39" s="3" t="s">
        <v>99</v>
      </c>
      <c r="CB39" s="3" t="s">
        <v>268</v>
      </c>
      <c r="CC39" s="4" t="str">
        <f>TEXT("5762644333012652701","0")</f>
        <v>5762644333012652701</v>
      </c>
      <c r="CD39" s="5" t="str">
        <f>HYPERLINK("https://www.jotform.com/edit/5762644333012652701","Edit Submission")</f>
        <v>Edit Submission</v>
      </c>
    </row>
    <row r="40">
      <c r="A40" s="2">
        <v>45250.43740740741</v>
      </c>
      <c r="C40" s="3" t="s">
        <v>155</v>
      </c>
      <c r="D40" s="3" t="s">
        <v>126</v>
      </c>
      <c r="E40" s="3" t="s">
        <v>85</v>
      </c>
      <c r="F40" s="3" t="s">
        <v>86</v>
      </c>
      <c r="G40" s="3" t="s">
        <v>482</v>
      </c>
      <c r="H40" s="3" t="s">
        <v>656</v>
      </c>
      <c r="I40" s="3" t="s">
        <v>657</v>
      </c>
      <c r="J40" s="3" t="s">
        <v>160</v>
      </c>
      <c r="K40" s="3" t="s">
        <v>318</v>
      </c>
      <c r="L40" s="3" t="s">
        <v>658</v>
      </c>
      <c r="M40" s="3" t="s">
        <v>93</v>
      </c>
      <c r="N40" s="3" t="s">
        <v>94</v>
      </c>
      <c r="O40" s="3" t="s">
        <v>96</v>
      </c>
      <c r="P40" s="3" t="s">
        <v>95</v>
      </c>
      <c r="Q40" s="3" t="s">
        <v>95</v>
      </c>
      <c r="R40" s="3" t="s">
        <v>96</v>
      </c>
      <c r="S40" s="3" t="s">
        <v>95</v>
      </c>
      <c r="T40" s="3" t="s">
        <v>96</v>
      </c>
      <c r="U40" s="3" t="s">
        <v>99</v>
      </c>
      <c r="W40" s="3" t="s">
        <v>99</v>
      </c>
      <c r="X40" s="3" t="s">
        <v>100</v>
      </c>
      <c r="Y40" s="3" t="s">
        <v>101</v>
      </c>
      <c r="Z40" s="3" t="s">
        <v>101</v>
      </c>
      <c r="AA40" s="3" t="s">
        <v>659</v>
      </c>
      <c r="AB40" s="3" t="s">
        <v>218</v>
      </c>
      <c r="AC40" s="3" t="s">
        <v>660</v>
      </c>
      <c r="AD40" s="3" t="s">
        <v>221</v>
      </c>
      <c r="AE40" s="3" t="s">
        <v>106</v>
      </c>
      <c r="AF40" s="3" t="s">
        <v>99</v>
      </c>
      <c r="AG40" s="3" t="s">
        <v>661</v>
      </c>
      <c r="AH40" s="3" t="s">
        <v>662</v>
      </c>
      <c r="AI40" s="3" t="s">
        <v>108</v>
      </c>
      <c r="AJ40" s="3" t="s">
        <v>111</v>
      </c>
      <c r="AK40" s="3" t="s">
        <v>108</v>
      </c>
      <c r="AL40" s="3" t="s">
        <v>111</v>
      </c>
      <c r="AM40" s="3" t="s">
        <v>112</v>
      </c>
      <c r="AN40" s="3" t="s">
        <v>663</v>
      </c>
      <c r="AO40" s="3" t="s">
        <v>558</v>
      </c>
      <c r="AP40" s="3" t="s">
        <v>172</v>
      </c>
      <c r="AQ40" s="3" t="s">
        <v>114</v>
      </c>
      <c r="AR40" s="3" t="s">
        <v>172</v>
      </c>
      <c r="AS40" s="3" t="s">
        <v>172</v>
      </c>
      <c r="AT40" s="3" t="s">
        <v>95</v>
      </c>
      <c r="AU40" s="3" t="s">
        <v>95</v>
      </c>
      <c r="AV40" s="3" t="s">
        <v>95</v>
      </c>
      <c r="AW40" s="3" t="s">
        <v>95</v>
      </c>
      <c r="AX40" s="3" t="s">
        <v>95</v>
      </c>
      <c r="AY40" s="3" t="s">
        <v>97</v>
      </c>
      <c r="AZ40" s="3" t="s">
        <v>95</v>
      </c>
      <c r="BA40" s="3" t="s">
        <v>95</v>
      </c>
      <c r="BB40" s="3" t="s">
        <v>95</v>
      </c>
      <c r="BC40" s="3" t="s">
        <v>95</v>
      </c>
      <c r="BD40" s="3" t="s">
        <v>96</v>
      </c>
      <c r="BE40" s="3" t="s">
        <v>327</v>
      </c>
      <c r="BF40" s="3" t="s">
        <v>116</v>
      </c>
      <c r="BG40" s="3" t="s">
        <v>117</v>
      </c>
      <c r="BH40" s="3" t="s">
        <v>148</v>
      </c>
      <c r="BI40" s="3" t="s">
        <v>148</v>
      </c>
      <c r="BJ40" s="3" t="s">
        <v>119</v>
      </c>
      <c r="BK40" s="3" t="s">
        <v>119</v>
      </c>
      <c r="BL40" s="3" t="s">
        <v>119</v>
      </c>
      <c r="BM40" s="3" t="s">
        <v>116</v>
      </c>
      <c r="BN40" s="3" t="s">
        <v>116</v>
      </c>
      <c r="BO40" s="3" t="s">
        <v>116</v>
      </c>
      <c r="BP40" s="3" t="s">
        <v>148</v>
      </c>
      <c r="BQ40" s="3" t="s">
        <v>100</v>
      </c>
      <c r="BR40" s="3" t="s">
        <v>194</v>
      </c>
      <c r="BS40" s="3" t="s">
        <v>664</v>
      </c>
      <c r="BT40" s="3" t="s">
        <v>99</v>
      </c>
      <c r="BU40" s="3" t="s">
        <v>658</v>
      </c>
      <c r="BV40" s="3" t="s">
        <v>264</v>
      </c>
      <c r="BW40" s="3" t="s">
        <v>536</v>
      </c>
      <c r="BX40" s="3" t="s">
        <v>99</v>
      </c>
      <c r="CB40" s="3" t="s">
        <v>268</v>
      </c>
      <c r="CC40" s="4" t="str">
        <f>TEXT("5762673923011274348","0")</f>
        <v>5762673923011274348</v>
      </c>
      <c r="CD40" s="5" t="str">
        <f>HYPERLINK("https://www.jotform.com/edit/5762673923011274348","Edit Submission")</f>
        <v>Edit Submission</v>
      </c>
    </row>
    <row r="41">
      <c r="A41" s="2">
        <v>45250.43813657408</v>
      </c>
      <c r="C41" s="3" t="s">
        <v>83</v>
      </c>
      <c r="D41" s="3" t="s">
        <v>126</v>
      </c>
      <c r="E41" s="3" t="s">
        <v>85</v>
      </c>
      <c r="F41" s="3" t="s">
        <v>86</v>
      </c>
      <c r="G41" s="3" t="s">
        <v>214</v>
      </c>
      <c r="H41" s="3" t="s">
        <v>215</v>
      </c>
      <c r="I41" s="3" t="s">
        <v>665</v>
      </c>
      <c r="J41" s="3" t="s">
        <v>160</v>
      </c>
      <c r="K41" s="3" t="s">
        <v>318</v>
      </c>
      <c r="L41" s="3" t="s">
        <v>666</v>
      </c>
      <c r="M41" s="3" t="s">
        <v>93</v>
      </c>
      <c r="N41" s="3" t="s">
        <v>134</v>
      </c>
      <c r="O41" s="3" t="s">
        <v>95</v>
      </c>
      <c r="P41" s="3" t="s">
        <v>95</v>
      </c>
      <c r="Q41" s="3" t="s">
        <v>95</v>
      </c>
      <c r="R41" s="3" t="s">
        <v>135</v>
      </c>
      <c r="S41" s="3" t="s">
        <v>98</v>
      </c>
      <c r="T41" s="3" t="s">
        <v>96</v>
      </c>
      <c r="U41" s="3" t="s">
        <v>99</v>
      </c>
      <c r="W41" s="3" t="s">
        <v>100</v>
      </c>
      <c r="X41" s="3" t="s">
        <v>100</v>
      </c>
      <c r="Y41" s="3">
        <v>2.0</v>
      </c>
      <c r="Z41" s="3" t="s">
        <v>99</v>
      </c>
      <c r="AA41" s="3" t="s">
        <v>667</v>
      </c>
      <c r="AB41" s="3" t="s">
        <v>164</v>
      </c>
      <c r="AC41" s="3" t="s">
        <v>668</v>
      </c>
      <c r="AD41" s="3" t="s">
        <v>166</v>
      </c>
      <c r="AE41" s="3" t="s">
        <v>106</v>
      </c>
      <c r="AF41" s="3" t="s">
        <v>99</v>
      </c>
      <c r="AG41" s="3" t="s">
        <v>460</v>
      </c>
      <c r="AH41" s="3" t="s">
        <v>669</v>
      </c>
      <c r="AI41" s="3" t="s">
        <v>109</v>
      </c>
      <c r="AJ41" s="3" t="s">
        <v>109</v>
      </c>
      <c r="AK41" s="3" t="s">
        <v>108</v>
      </c>
      <c r="AL41" s="3" t="s">
        <v>109</v>
      </c>
      <c r="AM41" s="3" t="s">
        <v>112</v>
      </c>
      <c r="AN41" s="3" t="s">
        <v>670</v>
      </c>
      <c r="AO41" s="3" t="s">
        <v>170</v>
      </c>
      <c r="AP41" s="3" t="s">
        <v>114</v>
      </c>
      <c r="AQ41" s="3" t="s">
        <v>171</v>
      </c>
      <c r="AR41" s="3" t="s">
        <v>423</v>
      </c>
      <c r="AS41" s="3" t="s">
        <v>115</v>
      </c>
      <c r="AT41" s="3" t="s">
        <v>96</v>
      </c>
      <c r="AU41" s="3" t="s">
        <v>96</v>
      </c>
      <c r="AV41" s="3" t="s">
        <v>135</v>
      </c>
      <c r="AW41" s="3" t="s">
        <v>96</v>
      </c>
      <c r="AX41" s="3" t="s">
        <v>135</v>
      </c>
      <c r="AY41" s="3" t="s">
        <v>95</v>
      </c>
      <c r="AZ41" s="3" t="s">
        <v>98</v>
      </c>
      <c r="BA41" s="3" t="s">
        <v>96</v>
      </c>
      <c r="BB41" s="3" t="s">
        <v>98</v>
      </c>
      <c r="BC41" s="3" t="s">
        <v>98</v>
      </c>
      <c r="BD41" s="3" t="s">
        <v>96</v>
      </c>
      <c r="BE41" s="3" t="s">
        <v>671</v>
      </c>
      <c r="BF41" s="3" t="s">
        <v>116</v>
      </c>
      <c r="BG41" s="3" t="s">
        <v>118</v>
      </c>
      <c r="BH41" s="3" t="s">
        <v>117</v>
      </c>
      <c r="BI41" s="3" t="s">
        <v>117</v>
      </c>
      <c r="BJ41" s="3" t="s">
        <v>116</v>
      </c>
      <c r="BK41" s="3" t="s">
        <v>116</v>
      </c>
      <c r="BL41" s="3" t="s">
        <v>116</v>
      </c>
      <c r="BM41" s="3" t="s">
        <v>116</v>
      </c>
      <c r="BN41" s="3" t="s">
        <v>116</v>
      </c>
      <c r="BO41" s="3" t="s">
        <v>116</v>
      </c>
      <c r="BP41" s="3" t="s">
        <v>119</v>
      </c>
      <c r="BQ41" s="3" t="s">
        <v>100</v>
      </c>
      <c r="BR41" s="3" t="s">
        <v>174</v>
      </c>
      <c r="BS41" s="3" t="s">
        <v>99</v>
      </c>
      <c r="BT41" s="3" t="s">
        <v>99</v>
      </c>
      <c r="BU41" s="3" t="s">
        <v>457</v>
      </c>
      <c r="BV41" s="3" t="s">
        <v>672</v>
      </c>
      <c r="BW41" s="3" t="s">
        <v>673</v>
      </c>
      <c r="BX41" s="3" t="s">
        <v>99</v>
      </c>
      <c r="CB41" s="3" t="s">
        <v>674</v>
      </c>
      <c r="CC41" s="4" t="str">
        <f>TEXT("5762674554244576026","0")</f>
        <v>5762674554244576026</v>
      </c>
      <c r="CD41" s="5" t="str">
        <f>HYPERLINK("https://www.jotform.com/edit/5762674554244576026","Edit Submission")</f>
        <v>Edit Submission</v>
      </c>
    </row>
    <row r="42">
      <c r="A42" s="2">
        <v>45250.445393518516</v>
      </c>
      <c r="C42" s="3" t="s">
        <v>155</v>
      </c>
      <c r="D42" s="3" t="s">
        <v>126</v>
      </c>
      <c r="E42" s="3" t="s">
        <v>156</v>
      </c>
      <c r="F42" s="3" t="s">
        <v>86</v>
      </c>
      <c r="G42" s="3" t="s">
        <v>380</v>
      </c>
      <c r="H42" s="3" t="s">
        <v>129</v>
      </c>
      <c r="I42" s="3" t="s">
        <v>483</v>
      </c>
      <c r="J42" s="3" t="s">
        <v>90</v>
      </c>
      <c r="K42" s="3" t="s">
        <v>132</v>
      </c>
      <c r="L42" s="3" t="s">
        <v>217</v>
      </c>
      <c r="M42" s="3" t="s">
        <v>93</v>
      </c>
      <c r="N42" s="3" t="s">
        <v>134</v>
      </c>
      <c r="O42" s="3" t="s">
        <v>98</v>
      </c>
      <c r="P42" s="3" t="s">
        <v>95</v>
      </c>
      <c r="Q42" s="3" t="s">
        <v>96</v>
      </c>
      <c r="R42" s="3" t="s">
        <v>135</v>
      </c>
      <c r="S42" s="3" t="s">
        <v>95</v>
      </c>
      <c r="T42" s="3" t="s">
        <v>98</v>
      </c>
      <c r="U42" s="3" t="s">
        <v>99</v>
      </c>
      <c r="W42" s="3" t="s">
        <v>100</v>
      </c>
      <c r="X42" s="3" t="s">
        <v>100</v>
      </c>
      <c r="Y42" s="3" t="s">
        <v>101</v>
      </c>
      <c r="Z42" s="3" t="s">
        <v>101</v>
      </c>
      <c r="AA42" s="3" t="s">
        <v>675</v>
      </c>
      <c r="AB42" s="3" t="s">
        <v>676</v>
      </c>
      <c r="AC42" s="3" t="s">
        <v>308</v>
      </c>
      <c r="AD42" s="3" t="s">
        <v>166</v>
      </c>
      <c r="AE42" s="3" t="s">
        <v>106</v>
      </c>
      <c r="AF42" s="3" t="s">
        <v>99</v>
      </c>
      <c r="AG42" s="3" t="s">
        <v>342</v>
      </c>
      <c r="AH42" s="3" t="s">
        <v>505</v>
      </c>
      <c r="AI42" s="3" t="s">
        <v>111</v>
      </c>
      <c r="AJ42" s="3" t="s">
        <v>109</v>
      </c>
      <c r="AK42" s="3" t="s">
        <v>111</v>
      </c>
      <c r="AL42" s="3" t="s">
        <v>111</v>
      </c>
      <c r="AM42" s="3" t="s">
        <v>112</v>
      </c>
      <c r="AN42" s="3" t="s">
        <v>143</v>
      </c>
      <c r="AO42" s="3" t="s">
        <v>422</v>
      </c>
      <c r="AP42" s="3" t="s">
        <v>114</v>
      </c>
      <c r="AQ42" s="3" t="s">
        <v>226</v>
      </c>
      <c r="AR42" s="3" t="s">
        <v>172</v>
      </c>
      <c r="AS42" s="3" t="s">
        <v>114</v>
      </c>
      <c r="AT42" s="3" t="s">
        <v>96</v>
      </c>
      <c r="AU42" s="3" t="s">
        <v>96</v>
      </c>
      <c r="AV42" s="3" t="s">
        <v>97</v>
      </c>
      <c r="AW42" s="3" t="s">
        <v>95</v>
      </c>
      <c r="AX42" s="3" t="s">
        <v>95</v>
      </c>
      <c r="AY42" s="3" t="s">
        <v>97</v>
      </c>
      <c r="AZ42" s="3" t="s">
        <v>98</v>
      </c>
      <c r="BA42" s="3" t="s">
        <v>98</v>
      </c>
      <c r="BB42" s="3" t="s">
        <v>135</v>
      </c>
      <c r="BC42" s="3" t="s">
        <v>135</v>
      </c>
      <c r="BD42" s="3" t="s">
        <v>96</v>
      </c>
      <c r="BE42" s="3" t="s">
        <v>359</v>
      </c>
      <c r="BF42" s="3" t="s">
        <v>116</v>
      </c>
      <c r="BG42" s="3" t="s">
        <v>116</v>
      </c>
      <c r="BH42" s="3" t="s">
        <v>119</v>
      </c>
      <c r="BI42" s="3" t="s">
        <v>118</v>
      </c>
      <c r="BJ42" s="3" t="s">
        <v>116</v>
      </c>
      <c r="BK42" s="3" t="s">
        <v>116</v>
      </c>
      <c r="BL42" s="3" t="s">
        <v>119</v>
      </c>
      <c r="BM42" s="3" t="s">
        <v>119</v>
      </c>
      <c r="BN42" s="3" t="s">
        <v>116</v>
      </c>
      <c r="BO42" s="3" t="s">
        <v>116</v>
      </c>
      <c r="BP42" s="3" t="s">
        <v>118</v>
      </c>
      <c r="BQ42" s="3" t="s">
        <v>100</v>
      </c>
      <c r="BR42" s="3" t="s">
        <v>174</v>
      </c>
      <c r="BS42" s="3" t="s">
        <v>99</v>
      </c>
      <c r="BT42" s="3" t="s">
        <v>677</v>
      </c>
      <c r="BU42" s="3" t="s">
        <v>289</v>
      </c>
      <c r="BV42" s="3" t="s">
        <v>264</v>
      </c>
      <c r="BW42" s="3" t="s">
        <v>678</v>
      </c>
      <c r="BX42" s="3" t="s">
        <v>99</v>
      </c>
      <c r="CB42" s="3" t="s">
        <v>679</v>
      </c>
      <c r="CC42" s="4" t="str">
        <f>TEXT("5762680827962425272","0")</f>
        <v>5762680827962425272</v>
      </c>
      <c r="CD42" s="5" t="str">
        <f>HYPERLINK("https://www.jotform.com/edit/5762680827962425272","Edit Submission")</f>
        <v>Edit Submission</v>
      </c>
    </row>
    <row r="43">
      <c r="A43" s="2">
        <v>45250.449108796296</v>
      </c>
      <c r="C43" s="3" t="s">
        <v>155</v>
      </c>
      <c r="D43" s="3" t="s">
        <v>126</v>
      </c>
      <c r="E43" s="3" t="s">
        <v>156</v>
      </c>
      <c r="F43" s="3" t="s">
        <v>86</v>
      </c>
      <c r="G43" s="3" t="s">
        <v>680</v>
      </c>
      <c r="H43" s="3" t="s">
        <v>129</v>
      </c>
      <c r="I43" s="3" t="s">
        <v>403</v>
      </c>
      <c r="J43" s="3" t="s">
        <v>184</v>
      </c>
      <c r="K43" s="3" t="s">
        <v>271</v>
      </c>
      <c r="L43" s="3" t="s">
        <v>681</v>
      </c>
      <c r="M43" s="3" t="s">
        <v>94</v>
      </c>
      <c r="N43" s="3" t="s">
        <v>134</v>
      </c>
      <c r="O43" s="3" t="s">
        <v>95</v>
      </c>
      <c r="P43" s="3" t="s">
        <v>95</v>
      </c>
      <c r="Q43" s="3" t="s">
        <v>97</v>
      </c>
      <c r="R43" s="3" t="s">
        <v>135</v>
      </c>
      <c r="S43" s="3" t="s">
        <v>96</v>
      </c>
      <c r="T43" s="3" t="s">
        <v>135</v>
      </c>
      <c r="U43" s="3" t="s">
        <v>99</v>
      </c>
      <c r="W43" s="3" t="s">
        <v>100</v>
      </c>
      <c r="X43" s="3" t="s">
        <v>100</v>
      </c>
      <c r="Y43" s="3" t="s">
        <v>682</v>
      </c>
      <c r="Z43" s="3" t="s">
        <v>683</v>
      </c>
      <c r="AA43" s="3" t="s">
        <v>529</v>
      </c>
      <c r="AB43" s="3" t="s">
        <v>585</v>
      </c>
      <c r="AC43" s="3" t="s">
        <v>204</v>
      </c>
      <c r="AD43" s="3" t="s">
        <v>166</v>
      </c>
      <c r="AE43" s="3" t="s">
        <v>106</v>
      </c>
      <c r="AF43" s="3" t="s">
        <v>99</v>
      </c>
      <c r="AG43" s="3" t="s">
        <v>275</v>
      </c>
      <c r="AH43" s="3" t="s">
        <v>276</v>
      </c>
      <c r="AI43" s="3" t="s">
        <v>109</v>
      </c>
      <c r="AJ43" s="3" t="s">
        <v>109</v>
      </c>
      <c r="AK43" s="3" t="s">
        <v>325</v>
      </c>
      <c r="AL43" s="3" t="s">
        <v>109</v>
      </c>
      <c r="AM43" s="3" t="s">
        <v>112</v>
      </c>
      <c r="AN43" s="3" t="s">
        <v>684</v>
      </c>
      <c r="AO43" s="3" t="s">
        <v>685</v>
      </c>
      <c r="AP43" s="3" t="s">
        <v>114</v>
      </c>
      <c r="AQ43" s="3" t="s">
        <v>114</v>
      </c>
      <c r="AR43" s="3" t="s">
        <v>146</v>
      </c>
      <c r="AS43" s="3" t="s">
        <v>423</v>
      </c>
      <c r="AT43" s="3" t="s">
        <v>98</v>
      </c>
      <c r="AU43" s="3" t="s">
        <v>98</v>
      </c>
      <c r="AV43" s="3" t="s">
        <v>98</v>
      </c>
      <c r="AW43" s="3" t="s">
        <v>95</v>
      </c>
      <c r="AX43" s="3" t="s">
        <v>96</v>
      </c>
      <c r="AY43" s="3" t="s">
        <v>135</v>
      </c>
      <c r="AZ43" s="3" t="s">
        <v>98</v>
      </c>
      <c r="BA43" s="3" t="s">
        <v>96</v>
      </c>
      <c r="BB43" s="3" t="s">
        <v>98</v>
      </c>
      <c r="BC43" s="3" t="s">
        <v>98</v>
      </c>
      <c r="BD43" s="3" t="s">
        <v>98</v>
      </c>
      <c r="BE43" s="3" t="s">
        <v>261</v>
      </c>
      <c r="BF43" s="3" t="s">
        <v>119</v>
      </c>
      <c r="BG43" s="3" t="s">
        <v>117</v>
      </c>
      <c r="BH43" s="3" t="s">
        <v>148</v>
      </c>
      <c r="BI43" s="3" t="s">
        <v>119</v>
      </c>
      <c r="BJ43" s="3" t="s">
        <v>116</v>
      </c>
      <c r="BK43" s="3" t="s">
        <v>116</v>
      </c>
      <c r="BL43" s="3" t="s">
        <v>117</v>
      </c>
      <c r="BM43" s="3" t="s">
        <v>119</v>
      </c>
      <c r="BN43" s="3" t="s">
        <v>116</v>
      </c>
      <c r="BO43" s="3" t="s">
        <v>116</v>
      </c>
      <c r="BP43" s="3" t="s">
        <v>117</v>
      </c>
      <c r="BQ43" s="3" t="s">
        <v>100</v>
      </c>
      <c r="BR43" s="3" t="s">
        <v>174</v>
      </c>
      <c r="BS43" s="3" t="s">
        <v>686</v>
      </c>
      <c r="BT43" s="3" t="s">
        <v>99</v>
      </c>
      <c r="BU43" s="3" t="s">
        <v>687</v>
      </c>
      <c r="BV43" s="3" t="s">
        <v>688</v>
      </c>
      <c r="BW43" s="3" t="s">
        <v>689</v>
      </c>
      <c r="BX43" s="3" t="s">
        <v>99</v>
      </c>
      <c r="CB43" s="3" t="s">
        <v>690</v>
      </c>
      <c r="CC43" s="4" t="str">
        <f>TEXT("5762684034912786681","0")</f>
        <v>5762684034912786681</v>
      </c>
      <c r="CD43" s="5" t="str">
        <f>HYPERLINK("https://www.jotform.com/edit/5762684034912786681","Edit Submission")</f>
        <v>Edit Submission</v>
      </c>
    </row>
    <row r="44">
      <c r="A44" s="2">
        <v>45250.45112268518</v>
      </c>
      <c r="C44" s="3" t="s">
        <v>155</v>
      </c>
      <c r="D44" s="3" t="s">
        <v>126</v>
      </c>
      <c r="E44" s="3" t="s">
        <v>85</v>
      </c>
      <c r="F44" s="3" t="s">
        <v>182</v>
      </c>
      <c r="G44" s="3" t="s">
        <v>214</v>
      </c>
      <c r="H44" s="3" t="s">
        <v>214</v>
      </c>
      <c r="I44" s="3" t="s">
        <v>691</v>
      </c>
      <c r="J44" s="3" t="s">
        <v>90</v>
      </c>
      <c r="K44" s="3" t="s">
        <v>216</v>
      </c>
      <c r="L44" s="3" t="s">
        <v>546</v>
      </c>
      <c r="M44" s="3" t="s">
        <v>134</v>
      </c>
      <c r="N44" s="3" t="s">
        <v>499</v>
      </c>
      <c r="O44" s="3" t="s">
        <v>95</v>
      </c>
      <c r="P44" s="3" t="s">
        <v>98</v>
      </c>
      <c r="Q44" s="3" t="s">
        <v>96</v>
      </c>
      <c r="R44" s="3" t="s">
        <v>97</v>
      </c>
      <c r="S44" s="3" t="s">
        <v>98</v>
      </c>
      <c r="T44" s="3" t="s">
        <v>97</v>
      </c>
      <c r="U44" s="3" t="s">
        <v>99</v>
      </c>
      <c r="W44" s="3" t="s">
        <v>99</v>
      </c>
      <c r="X44" s="3" t="s">
        <v>100</v>
      </c>
      <c r="Y44" s="3" t="s">
        <v>101</v>
      </c>
      <c r="Z44" s="3" t="s">
        <v>101</v>
      </c>
      <c r="AA44" s="3" t="s">
        <v>692</v>
      </c>
      <c r="AB44" s="3" t="s">
        <v>585</v>
      </c>
      <c r="AC44" s="3" t="s">
        <v>693</v>
      </c>
      <c r="AD44" s="3" t="s">
        <v>221</v>
      </c>
      <c r="AE44" s="3" t="s">
        <v>106</v>
      </c>
      <c r="AF44" s="3" t="s">
        <v>99</v>
      </c>
      <c r="AG44" s="3" t="s">
        <v>694</v>
      </c>
      <c r="AH44" s="3" t="s">
        <v>695</v>
      </c>
      <c r="AI44" s="3" t="s">
        <v>108</v>
      </c>
      <c r="AJ44" s="3" t="s">
        <v>111</v>
      </c>
      <c r="AK44" s="3" t="s">
        <v>325</v>
      </c>
      <c r="AL44" s="3" t="s">
        <v>108</v>
      </c>
      <c r="AM44" s="3" t="s">
        <v>112</v>
      </c>
      <c r="AN44" s="3" t="s">
        <v>696</v>
      </c>
      <c r="AO44" s="3" t="s">
        <v>278</v>
      </c>
      <c r="AP44" s="3" t="s">
        <v>192</v>
      </c>
      <c r="AQ44" s="3" t="s">
        <v>114</v>
      </c>
      <c r="AR44" s="3" t="s">
        <v>146</v>
      </c>
      <c r="AS44" s="3" t="s">
        <v>172</v>
      </c>
      <c r="AT44" s="3" t="s">
        <v>95</v>
      </c>
      <c r="AU44" s="3" t="s">
        <v>96</v>
      </c>
      <c r="AV44" s="3" t="s">
        <v>95</v>
      </c>
      <c r="AW44" s="3" t="s">
        <v>97</v>
      </c>
      <c r="AX44" s="3" t="s">
        <v>97</v>
      </c>
      <c r="AY44" s="3" t="s">
        <v>95</v>
      </c>
      <c r="AZ44" s="3" t="s">
        <v>97</v>
      </c>
      <c r="BA44" s="3" t="s">
        <v>98</v>
      </c>
      <c r="BB44" s="3" t="s">
        <v>98</v>
      </c>
      <c r="BC44" s="3" t="s">
        <v>98</v>
      </c>
      <c r="BD44" s="3" t="s">
        <v>97</v>
      </c>
      <c r="BE44" s="3" t="s">
        <v>671</v>
      </c>
      <c r="BF44" s="3" t="s">
        <v>116</v>
      </c>
      <c r="BG44" s="3" t="s">
        <v>118</v>
      </c>
      <c r="BH44" s="3" t="s">
        <v>116</v>
      </c>
      <c r="BI44" s="3" t="s">
        <v>116</v>
      </c>
      <c r="BJ44" s="3" t="s">
        <v>148</v>
      </c>
      <c r="BK44" s="3" t="s">
        <v>116</v>
      </c>
      <c r="BL44" s="3" t="s">
        <v>116</v>
      </c>
      <c r="BM44" s="3" t="s">
        <v>116</v>
      </c>
      <c r="BN44" s="3" t="s">
        <v>148</v>
      </c>
      <c r="BO44" s="3" t="s">
        <v>116</v>
      </c>
      <c r="BP44" s="3" t="s">
        <v>116</v>
      </c>
      <c r="BQ44" s="3" t="s">
        <v>100</v>
      </c>
      <c r="BR44" s="3" t="s">
        <v>194</v>
      </c>
      <c r="BS44" s="3" t="s">
        <v>99</v>
      </c>
      <c r="BT44" s="3" t="s">
        <v>375</v>
      </c>
      <c r="BU44" s="3" t="s">
        <v>210</v>
      </c>
      <c r="BV44" s="3" t="s">
        <v>211</v>
      </c>
      <c r="BW44" s="3" t="s">
        <v>697</v>
      </c>
      <c r="BX44" s="3" t="s">
        <v>99</v>
      </c>
      <c r="BY44" s="3" t="s">
        <v>698</v>
      </c>
      <c r="BZ44" s="3">
        <v>3.350542191E9</v>
      </c>
      <c r="CA44" s="3" t="s">
        <v>699</v>
      </c>
      <c r="CB44" s="3" t="s">
        <v>700</v>
      </c>
      <c r="CC44" s="4" t="str">
        <f>TEXT("5762685772318439638","0")</f>
        <v>5762685772318439638</v>
      </c>
      <c r="CD44" s="5" t="str">
        <f>HYPERLINK("https://www.jotform.com/edit/5762685772318439638","Edit Submission")</f>
        <v>Edit Submission</v>
      </c>
    </row>
    <row r="45">
      <c r="A45" s="2">
        <v>45250.4525462963</v>
      </c>
      <c r="C45" s="3" t="s">
        <v>155</v>
      </c>
      <c r="D45" s="3" t="s">
        <v>126</v>
      </c>
      <c r="E45" s="3" t="s">
        <v>156</v>
      </c>
      <c r="F45" s="3" t="s">
        <v>86</v>
      </c>
      <c r="G45" s="3" t="s">
        <v>200</v>
      </c>
      <c r="H45" s="3" t="s">
        <v>129</v>
      </c>
      <c r="I45" s="3" t="s">
        <v>701</v>
      </c>
      <c r="J45" s="3" t="s">
        <v>184</v>
      </c>
      <c r="K45" s="3" t="s">
        <v>185</v>
      </c>
      <c r="L45" s="3" t="s">
        <v>92</v>
      </c>
      <c r="M45" s="3" t="s">
        <v>94</v>
      </c>
      <c r="N45" s="3" t="s">
        <v>134</v>
      </c>
      <c r="O45" s="3" t="s">
        <v>95</v>
      </c>
      <c r="P45" s="3" t="s">
        <v>95</v>
      </c>
      <c r="Q45" s="3" t="s">
        <v>97</v>
      </c>
      <c r="R45" s="3" t="s">
        <v>97</v>
      </c>
      <c r="S45" s="3" t="s">
        <v>96</v>
      </c>
      <c r="T45" s="3" t="s">
        <v>97</v>
      </c>
      <c r="U45" s="3" t="s">
        <v>99</v>
      </c>
      <c r="W45" s="3" t="s">
        <v>100</v>
      </c>
      <c r="X45" s="3" t="s">
        <v>100</v>
      </c>
      <c r="Y45" s="3">
        <v>1.0</v>
      </c>
      <c r="Z45" s="3" t="s">
        <v>702</v>
      </c>
      <c r="AA45" s="3" t="s">
        <v>703</v>
      </c>
      <c r="AB45" s="3" t="s">
        <v>704</v>
      </c>
      <c r="AC45" s="3" t="s">
        <v>204</v>
      </c>
      <c r="AD45" s="3" t="s">
        <v>166</v>
      </c>
      <c r="AE45" s="3" t="s">
        <v>106</v>
      </c>
      <c r="AF45" s="3" t="s">
        <v>99</v>
      </c>
      <c r="AG45" s="3" t="s">
        <v>275</v>
      </c>
      <c r="AH45" s="3" t="s">
        <v>276</v>
      </c>
      <c r="AI45" s="3" t="s">
        <v>111</v>
      </c>
      <c r="AJ45" s="3" t="s">
        <v>111</v>
      </c>
      <c r="AK45" s="3" t="s">
        <v>111</v>
      </c>
      <c r="AL45" s="3" t="s">
        <v>111</v>
      </c>
      <c r="AM45" s="3" t="s">
        <v>112</v>
      </c>
      <c r="AN45" s="3" t="s">
        <v>705</v>
      </c>
      <c r="AO45" s="3" t="s">
        <v>545</v>
      </c>
      <c r="AP45" s="3" t="s">
        <v>115</v>
      </c>
      <c r="AQ45" s="3" t="s">
        <v>146</v>
      </c>
      <c r="AR45" s="3" t="s">
        <v>227</v>
      </c>
      <c r="AS45" s="3" t="s">
        <v>115</v>
      </c>
      <c r="AT45" s="3" t="s">
        <v>95</v>
      </c>
      <c r="AU45" s="3" t="s">
        <v>96</v>
      </c>
      <c r="AV45" s="3" t="s">
        <v>96</v>
      </c>
      <c r="AW45" s="3" t="s">
        <v>95</v>
      </c>
      <c r="AX45" s="3" t="s">
        <v>96</v>
      </c>
      <c r="AY45" s="3" t="s">
        <v>96</v>
      </c>
      <c r="AZ45" s="3" t="s">
        <v>95</v>
      </c>
      <c r="BA45" s="3" t="s">
        <v>96</v>
      </c>
      <c r="BB45" s="3" t="s">
        <v>98</v>
      </c>
      <c r="BC45" s="3" t="s">
        <v>95</v>
      </c>
      <c r="BD45" s="3" t="s">
        <v>96</v>
      </c>
      <c r="BE45" s="3" t="s">
        <v>706</v>
      </c>
      <c r="BF45" s="3" t="s">
        <v>116</v>
      </c>
      <c r="BG45" s="3" t="s">
        <v>117</v>
      </c>
      <c r="BH45" s="3" t="s">
        <v>119</v>
      </c>
      <c r="BI45" s="3" t="s">
        <v>116</v>
      </c>
      <c r="BJ45" s="3" t="s">
        <v>117</v>
      </c>
      <c r="BK45" s="3" t="s">
        <v>116</v>
      </c>
      <c r="BL45" s="3" t="s">
        <v>118</v>
      </c>
      <c r="BM45" s="3" t="s">
        <v>119</v>
      </c>
      <c r="BN45" s="3" t="s">
        <v>118</v>
      </c>
      <c r="BO45" s="3" t="s">
        <v>119</v>
      </c>
      <c r="BP45" s="3" t="s">
        <v>148</v>
      </c>
      <c r="BQ45" s="3" t="s">
        <v>100</v>
      </c>
      <c r="BR45" s="3" t="s">
        <v>194</v>
      </c>
      <c r="BS45" s="3" t="s">
        <v>99</v>
      </c>
      <c r="BT45" s="3" t="s">
        <v>99</v>
      </c>
      <c r="BU45" s="3" t="s">
        <v>92</v>
      </c>
      <c r="BV45" s="3" t="s">
        <v>707</v>
      </c>
      <c r="BW45" s="3" t="s">
        <v>708</v>
      </c>
      <c r="BX45" s="3" t="s">
        <v>100</v>
      </c>
      <c r="BY45" s="3" t="s">
        <v>709</v>
      </c>
      <c r="BZ45" s="3">
        <v>3.102413787E9</v>
      </c>
      <c r="CA45" s="3" t="s">
        <v>710</v>
      </c>
      <c r="CB45" s="3" t="s">
        <v>711</v>
      </c>
      <c r="CC45" s="4" t="str">
        <f>TEXT("5762687001127300137","0")</f>
        <v>5762687001127300137</v>
      </c>
      <c r="CD45" s="5" t="str">
        <f>HYPERLINK("https://www.jotform.com/edit/5762687001127300137","Edit Submission")</f>
        <v>Edit Submission</v>
      </c>
    </row>
    <row r="46">
      <c r="A46" s="2">
        <v>45250.45837962963</v>
      </c>
      <c r="C46" s="3" t="s">
        <v>83</v>
      </c>
      <c r="D46" s="3" t="s">
        <v>126</v>
      </c>
      <c r="E46" s="3" t="s">
        <v>85</v>
      </c>
      <c r="F46" s="3" t="s">
        <v>86</v>
      </c>
      <c r="G46" s="3" t="s">
        <v>200</v>
      </c>
      <c r="H46" s="3" t="s">
        <v>129</v>
      </c>
      <c r="I46" s="3" t="s">
        <v>712</v>
      </c>
      <c r="J46" s="3" t="s">
        <v>160</v>
      </c>
      <c r="K46" s="3" t="s">
        <v>132</v>
      </c>
      <c r="L46" s="3" t="s">
        <v>133</v>
      </c>
      <c r="M46" s="3" t="s">
        <v>94</v>
      </c>
      <c r="N46" s="3" t="s">
        <v>134</v>
      </c>
      <c r="O46" s="3" t="s">
        <v>95</v>
      </c>
      <c r="P46" s="3" t="s">
        <v>95</v>
      </c>
      <c r="Q46" s="3" t="s">
        <v>97</v>
      </c>
      <c r="R46" s="3" t="s">
        <v>135</v>
      </c>
      <c r="S46" s="3" t="s">
        <v>96</v>
      </c>
      <c r="T46" s="3" t="s">
        <v>135</v>
      </c>
      <c r="U46" s="3" t="s">
        <v>99</v>
      </c>
      <c r="W46" s="3" t="s">
        <v>100</v>
      </c>
      <c r="X46" s="3" t="s">
        <v>100</v>
      </c>
      <c r="Y46" s="3">
        <v>2.0</v>
      </c>
      <c r="Z46" s="3" t="s">
        <v>713</v>
      </c>
      <c r="AA46" s="3" t="s">
        <v>714</v>
      </c>
      <c r="AB46" s="3" t="s">
        <v>632</v>
      </c>
      <c r="AC46" s="3" t="s">
        <v>715</v>
      </c>
      <c r="AD46" s="3" t="s">
        <v>166</v>
      </c>
      <c r="AE46" s="3" t="s">
        <v>106</v>
      </c>
      <c r="AF46" s="3" t="s">
        <v>99</v>
      </c>
      <c r="AG46" s="3" t="s">
        <v>716</v>
      </c>
      <c r="AH46" s="3" t="s">
        <v>324</v>
      </c>
      <c r="AI46" s="3" t="s">
        <v>110</v>
      </c>
      <c r="AJ46" s="3" t="s">
        <v>109</v>
      </c>
      <c r="AK46" s="3" t="s">
        <v>110</v>
      </c>
      <c r="AL46" s="3" t="s">
        <v>110</v>
      </c>
      <c r="AM46" s="3" t="s">
        <v>207</v>
      </c>
      <c r="AN46" s="3" t="s">
        <v>717</v>
      </c>
      <c r="AO46" s="3" t="s">
        <v>718</v>
      </c>
      <c r="AP46" s="3" t="s">
        <v>145</v>
      </c>
      <c r="AQ46" s="3" t="s">
        <v>114</v>
      </c>
      <c r="AR46" s="3" t="s">
        <v>146</v>
      </c>
      <c r="AS46" s="3" t="s">
        <v>115</v>
      </c>
      <c r="AT46" s="3" t="s">
        <v>95</v>
      </c>
      <c r="AU46" s="3" t="s">
        <v>95</v>
      </c>
      <c r="AV46" s="3" t="s">
        <v>95</v>
      </c>
      <c r="AW46" s="3" t="s">
        <v>95</v>
      </c>
      <c r="AX46" s="3" t="s">
        <v>95</v>
      </c>
      <c r="AY46" s="3" t="s">
        <v>135</v>
      </c>
      <c r="AZ46" s="3" t="s">
        <v>98</v>
      </c>
      <c r="BA46" s="3" t="s">
        <v>95</v>
      </c>
      <c r="BB46" s="3" t="s">
        <v>95</v>
      </c>
      <c r="BC46" s="3" t="s">
        <v>95</v>
      </c>
      <c r="BD46" s="3" t="s">
        <v>95</v>
      </c>
      <c r="BE46" s="3" t="s">
        <v>719</v>
      </c>
      <c r="BF46" s="3" t="s">
        <v>116</v>
      </c>
      <c r="BG46" s="3" t="s">
        <v>116</v>
      </c>
      <c r="BH46" s="3" t="s">
        <v>116</v>
      </c>
      <c r="BI46" s="3" t="s">
        <v>119</v>
      </c>
      <c r="BJ46" s="3" t="s">
        <v>116</v>
      </c>
      <c r="BK46" s="3" t="s">
        <v>116</v>
      </c>
      <c r="BL46" s="3" t="s">
        <v>116</v>
      </c>
      <c r="BM46" s="3" t="s">
        <v>116</v>
      </c>
      <c r="BN46" s="3" t="s">
        <v>116</v>
      </c>
      <c r="BO46" s="3" t="s">
        <v>119</v>
      </c>
      <c r="BP46" s="3" t="s">
        <v>148</v>
      </c>
      <c r="BQ46" s="3" t="s">
        <v>100</v>
      </c>
      <c r="BR46" s="3" t="s">
        <v>174</v>
      </c>
      <c r="BS46" s="3" t="s">
        <v>99</v>
      </c>
      <c r="BT46" s="3" t="s">
        <v>99</v>
      </c>
      <c r="BU46" s="3" t="s">
        <v>720</v>
      </c>
      <c r="BV46" s="3" t="s">
        <v>721</v>
      </c>
      <c r="BW46" s="3" t="s">
        <v>722</v>
      </c>
      <c r="BX46" s="3" t="s">
        <v>100</v>
      </c>
      <c r="BY46" s="3" t="s">
        <v>723</v>
      </c>
      <c r="BZ46" s="3">
        <v>3.082336888E9</v>
      </c>
      <c r="CA46" s="3" t="s">
        <v>724</v>
      </c>
      <c r="CB46" s="3" t="s">
        <v>725</v>
      </c>
      <c r="CC46" s="4" t="str">
        <f>TEXT("5762692044885238482","0")</f>
        <v>5762692044885238482</v>
      </c>
      <c r="CD46" s="5" t="str">
        <f>HYPERLINK("https://www.jotform.com/edit/5762692044885238482","Edit Submission")</f>
        <v>Edit Submission</v>
      </c>
    </row>
    <row r="47">
      <c r="A47" s="2">
        <v>45250.45951388889</v>
      </c>
      <c r="C47" s="3" t="s">
        <v>83</v>
      </c>
      <c r="D47" s="3" t="s">
        <v>126</v>
      </c>
      <c r="E47" s="3" t="s">
        <v>156</v>
      </c>
      <c r="F47" s="3" t="s">
        <v>86</v>
      </c>
      <c r="G47" s="3" t="s">
        <v>286</v>
      </c>
      <c r="H47" s="3" t="s">
        <v>129</v>
      </c>
      <c r="I47" s="3" t="s">
        <v>691</v>
      </c>
      <c r="J47" s="3" t="s">
        <v>160</v>
      </c>
      <c r="K47" s="3" t="s">
        <v>91</v>
      </c>
      <c r="L47" s="3" t="s">
        <v>570</v>
      </c>
      <c r="M47" s="3" t="s">
        <v>94</v>
      </c>
      <c r="N47" s="3" t="s">
        <v>134</v>
      </c>
      <c r="O47" s="3" t="s">
        <v>98</v>
      </c>
      <c r="P47" s="3" t="s">
        <v>95</v>
      </c>
      <c r="Q47" s="3" t="s">
        <v>95</v>
      </c>
      <c r="R47" s="3" t="s">
        <v>135</v>
      </c>
      <c r="S47" s="3" t="s">
        <v>98</v>
      </c>
      <c r="T47" s="3" t="s">
        <v>97</v>
      </c>
      <c r="U47" s="3" t="s">
        <v>99</v>
      </c>
      <c r="W47" s="3" t="s">
        <v>100</v>
      </c>
      <c r="X47" s="3" t="s">
        <v>100</v>
      </c>
      <c r="Y47" s="3">
        <v>4.0</v>
      </c>
      <c r="Z47" s="3" t="s">
        <v>99</v>
      </c>
      <c r="AA47" s="3" t="s">
        <v>726</v>
      </c>
      <c r="AB47" s="3" t="s">
        <v>727</v>
      </c>
      <c r="AC47" s="3" t="s">
        <v>728</v>
      </c>
      <c r="AD47" s="3" t="s">
        <v>293</v>
      </c>
      <c r="AE47" s="3" t="s">
        <v>106</v>
      </c>
      <c r="AF47" s="3" t="s">
        <v>99</v>
      </c>
      <c r="AG47" s="3" t="s">
        <v>567</v>
      </c>
      <c r="AH47" s="3" t="s">
        <v>729</v>
      </c>
      <c r="AI47" s="3" t="s">
        <v>108</v>
      </c>
      <c r="AJ47" s="3" t="s">
        <v>111</v>
      </c>
      <c r="AK47" s="3" t="s">
        <v>111</v>
      </c>
      <c r="AL47" s="3" t="s">
        <v>111</v>
      </c>
      <c r="AM47" s="3" t="s">
        <v>207</v>
      </c>
      <c r="AN47" s="3" t="s">
        <v>730</v>
      </c>
      <c r="AO47" s="3" t="s">
        <v>558</v>
      </c>
      <c r="AP47" s="3" t="s">
        <v>114</v>
      </c>
      <c r="AQ47" s="3" t="s">
        <v>114</v>
      </c>
      <c r="AR47" s="3" t="s">
        <v>115</v>
      </c>
      <c r="AS47" s="3" t="s">
        <v>115</v>
      </c>
      <c r="AT47" s="3" t="s">
        <v>95</v>
      </c>
      <c r="AU47" s="3" t="s">
        <v>95</v>
      </c>
      <c r="AV47" s="3" t="s">
        <v>96</v>
      </c>
      <c r="AW47" s="3" t="s">
        <v>95</v>
      </c>
      <c r="AX47" s="3" t="s">
        <v>97</v>
      </c>
      <c r="AY47" s="3" t="s">
        <v>96</v>
      </c>
      <c r="AZ47" s="3" t="s">
        <v>95</v>
      </c>
      <c r="BA47" s="3" t="s">
        <v>95</v>
      </c>
      <c r="BB47" s="3" t="s">
        <v>98</v>
      </c>
      <c r="BC47" s="3" t="s">
        <v>98</v>
      </c>
      <c r="BD47" s="3" t="s">
        <v>95</v>
      </c>
      <c r="BE47" s="3" t="s">
        <v>209</v>
      </c>
      <c r="BF47" s="3" t="s">
        <v>117</v>
      </c>
      <c r="BG47" s="3" t="s">
        <v>119</v>
      </c>
      <c r="BH47" s="3" t="s">
        <v>119</v>
      </c>
      <c r="BI47" s="3" t="s">
        <v>148</v>
      </c>
      <c r="BJ47" s="3" t="s">
        <v>119</v>
      </c>
      <c r="BK47" s="3" t="s">
        <v>116</v>
      </c>
      <c r="BL47" s="3" t="s">
        <v>116</v>
      </c>
      <c r="BM47" s="3" t="s">
        <v>117</v>
      </c>
      <c r="BN47" s="3" t="s">
        <v>148</v>
      </c>
      <c r="BO47" s="3" t="s">
        <v>148</v>
      </c>
      <c r="BP47" s="3" t="s">
        <v>148</v>
      </c>
      <c r="BQ47" s="3" t="s">
        <v>100</v>
      </c>
      <c r="BR47" s="3" t="s">
        <v>120</v>
      </c>
      <c r="BS47" s="3" t="s">
        <v>99</v>
      </c>
      <c r="BT47" s="3" t="s">
        <v>731</v>
      </c>
      <c r="BU47" s="3" t="s">
        <v>732</v>
      </c>
      <c r="BV47" s="3" t="s">
        <v>363</v>
      </c>
      <c r="BW47" s="3" t="s">
        <v>733</v>
      </c>
      <c r="BX47" s="3" t="s">
        <v>100</v>
      </c>
      <c r="BY47" s="3" t="s">
        <v>734</v>
      </c>
      <c r="BZ47" s="3">
        <v>3.342116389E9</v>
      </c>
      <c r="CB47" s="3" t="s">
        <v>735</v>
      </c>
      <c r="CC47" s="4" t="str">
        <f>TEXT("5762693012082562144","0")</f>
        <v>5762693012082562144</v>
      </c>
      <c r="CD47" s="5" t="str">
        <f>HYPERLINK("https://www.jotform.com/edit/5762693012082562144","Edit Submission")</f>
        <v>Edit Submission</v>
      </c>
    </row>
    <row r="48">
      <c r="A48" s="2">
        <v>45250.48521990741</v>
      </c>
      <c r="C48" s="3" t="s">
        <v>83</v>
      </c>
      <c r="D48" s="3" t="s">
        <v>126</v>
      </c>
      <c r="E48" s="3" t="s">
        <v>85</v>
      </c>
      <c r="F48" s="3" t="s">
        <v>86</v>
      </c>
      <c r="G48" s="3" t="s">
        <v>129</v>
      </c>
      <c r="H48" s="3" t="s">
        <v>129</v>
      </c>
      <c r="I48" s="3" t="s">
        <v>736</v>
      </c>
      <c r="J48" s="3" t="s">
        <v>184</v>
      </c>
      <c r="K48" s="3" t="s">
        <v>737</v>
      </c>
      <c r="L48" s="3" t="s">
        <v>417</v>
      </c>
      <c r="M48" s="3" t="s">
        <v>93</v>
      </c>
      <c r="N48" s="3" t="s">
        <v>134</v>
      </c>
      <c r="O48" s="3" t="s">
        <v>98</v>
      </c>
      <c r="P48" s="3" t="s">
        <v>98</v>
      </c>
      <c r="Q48" s="3" t="s">
        <v>135</v>
      </c>
      <c r="R48" s="3" t="s">
        <v>135</v>
      </c>
      <c r="S48" s="3" t="s">
        <v>96</v>
      </c>
      <c r="T48" s="3" t="s">
        <v>97</v>
      </c>
      <c r="U48" s="3" t="s">
        <v>99</v>
      </c>
      <c r="W48" s="3" t="s">
        <v>100</v>
      </c>
      <c r="X48" s="3" t="s">
        <v>100</v>
      </c>
      <c r="Y48" s="3" t="s">
        <v>101</v>
      </c>
      <c r="Z48" s="3" t="s">
        <v>99</v>
      </c>
      <c r="AA48" s="3" t="s">
        <v>738</v>
      </c>
      <c r="AB48" s="3" t="s">
        <v>739</v>
      </c>
      <c r="AC48" s="3" t="s">
        <v>308</v>
      </c>
      <c r="AD48" s="3" t="s">
        <v>166</v>
      </c>
      <c r="AE48" s="3" t="s">
        <v>106</v>
      </c>
      <c r="AF48" s="3" t="s">
        <v>99</v>
      </c>
      <c r="AG48" s="3" t="s">
        <v>205</v>
      </c>
      <c r="AH48" s="3" t="s">
        <v>740</v>
      </c>
      <c r="AI48" s="3" t="s">
        <v>108</v>
      </c>
      <c r="AJ48" s="3" t="s">
        <v>109</v>
      </c>
      <c r="AK48" s="3" t="s">
        <v>109</v>
      </c>
      <c r="AL48" s="3" t="s">
        <v>108</v>
      </c>
      <c r="AM48" s="3" t="s">
        <v>112</v>
      </c>
      <c r="AN48" s="3" t="s">
        <v>741</v>
      </c>
      <c r="AO48" s="3" t="s">
        <v>742</v>
      </c>
      <c r="AP48" s="3" t="s">
        <v>192</v>
      </c>
      <c r="AQ48" s="3" t="s">
        <v>171</v>
      </c>
      <c r="AR48" s="3" t="s">
        <v>172</v>
      </c>
      <c r="AS48" s="3" t="s">
        <v>114</v>
      </c>
      <c r="AT48" s="3" t="s">
        <v>98</v>
      </c>
      <c r="AU48" s="3" t="s">
        <v>95</v>
      </c>
      <c r="AV48" s="3" t="s">
        <v>95</v>
      </c>
      <c r="AW48" s="3" t="s">
        <v>95</v>
      </c>
      <c r="AX48" s="3" t="s">
        <v>96</v>
      </c>
      <c r="AY48" s="3" t="s">
        <v>96</v>
      </c>
      <c r="AZ48" s="3" t="s">
        <v>97</v>
      </c>
      <c r="BA48" s="3" t="s">
        <v>95</v>
      </c>
      <c r="BB48" s="3" t="s">
        <v>96</v>
      </c>
      <c r="BC48" s="3" t="s">
        <v>95</v>
      </c>
      <c r="BD48" s="3" t="s">
        <v>96</v>
      </c>
      <c r="BE48" s="3" t="s">
        <v>743</v>
      </c>
      <c r="BF48" s="3" t="s">
        <v>116</v>
      </c>
      <c r="BG48" s="3" t="s">
        <v>148</v>
      </c>
      <c r="BH48" s="3" t="s">
        <v>119</v>
      </c>
      <c r="BI48" s="3" t="s">
        <v>148</v>
      </c>
      <c r="BJ48" s="3" t="s">
        <v>117</v>
      </c>
      <c r="BK48" s="3" t="s">
        <v>119</v>
      </c>
      <c r="BL48" s="3" t="s">
        <v>119</v>
      </c>
      <c r="BM48" s="3" t="s">
        <v>117</v>
      </c>
      <c r="BN48" s="3" t="s">
        <v>119</v>
      </c>
      <c r="BO48" s="3" t="s">
        <v>119</v>
      </c>
      <c r="BP48" s="3" t="s">
        <v>148</v>
      </c>
      <c r="BQ48" s="3" t="s">
        <v>100</v>
      </c>
      <c r="BR48" s="3" t="s">
        <v>174</v>
      </c>
      <c r="BS48" s="3" t="s">
        <v>99</v>
      </c>
      <c r="BT48" s="3" t="s">
        <v>99</v>
      </c>
      <c r="BU48" s="3" t="s">
        <v>289</v>
      </c>
      <c r="BV48" s="3" t="s">
        <v>744</v>
      </c>
      <c r="BW48" s="3" t="s">
        <v>745</v>
      </c>
      <c r="BX48" s="3" t="s">
        <v>99</v>
      </c>
      <c r="BY48" s="3" t="s">
        <v>746</v>
      </c>
      <c r="BZ48" s="3">
        <v>3.130771099E9</v>
      </c>
      <c r="CA48" s="3" t="s">
        <v>747</v>
      </c>
      <c r="CB48" s="3" t="s">
        <v>199</v>
      </c>
      <c r="CC48" s="4" t="str">
        <f>TEXT("5762715236419697143","0")</f>
        <v>5762715236419697143</v>
      </c>
      <c r="CD48" s="5" t="str">
        <f>HYPERLINK("https://www.jotform.com/edit/5762715236419697143","Edit Submission")</f>
        <v>Edit Submission</v>
      </c>
    </row>
    <row r="49">
      <c r="A49" s="2">
        <v>45250.500659722224</v>
      </c>
      <c r="C49" s="3" t="s">
        <v>155</v>
      </c>
      <c r="D49" s="3" t="s">
        <v>126</v>
      </c>
      <c r="E49" s="3" t="s">
        <v>85</v>
      </c>
      <c r="F49" s="3" t="s">
        <v>86</v>
      </c>
      <c r="G49" s="3" t="s">
        <v>748</v>
      </c>
      <c r="H49" s="3" t="s">
        <v>749</v>
      </c>
      <c r="I49" s="3" t="s">
        <v>446</v>
      </c>
      <c r="J49" s="3" t="s">
        <v>160</v>
      </c>
      <c r="K49" s="3" t="s">
        <v>252</v>
      </c>
      <c r="L49" s="3" t="s">
        <v>720</v>
      </c>
      <c r="M49" s="3" t="s">
        <v>93</v>
      </c>
      <c r="N49" s="3" t="s">
        <v>134</v>
      </c>
      <c r="O49" s="3" t="s">
        <v>95</v>
      </c>
      <c r="P49" s="3" t="s">
        <v>95</v>
      </c>
      <c r="Q49" s="3" t="s">
        <v>97</v>
      </c>
      <c r="R49" s="3" t="s">
        <v>135</v>
      </c>
      <c r="S49" s="3" t="s">
        <v>97</v>
      </c>
      <c r="T49" s="3" t="s">
        <v>135</v>
      </c>
      <c r="U49" s="3" t="s">
        <v>99</v>
      </c>
      <c r="W49" s="3" t="s">
        <v>100</v>
      </c>
      <c r="X49" s="3" t="s">
        <v>100</v>
      </c>
      <c r="Z49" s="3" t="s">
        <v>99</v>
      </c>
      <c r="AA49" s="3" t="s">
        <v>750</v>
      </c>
      <c r="AB49" s="3" t="s">
        <v>554</v>
      </c>
      <c r="AC49" s="3" t="s">
        <v>751</v>
      </c>
      <c r="AD49" s="3" t="s">
        <v>166</v>
      </c>
      <c r="AE49" s="3" t="s">
        <v>106</v>
      </c>
      <c r="AF49" s="3" t="s">
        <v>99</v>
      </c>
      <c r="AG49" s="3" t="s">
        <v>309</v>
      </c>
      <c r="AH49" s="3" t="s">
        <v>752</v>
      </c>
      <c r="AI49" s="3" t="s">
        <v>111</v>
      </c>
      <c r="AJ49" s="3" t="s">
        <v>111</v>
      </c>
      <c r="AK49" s="3" t="s">
        <v>111</v>
      </c>
      <c r="AL49" s="3" t="s">
        <v>111</v>
      </c>
      <c r="AM49" s="3" t="s">
        <v>112</v>
      </c>
      <c r="AN49" s="3" t="s">
        <v>753</v>
      </c>
      <c r="AO49" s="3" t="s">
        <v>545</v>
      </c>
      <c r="AP49" s="3" t="s">
        <v>114</v>
      </c>
      <c r="AQ49" s="3" t="s">
        <v>226</v>
      </c>
      <c r="AR49" s="3" t="s">
        <v>146</v>
      </c>
      <c r="AS49" s="3" t="s">
        <v>423</v>
      </c>
      <c r="AT49" s="3" t="s">
        <v>95</v>
      </c>
      <c r="AU49" s="3" t="s">
        <v>95</v>
      </c>
      <c r="AV49" s="3" t="s">
        <v>96</v>
      </c>
      <c r="AW49" s="3" t="s">
        <v>96</v>
      </c>
      <c r="AX49" s="3" t="s">
        <v>95</v>
      </c>
      <c r="AY49" s="3" t="s">
        <v>97</v>
      </c>
      <c r="AZ49" s="3" t="s">
        <v>98</v>
      </c>
      <c r="BA49" s="3" t="s">
        <v>98</v>
      </c>
      <c r="BB49" s="3" t="s">
        <v>98</v>
      </c>
      <c r="BC49" s="3" t="s">
        <v>98</v>
      </c>
      <c r="BD49" s="3" t="s">
        <v>96</v>
      </c>
      <c r="BE49" s="3" t="s">
        <v>754</v>
      </c>
      <c r="BF49" s="3" t="s">
        <v>117</v>
      </c>
      <c r="BG49" s="3" t="s">
        <v>117</v>
      </c>
      <c r="BH49" s="3" t="s">
        <v>148</v>
      </c>
      <c r="BI49" s="3" t="s">
        <v>117</v>
      </c>
      <c r="BJ49" s="3" t="s">
        <v>117</v>
      </c>
      <c r="BK49" s="3" t="s">
        <v>119</v>
      </c>
      <c r="BL49" s="3" t="s">
        <v>119</v>
      </c>
      <c r="BM49" s="3" t="s">
        <v>119</v>
      </c>
      <c r="BN49" s="3" t="s">
        <v>117</v>
      </c>
      <c r="BO49" s="3" t="s">
        <v>148</v>
      </c>
      <c r="BP49" s="3" t="s">
        <v>119</v>
      </c>
      <c r="BQ49" s="3" t="s">
        <v>99</v>
      </c>
      <c r="BR49" s="3" t="s">
        <v>194</v>
      </c>
      <c r="BS49" s="3" t="s">
        <v>99</v>
      </c>
      <c r="BT49" s="3" t="s">
        <v>755</v>
      </c>
      <c r="BU49" s="3" t="s">
        <v>720</v>
      </c>
      <c r="BV49" s="3" t="s">
        <v>756</v>
      </c>
      <c r="BW49" s="3" t="s">
        <v>757</v>
      </c>
      <c r="BX49" s="3" t="s">
        <v>99</v>
      </c>
      <c r="BY49" s="3" t="s">
        <v>758</v>
      </c>
      <c r="BZ49" s="3">
        <v>3.362527557E9</v>
      </c>
      <c r="CA49" s="3" t="s">
        <v>759</v>
      </c>
      <c r="CB49" s="3" t="s">
        <v>760</v>
      </c>
      <c r="CC49" s="4" t="str">
        <f>TEXT("5762728575837959965","0")</f>
        <v>5762728575837959965</v>
      </c>
      <c r="CD49" s="5" t="str">
        <f>HYPERLINK("https://www.jotform.com/edit/5762728575837959965","Edit Submission")</f>
        <v>Edit Submission</v>
      </c>
    </row>
    <row r="50">
      <c r="A50" s="2">
        <v>45250.5012037037</v>
      </c>
      <c r="C50" s="3" t="s">
        <v>83</v>
      </c>
      <c r="D50" s="3" t="s">
        <v>126</v>
      </c>
      <c r="E50" s="3" t="s">
        <v>85</v>
      </c>
      <c r="F50" s="3" t="s">
        <v>86</v>
      </c>
      <c r="G50" s="3" t="s">
        <v>564</v>
      </c>
      <c r="H50" s="3" t="s">
        <v>564</v>
      </c>
      <c r="I50" s="3" t="s">
        <v>761</v>
      </c>
      <c r="J50" s="3" t="s">
        <v>160</v>
      </c>
      <c r="K50" s="3" t="s">
        <v>252</v>
      </c>
      <c r="L50" s="3" t="s">
        <v>133</v>
      </c>
      <c r="M50" s="3" t="s">
        <v>93</v>
      </c>
      <c r="N50" s="3" t="s">
        <v>94</v>
      </c>
      <c r="O50" s="3" t="s">
        <v>98</v>
      </c>
      <c r="P50" s="3" t="s">
        <v>98</v>
      </c>
      <c r="Q50" s="3" t="s">
        <v>97</v>
      </c>
      <c r="R50" s="3" t="s">
        <v>95</v>
      </c>
      <c r="S50" s="3" t="s">
        <v>95</v>
      </c>
      <c r="T50" s="3" t="s">
        <v>96</v>
      </c>
      <c r="U50" s="3" t="s">
        <v>99</v>
      </c>
      <c r="W50" s="3" t="s">
        <v>100</v>
      </c>
      <c r="X50" s="3" t="s">
        <v>100</v>
      </c>
      <c r="Y50" s="3">
        <v>1.0</v>
      </c>
      <c r="Z50" s="3" t="s">
        <v>99</v>
      </c>
      <c r="AA50" s="3" t="s">
        <v>762</v>
      </c>
      <c r="AB50" s="3" t="s">
        <v>218</v>
      </c>
      <c r="AC50" s="3" t="s">
        <v>763</v>
      </c>
      <c r="AD50" s="3" t="s">
        <v>166</v>
      </c>
      <c r="AE50" s="3" t="s">
        <v>106</v>
      </c>
      <c r="AF50" s="3" t="s">
        <v>99</v>
      </c>
      <c r="AG50" s="3" t="s">
        <v>588</v>
      </c>
      <c r="AH50" s="3" t="s">
        <v>764</v>
      </c>
      <c r="AI50" s="3" t="s">
        <v>109</v>
      </c>
      <c r="AJ50" s="3" t="s">
        <v>109</v>
      </c>
      <c r="AK50" s="3" t="s">
        <v>111</v>
      </c>
      <c r="AL50" s="3" t="s">
        <v>111</v>
      </c>
      <c r="AM50" s="3" t="s">
        <v>112</v>
      </c>
      <c r="AN50" s="3" t="s">
        <v>765</v>
      </c>
      <c r="AO50" s="3" t="s">
        <v>766</v>
      </c>
      <c r="AP50" s="3" t="s">
        <v>146</v>
      </c>
      <c r="AQ50" s="3" t="s">
        <v>114</v>
      </c>
      <c r="AR50" s="3" t="s">
        <v>115</v>
      </c>
      <c r="AS50" s="3" t="s">
        <v>146</v>
      </c>
      <c r="AT50" s="3" t="s">
        <v>95</v>
      </c>
      <c r="AU50" s="3" t="s">
        <v>95</v>
      </c>
      <c r="AV50" s="3" t="s">
        <v>96</v>
      </c>
      <c r="AW50" s="3" t="s">
        <v>96</v>
      </c>
      <c r="AX50" s="3" t="s">
        <v>95</v>
      </c>
      <c r="AY50" s="3" t="s">
        <v>98</v>
      </c>
      <c r="AZ50" s="3" t="s">
        <v>95</v>
      </c>
      <c r="BA50" s="3" t="s">
        <v>98</v>
      </c>
      <c r="BB50" s="3" t="s">
        <v>95</v>
      </c>
      <c r="BC50" s="3" t="s">
        <v>98</v>
      </c>
      <c r="BD50" s="3" t="s">
        <v>95</v>
      </c>
      <c r="BE50" s="3" t="s">
        <v>508</v>
      </c>
      <c r="BF50" s="3" t="s">
        <v>119</v>
      </c>
      <c r="BG50" s="3" t="s">
        <v>117</v>
      </c>
      <c r="BH50" s="3" t="s">
        <v>116</v>
      </c>
      <c r="BI50" s="3" t="s">
        <v>148</v>
      </c>
      <c r="BJ50" s="3" t="s">
        <v>116</v>
      </c>
      <c r="BK50" s="3" t="s">
        <v>116</v>
      </c>
      <c r="BL50" s="3" t="s">
        <v>116</v>
      </c>
      <c r="BM50" s="3" t="s">
        <v>119</v>
      </c>
      <c r="BN50" s="3" t="s">
        <v>117</v>
      </c>
      <c r="BO50" s="3" t="s">
        <v>148</v>
      </c>
      <c r="BP50" s="3" t="s">
        <v>117</v>
      </c>
      <c r="BQ50" s="3" t="s">
        <v>100</v>
      </c>
      <c r="BR50" s="3" t="s">
        <v>120</v>
      </c>
      <c r="BS50" s="3" t="s">
        <v>99</v>
      </c>
      <c r="BT50" s="3" t="s">
        <v>99</v>
      </c>
      <c r="BU50" s="3" t="s">
        <v>546</v>
      </c>
      <c r="BV50" s="3" t="s">
        <v>767</v>
      </c>
      <c r="BW50" s="3" t="s">
        <v>768</v>
      </c>
      <c r="BX50" s="3" t="s">
        <v>100</v>
      </c>
      <c r="BY50" s="3" t="s">
        <v>769</v>
      </c>
      <c r="BZ50" s="3">
        <v>3.082352757E9</v>
      </c>
      <c r="CA50" s="3" t="s">
        <v>770</v>
      </c>
      <c r="CB50" s="3" t="s">
        <v>268</v>
      </c>
      <c r="CC50" s="4" t="str">
        <f>TEXT("5762729043019249101","0")</f>
        <v>5762729043019249101</v>
      </c>
      <c r="CD50" s="5" t="str">
        <f>HYPERLINK("https://www.jotform.com/edit/5762729043019249101","Edit Submission")</f>
        <v>Edit Submission</v>
      </c>
    </row>
    <row r="51">
      <c r="A51" s="2">
        <v>45250.50324074074</v>
      </c>
      <c r="C51" s="3" t="s">
        <v>155</v>
      </c>
      <c r="D51" s="3" t="s">
        <v>126</v>
      </c>
      <c r="E51" s="3" t="s">
        <v>85</v>
      </c>
      <c r="F51" s="3" t="s">
        <v>86</v>
      </c>
      <c r="G51" s="3" t="s">
        <v>128</v>
      </c>
      <c r="H51" s="3" t="s">
        <v>233</v>
      </c>
      <c r="I51" s="3" t="s">
        <v>771</v>
      </c>
      <c r="J51" s="3" t="s">
        <v>160</v>
      </c>
      <c r="K51" s="3" t="s">
        <v>91</v>
      </c>
      <c r="L51" s="3" t="s">
        <v>176</v>
      </c>
      <c r="M51" s="3" t="s">
        <v>94</v>
      </c>
      <c r="N51" s="3" t="s">
        <v>94</v>
      </c>
      <c r="O51" s="3" t="s">
        <v>95</v>
      </c>
      <c r="P51" s="3" t="s">
        <v>96</v>
      </c>
      <c r="Q51" s="3" t="s">
        <v>96</v>
      </c>
      <c r="R51" s="3" t="s">
        <v>97</v>
      </c>
      <c r="S51" s="3" t="s">
        <v>95</v>
      </c>
      <c r="T51" s="3" t="s">
        <v>96</v>
      </c>
      <c r="U51" s="3" t="s">
        <v>99</v>
      </c>
      <c r="W51" s="3" t="s">
        <v>100</v>
      </c>
      <c r="X51" s="3" t="s">
        <v>100</v>
      </c>
      <c r="Y51" s="3" t="s">
        <v>772</v>
      </c>
      <c r="Z51" s="3" t="s">
        <v>773</v>
      </c>
      <c r="AA51" s="3" t="s">
        <v>667</v>
      </c>
      <c r="AB51" s="3" t="s">
        <v>529</v>
      </c>
      <c r="AC51" s="3" t="s">
        <v>308</v>
      </c>
      <c r="AD51" s="3" t="s">
        <v>166</v>
      </c>
      <c r="AE51" s="3" t="s">
        <v>106</v>
      </c>
      <c r="AF51" s="3" t="s">
        <v>100</v>
      </c>
      <c r="AG51" s="3" t="s">
        <v>567</v>
      </c>
      <c r="AH51" s="3" t="s">
        <v>343</v>
      </c>
      <c r="AI51" s="3" t="s">
        <v>325</v>
      </c>
      <c r="AJ51" s="3" t="s">
        <v>111</v>
      </c>
      <c r="AK51" s="3" t="s">
        <v>325</v>
      </c>
      <c r="AL51" s="3" t="s">
        <v>108</v>
      </c>
      <c r="AM51" s="3" t="s">
        <v>112</v>
      </c>
      <c r="AN51" s="3" t="s">
        <v>774</v>
      </c>
      <c r="AO51" s="3" t="s">
        <v>242</v>
      </c>
      <c r="AP51" s="3" t="s">
        <v>145</v>
      </c>
      <c r="AQ51" s="3" t="s">
        <v>226</v>
      </c>
      <c r="AR51" s="3" t="s">
        <v>115</v>
      </c>
      <c r="AS51" s="3" t="s">
        <v>114</v>
      </c>
      <c r="AT51" s="3" t="s">
        <v>96</v>
      </c>
      <c r="AU51" s="3" t="s">
        <v>96</v>
      </c>
      <c r="AV51" s="3" t="s">
        <v>96</v>
      </c>
      <c r="AW51" s="3" t="s">
        <v>96</v>
      </c>
      <c r="AX51" s="3" t="s">
        <v>96</v>
      </c>
      <c r="AY51" s="3" t="s">
        <v>96</v>
      </c>
      <c r="AZ51" s="3" t="s">
        <v>96</v>
      </c>
      <c r="BA51" s="3" t="s">
        <v>96</v>
      </c>
      <c r="BB51" s="3" t="s">
        <v>96</v>
      </c>
      <c r="BC51" s="3" t="s">
        <v>96</v>
      </c>
      <c r="BD51" s="3" t="s">
        <v>96</v>
      </c>
      <c r="BE51" s="3" t="s">
        <v>313</v>
      </c>
      <c r="BF51" s="3" t="s">
        <v>148</v>
      </c>
      <c r="BG51" s="3" t="s">
        <v>148</v>
      </c>
      <c r="BH51" s="3" t="s">
        <v>148</v>
      </c>
      <c r="BI51" s="3" t="s">
        <v>148</v>
      </c>
      <c r="BJ51" s="3" t="s">
        <v>148</v>
      </c>
      <c r="BK51" s="3" t="s">
        <v>148</v>
      </c>
      <c r="BL51" s="3" t="s">
        <v>148</v>
      </c>
      <c r="BM51" s="3" t="s">
        <v>148</v>
      </c>
      <c r="BN51" s="3" t="s">
        <v>148</v>
      </c>
      <c r="BO51" s="3" t="s">
        <v>148</v>
      </c>
      <c r="BP51" s="3" t="s">
        <v>148</v>
      </c>
      <c r="BQ51" s="3" t="s">
        <v>100</v>
      </c>
      <c r="BR51" s="3" t="s">
        <v>174</v>
      </c>
      <c r="BS51" s="3" t="s">
        <v>99</v>
      </c>
      <c r="BT51" s="3" t="s">
        <v>99</v>
      </c>
      <c r="BU51" s="3" t="s">
        <v>289</v>
      </c>
      <c r="BV51" s="3" t="s">
        <v>775</v>
      </c>
      <c r="BW51" s="3" t="s">
        <v>776</v>
      </c>
      <c r="BX51" s="3" t="s">
        <v>99</v>
      </c>
      <c r="CB51" s="3" t="s">
        <v>777</v>
      </c>
      <c r="CC51" s="4" t="str">
        <f>TEXT("5762730801144227584","0")</f>
        <v>5762730801144227584</v>
      </c>
      <c r="CD51" s="5" t="str">
        <f>HYPERLINK("https://www.jotform.com/edit/5762730801144227584","Edit Submission")</f>
        <v>Edit Submission</v>
      </c>
    </row>
    <row r="52">
      <c r="A52" s="2">
        <v>45250.50614583334</v>
      </c>
      <c r="C52" s="3" t="s">
        <v>155</v>
      </c>
      <c r="D52" s="3" t="s">
        <v>126</v>
      </c>
      <c r="E52" s="3" t="s">
        <v>85</v>
      </c>
      <c r="F52" s="3" t="s">
        <v>86</v>
      </c>
      <c r="G52" s="3" t="s">
        <v>129</v>
      </c>
      <c r="H52" s="3" t="s">
        <v>129</v>
      </c>
      <c r="I52" s="3" t="s">
        <v>552</v>
      </c>
      <c r="J52" s="3" t="s">
        <v>391</v>
      </c>
      <c r="K52" s="3" t="s">
        <v>185</v>
      </c>
      <c r="L52" s="3" t="s">
        <v>217</v>
      </c>
      <c r="M52" s="3" t="s">
        <v>134</v>
      </c>
      <c r="N52" s="3" t="s">
        <v>134</v>
      </c>
      <c r="O52" s="3" t="s">
        <v>95</v>
      </c>
      <c r="P52" s="3" t="s">
        <v>95</v>
      </c>
      <c r="Q52" s="3" t="s">
        <v>96</v>
      </c>
      <c r="R52" s="3" t="s">
        <v>96</v>
      </c>
      <c r="S52" s="3" t="s">
        <v>96</v>
      </c>
      <c r="T52" s="3" t="s">
        <v>96</v>
      </c>
      <c r="U52" s="3" t="s">
        <v>99</v>
      </c>
      <c r="W52" s="3" t="s">
        <v>100</v>
      </c>
      <c r="X52" s="3" t="s">
        <v>100</v>
      </c>
      <c r="Y52" s="3" t="s">
        <v>101</v>
      </c>
      <c r="Z52" s="3" t="s">
        <v>101</v>
      </c>
      <c r="AA52" s="3" t="s">
        <v>164</v>
      </c>
      <c r="AB52" s="3" t="s">
        <v>553</v>
      </c>
      <c r="AC52" s="3" t="s">
        <v>420</v>
      </c>
      <c r="AD52" s="3" t="s">
        <v>166</v>
      </c>
      <c r="AE52" s="3" t="s">
        <v>106</v>
      </c>
      <c r="AF52" s="3" t="s">
        <v>100</v>
      </c>
      <c r="AG52" s="3" t="s">
        <v>275</v>
      </c>
      <c r="AH52" s="3" t="s">
        <v>778</v>
      </c>
      <c r="AI52" s="3" t="s">
        <v>111</v>
      </c>
      <c r="AJ52" s="3" t="s">
        <v>111</v>
      </c>
      <c r="AK52" s="3" t="s">
        <v>108</v>
      </c>
      <c r="AL52" s="3" t="s">
        <v>111</v>
      </c>
      <c r="AM52" s="3" t="s">
        <v>556</v>
      </c>
      <c r="AN52" s="3" t="s">
        <v>779</v>
      </c>
      <c r="AO52" s="3" t="s">
        <v>144</v>
      </c>
      <c r="AP52" s="3" t="s">
        <v>172</v>
      </c>
      <c r="AQ52" s="3" t="s">
        <v>226</v>
      </c>
      <c r="AR52" s="3" t="s">
        <v>172</v>
      </c>
      <c r="AS52" s="3" t="s">
        <v>226</v>
      </c>
      <c r="AT52" s="3" t="s">
        <v>95</v>
      </c>
      <c r="AU52" s="3" t="s">
        <v>95</v>
      </c>
      <c r="AV52" s="3" t="s">
        <v>95</v>
      </c>
      <c r="AW52" s="3" t="s">
        <v>96</v>
      </c>
      <c r="AX52" s="3" t="s">
        <v>96</v>
      </c>
      <c r="AY52" s="3" t="s">
        <v>96</v>
      </c>
      <c r="AZ52" s="3" t="s">
        <v>95</v>
      </c>
      <c r="BA52" s="3" t="s">
        <v>95</v>
      </c>
      <c r="BB52" s="3" t="s">
        <v>95</v>
      </c>
      <c r="BC52" s="3" t="s">
        <v>95</v>
      </c>
      <c r="BD52" s="3" t="s">
        <v>95</v>
      </c>
      <c r="BE52" s="3" t="s">
        <v>743</v>
      </c>
      <c r="BF52" s="3" t="s">
        <v>119</v>
      </c>
      <c r="BG52" s="3" t="s">
        <v>119</v>
      </c>
      <c r="BH52" s="3" t="s">
        <v>119</v>
      </c>
      <c r="BI52" s="3" t="s">
        <v>119</v>
      </c>
      <c r="BJ52" s="3" t="s">
        <v>148</v>
      </c>
      <c r="BK52" s="3" t="s">
        <v>119</v>
      </c>
      <c r="BL52" s="3" t="s">
        <v>119</v>
      </c>
      <c r="BM52" s="3" t="s">
        <v>119</v>
      </c>
      <c r="BN52" s="3" t="s">
        <v>119</v>
      </c>
      <c r="BO52" s="3" t="s">
        <v>119</v>
      </c>
      <c r="BP52" s="3" t="s">
        <v>119</v>
      </c>
      <c r="BQ52" s="3" t="s">
        <v>100</v>
      </c>
      <c r="BR52" s="3" t="s">
        <v>174</v>
      </c>
      <c r="BS52" s="3" t="s">
        <v>99</v>
      </c>
      <c r="BT52" s="3" t="s">
        <v>99</v>
      </c>
      <c r="BU52" s="3" t="s">
        <v>289</v>
      </c>
      <c r="BV52" s="3" t="s">
        <v>398</v>
      </c>
      <c r="BW52" s="3" t="s">
        <v>536</v>
      </c>
      <c r="BX52" s="3" t="s">
        <v>100</v>
      </c>
      <c r="BY52" s="3" t="s">
        <v>780</v>
      </c>
      <c r="BZ52" s="3">
        <v>3.092448422E9</v>
      </c>
      <c r="CA52" s="3" t="s">
        <v>781</v>
      </c>
      <c r="CB52" s="3" t="s">
        <v>199</v>
      </c>
      <c r="CC52" s="4" t="str">
        <f>TEXT("5762733316411921548","0")</f>
        <v>5762733316411921548</v>
      </c>
      <c r="CD52" s="5" t="str">
        <f>HYPERLINK("https://www.jotform.com/edit/5762733316411921548","Edit Submission")</f>
        <v>Edit Submission</v>
      </c>
    </row>
    <row r="53">
      <c r="A53" s="2">
        <v>45250.5158912037</v>
      </c>
      <c r="C53" s="3" t="s">
        <v>83</v>
      </c>
      <c r="D53" s="3" t="s">
        <v>126</v>
      </c>
      <c r="E53" s="3" t="s">
        <v>85</v>
      </c>
      <c r="F53" s="3" t="s">
        <v>86</v>
      </c>
      <c r="G53" s="3" t="s">
        <v>215</v>
      </c>
      <c r="H53" s="3" t="s">
        <v>215</v>
      </c>
      <c r="I53" s="3" t="s">
        <v>665</v>
      </c>
      <c r="J53" s="3" t="s">
        <v>90</v>
      </c>
      <c r="K53" s="3" t="s">
        <v>185</v>
      </c>
      <c r="L53" s="3" t="s">
        <v>217</v>
      </c>
      <c r="M53" s="3" t="s">
        <v>94</v>
      </c>
      <c r="N53" s="3" t="s">
        <v>134</v>
      </c>
      <c r="O53" s="3" t="s">
        <v>96</v>
      </c>
      <c r="P53" s="3" t="s">
        <v>96</v>
      </c>
      <c r="Q53" s="3" t="s">
        <v>96</v>
      </c>
      <c r="R53" s="3" t="s">
        <v>96</v>
      </c>
      <c r="S53" s="3" t="s">
        <v>96</v>
      </c>
      <c r="T53" s="3" t="s">
        <v>96</v>
      </c>
      <c r="U53" s="3" t="s">
        <v>99</v>
      </c>
      <c r="W53" s="3" t="s">
        <v>99</v>
      </c>
      <c r="X53" s="3" t="s">
        <v>99</v>
      </c>
      <c r="Y53" s="3" t="s">
        <v>101</v>
      </c>
      <c r="Z53" s="3" t="s">
        <v>101</v>
      </c>
      <c r="AA53" s="3" t="s">
        <v>432</v>
      </c>
      <c r="AB53" s="3" t="s">
        <v>458</v>
      </c>
      <c r="AC53" s="3" t="s">
        <v>782</v>
      </c>
      <c r="AD53" s="3" t="s">
        <v>166</v>
      </c>
      <c r="AE53" s="3" t="s">
        <v>106</v>
      </c>
      <c r="AF53" s="3" t="s">
        <v>99</v>
      </c>
      <c r="AG53" s="3" t="s">
        <v>783</v>
      </c>
      <c r="AH53" s="3" t="s">
        <v>76</v>
      </c>
      <c r="AI53" s="3" t="s">
        <v>108</v>
      </c>
      <c r="AJ53" s="3" t="s">
        <v>108</v>
      </c>
      <c r="AK53" s="3" t="s">
        <v>110</v>
      </c>
      <c r="AL53" s="3" t="s">
        <v>325</v>
      </c>
      <c r="AM53" s="3" t="s">
        <v>207</v>
      </c>
      <c r="AN53" s="3" t="s">
        <v>784</v>
      </c>
      <c r="AO53" s="3" t="s">
        <v>558</v>
      </c>
      <c r="AP53" s="3" t="s">
        <v>114</v>
      </c>
      <c r="AQ53" s="3" t="s">
        <v>114</v>
      </c>
      <c r="AR53" s="3" t="s">
        <v>172</v>
      </c>
      <c r="AS53" s="3" t="s">
        <v>114</v>
      </c>
      <c r="AT53" s="3" t="s">
        <v>96</v>
      </c>
      <c r="AU53" s="3" t="s">
        <v>135</v>
      </c>
      <c r="AV53" s="3" t="s">
        <v>97</v>
      </c>
      <c r="AW53" s="3" t="s">
        <v>97</v>
      </c>
      <c r="AX53" s="3" t="s">
        <v>96</v>
      </c>
      <c r="AY53" s="3" t="s">
        <v>97</v>
      </c>
      <c r="AZ53" s="3" t="s">
        <v>96</v>
      </c>
      <c r="BA53" s="3" t="s">
        <v>97</v>
      </c>
      <c r="BB53" s="3" t="s">
        <v>96</v>
      </c>
      <c r="BC53" s="3" t="s">
        <v>97</v>
      </c>
      <c r="BD53" s="3" t="s">
        <v>96</v>
      </c>
      <c r="BE53" s="3" t="s">
        <v>533</v>
      </c>
      <c r="BF53" s="3" t="s">
        <v>118</v>
      </c>
      <c r="BG53" s="3" t="s">
        <v>119</v>
      </c>
      <c r="BH53" s="3" t="s">
        <v>148</v>
      </c>
      <c r="BI53" s="3" t="s">
        <v>148</v>
      </c>
      <c r="BJ53" s="3" t="s">
        <v>119</v>
      </c>
      <c r="BK53" s="3" t="s">
        <v>148</v>
      </c>
      <c r="BL53" s="3" t="s">
        <v>119</v>
      </c>
      <c r="BM53" s="3" t="s">
        <v>148</v>
      </c>
      <c r="BN53" s="3" t="s">
        <v>119</v>
      </c>
      <c r="BO53" s="3" t="s">
        <v>148</v>
      </c>
      <c r="BP53" s="3" t="s">
        <v>119</v>
      </c>
      <c r="BQ53" s="3" t="s">
        <v>100</v>
      </c>
      <c r="BR53" s="3" t="s">
        <v>194</v>
      </c>
      <c r="BS53" s="3" t="s">
        <v>99</v>
      </c>
      <c r="BT53" s="3" t="s">
        <v>99</v>
      </c>
      <c r="BU53" s="3" t="s">
        <v>217</v>
      </c>
      <c r="BV53" s="3" t="s">
        <v>775</v>
      </c>
      <c r="BW53" s="3" t="s">
        <v>265</v>
      </c>
      <c r="BX53" s="3" t="s">
        <v>99</v>
      </c>
      <c r="CB53" s="3" t="s">
        <v>268</v>
      </c>
      <c r="CC53" s="4" t="str">
        <f>TEXT("5762741733018234604","0")</f>
        <v>5762741733018234604</v>
      </c>
      <c r="CD53" s="5" t="str">
        <f>HYPERLINK("https://www.jotform.com/edit/5762741733018234604","Edit Submission")</f>
        <v>Edit Submission</v>
      </c>
    </row>
    <row r="54">
      <c r="A54" s="2">
        <v>45250.52704861111</v>
      </c>
      <c r="C54" s="3" t="s">
        <v>785</v>
      </c>
      <c r="D54" s="3" t="s">
        <v>126</v>
      </c>
      <c r="E54" s="3" t="s">
        <v>85</v>
      </c>
      <c r="F54" s="3" t="s">
        <v>86</v>
      </c>
      <c r="G54" s="3" t="s">
        <v>214</v>
      </c>
      <c r="H54" s="3" t="s">
        <v>215</v>
      </c>
      <c r="I54" s="3" t="s">
        <v>786</v>
      </c>
      <c r="J54" s="3" t="s">
        <v>184</v>
      </c>
      <c r="K54" s="3" t="s">
        <v>318</v>
      </c>
      <c r="L54" s="3" t="s">
        <v>471</v>
      </c>
      <c r="M54" s="3" t="s">
        <v>93</v>
      </c>
      <c r="N54" s="3" t="s">
        <v>134</v>
      </c>
      <c r="O54" s="3" t="s">
        <v>95</v>
      </c>
      <c r="P54" s="3" t="s">
        <v>98</v>
      </c>
      <c r="Q54" s="3" t="s">
        <v>97</v>
      </c>
      <c r="R54" s="3" t="s">
        <v>97</v>
      </c>
      <c r="S54" s="3" t="s">
        <v>95</v>
      </c>
      <c r="T54" s="3" t="s">
        <v>97</v>
      </c>
      <c r="U54" s="3" t="s">
        <v>99</v>
      </c>
      <c r="W54" s="3" t="s">
        <v>100</v>
      </c>
      <c r="X54" s="3" t="s">
        <v>100</v>
      </c>
      <c r="Y54" s="3" t="s">
        <v>787</v>
      </c>
      <c r="Z54" s="3" t="s">
        <v>99</v>
      </c>
      <c r="AA54" s="3" t="s">
        <v>529</v>
      </c>
      <c r="AB54" s="3" t="s">
        <v>383</v>
      </c>
      <c r="AC54" s="3" t="s">
        <v>788</v>
      </c>
      <c r="AD54" s="3" t="s">
        <v>166</v>
      </c>
      <c r="AE54" s="3" t="s">
        <v>106</v>
      </c>
      <c r="AF54" s="3" t="s">
        <v>100</v>
      </c>
      <c r="AG54" s="3" t="s">
        <v>275</v>
      </c>
      <c r="AH54" s="3" t="s">
        <v>258</v>
      </c>
      <c r="AI54" s="3" t="s">
        <v>111</v>
      </c>
      <c r="AJ54" s="3" t="s">
        <v>109</v>
      </c>
      <c r="AK54" s="3" t="s">
        <v>111</v>
      </c>
      <c r="AL54" s="3" t="s">
        <v>109</v>
      </c>
      <c r="AM54" s="3" t="s">
        <v>112</v>
      </c>
      <c r="AN54" s="3" t="s">
        <v>789</v>
      </c>
      <c r="AO54" s="3" t="s">
        <v>144</v>
      </c>
      <c r="AP54" s="3" t="s">
        <v>145</v>
      </c>
      <c r="AQ54" s="3" t="s">
        <v>114</v>
      </c>
      <c r="AR54" s="3" t="s">
        <v>146</v>
      </c>
      <c r="AS54" s="3" t="s">
        <v>146</v>
      </c>
      <c r="AT54" s="3" t="s">
        <v>97</v>
      </c>
      <c r="AU54" s="3" t="s">
        <v>97</v>
      </c>
      <c r="AV54" s="3" t="s">
        <v>96</v>
      </c>
      <c r="AW54" s="3" t="s">
        <v>95</v>
      </c>
      <c r="AX54" s="3" t="s">
        <v>96</v>
      </c>
      <c r="AY54" s="3" t="s">
        <v>96</v>
      </c>
      <c r="AZ54" s="3" t="s">
        <v>95</v>
      </c>
      <c r="BA54" s="3" t="s">
        <v>95</v>
      </c>
      <c r="BB54" s="3" t="s">
        <v>95</v>
      </c>
      <c r="BC54" s="3" t="s">
        <v>95</v>
      </c>
      <c r="BD54" s="3" t="s">
        <v>96</v>
      </c>
      <c r="BE54" s="3" t="s">
        <v>359</v>
      </c>
      <c r="BF54" s="3" t="s">
        <v>116</v>
      </c>
      <c r="BG54" s="3" t="s">
        <v>119</v>
      </c>
      <c r="BH54" s="3" t="s">
        <v>116</v>
      </c>
      <c r="BI54" s="3" t="s">
        <v>117</v>
      </c>
      <c r="BJ54" s="3" t="s">
        <v>119</v>
      </c>
      <c r="BK54" s="3" t="s">
        <v>116</v>
      </c>
      <c r="BL54" s="3" t="s">
        <v>116</v>
      </c>
      <c r="BM54" s="3" t="s">
        <v>119</v>
      </c>
      <c r="BN54" s="3" t="s">
        <v>119</v>
      </c>
      <c r="BO54" s="3" t="s">
        <v>119</v>
      </c>
      <c r="BP54" s="3" t="s">
        <v>119</v>
      </c>
      <c r="BQ54" s="3" t="s">
        <v>100</v>
      </c>
      <c r="BR54" s="3" t="s">
        <v>174</v>
      </c>
      <c r="BS54" s="3" t="s">
        <v>790</v>
      </c>
      <c r="BT54" s="3" t="s">
        <v>791</v>
      </c>
      <c r="BU54" s="3" t="s">
        <v>176</v>
      </c>
      <c r="BV54" s="3" t="s">
        <v>792</v>
      </c>
      <c r="BW54" s="3" t="s">
        <v>793</v>
      </c>
      <c r="BX54" s="3" t="s">
        <v>100</v>
      </c>
      <c r="BY54" s="3" t="s">
        <v>794</v>
      </c>
      <c r="BZ54" s="3">
        <v>3.312606628E9</v>
      </c>
      <c r="CA54" s="3" t="s">
        <v>795</v>
      </c>
      <c r="CB54" s="3" t="s">
        <v>796</v>
      </c>
      <c r="CC54" s="4" t="str">
        <f>TEXT("5762751378156097240","0")</f>
        <v>5762751378156097240</v>
      </c>
      <c r="CD54" s="5" t="str">
        <f>HYPERLINK("https://www.jotform.com/edit/5762751378156097240","Edit Submission")</f>
        <v>Edit Submission</v>
      </c>
    </row>
    <row r="55">
      <c r="A55" s="2">
        <v>45250.527453703704</v>
      </c>
      <c r="C55" s="3" t="s">
        <v>83</v>
      </c>
      <c r="D55" s="3" t="s">
        <v>126</v>
      </c>
      <c r="E55" s="3" t="s">
        <v>156</v>
      </c>
      <c r="F55" s="3" t="s">
        <v>182</v>
      </c>
      <c r="G55" s="3" t="s">
        <v>200</v>
      </c>
      <c r="H55" s="3" t="s">
        <v>129</v>
      </c>
      <c r="I55" s="3" t="s">
        <v>712</v>
      </c>
      <c r="J55" s="3" t="s">
        <v>160</v>
      </c>
      <c r="K55" s="3" t="s">
        <v>185</v>
      </c>
      <c r="L55" s="3" t="s">
        <v>92</v>
      </c>
      <c r="M55" s="3" t="s">
        <v>93</v>
      </c>
      <c r="N55" s="3" t="s">
        <v>94</v>
      </c>
      <c r="O55" s="3" t="s">
        <v>98</v>
      </c>
      <c r="P55" s="3" t="s">
        <v>98</v>
      </c>
      <c r="Q55" s="3" t="s">
        <v>135</v>
      </c>
      <c r="R55" s="3" t="s">
        <v>135</v>
      </c>
      <c r="S55" s="3" t="s">
        <v>96</v>
      </c>
      <c r="T55" s="3" t="s">
        <v>135</v>
      </c>
      <c r="U55" s="3" t="s">
        <v>99</v>
      </c>
      <c r="W55" s="3" t="s">
        <v>100</v>
      </c>
      <c r="X55" s="3" t="s">
        <v>100</v>
      </c>
      <c r="Y55" s="3">
        <v>1.0</v>
      </c>
      <c r="Z55" s="3" t="s">
        <v>99</v>
      </c>
      <c r="AA55" s="3" t="s">
        <v>797</v>
      </c>
      <c r="AB55" s="3" t="s">
        <v>529</v>
      </c>
      <c r="AC55" s="3" t="s">
        <v>204</v>
      </c>
      <c r="AD55" s="3" t="s">
        <v>166</v>
      </c>
      <c r="AE55" s="3" t="s">
        <v>106</v>
      </c>
      <c r="AF55" s="3" t="s">
        <v>99</v>
      </c>
      <c r="AG55" s="3" t="s">
        <v>567</v>
      </c>
      <c r="AH55" s="3" t="s">
        <v>798</v>
      </c>
      <c r="AI55" s="3" t="s">
        <v>109</v>
      </c>
      <c r="AJ55" s="3" t="s">
        <v>109</v>
      </c>
      <c r="AK55" s="3" t="s">
        <v>109</v>
      </c>
      <c r="AL55" s="3" t="s">
        <v>109</v>
      </c>
      <c r="AM55" s="3" t="s">
        <v>112</v>
      </c>
      <c r="AN55" s="3" t="s">
        <v>799</v>
      </c>
      <c r="AO55" s="3" t="s">
        <v>242</v>
      </c>
      <c r="AP55" s="3" t="s">
        <v>114</v>
      </c>
      <c r="AQ55" s="3" t="s">
        <v>226</v>
      </c>
      <c r="AR55" s="3" t="s">
        <v>146</v>
      </c>
      <c r="AS55" s="3" t="s">
        <v>115</v>
      </c>
      <c r="AT55" s="3" t="s">
        <v>95</v>
      </c>
      <c r="AU55" s="3" t="s">
        <v>95</v>
      </c>
      <c r="AV55" s="3" t="s">
        <v>95</v>
      </c>
      <c r="AW55" s="3" t="s">
        <v>95</v>
      </c>
      <c r="AX55" s="3" t="s">
        <v>98</v>
      </c>
      <c r="AY55" s="3" t="s">
        <v>135</v>
      </c>
      <c r="AZ55" s="3" t="s">
        <v>95</v>
      </c>
      <c r="BA55" s="3" t="s">
        <v>95</v>
      </c>
      <c r="BB55" s="3" t="s">
        <v>98</v>
      </c>
      <c r="BC55" s="3" t="s">
        <v>98</v>
      </c>
      <c r="BD55" s="3" t="s">
        <v>95</v>
      </c>
      <c r="BE55" s="3" t="s">
        <v>193</v>
      </c>
      <c r="BF55" s="3" t="s">
        <v>116</v>
      </c>
      <c r="BG55" s="3" t="s">
        <v>119</v>
      </c>
      <c r="BH55" s="3" t="s">
        <v>116</v>
      </c>
      <c r="BI55" s="3" t="s">
        <v>117</v>
      </c>
      <c r="BJ55" s="3" t="s">
        <v>117</v>
      </c>
      <c r="BK55" s="3" t="s">
        <v>116</v>
      </c>
      <c r="BL55" s="3" t="s">
        <v>116</v>
      </c>
      <c r="BM55" s="3" t="s">
        <v>116</v>
      </c>
      <c r="BN55" s="3" t="s">
        <v>116</v>
      </c>
      <c r="BO55" s="3" t="s">
        <v>116</v>
      </c>
      <c r="BP55" s="3" t="s">
        <v>116</v>
      </c>
      <c r="BQ55" s="3" t="s">
        <v>100</v>
      </c>
      <c r="BR55" s="3" t="s">
        <v>174</v>
      </c>
      <c r="BS55" s="3" t="s">
        <v>99</v>
      </c>
      <c r="BT55" s="3" t="s">
        <v>800</v>
      </c>
      <c r="BU55" s="3" t="s">
        <v>92</v>
      </c>
      <c r="BV55" s="3" t="s">
        <v>801</v>
      </c>
      <c r="BW55" s="3" t="s">
        <v>802</v>
      </c>
      <c r="BX55" s="3" t="s">
        <v>100</v>
      </c>
      <c r="BY55" s="3" t="s">
        <v>803</v>
      </c>
      <c r="BZ55" s="3">
        <v>3.310228161E9</v>
      </c>
      <c r="CA55" s="3" t="s">
        <v>804</v>
      </c>
      <c r="CB55" s="3" t="s">
        <v>268</v>
      </c>
      <c r="CC55" s="4" t="str">
        <f>TEXT("5762751723011844764","0")</f>
        <v>5762751723011844764</v>
      </c>
      <c r="CD55" s="5" t="str">
        <f>HYPERLINK("https://www.jotform.com/edit/5762751723011844764","Edit Submission")</f>
        <v>Edit Submission</v>
      </c>
    </row>
    <row r="56">
      <c r="A56" s="2">
        <v>45250.55443287037</v>
      </c>
      <c r="C56" s="3" t="s">
        <v>155</v>
      </c>
      <c r="D56" s="3" t="s">
        <v>126</v>
      </c>
      <c r="E56" s="3" t="s">
        <v>85</v>
      </c>
      <c r="F56" s="3" t="s">
        <v>86</v>
      </c>
      <c r="G56" s="3" t="s">
        <v>214</v>
      </c>
      <c r="H56" s="3" t="s">
        <v>215</v>
      </c>
      <c r="I56" s="3" t="s">
        <v>805</v>
      </c>
      <c r="J56" s="3" t="s">
        <v>90</v>
      </c>
      <c r="K56" s="3" t="s">
        <v>271</v>
      </c>
      <c r="L56" s="3" t="s">
        <v>133</v>
      </c>
      <c r="M56" s="3" t="s">
        <v>94</v>
      </c>
      <c r="N56" s="3" t="s">
        <v>134</v>
      </c>
      <c r="O56" s="3" t="s">
        <v>96</v>
      </c>
      <c r="P56" s="3" t="s">
        <v>97</v>
      </c>
      <c r="Q56" s="3" t="s">
        <v>96</v>
      </c>
      <c r="R56" s="3" t="s">
        <v>96</v>
      </c>
      <c r="S56" s="3" t="s">
        <v>98</v>
      </c>
      <c r="T56" s="3" t="s">
        <v>98</v>
      </c>
      <c r="U56" s="3" t="s">
        <v>99</v>
      </c>
      <c r="W56" s="3" t="s">
        <v>100</v>
      </c>
      <c r="X56" s="3" t="s">
        <v>99</v>
      </c>
      <c r="Y56" s="3" t="s">
        <v>101</v>
      </c>
      <c r="Z56" s="3" t="s">
        <v>101</v>
      </c>
      <c r="AA56" s="3" t="s">
        <v>806</v>
      </c>
      <c r="AB56" s="3" t="s">
        <v>320</v>
      </c>
      <c r="AC56" s="3" t="s">
        <v>595</v>
      </c>
      <c r="AD56" s="3" t="s">
        <v>166</v>
      </c>
      <c r="AE56" s="3" t="s">
        <v>106</v>
      </c>
      <c r="AF56" s="3" t="s">
        <v>99</v>
      </c>
      <c r="AG56" s="3" t="s">
        <v>205</v>
      </c>
      <c r="AH56" s="3" t="s">
        <v>807</v>
      </c>
      <c r="AI56" s="3" t="s">
        <v>108</v>
      </c>
      <c r="AJ56" s="3" t="s">
        <v>111</v>
      </c>
      <c r="AK56" s="3" t="s">
        <v>109</v>
      </c>
      <c r="AL56" s="3" t="s">
        <v>109</v>
      </c>
      <c r="AM56" s="3" t="s">
        <v>112</v>
      </c>
      <c r="AN56" s="3" t="s">
        <v>808</v>
      </c>
      <c r="AO56" s="3" t="s">
        <v>170</v>
      </c>
      <c r="AP56" s="3" t="s">
        <v>114</v>
      </c>
      <c r="AQ56" s="3" t="s">
        <v>114</v>
      </c>
      <c r="AR56" s="3" t="s">
        <v>146</v>
      </c>
      <c r="AS56" s="3" t="s">
        <v>226</v>
      </c>
      <c r="AT56" s="3" t="s">
        <v>95</v>
      </c>
      <c r="AU56" s="3" t="s">
        <v>95</v>
      </c>
      <c r="AV56" s="3" t="s">
        <v>96</v>
      </c>
      <c r="AW56" s="3" t="s">
        <v>95</v>
      </c>
      <c r="AX56" s="3" t="s">
        <v>96</v>
      </c>
      <c r="AY56" s="3" t="s">
        <v>98</v>
      </c>
      <c r="AZ56" s="3" t="s">
        <v>98</v>
      </c>
      <c r="BA56" s="3" t="s">
        <v>95</v>
      </c>
      <c r="BB56" s="3" t="s">
        <v>98</v>
      </c>
      <c r="BC56" s="3" t="s">
        <v>96</v>
      </c>
      <c r="BD56" s="3" t="s">
        <v>135</v>
      </c>
      <c r="BE56" s="3" t="s">
        <v>298</v>
      </c>
      <c r="BF56" s="3" t="s">
        <v>148</v>
      </c>
      <c r="BG56" s="3" t="s">
        <v>117</v>
      </c>
      <c r="BH56" s="3" t="s">
        <v>119</v>
      </c>
      <c r="BI56" s="3" t="s">
        <v>119</v>
      </c>
      <c r="BJ56" s="3" t="s">
        <v>116</v>
      </c>
      <c r="BK56" s="3" t="s">
        <v>116</v>
      </c>
      <c r="BL56" s="3" t="s">
        <v>116</v>
      </c>
      <c r="BM56" s="3" t="s">
        <v>148</v>
      </c>
      <c r="BN56" s="3" t="s">
        <v>119</v>
      </c>
      <c r="BO56" s="3" t="s">
        <v>119</v>
      </c>
      <c r="BP56" s="3" t="s">
        <v>119</v>
      </c>
      <c r="BQ56" s="3" t="s">
        <v>100</v>
      </c>
      <c r="BR56" s="3" t="s">
        <v>174</v>
      </c>
      <c r="BS56" s="3" t="s">
        <v>809</v>
      </c>
      <c r="BT56" s="3" t="s">
        <v>810</v>
      </c>
      <c r="BU56" s="3" t="s">
        <v>658</v>
      </c>
      <c r="BV56" s="3" t="s">
        <v>811</v>
      </c>
      <c r="BW56" s="3" t="s">
        <v>812</v>
      </c>
      <c r="BX56" s="3" t="s">
        <v>100</v>
      </c>
      <c r="BY56" s="3" t="s">
        <v>813</v>
      </c>
      <c r="BZ56" s="3">
        <v>3.202079577E9</v>
      </c>
      <c r="CA56" s="3" t="s">
        <v>814</v>
      </c>
      <c r="CB56" s="3" t="s">
        <v>815</v>
      </c>
      <c r="CC56" s="4" t="str">
        <f>TEXT("5762775033619729467","0")</f>
        <v>5762775033619729467</v>
      </c>
      <c r="CD56" s="5" t="str">
        <f>HYPERLINK("https://www.jotform.com/edit/5762775033619729467","Edit Submission")</f>
        <v>Edit Submission</v>
      </c>
    </row>
    <row r="57">
      <c r="A57" s="2">
        <v>45250.58954861111</v>
      </c>
      <c r="C57" s="3" t="s">
        <v>83</v>
      </c>
      <c r="D57" s="3" t="s">
        <v>126</v>
      </c>
      <c r="E57" s="3" t="s">
        <v>85</v>
      </c>
      <c r="F57" s="3" t="s">
        <v>86</v>
      </c>
      <c r="G57" s="3" t="s">
        <v>129</v>
      </c>
      <c r="H57" s="3" t="s">
        <v>129</v>
      </c>
      <c r="I57" s="3" t="s">
        <v>665</v>
      </c>
      <c r="J57" s="3" t="s">
        <v>131</v>
      </c>
      <c r="K57" s="3" t="s">
        <v>318</v>
      </c>
      <c r="L57" s="3" t="s">
        <v>289</v>
      </c>
      <c r="M57" s="3" t="s">
        <v>93</v>
      </c>
      <c r="N57" s="3" t="s">
        <v>93</v>
      </c>
      <c r="O57" s="3" t="s">
        <v>98</v>
      </c>
      <c r="P57" s="3" t="s">
        <v>96</v>
      </c>
      <c r="Q57" s="3" t="s">
        <v>96</v>
      </c>
      <c r="R57" s="3" t="s">
        <v>97</v>
      </c>
      <c r="S57" s="3" t="s">
        <v>98</v>
      </c>
      <c r="T57" s="3" t="s">
        <v>97</v>
      </c>
      <c r="U57" s="3" t="s">
        <v>99</v>
      </c>
      <c r="W57" s="3" t="s">
        <v>100</v>
      </c>
      <c r="X57" s="3" t="s">
        <v>100</v>
      </c>
      <c r="Y57" s="3">
        <v>10.0</v>
      </c>
      <c r="Z57" s="3" t="s">
        <v>816</v>
      </c>
      <c r="AA57" s="3" t="s">
        <v>667</v>
      </c>
      <c r="AB57" s="3" t="s">
        <v>817</v>
      </c>
      <c r="AC57" s="3" t="s">
        <v>818</v>
      </c>
      <c r="AD57" s="3" t="s">
        <v>293</v>
      </c>
      <c r="AE57" s="3" t="s">
        <v>106</v>
      </c>
      <c r="AF57" s="3" t="s">
        <v>100</v>
      </c>
      <c r="AG57" s="3" t="s">
        <v>819</v>
      </c>
      <c r="AH57" s="3" t="s">
        <v>76</v>
      </c>
      <c r="AI57" s="3" t="s">
        <v>325</v>
      </c>
      <c r="AJ57" s="3" t="s">
        <v>109</v>
      </c>
      <c r="AK57" s="3" t="s">
        <v>109</v>
      </c>
      <c r="AL57" s="3" t="s">
        <v>109</v>
      </c>
      <c r="AM57" s="3" t="s">
        <v>112</v>
      </c>
      <c r="AN57" s="3" t="s">
        <v>820</v>
      </c>
      <c r="AO57" s="3" t="s">
        <v>422</v>
      </c>
      <c r="AP57" s="3" t="s">
        <v>114</v>
      </c>
      <c r="AQ57" s="3" t="s">
        <v>226</v>
      </c>
      <c r="AR57" s="3" t="s">
        <v>172</v>
      </c>
      <c r="AS57" s="3" t="s">
        <v>115</v>
      </c>
      <c r="AT57" s="3" t="s">
        <v>96</v>
      </c>
      <c r="AU57" s="3" t="s">
        <v>96</v>
      </c>
      <c r="AV57" s="3" t="s">
        <v>96</v>
      </c>
      <c r="AW57" s="3" t="s">
        <v>96</v>
      </c>
      <c r="AX57" s="3" t="s">
        <v>96</v>
      </c>
      <c r="AY57" s="3" t="s">
        <v>96</v>
      </c>
      <c r="AZ57" s="3" t="s">
        <v>96</v>
      </c>
      <c r="BA57" s="3" t="s">
        <v>96</v>
      </c>
      <c r="BB57" s="3" t="s">
        <v>96</v>
      </c>
      <c r="BC57" s="3" t="s">
        <v>96</v>
      </c>
      <c r="BD57" s="3" t="s">
        <v>96</v>
      </c>
      <c r="BE57" s="3" t="s">
        <v>261</v>
      </c>
      <c r="BF57" s="3" t="s">
        <v>119</v>
      </c>
      <c r="BG57" s="3" t="s">
        <v>119</v>
      </c>
      <c r="BH57" s="3" t="s">
        <v>148</v>
      </c>
      <c r="BI57" s="3" t="s">
        <v>119</v>
      </c>
      <c r="BJ57" s="3" t="s">
        <v>148</v>
      </c>
      <c r="BK57" s="3" t="s">
        <v>119</v>
      </c>
      <c r="BL57" s="3" t="s">
        <v>119</v>
      </c>
      <c r="BM57" s="3" t="s">
        <v>148</v>
      </c>
      <c r="BN57" s="3" t="s">
        <v>148</v>
      </c>
      <c r="BO57" s="3" t="s">
        <v>119</v>
      </c>
      <c r="BP57" s="3" t="s">
        <v>148</v>
      </c>
      <c r="BQ57" s="3" t="s">
        <v>100</v>
      </c>
      <c r="BR57" s="3" t="s">
        <v>174</v>
      </c>
      <c r="BS57" s="3" t="s">
        <v>99</v>
      </c>
      <c r="BT57" s="3" t="s">
        <v>99</v>
      </c>
      <c r="BU57" s="3" t="s">
        <v>289</v>
      </c>
      <c r="BV57" s="3" t="s">
        <v>398</v>
      </c>
      <c r="BW57" s="3" t="s">
        <v>536</v>
      </c>
      <c r="BX57" s="3" t="s">
        <v>99</v>
      </c>
      <c r="BY57" s="3" t="s">
        <v>821</v>
      </c>
      <c r="BZ57" s="3">
        <v>3.402872467E9</v>
      </c>
      <c r="CA57" s="3" t="s">
        <v>822</v>
      </c>
      <c r="CB57" s="3" t="s">
        <v>823</v>
      </c>
      <c r="CC57" s="4" t="str">
        <f>TEXT("5762805375222445577","0")</f>
        <v>5762805375222445577</v>
      </c>
      <c r="CD57" s="5" t="str">
        <f>HYPERLINK("https://www.jotform.com/edit/5762805375222445577","Edit Submission")</f>
        <v>Edit Submission</v>
      </c>
    </row>
    <row r="58">
      <c r="A58" s="2">
        <v>45250.66280092593</v>
      </c>
      <c r="C58" s="3" t="s">
        <v>83</v>
      </c>
      <c r="D58" s="3" t="s">
        <v>126</v>
      </c>
      <c r="E58" s="3" t="s">
        <v>85</v>
      </c>
      <c r="F58" s="3" t="s">
        <v>86</v>
      </c>
      <c r="G58" s="3" t="s">
        <v>200</v>
      </c>
      <c r="H58" s="3" t="s">
        <v>129</v>
      </c>
      <c r="I58" s="3" t="s">
        <v>824</v>
      </c>
      <c r="J58" s="3" t="s">
        <v>160</v>
      </c>
      <c r="K58" s="3" t="s">
        <v>825</v>
      </c>
      <c r="L58" s="3" t="s">
        <v>541</v>
      </c>
      <c r="M58" s="3" t="s">
        <v>93</v>
      </c>
      <c r="N58" s="3" t="s">
        <v>134</v>
      </c>
      <c r="O58" s="3" t="s">
        <v>95</v>
      </c>
      <c r="P58" s="3" t="s">
        <v>95</v>
      </c>
      <c r="Q58" s="3" t="s">
        <v>97</v>
      </c>
      <c r="R58" s="3" t="s">
        <v>97</v>
      </c>
      <c r="S58" s="3" t="s">
        <v>135</v>
      </c>
      <c r="T58" s="3" t="s">
        <v>96</v>
      </c>
      <c r="U58" s="3" t="s">
        <v>99</v>
      </c>
      <c r="W58" s="3" t="s">
        <v>100</v>
      </c>
      <c r="X58" s="3" t="s">
        <v>100</v>
      </c>
      <c r="Y58" s="3" t="s">
        <v>101</v>
      </c>
      <c r="Z58" s="3" t="s">
        <v>99</v>
      </c>
      <c r="AA58" s="3" t="s">
        <v>826</v>
      </c>
      <c r="AB58" s="3" t="s">
        <v>553</v>
      </c>
      <c r="AC58" s="3" t="s">
        <v>340</v>
      </c>
      <c r="AD58" s="3" t="s">
        <v>166</v>
      </c>
      <c r="AE58" s="3" t="s">
        <v>106</v>
      </c>
      <c r="AF58" s="3" t="s">
        <v>99</v>
      </c>
      <c r="AG58" s="3" t="s">
        <v>827</v>
      </c>
      <c r="AH58" s="3" t="s">
        <v>828</v>
      </c>
      <c r="AI58" s="3" t="s">
        <v>109</v>
      </c>
      <c r="AJ58" s="3" t="s">
        <v>109</v>
      </c>
      <c r="AK58" s="3" t="s">
        <v>108</v>
      </c>
      <c r="AL58" s="3" t="s">
        <v>111</v>
      </c>
      <c r="AM58" s="3" t="s">
        <v>112</v>
      </c>
      <c r="AN58" s="3" t="s">
        <v>829</v>
      </c>
      <c r="AO58" s="3" t="s">
        <v>545</v>
      </c>
      <c r="AP58" s="3" t="s">
        <v>114</v>
      </c>
      <c r="AQ58" s="3" t="s">
        <v>171</v>
      </c>
      <c r="AR58" s="3" t="s">
        <v>172</v>
      </c>
      <c r="AS58" s="3" t="s">
        <v>145</v>
      </c>
      <c r="AT58" s="3" t="s">
        <v>96</v>
      </c>
      <c r="AU58" s="3" t="s">
        <v>97</v>
      </c>
      <c r="AV58" s="3" t="s">
        <v>96</v>
      </c>
      <c r="AW58" s="3" t="s">
        <v>95</v>
      </c>
      <c r="AX58" s="3" t="s">
        <v>95</v>
      </c>
      <c r="AY58" s="3" t="s">
        <v>97</v>
      </c>
      <c r="AZ58" s="3" t="s">
        <v>95</v>
      </c>
      <c r="BA58" s="3" t="s">
        <v>96</v>
      </c>
      <c r="BB58" s="3" t="s">
        <v>98</v>
      </c>
      <c r="BC58" s="3" t="s">
        <v>98</v>
      </c>
      <c r="BD58" s="3" t="s">
        <v>135</v>
      </c>
      <c r="BE58" s="3" t="s">
        <v>193</v>
      </c>
      <c r="BF58" s="3" t="s">
        <v>116</v>
      </c>
      <c r="BG58" s="3" t="s">
        <v>119</v>
      </c>
      <c r="BH58" s="3" t="s">
        <v>116</v>
      </c>
      <c r="BI58" s="3" t="s">
        <v>118</v>
      </c>
      <c r="BJ58" s="3" t="s">
        <v>148</v>
      </c>
      <c r="BK58" s="3" t="s">
        <v>116</v>
      </c>
      <c r="BL58" s="3" t="s">
        <v>116</v>
      </c>
      <c r="BM58" s="3" t="s">
        <v>119</v>
      </c>
      <c r="BN58" s="3" t="s">
        <v>116</v>
      </c>
      <c r="BO58" s="3" t="s">
        <v>116</v>
      </c>
      <c r="BP58" s="3" t="s">
        <v>148</v>
      </c>
      <c r="BQ58" s="3" t="s">
        <v>100</v>
      </c>
      <c r="BR58" s="3" t="s">
        <v>174</v>
      </c>
      <c r="BS58" s="3" t="s">
        <v>99</v>
      </c>
      <c r="BT58" s="3" t="s">
        <v>99</v>
      </c>
      <c r="BU58" s="3" t="s">
        <v>527</v>
      </c>
      <c r="BV58" s="3" t="s">
        <v>830</v>
      </c>
      <c r="BW58" s="3" t="s">
        <v>831</v>
      </c>
      <c r="BX58" s="3" t="s">
        <v>100</v>
      </c>
      <c r="BY58" s="3" t="s">
        <v>832</v>
      </c>
      <c r="BZ58" s="3">
        <v>3.042353678E9</v>
      </c>
      <c r="CA58" s="3" t="s">
        <v>833</v>
      </c>
      <c r="CB58" s="3" t="s">
        <v>834</v>
      </c>
      <c r="CC58" s="4" t="str">
        <f>TEXT("5762868662165077831","0")</f>
        <v>5762868662165077831</v>
      </c>
      <c r="CD58" s="5" t="str">
        <f>HYPERLINK("https://www.jotform.com/edit/5762868662165077831","Edit Submission")</f>
        <v>Edit Submission</v>
      </c>
    </row>
    <row r="59">
      <c r="A59" s="2">
        <v>45251.025046296294</v>
      </c>
      <c r="C59" s="3" t="s">
        <v>83</v>
      </c>
      <c r="D59" s="3" t="s">
        <v>126</v>
      </c>
      <c r="E59" s="3" t="s">
        <v>156</v>
      </c>
      <c r="F59" s="3" t="s">
        <v>182</v>
      </c>
      <c r="G59" s="3" t="s">
        <v>129</v>
      </c>
      <c r="H59" s="3" t="s">
        <v>129</v>
      </c>
      <c r="I59" s="3" t="s">
        <v>130</v>
      </c>
      <c r="J59" s="3" t="s">
        <v>160</v>
      </c>
      <c r="K59" s="3" t="s">
        <v>185</v>
      </c>
      <c r="L59" s="3" t="s">
        <v>362</v>
      </c>
      <c r="M59" s="3" t="s">
        <v>93</v>
      </c>
      <c r="N59" s="3" t="s">
        <v>94</v>
      </c>
      <c r="O59" s="3" t="s">
        <v>95</v>
      </c>
      <c r="P59" s="3" t="s">
        <v>95</v>
      </c>
      <c r="Q59" s="3" t="s">
        <v>97</v>
      </c>
      <c r="R59" s="3" t="s">
        <v>97</v>
      </c>
      <c r="S59" s="3" t="s">
        <v>95</v>
      </c>
      <c r="T59" s="3" t="s">
        <v>97</v>
      </c>
      <c r="U59" s="3" t="s">
        <v>99</v>
      </c>
      <c r="W59" s="3" t="s">
        <v>99</v>
      </c>
      <c r="X59" s="3" t="s">
        <v>99</v>
      </c>
      <c r="Y59" s="3" t="s">
        <v>101</v>
      </c>
      <c r="Z59" s="3" t="s">
        <v>101</v>
      </c>
      <c r="AA59" s="3" t="s">
        <v>835</v>
      </c>
      <c r="AB59" s="3" t="s">
        <v>339</v>
      </c>
      <c r="AC59" s="3" t="s">
        <v>836</v>
      </c>
      <c r="AD59" s="3" t="s">
        <v>837</v>
      </c>
      <c r="AE59" s="3" t="s">
        <v>106</v>
      </c>
      <c r="AF59" s="3" t="s">
        <v>99</v>
      </c>
      <c r="AG59" s="3" t="s">
        <v>275</v>
      </c>
      <c r="AH59" s="3" t="s">
        <v>752</v>
      </c>
      <c r="AI59" s="3" t="s">
        <v>109</v>
      </c>
      <c r="AJ59" s="3" t="s">
        <v>109</v>
      </c>
      <c r="AK59" s="3" t="s">
        <v>111</v>
      </c>
      <c r="AL59" s="3" t="s">
        <v>109</v>
      </c>
      <c r="AM59" s="3" t="s">
        <v>112</v>
      </c>
      <c r="AN59" s="3" t="s">
        <v>838</v>
      </c>
      <c r="AO59" s="3" t="s">
        <v>545</v>
      </c>
      <c r="AP59" s="3" t="s">
        <v>145</v>
      </c>
      <c r="AQ59" s="3" t="s">
        <v>171</v>
      </c>
      <c r="AR59" s="3" t="s">
        <v>226</v>
      </c>
      <c r="AS59" s="3" t="s">
        <v>146</v>
      </c>
      <c r="AT59" s="3" t="s">
        <v>97</v>
      </c>
      <c r="AU59" s="3" t="s">
        <v>97</v>
      </c>
      <c r="AV59" s="3" t="s">
        <v>95</v>
      </c>
      <c r="AW59" s="3" t="s">
        <v>96</v>
      </c>
      <c r="AX59" s="3" t="s">
        <v>97</v>
      </c>
      <c r="AY59" s="3" t="s">
        <v>97</v>
      </c>
      <c r="AZ59" s="3" t="s">
        <v>95</v>
      </c>
      <c r="BA59" s="3" t="s">
        <v>95</v>
      </c>
      <c r="BB59" s="3" t="s">
        <v>98</v>
      </c>
      <c r="BC59" s="3" t="s">
        <v>95</v>
      </c>
      <c r="BD59" s="3" t="s">
        <v>97</v>
      </c>
      <c r="BE59" s="3" t="s">
        <v>313</v>
      </c>
      <c r="BF59" s="3" t="s">
        <v>116</v>
      </c>
      <c r="BG59" s="3" t="s">
        <v>148</v>
      </c>
      <c r="BH59" s="3" t="s">
        <v>148</v>
      </c>
      <c r="BI59" s="3" t="s">
        <v>119</v>
      </c>
      <c r="BJ59" s="3" t="s">
        <v>119</v>
      </c>
      <c r="BK59" s="3" t="s">
        <v>116</v>
      </c>
      <c r="BL59" s="3" t="s">
        <v>119</v>
      </c>
      <c r="BM59" s="3" t="s">
        <v>148</v>
      </c>
      <c r="BN59" s="3" t="s">
        <v>148</v>
      </c>
      <c r="BO59" s="3" t="s">
        <v>116</v>
      </c>
      <c r="BP59" s="3" t="s">
        <v>148</v>
      </c>
      <c r="BQ59" s="3" t="s">
        <v>100</v>
      </c>
      <c r="BR59" s="3" t="s">
        <v>174</v>
      </c>
      <c r="BS59" s="3" t="s">
        <v>99</v>
      </c>
      <c r="BT59" s="3" t="s">
        <v>839</v>
      </c>
      <c r="BU59" s="3" t="s">
        <v>362</v>
      </c>
      <c r="BV59" s="3" t="s">
        <v>840</v>
      </c>
      <c r="BW59" s="3" t="s">
        <v>841</v>
      </c>
      <c r="BX59" s="3" t="s">
        <v>100</v>
      </c>
      <c r="BY59" s="3" t="s">
        <v>842</v>
      </c>
      <c r="CA59" s="3" t="s">
        <v>843</v>
      </c>
      <c r="CB59" s="3" t="s">
        <v>844</v>
      </c>
      <c r="CC59" s="4" t="str">
        <f>TEXT("5763181644818374329","0")</f>
        <v>5763181644818374329</v>
      </c>
      <c r="CD59" s="5" t="str">
        <f>HYPERLINK("https://www.jotform.com/edit/5763181644818374329","Edit Submission")</f>
        <v>Edit Submission</v>
      </c>
    </row>
    <row r="60">
      <c r="A60" s="2">
        <v>45251.06599537037</v>
      </c>
      <c r="C60" s="3" t="s">
        <v>83</v>
      </c>
      <c r="D60" s="3" t="s">
        <v>126</v>
      </c>
      <c r="E60" s="3" t="s">
        <v>85</v>
      </c>
      <c r="F60" s="3" t="s">
        <v>127</v>
      </c>
      <c r="G60" s="3" t="s">
        <v>380</v>
      </c>
      <c r="H60" s="3" t="s">
        <v>129</v>
      </c>
      <c r="I60" s="3" t="s">
        <v>845</v>
      </c>
      <c r="J60" s="3" t="s">
        <v>184</v>
      </c>
      <c r="K60" s="3" t="s">
        <v>737</v>
      </c>
      <c r="L60" s="3" t="s">
        <v>417</v>
      </c>
      <c r="M60" s="3" t="s">
        <v>93</v>
      </c>
      <c r="N60" s="3" t="s">
        <v>134</v>
      </c>
      <c r="O60" s="3" t="s">
        <v>98</v>
      </c>
      <c r="P60" s="3" t="s">
        <v>98</v>
      </c>
      <c r="Q60" s="3" t="s">
        <v>135</v>
      </c>
      <c r="R60" s="3" t="s">
        <v>135</v>
      </c>
      <c r="S60" s="3" t="s">
        <v>135</v>
      </c>
      <c r="T60" s="3" t="s">
        <v>135</v>
      </c>
      <c r="U60" s="3" t="s">
        <v>99</v>
      </c>
      <c r="W60" s="3" t="s">
        <v>100</v>
      </c>
      <c r="X60" s="3" t="s">
        <v>100</v>
      </c>
      <c r="Y60" s="3">
        <v>1.0</v>
      </c>
      <c r="Z60" s="3" t="s">
        <v>713</v>
      </c>
      <c r="AA60" s="3" t="s">
        <v>846</v>
      </c>
      <c r="AB60" s="3" t="s">
        <v>847</v>
      </c>
      <c r="AC60" s="3" t="s">
        <v>848</v>
      </c>
      <c r="AD60" s="3" t="s">
        <v>166</v>
      </c>
      <c r="AE60" s="3" t="s">
        <v>106</v>
      </c>
      <c r="AF60" s="3" t="s">
        <v>99</v>
      </c>
      <c r="AG60" s="3" t="s">
        <v>849</v>
      </c>
      <c r="AH60" s="3" t="s">
        <v>662</v>
      </c>
      <c r="AI60" s="3" t="s">
        <v>108</v>
      </c>
      <c r="AJ60" s="3" t="s">
        <v>109</v>
      </c>
      <c r="AK60" s="3" t="s">
        <v>325</v>
      </c>
      <c r="AL60" s="3" t="s">
        <v>111</v>
      </c>
      <c r="AM60" s="3" t="s">
        <v>112</v>
      </c>
      <c r="AN60" s="3" t="s">
        <v>850</v>
      </c>
      <c r="AO60" s="3" t="s">
        <v>242</v>
      </c>
      <c r="AP60" s="3" t="s">
        <v>114</v>
      </c>
      <c r="AQ60" s="3" t="s">
        <v>114</v>
      </c>
      <c r="AR60" s="3" t="s">
        <v>172</v>
      </c>
      <c r="AS60" s="3" t="s">
        <v>172</v>
      </c>
      <c r="AT60" s="3" t="s">
        <v>97</v>
      </c>
      <c r="AU60" s="3" t="s">
        <v>97</v>
      </c>
      <c r="AV60" s="3" t="s">
        <v>97</v>
      </c>
      <c r="AW60" s="3" t="s">
        <v>95</v>
      </c>
      <c r="AX60" s="3" t="s">
        <v>97</v>
      </c>
      <c r="AY60" s="3" t="s">
        <v>96</v>
      </c>
      <c r="AZ60" s="3" t="s">
        <v>95</v>
      </c>
      <c r="BA60" s="3" t="s">
        <v>98</v>
      </c>
      <c r="BB60" s="3" t="s">
        <v>98</v>
      </c>
      <c r="BC60" s="3" t="s">
        <v>98</v>
      </c>
      <c r="BD60" s="3" t="s">
        <v>97</v>
      </c>
      <c r="BE60" s="3" t="s">
        <v>173</v>
      </c>
      <c r="BF60" s="3" t="s">
        <v>116</v>
      </c>
      <c r="BG60" s="3" t="s">
        <v>148</v>
      </c>
      <c r="BH60" s="3" t="s">
        <v>117</v>
      </c>
      <c r="BI60" s="3" t="s">
        <v>117</v>
      </c>
      <c r="BJ60" s="3" t="s">
        <v>119</v>
      </c>
      <c r="BK60" s="3" t="s">
        <v>116</v>
      </c>
      <c r="BL60" s="3" t="s">
        <v>119</v>
      </c>
      <c r="BM60" s="3" t="s">
        <v>119</v>
      </c>
      <c r="BN60" s="3" t="s">
        <v>116</v>
      </c>
      <c r="BO60" s="3" t="s">
        <v>148</v>
      </c>
      <c r="BP60" s="3" t="s">
        <v>117</v>
      </c>
      <c r="BQ60" s="3" t="s">
        <v>100</v>
      </c>
      <c r="BR60" s="3" t="s">
        <v>851</v>
      </c>
      <c r="BS60" s="3" t="s">
        <v>852</v>
      </c>
      <c r="BT60" s="3" t="s">
        <v>853</v>
      </c>
      <c r="BU60" s="3" t="s">
        <v>417</v>
      </c>
      <c r="BV60" s="3" t="s">
        <v>854</v>
      </c>
      <c r="BW60" s="3" t="s">
        <v>855</v>
      </c>
      <c r="BX60" s="3" t="s">
        <v>100</v>
      </c>
      <c r="BY60" s="3" t="s">
        <v>856</v>
      </c>
      <c r="BZ60" s="3">
        <v>3.222828114E9</v>
      </c>
      <c r="CA60" s="3" t="s">
        <v>857</v>
      </c>
      <c r="CB60" s="3" t="s">
        <v>858</v>
      </c>
      <c r="CC60" s="4" t="str">
        <f>TEXT("5763217029247271798","0")</f>
        <v>5763217029247271798</v>
      </c>
      <c r="CD60" s="5" t="str">
        <f>HYPERLINK("https://www.jotform.com/edit/5763217029247271798","Edit Submission")</f>
        <v>Edit Submission</v>
      </c>
    </row>
    <row r="61">
      <c r="A61" s="2">
        <v>45251.404027777775</v>
      </c>
      <c r="C61" s="3" t="s">
        <v>155</v>
      </c>
      <c r="D61" s="3" t="s">
        <v>126</v>
      </c>
      <c r="E61" s="3" t="s">
        <v>85</v>
      </c>
      <c r="F61" s="3" t="s">
        <v>86</v>
      </c>
      <c r="G61" s="3" t="s">
        <v>129</v>
      </c>
      <c r="H61" s="3" t="s">
        <v>129</v>
      </c>
      <c r="I61" s="3" t="s">
        <v>89</v>
      </c>
      <c r="J61" s="3" t="s">
        <v>131</v>
      </c>
      <c r="K61" s="3" t="s">
        <v>91</v>
      </c>
      <c r="L61" s="3" t="s">
        <v>720</v>
      </c>
      <c r="M61" s="3" t="s">
        <v>94</v>
      </c>
      <c r="N61" s="3" t="s">
        <v>134</v>
      </c>
      <c r="O61" s="3" t="s">
        <v>95</v>
      </c>
      <c r="P61" s="3" t="s">
        <v>95</v>
      </c>
      <c r="Q61" s="3" t="s">
        <v>97</v>
      </c>
      <c r="R61" s="3" t="s">
        <v>97</v>
      </c>
      <c r="S61" s="3" t="s">
        <v>97</v>
      </c>
      <c r="T61" s="3" t="s">
        <v>97</v>
      </c>
      <c r="U61" s="3" t="s">
        <v>99</v>
      </c>
      <c r="W61" s="3" t="s">
        <v>100</v>
      </c>
      <c r="X61" s="3" t="s">
        <v>100</v>
      </c>
      <c r="Y61" s="3">
        <v>1.0</v>
      </c>
      <c r="Z61" s="3" t="s">
        <v>859</v>
      </c>
      <c r="AA61" s="3" t="s">
        <v>860</v>
      </c>
      <c r="AB61" s="3" t="s">
        <v>861</v>
      </c>
      <c r="AC61" s="3" t="s">
        <v>340</v>
      </c>
      <c r="AD61" s="3" t="s">
        <v>166</v>
      </c>
      <c r="AE61" s="3" t="s">
        <v>106</v>
      </c>
      <c r="AF61" s="3" t="s">
        <v>99</v>
      </c>
      <c r="AG61" s="3" t="s">
        <v>275</v>
      </c>
      <c r="AH61" s="3" t="s">
        <v>343</v>
      </c>
      <c r="AI61" s="3" t="s">
        <v>111</v>
      </c>
      <c r="AJ61" s="3" t="s">
        <v>111</v>
      </c>
      <c r="AK61" s="3" t="s">
        <v>108</v>
      </c>
      <c r="AL61" s="3" t="s">
        <v>108</v>
      </c>
      <c r="AM61" s="3" t="s">
        <v>207</v>
      </c>
      <c r="AN61" s="3" t="s">
        <v>862</v>
      </c>
      <c r="AO61" s="3" t="s">
        <v>863</v>
      </c>
      <c r="AP61" s="3" t="s">
        <v>114</v>
      </c>
      <c r="AQ61" s="3" t="s">
        <v>114</v>
      </c>
      <c r="AR61" s="3" t="s">
        <v>114</v>
      </c>
      <c r="AS61" s="3" t="s">
        <v>114</v>
      </c>
      <c r="AT61" s="3" t="s">
        <v>96</v>
      </c>
      <c r="AU61" s="3" t="s">
        <v>96</v>
      </c>
      <c r="AV61" s="3" t="s">
        <v>96</v>
      </c>
      <c r="AW61" s="3" t="s">
        <v>96</v>
      </c>
      <c r="AX61" s="3" t="s">
        <v>96</v>
      </c>
      <c r="AY61" s="3" t="s">
        <v>96</v>
      </c>
      <c r="AZ61" s="3" t="s">
        <v>96</v>
      </c>
      <c r="BA61" s="3" t="s">
        <v>96</v>
      </c>
      <c r="BB61" s="3" t="s">
        <v>96</v>
      </c>
      <c r="BC61" s="3" t="s">
        <v>96</v>
      </c>
      <c r="BD61" s="3" t="s">
        <v>96</v>
      </c>
      <c r="BE61" s="3" t="s">
        <v>261</v>
      </c>
      <c r="BF61" s="3" t="s">
        <v>148</v>
      </c>
      <c r="BG61" s="3" t="s">
        <v>148</v>
      </c>
      <c r="BH61" s="3" t="s">
        <v>148</v>
      </c>
      <c r="BI61" s="3" t="s">
        <v>148</v>
      </c>
      <c r="BJ61" s="3" t="s">
        <v>148</v>
      </c>
      <c r="BK61" s="3" t="s">
        <v>148</v>
      </c>
      <c r="BL61" s="3" t="s">
        <v>148</v>
      </c>
      <c r="BM61" s="3" t="s">
        <v>148</v>
      </c>
      <c r="BN61" s="3" t="s">
        <v>148</v>
      </c>
      <c r="BO61" s="3" t="s">
        <v>148</v>
      </c>
      <c r="BP61" s="3" t="s">
        <v>148</v>
      </c>
      <c r="BQ61" s="3" t="s">
        <v>99</v>
      </c>
      <c r="BR61" s="3" t="s">
        <v>120</v>
      </c>
      <c r="BS61" s="3" t="s">
        <v>99</v>
      </c>
      <c r="BT61" s="3" t="s">
        <v>99</v>
      </c>
      <c r="BU61" s="3" t="s">
        <v>263</v>
      </c>
      <c r="BV61" s="3" t="s">
        <v>864</v>
      </c>
      <c r="BW61" s="3" t="s">
        <v>536</v>
      </c>
      <c r="BX61" s="3" t="s">
        <v>100</v>
      </c>
      <c r="CB61" s="3" t="s">
        <v>199</v>
      </c>
      <c r="CC61" s="4" t="str">
        <f>TEXT("5763509086414230625","0")</f>
        <v>5763509086414230625</v>
      </c>
      <c r="CD61" s="5" t="str">
        <f>HYPERLINK("https://www.jotform.com/edit/5763509086414230625","Edit Submission")</f>
        <v>Edit Submission</v>
      </c>
    </row>
    <row r="62">
      <c r="A62" s="2">
        <v>45251.51055555556</v>
      </c>
      <c r="C62" s="3" t="s">
        <v>83</v>
      </c>
      <c r="D62" s="3" t="s">
        <v>126</v>
      </c>
      <c r="E62" s="3" t="s">
        <v>85</v>
      </c>
      <c r="F62" s="3" t="s">
        <v>86</v>
      </c>
      <c r="G62" s="3" t="s">
        <v>865</v>
      </c>
      <c r="H62" s="3" t="s">
        <v>482</v>
      </c>
      <c r="I62" s="3" t="s">
        <v>866</v>
      </c>
      <c r="J62" s="3" t="s">
        <v>391</v>
      </c>
      <c r="K62" s="3" t="s">
        <v>867</v>
      </c>
      <c r="L62" s="3" t="s">
        <v>546</v>
      </c>
      <c r="M62" s="3" t="s">
        <v>93</v>
      </c>
      <c r="N62" s="3" t="s">
        <v>94</v>
      </c>
      <c r="O62" s="3" t="s">
        <v>95</v>
      </c>
      <c r="P62" s="3" t="s">
        <v>95</v>
      </c>
      <c r="Q62" s="3" t="s">
        <v>135</v>
      </c>
      <c r="R62" s="3" t="s">
        <v>97</v>
      </c>
      <c r="S62" s="3" t="s">
        <v>96</v>
      </c>
      <c r="T62" s="3" t="s">
        <v>135</v>
      </c>
      <c r="U62" s="3" t="s">
        <v>99</v>
      </c>
      <c r="W62" s="3" t="s">
        <v>99</v>
      </c>
      <c r="X62" s="3" t="s">
        <v>99</v>
      </c>
      <c r="Y62" s="3" t="s">
        <v>101</v>
      </c>
      <c r="Z62" s="3" t="s">
        <v>99</v>
      </c>
      <c r="AA62" s="3" t="s">
        <v>383</v>
      </c>
      <c r="AB62" s="3" t="s">
        <v>868</v>
      </c>
      <c r="AC62" s="3" t="s">
        <v>869</v>
      </c>
      <c r="AD62" s="3" t="s">
        <v>106</v>
      </c>
      <c r="AE62" s="3" t="s">
        <v>106</v>
      </c>
      <c r="AF62" s="3" t="s">
        <v>99</v>
      </c>
      <c r="AG62" s="3" t="s">
        <v>408</v>
      </c>
      <c r="AH62" s="3" t="s">
        <v>870</v>
      </c>
      <c r="AI62" s="3" t="s">
        <v>111</v>
      </c>
      <c r="AJ62" s="3" t="s">
        <v>111</v>
      </c>
      <c r="AK62" s="3" t="s">
        <v>111</v>
      </c>
      <c r="AL62" s="3" t="s">
        <v>108</v>
      </c>
      <c r="AM62" s="3" t="s">
        <v>112</v>
      </c>
      <c r="AN62" s="3" t="s">
        <v>871</v>
      </c>
      <c r="AO62" s="3" t="s">
        <v>545</v>
      </c>
      <c r="AP62" s="3" t="s">
        <v>114</v>
      </c>
      <c r="AQ62" s="3" t="s">
        <v>114</v>
      </c>
      <c r="AR62" s="3" t="s">
        <v>115</v>
      </c>
      <c r="AS62" s="3" t="s">
        <v>115</v>
      </c>
      <c r="AT62" s="3" t="s">
        <v>95</v>
      </c>
      <c r="AU62" s="3" t="s">
        <v>95</v>
      </c>
      <c r="AV62" s="3" t="s">
        <v>96</v>
      </c>
      <c r="AW62" s="3" t="s">
        <v>95</v>
      </c>
      <c r="AX62" s="3" t="s">
        <v>95</v>
      </c>
      <c r="AY62" s="3" t="s">
        <v>97</v>
      </c>
      <c r="AZ62" s="3" t="s">
        <v>98</v>
      </c>
      <c r="BA62" s="3" t="s">
        <v>98</v>
      </c>
      <c r="BB62" s="3" t="s">
        <v>98</v>
      </c>
      <c r="BC62" s="3" t="s">
        <v>98</v>
      </c>
      <c r="BD62" s="3" t="s">
        <v>96</v>
      </c>
      <c r="BE62" s="3" t="s">
        <v>243</v>
      </c>
      <c r="BF62" s="3" t="s">
        <v>116</v>
      </c>
      <c r="BG62" s="3" t="s">
        <v>116</v>
      </c>
      <c r="BH62" s="3" t="s">
        <v>116</v>
      </c>
      <c r="BI62" s="3" t="s">
        <v>119</v>
      </c>
      <c r="BJ62" s="3" t="s">
        <v>148</v>
      </c>
      <c r="BK62" s="3" t="s">
        <v>116</v>
      </c>
      <c r="BL62" s="3" t="s">
        <v>119</v>
      </c>
      <c r="BM62" s="3" t="s">
        <v>119</v>
      </c>
      <c r="BN62" s="3" t="s">
        <v>119</v>
      </c>
      <c r="BO62" s="3" t="s">
        <v>119</v>
      </c>
      <c r="BP62" s="3" t="s">
        <v>119</v>
      </c>
      <c r="BQ62" s="3" t="s">
        <v>100</v>
      </c>
      <c r="BR62" s="3" t="s">
        <v>174</v>
      </c>
      <c r="BS62" s="3" t="s">
        <v>99</v>
      </c>
      <c r="BT62" s="3" t="s">
        <v>872</v>
      </c>
      <c r="BU62" s="3" t="s">
        <v>546</v>
      </c>
      <c r="BV62" s="3" t="s">
        <v>873</v>
      </c>
      <c r="BW62" s="3" t="s">
        <v>874</v>
      </c>
      <c r="BX62" s="3" t="s">
        <v>100</v>
      </c>
      <c r="BY62" s="3" t="s">
        <v>875</v>
      </c>
      <c r="BZ62" s="3">
        <v>3.35226817E9</v>
      </c>
      <c r="CA62" s="3" t="s">
        <v>876</v>
      </c>
      <c r="CB62" s="3" t="s">
        <v>877</v>
      </c>
      <c r="CC62" s="4" t="str">
        <f>TEXT("5763601128533853450","0")</f>
        <v>5763601128533853450</v>
      </c>
      <c r="CD62" s="5" t="str">
        <f>HYPERLINK("https://www.jotform.com/edit/5763601128533853450","Edit Submission")</f>
        <v>Edit Submission</v>
      </c>
    </row>
    <row r="63">
      <c r="A63" s="2">
        <v>45254.45893518518</v>
      </c>
      <c r="C63" s="3" t="s">
        <v>83</v>
      </c>
      <c r="D63" s="3" t="s">
        <v>126</v>
      </c>
      <c r="E63" s="3" t="s">
        <v>85</v>
      </c>
      <c r="F63" s="3" t="s">
        <v>86</v>
      </c>
      <c r="G63" s="3" t="s">
        <v>200</v>
      </c>
      <c r="H63" s="3" t="s">
        <v>215</v>
      </c>
      <c r="I63" s="3" t="s">
        <v>878</v>
      </c>
      <c r="J63" s="3" t="s">
        <v>184</v>
      </c>
      <c r="K63" s="3" t="s">
        <v>271</v>
      </c>
      <c r="L63" s="3" t="s">
        <v>319</v>
      </c>
      <c r="M63" s="3" t="s">
        <v>93</v>
      </c>
      <c r="N63" s="3" t="s">
        <v>94</v>
      </c>
      <c r="O63" s="3" t="s">
        <v>95</v>
      </c>
      <c r="P63" s="3" t="s">
        <v>95</v>
      </c>
      <c r="Q63" s="3" t="s">
        <v>135</v>
      </c>
      <c r="R63" s="3" t="s">
        <v>135</v>
      </c>
      <c r="S63" s="3" t="s">
        <v>96</v>
      </c>
      <c r="T63" s="3" t="s">
        <v>96</v>
      </c>
      <c r="U63" s="3" t="s">
        <v>99</v>
      </c>
      <c r="W63" s="3" t="s">
        <v>100</v>
      </c>
      <c r="X63" s="3" t="s">
        <v>100</v>
      </c>
      <c r="Y63" s="3">
        <v>2.0</v>
      </c>
      <c r="Z63" s="3" t="s">
        <v>99</v>
      </c>
      <c r="AA63" s="3" t="s">
        <v>879</v>
      </c>
      <c r="AB63" s="3" t="s">
        <v>880</v>
      </c>
      <c r="AC63" s="3" t="s">
        <v>881</v>
      </c>
      <c r="AD63" s="3" t="s">
        <v>166</v>
      </c>
      <c r="AE63" s="3" t="s">
        <v>106</v>
      </c>
      <c r="AF63" s="3" t="s">
        <v>99</v>
      </c>
      <c r="AG63" s="3" t="s">
        <v>342</v>
      </c>
      <c r="AH63" s="3" t="s">
        <v>518</v>
      </c>
      <c r="AI63" s="3" t="s">
        <v>108</v>
      </c>
      <c r="AJ63" s="3" t="s">
        <v>109</v>
      </c>
      <c r="AK63" s="3" t="s">
        <v>111</v>
      </c>
      <c r="AL63" s="3" t="s">
        <v>111</v>
      </c>
      <c r="AM63" s="3" t="s">
        <v>112</v>
      </c>
      <c r="AN63" s="3" t="s">
        <v>882</v>
      </c>
      <c r="AO63" s="3" t="s">
        <v>545</v>
      </c>
      <c r="AP63" s="3" t="s">
        <v>114</v>
      </c>
      <c r="AQ63" s="3" t="s">
        <v>171</v>
      </c>
      <c r="AR63" s="3" t="s">
        <v>146</v>
      </c>
      <c r="AS63" s="3" t="s">
        <v>114</v>
      </c>
      <c r="AT63" s="3" t="s">
        <v>95</v>
      </c>
      <c r="AU63" s="3" t="s">
        <v>95</v>
      </c>
      <c r="AV63" s="3" t="s">
        <v>95</v>
      </c>
      <c r="AW63" s="3" t="s">
        <v>95</v>
      </c>
      <c r="AX63" s="3" t="s">
        <v>96</v>
      </c>
      <c r="AY63" s="3" t="s">
        <v>96</v>
      </c>
      <c r="AZ63" s="3" t="s">
        <v>98</v>
      </c>
      <c r="BA63" s="3" t="s">
        <v>95</v>
      </c>
      <c r="BB63" s="3" t="s">
        <v>98</v>
      </c>
      <c r="BC63" s="3" t="s">
        <v>98</v>
      </c>
      <c r="BD63" s="3" t="s">
        <v>95</v>
      </c>
      <c r="BE63" s="3" t="s">
        <v>173</v>
      </c>
      <c r="BF63" s="3" t="s">
        <v>116</v>
      </c>
      <c r="BG63" s="3" t="s">
        <v>119</v>
      </c>
      <c r="BH63" s="3" t="s">
        <v>119</v>
      </c>
      <c r="BI63" s="3" t="s">
        <v>119</v>
      </c>
      <c r="BJ63" s="3" t="s">
        <v>116</v>
      </c>
      <c r="BK63" s="3" t="s">
        <v>116</v>
      </c>
      <c r="BL63" s="3" t="s">
        <v>116</v>
      </c>
      <c r="BM63" s="3" t="s">
        <v>116</v>
      </c>
      <c r="BN63" s="3" t="s">
        <v>116</v>
      </c>
      <c r="BO63" s="3" t="s">
        <v>116</v>
      </c>
      <c r="BP63" s="3" t="s">
        <v>116</v>
      </c>
      <c r="BQ63" s="3" t="s">
        <v>100</v>
      </c>
      <c r="BR63" s="3" t="s">
        <v>174</v>
      </c>
      <c r="BS63" s="3" t="s">
        <v>99</v>
      </c>
      <c r="BT63" s="3" t="s">
        <v>375</v>
      </c>
      <c r="BU63" s="3" t="s">
        <v>92</v>
      </c>
      <c r="BV63" s="3" t="s">
        <v>883</v>
      </c>
      <c r="BW63" s="3" t="s">
        <v>884</v>
      </c>
      <c r="BX63" s="3" t="s">
        <v>99</v>
      </c>
      <c r="CB63" s="3" t="s">
        <v>199</v>
      </c>
      <c r="CC63" s="4" t="str">
        <f>TEXT("5766148516414115030","0")</f>
        <v>5766148516414115030</v>
      </c>
      <c r="CD63" s="5" t="str">
        <f>HYPERLINK("https://www.jotform.com/edit/5766148516414115030","Edit Submission")</f>
        <v>Edit Submission</v>
      </c>
    </row>
    <row r="64">
      <c r="A64" s="2">
        <v>45257.97084490741</v>
      </c>
      <c r="C64" s="3" t="s">
        <v>155</v>
      </c>
      <c r="D64" s="3" t="s">
        <v>126</v>
      </c>
      <c r="E64" s="3" t="s">
        <v>156</v>
      </c>
      <c r="F64" s="3" t="s">
        <v>86</v>
      </c>
      <c r="G64" s="3" t="s">
        <v>214</v>
      </c>
      <c r="H64" s="3" t="s">
        <v>215</v>
      </c>
      <c r="I64" s="3" t="s">
        <v>885</v>
      </c>
      <c r="J64" s="3" t="s">
        <v>160</v>
      </c>
      <c r="K64" s="3" t="s">
        <v>318</v>
      </c>
      <c r="L64" s="3" t="s">
        <v>133</v>
      </c>
      <c r="M64" s="3" t="s">
        <v>94</v>
      </c>
      <c r="N64" s="3" t="s">
        <v>499</v>
      </c>
      <c r="O64" s="3" t="s">
        <v>98</v>
      </c>
      <c r="P64" s="3" t="s">
        <v>98</v>
      </c>
      <c r="Q64" s="3" t="s">
        <v>98</v>
      </c>
      <c r="R64" s="3" t="s">
        <v>135</v>
      </c>
      <c r="S64" s="3" t="s">
        <v>98</v>
      </c>
      <c r="T64" s="3" t="s">
        <v>97</v>
      </c>
      <c r="U64" s="3" t="s">
        <v>99</v>
      </c>
      <c r="W64" s="3" t="s">
        <v>99</v>
      </c>
      <c r="X64" s="3" t="s">
        <v>100</v>
      </c>
      <c r="Y64" s="3" t="s">
        <v>101</v>
      </c>
      <c r="Z64" s="3" t="s">
        <v>101</v>
      </c>
      <c r="AA64" s="3" t="s">
        <v>886</v>
      </c>
      <c r="AB64" s="3" t="s">
        <v>887</v>
      </c>
      <c r="AC64" s="3" t="s">
        <v>165</v>
      </c>
      <c r="AD64" s="3" t="s">
        <v>166</v>
      </c>
      <c r="AE64" s="3" t="s">
        <v>106</v>
      </c>
      <c r="AF64" s="3" t="s">
        <v>99</v>
      </c>
      <c r="AG64" s="3" t="s">
        <v>518</v>
      </c>
      <c r="AH64" s="3" t="s">
        <v>519</v>
      </c>
      <c r="AI64" s="3" t="s">
        <v>108</v>
      </c>
      <c r="AJ64" s="3" t="s">
        <v>109</v>
      </c>
      <c r="AK64" s="3" t="s">
        <v>108</v>
      </c>
      <c r="AL64" s="3" t="s">
        <v>111</v>
      </c>
      <c r="AM64" s="3" t="s">
        <v>112</v>
      </c>
      <c r="AN64" s="3" t="s">
        <v>888</v>
      </c>
      <c r="AO64" s="3" t="s">
        <v>260</v>
      </c>
      <c r="AP64" s="3" t="s">
        <v>423</v>
      </c>
      <c r="AQ64" s="3" t="s">
        <v>423</v>
      </c>
      <c r="AR64" s="3" t="s">
        <v>115</v>
      </c>
      <c r="AS64" s="3" t="s">
        <v>172</v>
      </c>
      <c r="AT64" s="3" t="s">
        <v>98</v>
      </c>
      <c r="AU64" s="3" t="s">
        <v>98</v>
      </c>
      <c r="AV64" s="3" t="s">
        <v>98</v>
      </c>
      <c r="AW64" s="3" t="s">
        <v>98</v>
      </c>
      <c r="AX64" s="3" t="s">
        <v>95</v>
      </c>
      <c r="AY64" s="3" t="s">
        <v>97</v>
      </c>
      <c r="AZ64" s="3" t="s">
        <v>98</v>
      </c>
      <c r="BA64" s="3" t="s">
        <v>98</v>
      </c>
      <c r="BB64" s="3" t="s">
        <v>98</v>
      </c>
      <c r="BC64" s="3" t="s">
        <v>98</v>
      </c>
      <c r="BD64" s="3" t="s">
        <v>98</v>
      </c>
      <c r="BE64" s="3" t="s">
        <v>193</v>
      </c>
      <c r="BF64" s="3" t="s">
        <v>116</v>
      </c>
      <c r="BG64" s="3" t="s">
        <v>116</v>
      </c>
      <c r="BH64" s="3" t="s">
        <v>116</v>
      </c>
      <c r="BI64" s="3" t="s">
        <v>119</v>
      </c>
      <c r="BJ64" s="3" t="s">
        <v>119</v>
      </c>
      <c r="BK64" s="3" t="s">
        <v>116</v>
      </c>
      <c r="BL64" s="3" t="s">
        <v>116</v>
      </c>
      <c r="BM64" s="3" t="s">
        <v>116</v>
      </c>
      <c r="BN64" s="3" t="s">
        <v>116</v>
      </c>
      <c r="BO64" s="3" t="s">
        <v>116</v>
      </c>
      <c r="BP64" s="3" t="s">
        <v>119</v>
      </c>
      <c r="BQ64" s="3" t="s">
        <v>100</v>
      </c>
      <c r="BR64" s="3" t="s">
        <v>194</v>
      </c>
      <c r="BS64" s="3" t="s">
        <v>99</v>
      </c>
      <c r="BT64" s="3" t="s">
        <v>99</v>
      </c>
      <c r="BU64" s="3" t="s">
        <v>404</v>
      </c>
      <c r="BV64" s="3" t="s">
        <v>889</v>
      </c>
      <c r="BW64" s="3" t="s">
        <v>890</v>
      </c>
      <c r="BX64" s="3" t="s">
        <v>99</v>
      </c>
      <c r="BY64" s="3" t="s">
        <v>891</v>
      </c>
      <c r="CA64" s="3" t="s">
        <v>892</v>
      </c>
      <c r="CB64" s="3" t="s">
        <v>893</v>
      </c>
      <c r="CC64" s="4" t="str">
        <f>TEXT("5769182809578796250","0")</f>
        <v>5769182809578796250</v>
      </c>
      <c r="CD64" s="5" t="str">
        <f>HYPERLINK("https://www.jotform.com/edit/5769182809578796250","Edit Submission")</f>
        <v>Edit Submission</v>
      </c>
    </row>
    <row r="65">
      <c r="A65" s="2">
        <v>45267.456145833334</v>
      </c>
      <c r="C65" s="3" t="s">
        <v>83</v>
      </c>
      <c r="D65" s="3" t="s">
        <v>894</v>
      </c>
      <c r="E65" s="3" t="s">
        <v>269</v>
      </c>
      <c r="F65" s="3" t="s">
        <v>127</v>
      </c>
      <c r="G65" s="3" t="s">
        <v>214</v>
      </c>
      <c r="H65" s="3" t="s">
        <v>214</v>
      </c>
      <c r="I65" s="3" t="s">
        <v>287</v>
      </c>
      <c r="J65" s="3" t="s">
        <v>160</v>
      </c>
      <c r="K65" s="3" t="s">
        <v>895</v>
      </c>
      <c r="L65" s="3" t="s">
        <v>289</v>
      </c>
      <c r="M65" s="3" t="s">
        <v>93</v>
      </c>
      <c r="N65" s="3" t="s">
        <v>134</v>
      </c>
      <c r="O65" s="3" t="s">
        <v>95</v>
      </c>
      <c r="P65" s="3" t="s">
        <v>98</v>
      </c>
      <c r="Q65" s="3" t="s">
        <v>96</v>
      </c>
      <c r="R65" s="3" t="s">
        <v>97</v>
      </c>
      <c r="S65" s="3" t="s">
        <v>98</v>
      </c>
      <c r="T65" s="3" t="s">
        <v>95</v>
      </c>
      <c r="U65" s="3" t="s">
        <v>99</v>
      </c>
      <c r="W65" s="3" t="s">
        <v>100</v>
      </c>
      <c r="X65" s="3" t="s">
        <v>99</v>
      </c>
      <c r="Y65" s="3" t="s">
        <v>101</v>
      </c>
      <c r="Z65" s="3" t="s">
        <v>101</v>
      </c>
      <c r="AA65" s="3" t="s">
        <v>896</v>
      </c>
      <c r="AB65" s="3" t="s">
        <v>164</v>
      </c>
      <c r="AC65" s="3" t="s">
        <v>420</v>
      </c>
      <c r="AD65" s="3" t="s">
        <v>897</v>
      </c>
      <c r="AE65" s="3" t="s">
        <v>106</v>
      </c>
      <c r="AF65" s="3" t="s">
        <v>100</v>
      </c>
      <c r="AG65" s="3" t="s">
        <v>898</v>
      </c>
      <c r="AH65" s="3" t="s">
        <v>899</v>
      </c>
      <c r="AI65" s="3" t="s">
        <v>108</v>
      </c>
      <c r="AJ65" s="3" t="s">
        <v>109</v>
      </c>
      <c r="AK65" s="3" t="s">
        <v>108</v>
      </c>
      <c r="AL65" s="3" t="s">
        <v>108</v>
      </c>
      <c r="AM65" s="3" t="s">
        <v>112</v>
      </c>
      <c r="AN65" s="3" t="s">
        <v>900</v>
      </c>
      <c r="AO65" s="3" t="s">
        <v>599</v>
      </c>
      <c r="AP65" s="3" t="s">
        <v>145</v>
      </c>
      <c r="AQ65" s="3" t="s">
        <v>114</v>
      </c>
      <c r="AR65" s="3" t="s">
        <v>146</v>
      </c>
      <c r="AS65" s="3" t="s">
        <v>114</v>
      </c>
      <c r="AT65" s="3" t="s">
        <v>95</v>
      </c>
      <c r="AU65" s="3" t="s">
        <v>96</v>
      </c>
      <c r="AV65" s="3" t="s">
        <v>96</v>
      </c>
      <c r="AW65" s="3" t="s">
        <v>96</v>
      </c>
      <c r="AX65" s="3" t="s">
        <v>96</v>
      </c>
      <c r="AY65" s="3" t="s">
        <v>96</v>
      </c>
      <c r="AZ65" s="3" t="s">
        <v>95</v>
      </c>
      <c r="BA65" s="3" t="s">
        <v>96</v>
      </c>
      <c r="BB65" s="3" t="s">
        <v>95</v>
      </c>
      <c r="BC65" s="3" t="s">
        <v>98</v>
      </c>
      <c r="BD65" s="3" t="s">
        <v>96</v>
      </c>
      <c r="BE65" s="3" t="s">
        <v>209</v>
      </c>
      <c r="BF65" s="3" t="s">
        <v>116</v>
      </c>
      <c r="BG65" s="3" t="s">
        <v>116</v>
      </c>
      <c r="BH65" s="3" t="s">
        <v>116</v>
      </c>
      <c r="BI65" s="3" t="s">
        <v>119</v>
      </c>
      <c r="BJ65" s="3" t="s">
        <v>116</v>
      </c>
      <c r="BK65" s="3" t="s">
        <v>116</v>
      </c>
      <c r="BL65" s="3" t="s">
        <v>116</v>
      </c>
      <c r="BM65" s="3" t="s">
        <v>116</v>
      </c>
      <c r="BN65" s="3" t="s">
        <v>116</v>
      </c>
      <c r="BO65" s="3" t="s">
        <v>116</v>
      </c>
      <c r="BP65" s="3" t="s">
        <v>116</v>
      </c>
      <c r="BQ65" s="3" t="s">
        <v>100</v>
      </c>
      <c r="BR65" s="3" t="s">
        <v>120</v>
      </c>
      <c r="BS65" s="3" t="s">
        <v>99</v>
      </c>
      <c r="BT65" s="3" t="s">
        <v>99</v>
      </c>
      <c r="BU65" s="3" t="s">
        <v>263</v>
      </c>
      <c r="BV65" s="3" t="s">
        <v>901</v>
      </c>
      <c r="BW65" s="3" t="s">
        <v>902</v>
      </c>
      <c r="BX65" s="3" t="s">
        <v>100</v>
      </c>
      <c r="BY65" s="3" t="s">
        <v>903</v>
      </c>
      <c r="BZ65" s="3">
        <v>3.008151425E9</v>
      </c>
      <c r="CA65" s="3" t="s">
        <v>904</v>
      </c>
      <c r="CB65" s="3" t="s">
        <v>905</v>
      </c>
      <c r="CC65" s="4" t="str">
        <f>TEXT("5777378109315960312","0")</f>
        <v>5777378109315960312</v>
      </c>
      <c r="CD65" s="5" t="str">
        <f>HYPERLINK("https://www.jotform.com/edit/5777378109315960312","Edit Submission")</f>
        <v>Edit Submission</v>
      </c>
    </row>
    <row r="66">
      <c r="A66" s="2">
        <v>45267.914131944446</v>
      </c>
      <c r="C66" s="3" t="s">
        <v>83</v>
      </c>
      <c r="D66" s="3" t="s">
        <v>906</v>
      </c>
      <c r="E66" s="3" t="s">
        <v>269</v>
      </c>
      <c r="F66" s="3" t="s">
        <v>907</v>
      </c>
      <c r="G66" s="3" t="s">
        <v>214</v>
      </c>
      <c r="H66" s="3" t="s">
        <v>482</v>
      </c>
      <c r="I66" s="3" t="s">
        <v>908</v>
      </c>
      <c r="J66" s="3" t="s">
        <v>90</v>
      </c>
      <c r="K66" s="3" t="s">
        <v>271</v>
      </c>
      <c r="L66" s="3" t="s">
        <v>133</v>
      </c>
      <c r="M66" s="3" t="s">
        <v>134</v>
      </c>
      <c r="N66" s="3" t="s">
        <v>134</v>
      </c>
      <c r="O66" s="3" t="s">
        <v>95</v>
      </c>
      <c r="P66" s="3" t="s">
        <v>95</v>
      </c>
      <c r="Q66" s="3" t="s">
        <v>97</v>
      </c>
      <c r="R66" s="3" t="s">
        <v>97</v>
      </c>
      <c r="S66" s="3" t="s">
        <v>95</v>
      </c>
      <c r="T66" s="3" t="s">
        <v>95</v>
      </c>
      <c r="U66" s="3" t="s">
        <v>99</v>
      </c>
      <c r="W66" s="3" t="s">
        <v>99</v>
      </c>
      <c r="X66" s="3" t="s">
        <v>100</v>
      </c>
      <c r="Y66" s="3" t="s">
        <v>101</v>
      </c>
      <c r="Z66" s="3" t="s">
        <v>101</v>
      </c>
      <c r="AA66" s="3" t="s">
        <v>909</v>
      </c>
      <c r="AB66" s="3" t="s">
        <v>910</v>
      </c>
      <c r="AC66" s="3" t="s">
        <v>256</v>
      </c>
      <c r="AD66" s="3" t="s">
        <v>166</v>
      </c>
      <c r="AE66" s="3" t="s">
        <v>106</v>
      </c>
      <c r="AF66" s="3" t="s">
        <v>99</v>
      </c>
      <c r="AG66" s="3" t="s">
        <v>911</v>
      </c>
      <c r="AH66" s="3" t="s">
        <v>912</v>
      </c>
      <c r="AI66" s="3" t="s">
        <v>110</v>
      </c>
      <c r="AJ66" s="3" t="s">
        <v>111</v>
      </c>
      <c r="AK66" s="3" t="s">
        <v>111</v>
      </c>
      <c r="AL66" s="3" t="s">
        <v>325</v>
      </c>
      <c r="AM66" s="3" t="s">
        <v>207</v>
      </c>
      <c r="AN66" s="3" t="s">
        <v>913</v>
      </c>
      <c r="AO66" s="3" t="s">
        <v>170</v>
      </c>
      <c r="AP66" s="3" t="s">
        <v>114</v>
      </c>
      <c r="AQ66" s="3" t="s">
        <v>192</v>
      </c>
      <c r="AR66" s="3" t="s">
        <v>172</v>
      </c>
      <c r="AS66" s="3" t="s">
        <v>171</v>
      </c>
      <c r="AT66" s="3" t="s">
        <v>97</v>
      </c>
      <c r="AU66" s="3" t="s">
        <v>97</v>
      </c>
      <c r="AV66" s="3" t="s">
        <v>97</v>
      </c>
      <c r="AW66" s="3" t="s">
        <v>97</v>
      </c>
      <c r="AX66" s="3" t="s">
        <v>97</v>
      </c>
      <c r="AY66" s="3" t="s">
        <v>97</v>
      </c>
      <c r="AZ66" s="3" t="s">
        <v>95</v>
      </c>
      <c r="BA66" s="3" t="s">
        <v>96</v>
      </c>
      <c r="BB66" s="3" t="s">
        <v>95</v>
      </c>
      <c r="BC66" s="3" t="s">
        <v>95</v>
      </c>
      <c r="BD66" s="3" t="s">
        <v>96</v>
      </c>
      <c r="BE66" s="3" t="s">
        <v>327</v>
      </c>
      <c r="BF66" s="3" t="s">
        <v>119</v>
      </c>
      <c r="BG66" s="3" t="s">
        <v>116</v>
      </c>
      <c r="BH66" s="3" t="s">
        <v>119</v>
      </c>
      <c r="BI66" s="3" t="s">
        <v>117</v>
      </c>
      <c r="BJ66" s="3" t="s">
        <v>116</v>
      </c>
      <c r="BK66" s="3" t="s">
        <v>148</v>
      </c>
      <c r="BL66" s="3" t="s">
        <v>116</v>
      </c>
      <c r="BM66" s="3" t="s">
        <v>116</v>
      </c>
      <c r="BN66" s="3" t="s">
        <v>118</v>
      </c>
      <c r="BO66" s="3" t="s">
        <v>117</v>
      </c>
      <c r="BP66" s="3" t="s">
        <v>148</v>
      </c>
      <c r="BQ66" s="3" t="s">
        <v>100</v>
      </c>
      <c r="BR66" s="3" t="s">
        <v>194</v>
      </c>
      <c r="BS66" s="3" t="s">
        <v>99</v>
      </c>
      <c r="BT66" s="3" t="s">
        <v>99</v>
      </c>
      <c r="BU66" s="3" t="s">
        <v>720</v>
      </c>
      <c r="BV66" s="3" t="s">
        <v>914</v>
      </c>
      <c r="BW66" s="3" t="s">
        <v>745</v>
      </c>
      <c r="BX66" s="3" t="s">
        <v>99</v>
      </c>
      <c r="CB66" s="3" t="s">
        <v>915</v>
      </c>
      <c r="CC66" s="4" t="str">
        <f>TEXT("5777773819416143806","0")</f>
        <v>5777773819416143806</v>
      </c>
      <c r="CD66" s="5" t="str">
        <f>HYPERLINK("https://www.jotform.com/edit/5777773819416143806","Edit Submission")</f>
        <v>Edit Submission</v>
      </c>
    </row>
    <row r="67">
      <c r="A67" s="2">
        <v>45268.010243055556</v>
      </c>
      <c r="C67" s="3" t="s">
        <v>155</v>
      </c>
      <c r="D67" s="3" t="s">
        <v>84</v>
      </c>
      <c r="E67" s="3" t="s">
        <v>85</v>
      </c>
      <c r="F67" s="3" t="s">
        <v>182</v>
      </c>
      <c r="G67" s="3" t="s">
        <v>215</v>
      </c>
      <c r="H67" s="3" t="s">
        <v>585</v>
      </c>
      <c r="I67" s="3" t="s">
        <v>552</v>
      </c>
      <c r="J67" s="3" t="s">
        <v>391</v>
      </c>
      <c r="K67" s="3" t="s">
        <v>271</v>
      </c>
      <c r="L67" s="3" t="s">
        <v>263</v>
      </c>
      <c r="M67" s="3" t="s">
        <v>162</v>
      </c>
      <c r="N67" s="3" t="s">
        <v>134</v>
      </c>
      <c r="O67" s="3" t="s">
        <v>95</v>
      </c>
      <c r="P67" s="3" t="s">
        <v>135</v>
      </c>
      <c r="Q67" s="3" t="s">
        <v>95</v>
      </c>
      <c r="R67" s="3" t="s">
        <v>95</v>
      </c>
      <c r="S67" s="3" t="s">
        <v>135</v>
      </c>
      <c r="T67" s="3" t="s">
        <v>135</v>
      </c>
      <c r="U67" s="3" t="s">
        <v>99</v>
      </c>
      <c r="W67" s="3" t="s">
        <v>99</v>
      </c>
      <c r="X67" s="3" t="s">
        <v>99</v>
      </c>
      <c r="Y67" s="3" t="s">
        <v>101</v>
      </c>
      <c r="Z67" s="3" t="s">
        <v>101</v>
      </c>
      <c r="AA67" s="3" t="s">
        <v>916</v>
      </c>
      <c r="AB67" s="3" t="s">
        <v>164</v>
      </c>
      <c r="AC67" s="3" t="s">
        <v>917</v>
      </c>
      <c r="AD67" s="3" t="s">
        <v>166</v>
      </c>
      <c r="AE67" s="3" t="s">
        <v>106</v>
      </c>
      <c r="AF67" s="3" t="s">
        <v>99</v>
      </c>
      <c r="AG67" s="3" t="s">
        <v>918</v>
      </c>
      <c r="AH67" s="3" t="s">
        <v>76</v>
      </c>
      <c r="AI67" s="3" t="s">
        <v>110</v>
      </c>
      <c r="AJ67" s="3" t="s">
        <v>111</v>
      </c>
      <c r="AK67" s="3" t="s">
        <v>325</v>
      </c>
      <c r="AL67" s="3" t="s">
        <v>108</v>
      </c>
      <c r="AM67" s="3" t="s">
        <v>207</v>
      </c>
      <c r="AN67" s="3" t="s">
        <v>919</v>
      </c>
      <c r="AO67" s="3" t="s">
        <v>558</v>
      </c>
      <c r="AP67" s="3" t="s">
        <v>145</v>
      </c>
      <c r="AQ67" s="3" t="s">
        <v>114</v>
      </c>
      <c r="AR67" s="3" t="s">
        <v>115</v>
      </c>
      <c r="AS67" s="3" t="s">
        <v>115</v>
      </c>
      <c r="AT67" s="3" t="s">
        <v>135</v>
      </c>
      <c r="AU67" s="3" t="s">
        <v>135</v>
      </c>
      <c r="AV67" s="3" t="s">
        <v>135</v>
      </c>
      <c r="AW67" s="3" t="s">
        <v>135</v>
      </c>
      <c r="AX67" s="3" t="s">
        <v>95</v>
      </c>
      <c r="AY67" s="3" t="s">
        <v>135</v>
      </c>
      <c r="AZ67" s="3" t="s">
        <v>95</v>
      </c>
      <c r="BA67" s="3" t="s">
        <v>135</v>
      </c>
      <c r="BB67" s="3" t="s">
        <v>98</v>
      </c>
      <c r="BC67" s="3" t="s">
        <v>96</v>
      </c>
      <c r="BD67" s="3" t="s">
        <v>135</v>
      </c>
      <c r="BE67" s="3" t="s">
        <v>671</v>
      </c>
      <c r="BF67" s="3" t="s">
        <v>118</v>
      </c>
      <c r="BG67" s="3" t="s">
        <v>117</v>
      </c>
      <c r="BH67" s="3" t="s">
        <v>119</v>
      </c>
      <c r="BI67" s="3" t="s">
        <v>117</v>
      </c>
      <c r="BJ67" s="3" t="s">
        <v>117</v>
      </c>
      <c r="BK67" s="3" t="s">
        <v>116</v>
      </c>
      <c r="BL67" s="3" t="s">
        <v>116</v>
      </c>
      <c r="BM67" s="3" t="s">
        <v>119</v>
      </c>
      <c r="BN67" s="3" t="s">
        <v>119</v>
      </c>
      <c r="BO67" s="3" t="s">
        <v>119</v>
      </c>
      <c r="BP67" s="3" t="s">
        <v>119</v>
      </c>
      <c r="BQ67" s="3" t="s">
        <v>100</v>
      </c>
      <c r="BR67" s="3" t="s">
        <v>174</v>
      </c>
      <c r="BS67" s="3" t="s">
        <v>99</v>
      </c>
      <c r="BT67" s="3" t="s">
        <v>99</v>
      </c>
      <c r="BU67" s="3" t="s">
        <v>289</v>
      </c>
      <c r="BV67" s="3" t="s">
        <v>398</v>
      </c>
      <c r="BW67" s="3" t="s">
        <v>265</v>
      </c>
      <c r="BX67" s="3" t="s">
        <v>99</v>
      </c>
      <c r="CB67" s="3" t="s">
        <v>920</v>
      </c>
      <c r="CC67" s="4" t="str">
        <f>TEXT("5777856857643809834","0")</f>
        <v>5777856857643809834</v>
      </c>
      <c r="CD67" s="5" t="str">
        <f>HYPERLINK("https://www.jotform.com/edit/5777856857643809834","Edit Submission")</f>
        <v>Edit Submission</v>
      </c>
    </row>
    <row r="68">
      <c r="A68" s="2">
        <v>45268.45545138889</v>
      </c>
      <c r="C68" s="3" t="s">
        <v>155</v>
      </c>
      <c r="D68" s="3" t="s">
        <v>84</v>
      </c>
      <c r="E68" s="3" t="s">
        <v>85</v>
      </c>
      <c r="F68" s="3" t="s">
        <v>921</v>
      </c>
      <c r="G68" s="3" t="s">
        <v>215</v>
      </c>
      <c r="H68" s="3" t="s">
        <v>215</v>
      </c>
      <c r="I68" s="3" t="s">
        <v>552</v>
      </c>
      <c r="J68" s="3" t="s">
        <v>90</v>
      </c>
      <c r="K68" s="3" t="s">
        <v>185</v>
      </c>
      <c r="L68" s="3" t="s">
        <v>217</v>
      </c>
      <c r="M68" s="3" t="s">
        <v>94</v>
      </c>
      <c r="N68" s="3" t="s">
        <v>134</v>
      </c>
      <c r="O68" s="3" t="s">
        <v>95</v>
      </c>
      <c r="P68" s="3" t="s">
        <v>95</v>
      </c>
      <c r="Q68" s="3" t="s">
        <v>97</v>
      </c>
      <c r="R68" s="3" t="s">
        <v>97</v>
      </c>
      <c r="S68" s="3" t="s">
        <v>95</v>
      </c>
      <c r="T68" s="3" t="s">
        <v>97</v>
      </c>
      <c r="U68" s="3" t="s">
        <v>99</v>
      </c>
      <c r="W68" s="3" t="s">
        <v>99</v>
      </c>
      <c r="X68" s="3" t="s">
        <v>99</v>
      </c>
      <c r="Y68" s="3" t="s">
        <v>101</v>
      </c>
      <c r="Z68" s="3" t="s">
        <v>101</v>
      </c>
      <c r="AA68" s="3" t="s">
        <v>922</v>
      </c>
      <c r="AB68" s="3" t="s">
        <v>218</v>
      </c>
      <c r="AC68" s="3" t="s">
        <v>836</v>
      </c>
      <c r="AD68" s="3" t="s">
        <v>923</v>
      </c>
      <c r="AE68" s="3" t="s">
        <v>106</v>
      </c>
      <c r="AF68" s="3" t="s">
        <v>99</v>
      </c>
      <c r="AG68" s="3" t="s">
        <v>205</v>
      </c>
      <c r="AH68" s="3" t="s">
        <v>240</v>
      </c>
      <c r="AI68" s="3" t="s">
        <v>325</v>
      </c>
      <c r="AJ68" s="3" t="s">
        <v>111</v>
      </c>
      <c r="AK68" s="3" t="s">
        <v>111</v>
      </c>
      <c r="AL68" s="3" t="s">
        <v>111</v>
      </c>
      <c r="AM68" s="3" t="s">
        <v>112</v>
      </c>
      <c r="AN68" s="3" t="s">
        <v>924</v>
      </c>
      <c r="AO68" s="3" t="s">
        <v>532</v>
      </c>
      <c r="AP68" s="3" t="s">
        <v>145</v>
      </c>
      <c r="AQ68" s="3" t="s">
        <v>226</v>
      </c>
      <c r="AR68" s="3" t="s">
        <v>171</v>
      </c>
      <c r="AS68" s="3" t="s">
        <v>145</v>
      </c>
      <c r="AT68" s="3" t="s">
        <v>95</v>
      </c>
      <c r="AU68" s="3" t="s">
        <v>95</v>
      </c>
      <c r="AV68" s="3" t="s">
        <v>95</v>
      </c>
      <c r="AW68" s="3" t="s">
        <v>95</v>
      </c>
      <c r="AX68" s="3" t="s">
        <v>95</v>
      </c>
      <c r="AY68" s="3" t="s">
        <v>97</v>
      </c>
      <c r="AZ68" s="3" t="s">
        <v>95</v>
      </c>
      <c r="BA68" s="3" t="s">
        <v>95</v>
      </c>
      <c r="BB68" s="3" t="s">
        <v>97</v>
      </c>
      <c r="BC68" s="3" t="s">
        <v>95</v>
      </c>
      <c r="BD68" s="3" t="s">
        <v>95</v>
      </c>
      <c r="BE68" s="3" t="s">
        <v>243</v>
      </c>
      <c r="BF68" s="3" t="s">
        <v>117</v>
      </c>
      <c r="BG68" s="3" t="s">
        <v>117</v>
      </c>
      <c r="BH68" s="3" t="s">
        <v>117</v>
      </c>
      <c r="BI68" s="3" t="s">
        <v>117</v>
      </c>
      <c r="BJ68" s="3" t="s">
        <v>118</v>
      </c>
      <c r="BK68" s="3" t="s">
        <v>116</v>
      </c>
      <c r="BL68" s="3" t="s">
        <v>119</v>
      </c>
      <c r="BM68" s="3" t="s">
        <v>117</v>
      </c>
      <c r="BN68" s="3" t="s">
        <v>119</v>
      </c>
      <c r="BO68" s="3" t="s">
        <v>119</v>
      </c>
      <c r="BP68" s="3" t="s">
        <v>117</v>
      </c>
      <c r="BQ68" s="3" t="s">
        <v>100</v>
      </c>
      <c r="BR68" s="3" t="s">
        <v>174</v>
      </c>
      <c r="BS68" s="3" t="s">
        <v>99</v>
      </c>
      <c r="BT68" s="3" t="s">
        <v>99</v>
      </c>
      <c r="BU68" s="3" t="s">
        <v>217</v>
      </c>
      <c r="BV68" s="3" t="s">
        <v>264</v>
      </c>
      <c r="BW68" s="3" t="s">
        <v>925</v>
      </c>
      <c r="BX68" s="3" t="s">
        <v>99</v>
      </c>
      <c r="CB68" s="3" t="s">
        <v>926</v>
      </c>
      <c r="CC68" s="4" t="str">
        <f>TEXT("5778241518434858035","0")</f>
        <v>5778241518434858035</v>
      </c>
      <c r="CD68" s="5" t="str">
        <f>HYPERLINK("https://www.jotform.com/edit/5778241518434858035","Edit Submission")</f>
        <v>Edit Submission</v>
      </c>
    </row>
  </sheetData>
  <drawing r:id="rId1"/>
</worksheet>
</file>