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Sohit Madati\Desktop\"/>
    </mc:Choice>
  </mc:AlternateContent>
  <xr:revisionPtr revIDLastSave="0" documentId="13_ncr:1_{3DC2CB4A-E97F-4AA5-86CF-3C19E53DACFD}" xr6:coauthVersionLast="47" xr6:coauthVersionMax="47" xr10:uidLastSave="{00000000-0000-0000-0000-000000000000}"/>
  <bookViews>
    <workbookView xWindow="-120" yWindow="-120" windowWidth="20730" windowHeight="11160" activeTab="6" xr2:uid="{00000000-000D-0000-FFFF-FFFF00000000}"/>
  </bookViews>
  <sheets>
    <sheet name="01.08 (2)" sheetId="11" r:id="rId1"/>
    <sheet name="02.08" sheetId="10" r:id="rId2"/>
    <sheet name="03.08" sheetId="9" r:id="rId3"/>
    <sheet name="04.08" sheetId="8" r:id="rId4"/>
    <sheet name="05.08" sheetId="7" r:id="rId5"/>
    <sheet name="06.08" sheetId="4" r:id="rId6"/>
    <sheet name="07.08"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 i="11" l="1"/>
  <c r="B6" i="11"/>
  <c r="B7" i="11"/>
  <c r="B8" i="11"/>
  <c r="B4" i="11"/>
  <c r="AE8" i="11" a="1"/>
  <c r="AE8" i="11" s="1"/>
  <c r="AD8" i="11" a="1"/>
  <c r="AD8" i="11" s="1"/>
  <c r="AC8" i="11" a="1"/>
  <c r="AC8" i="11" s="1"/>
  <c r="AB8" i="11" a="1"/>
  <c r="AB8" i="11" s="1"/>
  <c r="AA8" i="11" a="1"/>
  <c r="AA8" i="11" s="1"/>
  <c r="Z8" i="11" a="1"/>
  <c r="Z8" i="11" s="1"/>
  <c r="Y8" i="11" a="1"/>
  <c r="Y8" i="11" s="1"/>
  <c r="X8" i="11" a="1"/>
  <c r="X8" i="11" s="1"/>
  <c r="W8" i="11" a="1"/>
  <c r="W8" i="11" s="1"/>
  <c r="V8" i="11" a="1"/>
  <c r="V8" i="11" s="1"/>
  <c r="U8" i="11" a="1"/>
  <c r="U8" i="11" s="1"/>
  <c r="T8" i="11" a="1"/>
  <c r="T8" i="11" s="1"/>
  <c r="S8" i="11" a="1"/>
  <c r="S8" i="11" s="1"/>
  <c r="R8" i="11" a="1"/>
  <c r="R8" i="11" s="1"/>
  <c r="Q8" i="11" a="1"/>
  <c r="Q8" i="11" s="1"/>
  <c r="P8" i="11" a="1"/>
  <c r="P8" i="11" s="1"/>
  <c r="O8" i="11" a="1"/>
  <c r="O8" i="11" s="1"/>
  <c r="N8" i="11" a="1"/>
  <c r="N8" i="11" s="1"/>
  <c r="M8" i="11" a="1"/>
  <c r="M8" i="11" s="1"/>
  <c r="L8" i="11" a="1"/>
  <c r="L8" i="11" s="1"/>
  <c r="K8" i="11" a="1"/>
  <c r="K8" i="11" s="1"/>
  <c r="J8" i="11" a="1"/>
  <c r="J8" i="11" s="1"/>
  <c r="I8" i="11" a="1"/>
  <c r="I8" i="11" s="1"/>
  <c r="H8" i="11" a="1"/>
  <c r="H8" i="11" s="1"/>
  <c r="G8" i="11" a="1"/>
  <c r="G8" i="11" s="1"/>
  <c r="F8" i="11" a="1"/>
  <c r="F8" i="11" s="1"/>
  <c r="E8" i="11" a="1"/>
  <c r="E8" i="11" s="1"/>
  <c r="D8" i="11" a="1"/>
  <c r="D8" i="11" s="1"/>
  <c r="AE7" i="11" a="1"/>
  <c r="AE7" i="11" s="1"/>
  <c r="AD7" i="11" a="1"/>
  <c r="AD7" i="11" s="1"/>
  <c r="AC7" i="11" a="1"/>
  <c r="AC7" i="11" s="1"/>
  <c r="AB7" i="11" a="1"/>
  <c r="AB7" i="11" s="1"/>
  <c r="AA7" i="11" a="1"/>
  <c r="AA7" i="11" s="1"/>
  <c r="Z7" i="11" a="1"/>
  <c r="Z7" i="11" s="1"/>
  <c r="Y7" i="11" a="1"/>
  <c r="Y7" i="11" s="1"/>
  <c r="X7" i="11" a="1"/>
  <c r="X7" i="11" s="1"/>
  <c r="W7" i="11" a="1"/>
  <c r="W7" i="11" s="1"/>
  <c r="V7" i="11" a="1"/>
  <c r="V7" i="11" s="1"/>
  <c r="U7" i="11" a="1"/>
  <c r="U7" i="11" s="1"/>
  <c r="T7" i="11" a="1"/>
  <c r="T7" i="11" s="1"/>
  <c r="S7" i="11" a="1"/>
  <c r="S7" i="11" s="1"/>
  <c r="R7" i="11" a="1"/>
  <c r="R7" i="11" s="1"/>
  <c r="Q7" i="11" a="1"/>
  <c r="Q7" i="11" s="1"/>
  <c r="P7" i="11" a="1"/>
  <c r="P7" i="11" s="1"/>
  <c r="O7" i="11" a="1"/>
  <c r="O7" i="11" s="1"/>
  <c r="N7" i="11" a="1"/>
  <c r="N7" i="11" s="1"/>
  <c r="M7" i="11" a="1"/>
  <c r="M7" i="11" s="1"/>
  <c r="L7" i="11" a="1"/>
  <c r="L7" i="11" s="1"/>
  <c r="K7" i="11" a="1"/>
  <c r="K7" i="11" s="1"/>
  <c r="J7" i="11" a="1"/>
  <c r="J7" i="11" s="1"/>
  <c r="I7" i="11" a="1"/>
  <c r="I7" i="11" s="1"/>
  <c r="H7" i="11" a="1"/>
  <c r="H7" i="11" s="1"/>
  <c r="G7" i="11" a="1"/>
  <c r="G7" i="11" s="1"/>
  <c r="F7" i="11" a="1"/>
  <c r="F7" i="11" s="1"/>
  <c r="E7" i="11" a="1"/>
  <c r="E7" i="11" s="1"/>
  <c r="D7" i="11" a="1"/>
  <c r="D7" i="11" s="1"/>
  <c r="AE6" i="11" a="1"/>
  <c r="AE6" i="11" s="1"/>
  <c r="AD6" i="11" a="1"/>
  <c r="AD6" i="11" s="1"/>
  <c r="AC6" i="11" a="1"/>
  <c r="AC6" i="11" s="1"/>
  <c r="AB6" i="11" a="1"/>
  <c r="AB6" i="11" s="1"/>
  <c r="AA6" i="11" a="1"/>
  <c r="AA6" i="11" s="1"/>
  <c r="Z6" i="11" a="1"/>
  <c r="Z6" i="11" s="1"/>
  <c r="Y6" i="11" a="1"/>
  <c r="Y6" i="11" s="1"/>
  <c r="X6" i="11" a="1"/>
  <c r="X6" i="11" s="1"/>
  <c r="W6" i="11" a="1"/>
  <c r="W6" i="11" s="1"/>
  <c r="V6" i="11" a="1"/>
  <c r="V6" i="11" s="1"/>
  <c r="U6" i="11" a="1"/>
  <c r="U6" i="11" s="1"/>
  <c r="T6" i="11" a="1"/>
  <c r="T6" i="11" s="1"/>
  <c r="S6" i="11" a="1"/>
  <c r="S6" i="11" s="1"/>
  <c r="R6" i="11" a="1"/>
  <c r="R6" i="11" s="1"/>
  <c r="Q6" i="11" a="1"/>
  <c r="Q6" i="11" s="1"/>
  <c r="P6" i="11" a="1"/>
  <c r="P6" i="11" s="1"/>
  <c r="O6" i="11" a="1"/>
  <c r="O6" i="11" s="1"/>
  <c r="N6" i="11" a="1"/>
  <c r="N6" i="11" s="1"/>
  <c r="M6" i="11" a="1"/>
  <c r="M6" i="11" s="1"/>
  <c r="L6" i="11" a="1"/>
  <c r="L6" i="11" s="1"/>
  <c r="K6" i="11" a="1"/>
  <c r="K6" i="11" s="1"/>
  <c r="J6" i="11" a="1"/>
  <c r="J6" i="11" s="1"/>
  <c r="I6" i="11" a="1"/>
  <c r="I6" i="11" s="1"/>
  <c r="H6" i="11" a="1"/>
  <c r="H6" i="11" s="1"/>
  <c r="G6" i="11" a="1"/>
  <c r="G6" i="11" s="1"/>
  <c r="F6" i="11" a="1"/>
  <c r="F6" i="11" s="1"/>
  <c r="E6" i="11" a="1"/>
  <c r="E6" i="11" s="1"/>
  <c r="D6" i="11" a="1"/>
  <c r="D6" i="11" s="1"/>
  <c r="AE5" i="11" a="1"/>
  <c r="AE5" i="11" s="1"/>
  <c r="AD5" i="11" a="1"/>
  <c r="AD5" i="11" s="1"/>
  <c r="AC5" i="11" a="1"/>
  <c r="AC5" i="11" s="1"/>
  <c r="AB5" i="11" a="1"/>
  <c r="AB5" i="11" s="1"/>
  <c r="AA5" i="11" a="1"/>
  <c r="AA5" i="11" s="1"/>
  <c r="Z5" i="11" a="1"/>
  <c r="Z5" i="11" s="1"/>
  <c r="Y5" i="11" a="1"/>
  <c r="Y5" i="11" s="1"/>
  <c r="X5" i="11" a="1"/>
  <c r="X5" i="11" s="1"/>
  <c r="W5" i="11" a="1"/>
  <c r="W5" i="11" s="1"/>
  <c r="V5" i="11" a="1"/>
  <c r="V5" i="11" s="1"/>
  <c r="U5" i="11" a="1"/>
  <c r="U5" i="11" s="1"/>
  <c r="T5" i="11" a="1"/>
  <c r="T5" i="11" s="1"/>
  <c r="S5" i="11" a="1"/>
  <c r="S5" i="11" s="1"/>
  <c r="R5" i="11" a="1"/>
  <c r="R5" i="11" s="1"/>
  <c r="Q5" i="11" a="1"/>
  <c r="Q5" i="11" s="1"/>
  <c r="P5" i="11" a="1"/>
  <c r="P5" i="11" s="1"/>
  <c r="O5" i="11" a="1"/>
  <c r="O5" i="11" s="1"/>
  <c r="N5" i="11" a="1"/>
  <c r="N5" i="11" s="1"/>
  <c r="M5" i="11" a="1"/>
  <c r="M5" i="11" s="1"/>
  <c r="L5" i="11" a="1"/>
  <c r="L5" i="11" s="1"/>
  <c r="K5" i="11" a="1"/>
  <c r="K5" i="11" s="1"/>
  <c r="J5" i="11" a="1"/>
  <c r="J5" i="11" s="1"/>
  <c r="I5" i="11" a="1"/>
  <c r="I5" i="11" s="1"/>
  <c r="H5" i="11" a="1"/>
  <c r="H5" i="11" s="1"/>
  <c r="G5" i="11" a="1"/>
  <c r="G5" i="11" s="1"/>
  <c r="F5" i="11" a="1"/>
  <c r="F5" i="11" s="1"/>
  <c r="E5" i="11" a="1"/>
  <c r="E5" i="11" s="1"/>
  <c r="D5" i="11" a="1"/>
  <c r="D5" i="11" s="1"/>
  <c r="AE4" i="11" a="1"/>
  <c r="AE4" i="11" s="1"/>
  <c r="AD4" i="11" a="1"/>
  <c r="AD4" i="11" s="1"/>
  <c r="AC4" i="11" a="1"/>
  <c r="AC4" i="11" s="1"/>
  <c r="AB4" i="11" a="1"/>
  <c r="AB4" i="11" s="1"/>
  <c r="AA4" i="11" a="1"/>
  <c r="AA4" i="11" s="1"/>
  <c r="Z4" i="11" a="1"/>
  <c r="Z4" i="11" s="1"/>
  <c r="Y4" i="11" a="1"/>
  <c r="Y4" i="11" s="1"/>
  <c r="X4" i="11" a="1"/>
  <c r="X4" i="11" s="1"/>
  <c r="W4" i="11" a="1"/>
  <c r="W4" i="11" s="1"/>
  <c r="V4" i="11" a="1"/>
  <c r="V4" i="11" s="1"/>
  <c r="U4" i="11" a="1"/>
  <c r="U4" i="11" s="1"/>
  <c r="T4" i="11" a="1"/>
  <c r="T4" i="11" s="1"/>
  <c r="S4" i="11" a="1"/>
  <c r="S4" i="11" s="1"/>
  <c r="R4" i="11" a="1"/>
  <c r="R4" i="11" s="1"/>
  <c r="Q4" i="11" a="1"/>
  <c r="Q4" i="11" s="1"/>
  <c r="P4" i="11" a="1"/>
  <c r="P4" i="11" s="1"/>
  <c r="O4" i="11" a="1"/>
  <c r="O4" i="11" s="1"/>
  <c r="N4" i="11" a="1"/>
  <c r="N4" i="11" s="1"/>
  <c r="M4" i="11" a="1"/>
  <c r="M4" i="11" s="1"/>
  <c r="L4" i="11" a="1"/>
  <c r="L4" i="11" s="1"/>
  <c r="K4" i="11" a="1"/>
  <c r="K4" i="11" s="1"/>
  <c r="J4" i="11" a="1"/>
  <c r="J4" i="11" s="1"/>
  <c r="I4" i="11" a="1"/>
  <c r="I4" i="11" s="1"/>
  <c r="H4" i="11" a="1"/>
  <c r="H4" i="11" s="1"/>
  <c r="G4" i="11" a="1"/>
  <c r="G4" i="11" s="1"/>
  <c r="F4" i="11" a="1"/>
  <c r="F4" i="11" s="1"/>
  <c r="E4" i="11" a="1"/>
  <c r="E4" i="11" s="1"/>
  <c r="D4" i="11" a="1"/>
  <c r="D4" i="11" s="1"/>
  <c r="B5" i="6"/>
  <c r="B6" i="6"/>
  <c r="B7" i="6"/>
  <c r="B8" i="6"/>
  <c r="B4" i="6"/>
  <c r="B5" i="7"/>
  <c r="B6" i="7"/>
  <c r="B7" i="7"/>
  <c r="B8" i="7"/>
  <c r="B4" i="7"/>
  <c r="B5" i="8"/>
  <c r="B6" i="8"/>
  <c r="B7" i="8"/>
  <c r="B8" i="8"/>
  <c r="B4" i="8"/>
  <c r="B5" i="9"/>
  <c r="B6" i="9"/>
  <c r="B7" i="9"/>
  <c r="B8" i="9"/>
  <c r="B4" i="9"/>
  <c r="B5" i="10"/>
  <c r="B6" i="10"/>
  <c r="B7" i="10"/>
  <c r="B8" i="10"/>
  <c r="B4" i="10"/>
  <c r="AE8" i="10" a="1"/>
  <c r="AE8" i="10" s="1"/>
  <c r="AD8" i="10" a="1"/>
  <c r="AD8" i="10" s="1"/>
  <c r="AC8" i="10" a="1"/>
  <c r="AC8" i="10" s="1"/>
  <c r="AB8" i="10" a="1"/>
  <c r="AB8" i="10" s="1"/>
  <c r="AA8" i="10" a="1"/>
  <c r="AA8" i="10" s="1"/>
  <c r="Z8" i="10" a="1"/>
  <c r="Z8" i="10" s="1"/>
  <c r="Y8" i="10" a="1"/>
  <c r="Y8" i="10" s="1"/>
  <c r="X8" i="10" a="1"/>
  <c r="X8" i="10" s="1"/>
  <c r="W8" i="10" a="1"/>
  <c r="W8" i="10" s="1"/>
  <c r="V8" i="10" a="1"/>
  <c r="V8" i="10" s="1"/>
  <c r="U8" i="10" a="1"/>
  <c r="U8" i="10" s="1"/>
  <c r="T8" i="10" a="1"/>
  <c r="T8" i="10" s="1"/>
  <c r="S8" i="10" a="1"/>
  <c r="S8" i="10" s="1"/>
  <c r="R8" i="10" a="1"/>
  <c r="R8" i="10" s="1"/>
  <c r="Q8" i="10" a="1"/>
  <c r="Q8" i="10" s="1"/>
  <c r="P8" i="10" a="1"/>
  <c r="P8" i="10" s="1"/>
  <c r="O8" i="10" a="1"/>
  <c r="O8" i="10" s="1"/>
  <c r="N8" i="10" a="1"/>
  <c r="N8" i="10" s="1"/>
  <c r="M8" i="10" a="1"/>
  <c r="M8" i="10" s="1"/>
  <c r="L8" i="10" a="1"/>
  <c r="L8" i="10" s="1"/>
  <c r="K8" i="10" a="1"/>
  <c r="K8" i="10" s="1"/>
  <c r="J8" i="10" a="1"/>
  <c r="J8" i="10" s="1"/>
  <c r="I8" i="10" a="1"/>
  <c r="I8" i="10" s="1"/>
  <c r="H8" i="10" a="1"/>
  <c r="H8" i="10" s="1"/>
  <c r="G8" i="10" a="1"/>
  <c r="G8" i="10" s="1"/>
  <c r="F8" i="10" a="1"/>
  <c r="F8" i="10" s="1"/>
  <c r="E8" i="10" a="1"/>
  <c r="E8" i="10" s="1"/>
  <c r="D8" i="10" a="1"/>
  <c r="D8" i="10" s="1"/>
  <c r="AE7" i="10" a="1"/>
  <c r="AE7" i="10" s="1"/>
  <c r="AD7" i="10" a="1"/>
  <c r="AD7" i="10" s="1"/>
  <c r="AC7" i="10" a="1"/>
  <c r="AC7" i="10" s="1"/>
  <c r="AB7" i="10" a="1"/>
  <c r="AB7" i="10" s="1"/>
  <c r="AA7" i="10" a="1"/>
  <c r="AA7" i="10" s="1"/>
  <c r="Z7" i="10" a="1"/>
  <c r="Z7" i="10" s="1"/>
  <c r="Y7" i="10" a="1"/>
  <c r="Y7" i="10" s="1"/>
  <c r="X7" i="10" a="1"/>
  <c r="X7" i="10" s="1"/>
  <c r="W7" i="10" a="1"/>
  <c r="W7" i="10" s="1"/>
  <c r="V7" i="10" a="1"/>
  <c r="V7" i="10" s="1"/>
  <c r="U7" i="10" a="1"/>
  <c r="U7" i="10" s="1"/>
  <c r="T7" i="10" a="1"/>
  <c r="T7" i="10" s="1"/>
  <c r="S7" i="10" a="1"/>
  <c r="S7" i="10" s="1"/>
  <c r="R7" i="10" a="1"/>
  <c r="R7" i="10" s="1"/>
  <c r="Q7" i="10" a="1"/>
  <c r="Q7" i="10" s="1"/>
  <c r="P7" i="10" a="1"/>
  <c r="P7" i="10" s="1"/>
  <c r="O7" i="10" a="1"/>
  <c r="O7" i="10" s="1"/>
  <c r="N7" i="10" a="1"/>
  <c r="N7" i="10" s="1"/>
  <c r="M7" i="10" a="1"/>
  <c r="M7" i="10" s="1"/>
  <c r="L7" i="10" a="1"/>
  <c r="L7" i="10" s="1"/>
  <c r="K7" i="10" a="1"/>
  <c r="K7" i="10" s="1"/>
  <c r="J7" i="10" a="1"/>
  <c r="J7" i="10" s="1"/>
  <c r="I7" i="10" a="1"/>
  <c r="I7" i="10" s="1"/>
  <c r="H7" i="10" a="1"/>
  <c r="H7" i="10" s="1"/>
  <c r="G7" i="10" a="1"/>
  <c r="G7" i="10" s="1"/>
  <c r="F7" i="10" a="1"/>
  <c r="F7" i="10" s="1"/>
  <c r="E7" i="10" a="1"/>
  <c r="E7" i="10" s="1"/>
  <c r="D7" i="10" a="1"/>
  <c r="D7" i="10" s="1"/>
  <c r="AE6" i="10" a="1"/>
  <c r="AE6" i="10" s="1"/>
  <c r="AD6" i="10" a="1"/>
  <c r="AD6" i="10" s="1"/>
  <c r="AC6" i="10" a="1"/>
  <c r="AC6" i="10" s="1"/>
  <c r="AB6" i="10" a="1"/>
  <c r="AB6" i="10" s="1"/>
  <c r="AA6" i="10" a="1"/>
  <c r="AA6" i="10" s="1"/>
  <c r="Z6" i="10" a="1"/>
  <c r="Z6" i="10" s="1"/>
  <c r="Y6" i="10" a="1"/>
  <c r="Y6" i="10" s="1"/>
  <c r="X6" i="10" a="1"/>
  <c r="X6" i="10" s="1"/>
  <c r="W6" i="10" a="1"/>
  <c r="W6" i="10" s="1"/>
  <c r="V6" i="10" a="1"/>
  <c r="V6" i="10" s="1"/>
  <c r="U6" i="10" a="1"/>
  <c r="U6" i="10" s="1"/>
  <c r="T6" i="10" a="1"/>
  <c r="T6" i="10" s="1"/>
  <c r="S6" i="10" a="1"/>
  <c r="S6" i="10" s="1"/>
  <c r="R6" i="10" a="1"/>
  <c r="R6" i="10" s="1"/>
  <c r="Q6" i="10" a="1"/>
  <c r="Q6" i="10" s="1"/>
  <c r="P6" i="10" a="1"/>
  <c r="P6" i="10" s="1"/>
  <c r="O6" i="10" a="1"/>
  <c r="O6" i="10" s="1"/>
  <c r="N6" i="10" a="1"/>
  <c r="N6" i="10" s="1"/>
  <c r="M6" i="10" a="1"/>
  <c r="M6" i="10" s="1"/>
  <c r="L6" i="10" a="1"/>
  <c r="L6" i="10" s="1"/>
  <c r="K6" i="10" a="1"/>
  <c r="K6" i="10" s="1"/>
  <c r="J6" i="10" a="1"/>
  <c r="J6" i="10" s="1"/>
  <c r="I6" i="10" a="1"/>
  <c r="I6" i="10" s="1"/>
  <c r="H6" i="10" a="1"/>
  <c r="H6" i="10" s="1"/>
  <c r="G6" i="10" a="1"/>
  <c r="G6" i="10" s="1"/>
  <c r="F6" i="10" a="1"/>
  <c r="F6" i="10" s="1"/>
  <c r="E6" i="10" a="1"/>
  <c r="E6" i="10" s="1"/>
  <c r="D6" i="10" a="1"/>
  <c r="D6" i="10" s="1"/>
  <c r="AE5" i="10" a="1"/>
  <c r="AE5" i="10" s="1"/>
  <c r="AD5" i="10" a="1"/>
  <c r="AD5" i="10" s="1"/>
  <c r="AC5" i="10" a="1"/>
  <c r="AC5" i="10" s="1"/>
  <c r="AB5" i="10" a="1"/>
  <c r="AB5" i="10" s="1"/>
  <c r="AA5" i="10" a="1"/>
  <c r="AA5" i="10" s="1"/>
  <c r="Z5" i="10" a="1"/>
  <c r="Z5" i="10" s="1"/>
  <c r="Y5" i="10" a="1"/>
  <c r="Y5" i="10" s="1"/>
  <c r="X5" i="10" a="1"/>
  <c r="X5" i="10" s="1"/>
  <c r="W5" i="10" a="1"/>
  <c r="W5" i="10" s="1"/>
  <c r="V5" i="10" a="1"/>
  <c r="V5" i="10" s="1"/>
  <c r="U5" i="10" a="1"/>
  <c r="U5" i="10" s="1"/>
  <c r="T5" i="10" a="1"/>
  <c r="T5" i="10" s="1"/>
  <c r="S5" i="10" a="1"/>
  <c r="S5" i="10" s="1"/>
  <c r="R5" i="10" a="1"/>
  <c r="R5" i="10" s="1"/>
  <c r="Q5" i="10" a="1"/>
  <c r="Q5" i="10" s="1"/>
  <c r="P5" i="10" a="1"/>
  <c r="P5" i="10" s="1"/>
  <c r="O5" i="10" a="1"/>
  <c r="O5" i="10" s="1"/>
  <c r="N5" i="10" a="1"/>
  <c r="N5" i="10" s="1"/>
  <c r="M5" i="10" a="1"/>
  <c r="M5" i="10" s="1"/>
  <c r="L5" i="10" a="1"/>
  <c r="L5" i="10" s="1"/>
  <c r="K5" i="10" a="1"/>
  <c r="K5" i="10" s="1"/>
  <c r="J5" i="10" a="1"/>
  <c r="J5" i="10" s="1"/>
  <c r="I5" i="10" a="1"/>
  <c r="I5" i="10" s="1"/>
  <c r="H5" i="10" a="1"/>
  <c r="H5" i="10" s="1"/>
  <c r="G5" i="10" a="1"/>
  <c r="G5" i="10" s="1"/>
  <c r="F5" i="10" a="1"/>
  <c r="F5" i="10" s="1"/>
  <c r="E5" i="10" a="1"/>
  <c r="E5" i="10" s="1"/>
  <c r="D5" i="10" a="1"/>
  <c r="D5" i="10" s="1"/>
  <c r="AE4" i="10" a="1"/>
  <c r="AE4" i="10" s="1"/>
  <c r="AD4" i="10" a="1"/>
  <c r="AD4" i="10" s="1"/>
  <c r="AC4" i="10" a="1"/>
  <c r="AC4" i="10" s="1"/>
  <c r="AB4" i="10" a="1"/>
  <c r="AB4" i="10" s="1"/>
  <c r="AA4" i="10" a="1"/>
  <c r="AA4" i="10" s="1"/>
  <c r="Z4" i="10" a="1"/>
  <c r="Z4" i="10" s="1"/>
  <c r="Y4" i="10" a="1"/>
  <c r="Y4" i="10" s="1"/>
  <c r="X4" i="10" a="1"/>
  <c r="X4" i="10" s="1"/>
  <c r="W4" i="10" a="1"/>
  <c r="W4" i="10" s="1"/>
  <c r="V4" i="10" a="1"/>
  <c r="V4" i="10" s="1"/>
  <c r="U4" i="10" a="1"/>
  <c r="U4" i="10" s="1"/>
  <c r="T4" i="10" a="1"/>
  <c r="T4" i="10" s="1"/>
  <c r="S4" i="10" a="1"/>
  <c r="S4" i="10" s="1"/>
  <c r="R4" i="10" a="1"/>
  <c r="R4" i="10" s="1"/>
  <c r="Q4" i="10" a="1"/>
  <c r="Q4" i="10" s="1"/>
  <c r="P4" i="10" a="1"/>
  <c r="P4" i="10" s="1"/>
  <c r="O4" i="10" a="1"/>
  <c r="O4" i="10" s="1"/>
  <c r="N4" i="10" a="1"/>
  <c r="N4" i="10" s="1"/>
  <c r="M4" i="10" a="1"/>
  <c r="M4" i="10" s="1"/>
  <c r="L4" i="10" a="1"/>
  <c r="L4" i="10" s="1"/>
  <c r="K4" i="10" a="1"/>
  <c r="K4" i="10" s="1"/>
  <c r="J4" i="10" a="1"/>
  <c r="J4" i="10" s="1"/>
  <c r="I4" i="10" a="1"/>
  <c r="I4" i="10" s="1"/>
  <c r="H4" i="10" a="1"/>
  <c r="H4" i="10" s="1"/>
  <c r="G4" i="10" a="1"/>
  <c r="G4" i="10" s="1"/>
  <c r="F4" i="10" a="1"/>
  <c r="F4" i="10" s="1"/>
  <c r="E4" i="10" a="1"/>
  <c r="E4" i="10" s="1"/>
  <c r="D4" i="10" a="1"/>
  <c r="D4" i="10" s="1"/>
  <c r="AE8" i="9" a="1"/>
  <c r="AE8" i="9" s="1"/>
  <c r="AD8" i="9" a="1"/>
  <c r="AD8" i="9" s="1"/>
  <c r="AC8" i="9" a="1"/>
  <c r="AC8" i="9" s="1"/>
  <c r="AB8" i="9" a="1"/>
  <c r="AB8" i="9" s="1"/>
  <c r="AA8" i="9" a="1"/>
  <c r="AA8" i="9" s="1"/>
  <c r="Z8" i="9" a="1"/>
  <c r="Z8" i="9" s="1"/>
  <c r="Y8" i="9" a="1"/>
  <c r="Y8" i="9" s="1"/>
  <c r="X8" i="9" a="1"/>
  <c r="X8" i="9" s="1"/>
  <c r="W8" i="9" a="1"/>
  <c r="W8" i="9" s="1"/>
  <c r="V8" i="9" a="1"/>
  <c r="V8" i="9" s="1"/>
  <c r="U8" i="9" a="1"/>
  <c r="U8" i="9" s="1"/>
  <c r="T8" i="9" a="1"/>
  <c r="T8" i="9" s="1"/>
  <c r="S8" i="9" a="1"/>
  <c r="S8" i="9" s="1"/>
  <c r="R8" i="9" a="1"/>
  <c r="R8" i="9" s="1"/>
  <c r="Q8" i="9" a="1"/>
  <c r="Q8" i="9" s="1"/>
  <c r="P8" i="9" a="1"/>
  <c r="P8" i="9" s="1"/>
  <c r="O8" i="9" a="1"/>
  <c r="O8" i="9" s="1"/>
  <c r="N8" i="9" a="1"/>
  <c r="N8" i="9" s="1"/>
  <c r="M8" i="9" a="1"/>
  <c r="M8" i="9" s="1"/>
  <c r="L8" i="9" a="1"/>
  <c r="L8" i="9" s="1"/>
  <c r="K8" i="9" a="1"/>
  <c r="K8" i="9" s="1"/>
  <c r="J8" i="9" a="1"/>
  <c r="J8" i="9" s="1"/>
  <c r="I8" i="9" a="1"/>
  <c r="I8" i="9" s="1"/>
  <c r="H8" i="9" a="1"/>
  <c r="H8" i="9" s="1"/>
  <c r="G8" i="9" a="1"/>
  <c r="G8" i="9" s="1"/>
  <c r="F8" i="9" a="1"/>
  <c r="F8" i="9" s="1"/>
  <c r="E8" i="9" a="1"/>
  <c r="E8" i="9" s="1"/>
  <c r="D8" i="9" a="1"/>
  <c r="D8" i="9" s="1"/>
  <c r="AE7" i="9" a="1"/>
  <c r="AE7" i="9" s="1"/>
  <c r="AD7" i="9" a="1"/>
  <c r="AD7" i="9" s="1"/>
  <c r="AC7" i="9" a="1"/>
  <c r="AC7" i="9" s="1"/>
  <c r="AB7" i="9" a="1"/>
  <c r="AB7" i="9" s="1"/>
  <c r="AA7" i="9" a="1"/>
  <c r="AA7" i="9" s="1"/>
  <c r="Z7" i="9" a="1"/>
  <c r="Z7" i="9" s="1"/>
  <c r="Y7" i="9" a="1"/>
  <c r="Y7" i="9" s="1"/>
  <c r="X7" i="9" a="1"/>
  <c r="X7" i="9" s="1"/>
  <c r="W7" i="9" a="1"/>
  <c r="W7" i="9" s="1"/>
  <c r="V7" i="9" a="1"/>
  <c r="V7" i="9" s="1"/>
  <c r="U7" i="9" a="1"/>
  <c r="U7" i="9" s="1"/>
  <c r="T7" i="9" a="1"/>
  <c r="T7" i="9" s="1"/>
  <c r="S7" i="9" a="1"/>
  <c r="S7" i="9" s="1"/>
  <c r="R7" i="9" a="1"/>
  <c r="R7" i="9" s="1"/>
  <c r="Q7" i="9" a="1"/>
  <c r="Q7" i="9" s="1"/>
  <c r="P7" i="9" a="1"/>
  <c r="P7" i="9" s="1"/>
  <c r="O7" i="9" a="1"/>
  <c r="O7" i="9" s="1"/>
  <c r="N7" i="9" a="1"/>
  <c r="N7" i="9" s="1"/>
  <c r="M7" i="9" a="1"/>
  <c r="M7" i="9" s="1"/>
  <c r="L7" i="9" a="1"/>
  <c r="L7" i="9" s="1"/>
  <c r="K7" i="9" a="1"/>
  <c r="K7" i="9" s="1"/>
  <c r="J7" i="9" a="1"/>
  <c r="J7" i="9" s="1"/>
  <c r="I7" i="9" a="1"/>
  <c r="I7" i="9" s="1"/>
  <c r="H7" i="9" a="1"/>
  <c r="H7" i="9" s="1"/>
  <c r="G7" i="9" a="1"/>
  <c r="G7" i="9" s="1"/>
  <c r="F7" i="9" a="1"/>
  <c r="F7" i="9" s="1"/>
  <c r="E7" i="9" a="1"/>
  <c r="E7" i="9" s="1"/>
  <c r="D7" i="9" a="1"/>
  <c r="D7" i="9" s="1"/>
  <c r="AE6" i="9" a="1"/>
  <c r="AE6" i="9" s="1"/>
  <c r="AD6" i="9" a="1"/>
  <c r="AD6" i="9" s="1"/>
  <c r="AC6" i="9" a="1"/>
  <c r="AC6" i="9" s="1"/>
  <c r="AB6" i="9" a="1"/>
  <c r="AB6" i="9" s="1"/>
  <c r="AA6" i="9" a="1"/>
  <c r="AA6" i="9" s="1"/>
  <c r="Z6" i="9" a="1"/>
  <c r="Z6" i="9" s="1"/>
  <c r="Y6" i="9" a="1"/>
  <c r="Y6" i="9" s="1"/>
  <c r="X6" i="9" a="1"/>
  <c r="X6" i="9" s="1"/>
  <c r="W6" i="9" a="1"/>
  <c r="W6" i="9" s="1"/>
  <c r="V6" i="9" a="1"/>
  <c r="V6" i="9" s="1"/>
  <c r="U6" i="9" a="1"/>
  <c r="U6" i="9" s="1"/>
  <c r="T6" i="9" a="1"/>
  <c r="T6" i="9" s="1"/>
  <c r="S6" i="9" a="1"/>
  <c r="S6" i="9" s="1"/>
  <c r="R6" i="9" a="1"/>
  <c r="R6" i="9" s="1"/>
  <c r="Q6" i="9" a="1"/>
  <c r="Q6" i="9" s="1"/>
  <c r="P6" i="9" a="1"/>
  <c r="P6" i="9" s="1"/>
  <c r="O6" i="9" a="1"/>
  <c r="O6" i="9" s="1"/>
  <c r="N6" i="9" a="1"/>
  <c r="N6" i="9" s="1"/>
  <c r="M6" i="9" a="1"/>
  <c r="M6" i="9" s="1"/>
  <c r="L6" i="9" a="1"/>
  <c r="L6" i="9" s="1"/>
  <c r="K6" i="9" a="1"/>
  <c r="K6" i="9" s="1"/>
  <c r="J6" i="9" a="1"/>
  <c r="J6" i="9" s="1"/>
  <c r="I6" i="9" a="1"/>
  <c r="I6" i="9" s="1"/>
  <c r="H6" i="9" a="1"/>
  <c r="H6" i="9" s="1"/>
  <c r="G6" i="9" a="1"/>
  <c r="G6" i="9" s="1"/>
  <c r="F6" i="9" a="1"/>
  <c r="F6" i="9" s="1"/>
  <c r="E6" i="9" a="1"/>
  <c r="E6" i="9" s="1"/>
  <c r="D6" i="9" a="1"/>
  <c r="D6" i="9" s="1"/>
  <c r="AE5" i="9" a="1"/>
  <c r="AE5" i="9" s="1"/>
  <c r="AD5" i="9" a="1"/>
  <c r="AD5" i="9" s="1"/>
  <c r="AC5" i="9" a="1"/>
  <c r="AC5" i="9" s="1"/>
  <c r="AB5" i="9" a="1"/>
  <c r="AB5" i="9" s="1"/>
  <c r="AA5" i="9" a="1"/>
  <c r="AA5" i="9" s="1"/>
  <c r="Z5" i="9" a="1"/>
  <c r="Z5" i="9" s="1"/>
  <c r="Y5" i="9" a="1"/>
  <c r="Y5" i="9" s="1"/>
  <c r="X5" i="9" a="1"/>
  <c r="X5" i="9" s="1"/>
  <c r="W5" i="9" a="1"/>
  <c r="W5" i="9" s="1"/>
  <c r="V5" i="9" a="1"/>
  <c r="V5" i="9" s="1"/>
  <c r="U5" i="9" a="1"/>
  <c r="U5" i="9" s="1"/>
  <c r="T5" i="9" a="1"/>
  <c r="T5" i="9" s="1"/>
  <c r="S5" i="9" a="1"/>
  <c r="S5" i="9" s="1"/>
  <c r="R5" i="9" a="1"/>
  <c r="R5" i="9" s="1"/>
  <c r="Q5" i="9" a="1"/>
  <c r="Q5" i="9" s="1"/>
  <c r="P5" i="9" a="1"/>
  <c r="P5" i="9" s="1"/>
  <c r="O5" i="9" a="1"/>
  <c r="O5" i="9" s="1"/>
  <c r="N5" i="9" a="1"/>
  <c r="N5" i="9" s="1"/>
  <c r="M5" i="9" a="1"/>
  <c r="M5" i="9" s="1"/>
  <c r="L5" i="9" a="1"/>
  <c r="L5" i="9" s="1"/>
  <c r="K5" i="9" a="1"/>
  <c r="K5" i="9" s="1"/>
  <c r="J5" i="9" a="1"/>
  <c r="J5" i="9" s="1"/>
  <c r="I5" i="9" a="1"/>
  <c r="I5" i="9" s="1"/>
  <c r="H5" i="9" a="1"/>
  <c r="H5" i="9" s="1"/>
  <c r="G5" i="9" a="1"/>
  <c r="G5" i="9" s="1"/>
  <c r="F5" i="9" a="1"/>
  <c r="F5" i="9" s="1"/>
  <c r="E5" i="9" a="1"/>
  <c r="E5" i="9" s="1"/>
  <c r="D5" i="9" a="1"/>
  <c r="D5" i="9" s="1"/>
  <c r="AE4" i="9" a="1"/>
  <c r="AE4" i="9" s="1"/>
  <c r="AD4" i="9" a="1"/>
  <c r="AD4" i="9" s="1"/>
  <c r="AC4" i="9" a="1"/>
  <c r="AC4" i="9" s="1"/>
  <c r="AB4" i="9" a="1"/>
  <c r="AB4" i="9" s="1"/>
  <c r="AA4" i="9" a="1"/>
  <c r="AA4" i="9" s="1"/>
  <c r="Z4" i="9" a="1"/>
  <c r="Z4" i="9" s="1"/>
  <c r="Y4" i="9" a="1"/>
  <c r="Y4" i="9" s="1"/>
  <c r="X4" i="9" a="1"/>
  <c r="X4" i="9" s="1"/>
  <c r="W4" i="9" a="1"/>
  <c r="W4" i="9" s="1"/>
  <c r="V4" i="9" a="1"/>
  <c r="V4" i="9" s="1"/>
  <c r="U4" i="9" a="1"/>
  <c r="U4" i="9" s="1"/>
  <c r="T4" i="9" a="1"/>
  <c r="T4" i="9" s="1"/>
  <c r="S4" i="9" a="1"/>
  <c r="S4" i="9" s="1"/>
  <c r="R4" i="9" a="1"/>
  <c r="R4" i="9" s="1"/>
  <c r="Q4" i="9" a="1"/>
  <c r="Q4" i="9" s="1"/>
  <c r="P4" i="9" a="1"/>
  <c r="P4" i="9" s="1"/>
  <c r="O4" i="9" a="1"/>
  <c r="O4" i="9" s="1"/>
  <c r="N4" i="9" a="1"/>
  <c r="N4" i="9" s="1"/>
  <c r="M4" i="9" a="1"/>
  <c r="M4" i="9" s="1"/>
  <c r="L4" i="9" a="1"/>
  <c r="L4" i="9" s="1"/>
  <c r="K4" i="9" a="1"/>
  <c r="K4" i="9" s="1"/>
  <c r="J4" i="9" a="1"/>
  <c r="J4" i="9" s="1"/>
  <c r="I4" i="9" a="1"/>
  <c r="I4" i="9" s="1"/>
  <c r="H4" i="9" a="1"/>
  <c r="H4" i="9" s="1"/>
  <c r="G4" i="9" a="1"/>
  <c r="G4" i="9" s="1"/>
  <c r="F4" i="9" a="1"/>
  <c r="F4" i="9" s="1"/>
  <c r="E4" i="9" a="1"/>
  <c r="E4" i="9" s="1"/>
  <c r="D4" i="9" a="1"/>
  <c r="D4" i="9" s="1"/>
  <c r="AE8" i="8" a="1"/>
  <c r="AE8" i="8" s="1"/>
  <c r="AD8" i="8" a="1"/>
  <c r="AD8" i="8" s="1"/>
  <c r="AC8" i="8" a="1"/>
  <c r="AC8" i="8" s="1"/>
  <c r="AB8" i="8" a="1"/>
  <c r="AB8" i="8" s="1"/>
  <c r="AA8" i="8" a="1"/>
  <c r="AA8" i="8" s="1"/>
  <c r="Z8" i="8" a="1"/>
  <c r="Z8" i="8" s="1"/>
  <c r="Y8" i="8" a="1"/>
  <c r="Y8" i="8" s="1"/>
  <c r="X8" i="8" a="1"/>
  <c r="X8" i="8" s="1"/>
  <c r="W8" i="8" a="1"/>
  <c r="W8" i="8" s="1"/>
  <c r="V8" i="8" a="1"/>
  <c r="V8" i="8" s="1"/>
  <c r="U8" i="8" a="1"/>
  <c r="U8" i="8" s="1"/>
  <c r="T8" i="8" a="1"/>
  <c r="T8" i="8" s="1"/>
  <c r="S8" i="8" a="1"/>
  <c r="S8" i="8" s="1"/>
  <c r="R8" i="8" a="1"/>
  <c r="R8" i="8" s="1"/>
  <c r="Q8" i="8" a="1"/>
  <c r="Q8" i="8" s="1"/>
  <c r="P8" i="8" a="1"/>
  <c r="P8" i="8" s="1"/>
  <c r="O8" i="8" a="1"/>
  <c r="O8" i="8" s="1"/>
  <c r="N8" i="8" a="1"/>
  <c r="N8" i="8" s="1"/>
  <c r="M8" i="8" a="1"/>
  <c r="M8" i="8" s="1"/>
  <c r="L8" i="8" a="1"/>
  <c r="L8" i="8" s="1"/>
  <c r="K8" i="8" a="1"/>
  <c r="K8" i="8" s="1"/>
  <c r="J8" i="8" a="1"/>
  <c r="J8" i="8" s="1"/>
  <c r="I8" i="8" a="1"/>
  <c r="I8" i="8" s="1"/>
  <c r="H8" i="8" a="1"/>
  <c r="H8" i="8" s="1"/>
  <c r="G8" i="8" a="1"/>
  <c r="G8" i="8" s="1"/>
  <c r="F8" i="8" a="1"/>
  <c r="F8" i="8" s="1"/>
  <c r="E8" i="8" a="1"/>
  <c r="E8" i="8" s="1"/>
  <c r="D8" i="8" a="1"/>
  <c r="D8" i="8" s="1"/>
  <c r="AE7" i="8" a="1"/>
  <c r="AE7" i="8" s="1"/>
  <c r="AD7" i="8" a="1"/>
  <c r="AD7" i="8" s="1"/>
  <c r="AC7" i="8" a="1"/>
  <c r="AC7" i="8" s="1"/>
  <c r="AB7" i="8" a="1"/>
  <c r="AB7" i="8" s="1"/>
  <c r="AA7" i="8" a="1"/>
  <c r="AA7" i="8" s="1"/>
  <c r="Z7" i="8" a="1"/>
  <c r="Z7" i="8" s="1"/>
  <c r="Y7" i="8" a="1"/>
  <c r="Y7" i="8" s="1"/>
  <c r="X7" i="8" a="1"/>
  <c r="X7" i="8" s="1"/>
  <c r="W7" i="8" a="1"/>
  <c r="W7" i="8" s="1"/>
  <c r="V7" i="8" a="1"/>
  <c r="V7" i="8" s="1"/>
  <c r="U7" i="8" a="1"/>
  <c r="U7" i="8" s="1"/>
  <c r="T7" i="8" a="1"/>
  <c r="T7" i="8" s="1"/>
  <c r="S7" i="8" a="1"/>
  <c r="S7" i="8" s="1"/>
  <c r="R7" i="8" a="1"/>
  <c r="R7" i="8" s="1"/>
  <c r="Q7" i="8" a="1"/>
  <c r="Q7" i="8" s="1"/>
  <c r="P7" i="8" a="1"/>
  <c r="P7" i="8" s="1"/>
  <c r="O7" i="8" a="1"/>
  <c r="O7" i="8" s="1"/>
  <c r="N7" i="8" a="1"/>
  <c r="N7" i="8" s="1"/>
  <c r="M7" i="8" a="1"/>
  <c r="M7" i="8" s="1"/>
  <c r="L7" i="8" a="1"/>
  <c r="L7" i="8" s="1"/>
  <c r="K7" i="8" a="1"/>
  <c r="K7" i="8" s="1"/>
  <c r="J7" i="8" a="1"/>
  <c r="J7" i="8" s="1"/>
  <c r="I7" i="8" a="1"/>
  <c r="I7" i="8" s="1"/>
  <c r="H7" i="8" a="1"/>
  <c r="H7" i="8" s="1"/>
  <c r="G7" i="8" a="1"/>
  <c r="G7" i="8" s="1"/>
  <c r="F7" i="8" a="1"/>
  <c r="F7" i="8" s="1"/>
  <c r="E7" i="8" a="1"/>
  <c r="E7" i="8" s="1"/>
  <c r="D7" i="8" a="1"/>
  <c r="D7" i="8" s="1"/>
  <c r="AE6" i="8" a="1"/>
  <c r="AE6" i="8" s="1"/>
  <c r="AD6" i="8" a="1"/>
  <c r="AD6" i="8" s="1"/>
  <c r="AC6" i="8" a="1"/>
  <c r="AC6" i="8" s="1"/>
  <c r="AB6" i="8" a="1"/>
  <c r="AB6" i="8" s="1"/>
  <c r="AA6" i="8" a="1"/>
  <c r="AA6" i="8" s="1"/>
  <c r="Z6" i="8" a="1"/>
  <c r="Z6" i="8" s="1"/>
  <c r="Y6" i="8" a="1"/>
  <c r="Y6" i="8" s="1"/>
  <c r="X6" i="8" a="1"/>
  <c r="X6" i="8" s="1"/>
  <c r="W6" i="8" a="1"/>
  <c r="W6" i="8" s="1"/>
  <c r="V6" i="8" a="1"/>
  <c r="V6" i="8" s="1"/>
  <c r="U6" i="8" a="1"/>
  <c r="U6" i="8" s="1"/>
  <c r="T6" i="8" a="1"/>
  <c r="T6" i="8" s="1"/>
  <c r="S6" i="8" a="1"/>
  <c r="S6" i="8" s="1"/>
  <c r="R6" i="8" a="1"/>
  <c r="R6" i="8" s="1"/>
  <c r="Q6" i="8" a="1"/>
  <c r="Q6" i="8" s="1"/>
  <c r="P6" i="8" a="1"/>
  <c r="P6" i="8" s="1"/>
  <c r="O6" i="8" a="1"/>
  <c r="O6" i="8" s="1"/>
  <c r="N6" i="8" a="1"/>
  <c r="N6" i="8" s="1"/>
  <c r="M6" i="8" a="1"/>
  <c r="M6" i="8" s="1"/>
  <c r="L6" i="8" a="1"/>
  <c r="L6" i="8" s="1"/>
  <c r="K6" i="8" a="1"/>
  <c r="K6" i="8" s="1"/>
  <c r="J6" i="8" a="1"/>
  <c r="J6" i="8" s="1"/>
  <c r="I6" i="8" a="1"/>
  <c r="I6" i="8" s="1"/>
  <c r="H6" i="8" a="1"/>
  <c r="H6" i="8" s="1"/>
  <c r="G6" i="8" a="1"/>
  <c r="G6" i="8" s="1"/>
  <c r="F6" i="8" a="1"/>
  <c r="F6" i="8" s="1"/>
  <c r="E6" i="8" a="1"/>
  <c r="E6" i="8" s="1"/>
  <c r="D6" i="8" a="1"/>
  <c r="D6" i="8" s="1"/>
  <c r="AE5" i="8" a="1"/>
  <c r="AE5" i="8" s="1"/>
  <c r="AD5" i="8" a="1"/>
  <c r="AD5" i="8" s="1"/>
  <c r="AC5" i="8" a="1"/>
  <c r="AC5" i="8" s="1"/>
  <c r="AB5" i="8" a="1"/>
  <c r="AB5" i="8" s="1"/>
  <c r="AA5" i="8" a="1"/>
  <c r="AA5" i="8" s="1"/>
  <c r="Z5" i="8" a="1"/>
  <c r="Z5" i="8" s="1"/>
  <c r="Y5" i="8" a="1"/>
  <c r="Y5" i="8" s="1"/>
  <c r="X5" i="8" a="1"/>
  <c r="X5" i="8" s="1"/>
  <c r="W5" i="8" a="1"/>
  <c r="W5" i="8" s="1"/>
  <c r="V5" i="8" a="1"/>
  <c r="V5" i="8" s="1"/>
  <c r="U5" i="8" a="1"/>
  <c r="U5" i="8" s="1"/>
  <c r="T5" i="8" a="1"/>
  <c r="T5" i="8" s="1"/>
  <c r="S5" i="8" a="1"/>
  <c r="S5" i="8" s="1"/>
  <c r="R5" i="8" a="1"/>
  <c r="R5" i="8" s="1"/>
  <c r="Q5" i="8" a="1"/>
  <c r="Q5" i="8" s="1"/>
  <c r="P5" i="8" a="1"/>
  <c r="P5" i="8" s="1"/>
  <c r="O5" i="8" a="1"/>
  <c r="O5" i="8" s="1"/>
  <c r="N5" i="8" a="1"/>
  <c r="N5" i="8" s="1"/>
  <c r="M5" i="8" a="1"/>
  <c r="M5" i="8" s="1"/>
  <c r="L5" i="8" a="1"/>
  <c r="L5" i="8" s="1"/>
  <c r="K5" i="8" a="1"/>
  <c r="K5" i="8" s="1"/>
  <c r="J5" i="8" a="1"/>
  <c r="J5" i="8" s="1"/>
  <c r="I5" i="8" a="1"/>
  <c r="I5" i="8" s="1"/>
  <c r="H5" i="8" a="1"/>
  <c r="H5" i="8" s="1"/>
  <c r="G5" i="8" a="1"/>
  <c r="G5" i="8" s="1"/>
  <c r="F5" i="8" a="1"/>
  <c r="F5" i="8" s="1"/>
  <c r="E5" i="8" a="1"/>
  <c r="E5" i="8" s="1"/>
  <c r="D5" i="8" a="1"/>
  <c r="D5" i="8" s="1"/>
  <c r="AE4" i="8" a="1"/>
  <c r="AE4" i="8" s="1"/>
  <c r="AD4" i="8" a="1"/>
  <c r="AD4" i="8" s="1"/>
  <c r="AC4" i="8" a="1"/>
  <c r="AC4" i="8" s="1"/>
  <c r="AB4" i="8" a="1"/>
  <c r="AB4" i="8" s="1"/>
  <c r="AA4" i="8" a="1"/>
  <c r="AA4" i="8" s="1"/>
  <c r="Z4" i="8" a="1"/>
  <c r="Z4" i="8" s="1"/>
  <c r="Y4" i="8" a="1"/>
  <c r="Y4" i="8" s="1"/>
  <c r="X4" i="8" a="1"/>
  <c r="X4" i="8" s="1"/>
  <c r="W4" i="8" a="1"/>
  <c r="W4" i="8" s="1"/>
  <c r="V4" i="8" a="1"/>
  <c r="V4" i="8" s="1"/>
  <c r="U4" i="8" a="1"/>
  <c r="U4" i="8" s="1"/>
  <c r="T4" i="8" a="1"/>
  <c r="T4" i="8" s="1"/>
  <c r="S4" i="8" a="1"/>
  <c r="S4" i="8" s="1"/>
  <c r="R4" i="8" a="1"/>
  <c r="R4" i="8" s="1"/>
  <c r="Q4" i="8" a="1"/>
  <c r="Q4" i="8" s="1"/>
  <c r="P4" i="8" a="1"/>
  <c r="P4" i="8" s="1"/>
  <c r="O4" i="8" a="1"/>
  <c r="O4" i="8" s="1"/>
  <c r="N4" i="8" a="1"/>
  <c r="N4" i="8" s="1"/>
  <c r="M4" i="8" a="1"/>
  <c r="M4" i="8" s="1"/>
  <c r="L4" i="8" a="1"/>
  <c r="L4" i="8" s="1"/>
  <c r="K4" i="8" a="1"/>
  <c r="K4" i="8" s="1"/>
  <c r="J4" i="8" a="1"/>
  <c r="J4" i="8" s="1"/>
  <c r="I4" i="8" a="1"/>
  <c r="I4" i="8" s="1"/>
  <c r="H4" i="8" a="1"/>
  <c r="H4" i="8" s="1"/>
  <c r="G4" i="8" a="1"/>
  <c r="G4" i="8" s="1"/>
  <c r="F4" i="8" a="1"/>
  <c r="F4" i="8" s="1"/>
  <c r="E4" i="8" a="1"/>
  <c r="E4" i="8" s="1"/>
  <c r="D4" i="8" a="1"/>
  <c r="D4" i="8" s="1"/>
  <c r="AE8" i="7" a="1"/>
  <c r="AE8" i="7" s="1"/>
  <c r="AD8" i="7" a="1"/>
  <c r="AD8" i="7" s="1"/>
  <c r="AC8" i="7" a="1"/>
  <c r="AC8" i="7" s="1"/>
  <c r="AB8" i="7" a="1"/>
  <c r="AB8" i="7" s="1"/>
  <c r="AA8" i="7" a="1"/>
  <c r="AA8" i="7" s="1"/>
  <c r="Z8" i="7" a="1"/>
  <c r="Z8" i="7" s="1"/>
  <c r="Y8" i="7" a="1"/>
  <c r="Y8" i="7" s="1"/>
  <c r="X8" i="7" a="1"/>
  <c r="X8" i="7" s="1"/>
  <c r="W8" i="7" a="1"/>
  <c r="W8" i="7" s="1"/>
  <c r="V8" i="7" a="1"/>
  <c r="V8" i="7" s="1"/>
  <c r="U8" i="7" a="1"/>
  <c r="U8" i="7" s="1"/>
  <c r="T8" i="7" a="1"/>
  <c r="T8" i="7" s="1"/>
  <c r="S8" i="7" a="1"/>
  <c r="S8" i="7" s="1"/>
  <c r="R8" i="7" a="1"/>
  <c r="R8" i="7" s="1"/>
  <c r="Q8" i="7" a="1"/>
  <c r="Q8" i="7" s="1"/>
  <c r="P8" i="7" a="1"/>
  <c r="P8" i="7" s="1"/>
  <c r="O8" i="7" a="1"/>
  <c r="O8" i="7" s="1"/>
  <c r="N8" i="7" a="1"/>
  <c r="N8" i="7" s="1"/>
  <c r="M8" i="7" a="1"/>
  <c r="M8" i="7" s="1"/>
  <c r="L8" i="7" a="1"/>
  <c r="L8" i="7" s="1"/>
  <c r="K8" i="7" a="1"/>
  <c r="K8" i="7" s="1"/>
  <c r="J8" i="7" a="1"/>
  <c r="J8" i="7" s="1"/>
  <c r="I8" i="7" a="1"/>
  <c r="I8" i="7" s="1"/>
  <c r="H8" i="7" a="1"/>
  <c r="H8" i="7" s="1"/>
  <c r="G8" i="7" a="1"/>
  <c r="G8" i="7" s="1"/>
  <c r="F8" i="7" a="1"/>
  <c r="F8" i="7" s="1"/>
  <c r="E8" i="7" a="1"/>
  <c r="E8" i="7" s="1"/>
  <c r="D8" i="7" a="1"/>
  <c r="D8" i="7" s="1"/>
  <c r="AE7" i="7" a="1"/>
  <c r="AE7" i="7" s="1"/>
  <c r="AD7" i="7" a="1"/>
  <c r="AD7" i="7" s="1"/>
  <c r="AC7" i="7" a="1"/>
  <c r="AC7" i="7" s="1"/>
  <c r="AB7" i="7" a="1"/>
  <c r="AB7" i="7" s="1"/>
  <c r="AA7" i="7" a="1"/>
  <c r="AA7" i="7" s="1"/>
  <c r="Z7" i="7" a="1"/>
  <c r="Z7" i="7" s="1"/>
  <c r="Y7" i="7" a="1"/>
  <c r="Y7" i="7" s="1"/>
  <c r="X7" i="7" a="1"/>
  <c r="X7" i="7" s="1"/>
  <c r="W7" i="7" a="1"/>
  <c r="W7" i="7" s="1"/>
  <c r="V7" i="7" a="1"/>
  <c r="V7" i="7" s="1"/>
  <c r="U7" i="7" a="1"/>
  <c r="U7" i="7" s="1"/>
  <c r="T7" i="7" a="1"/>
  <c r="T7" i="7" s="1"/>
  <c r="S7" i="7" a="1"/>
  <c r="S7" i="7" s="1"/>
  <c r="R7" i="7" a="1"/>
  <c r="R7" i="7" s="1"/>
  <c r="Q7" i="7" a="1"/>
  <c r="Q7" i="7" s="1"/>
  <c r="P7" i="7" a="1"/>
  <c r="P7" i="7" s="1"/>
  <c r="O7" i="7" a="1"/>
  <c r="O7" i="7" s="1"/>
  <c r="N7" i="7" a="1"/>
  <c r="N7" i="7" s="1"/>
  <c r="M7" i="7" a="1"/>
  <c r="M7" i="7" s="1"/>
  <c r="L7" i="7" a="1"/>
  <c r="L7" i="7" s="1"/>
  <c r="K7" i="7" a="1"/>
  <c r="K7" i="7" s="1"/>
  <c r="J7" i="7" a="1"/>
  <c r="J7" i="7" s="1"/>
  <c r="I7" i="7" a="1"/>
  <c r="I7" i="7" s="1"/>
  <c r="H7" i="7" a="1"/>
  <c r="H7" i="7" s="1"/>
  <c r="G7" i="7" a="1"/>
  <c r="G7" i="7" s="1"/>
  <c r="F7" i="7" a="1"/>
  <c r="F7" i="7" s="1"/>
  <c r="E7" i="7" a="1"/>
  <c r="E7" i="7" s="1"/>
  <c r="D7" i="7" a="1"/>
  <c r="D7" i="7" s="1"/>
  <c r="AE6" i="7" a="1"/>
  <c r="AE6" i="7" s="1"/>
  <c r="AD6" i="7" a="1"/>
  <c r="AD6" i="7" s="1"/>
  <c r="AC6" i="7" a="1"/>
  <c r="AC6" i="7" s="1"/>
  <c r="AB6" i="7" a="1"/>
  <c r="AB6" i="7" s="1"/>
  <c r="AA6" i="7" a="1"/>
  <c r="AA6" i="7" s="1"/>
  <c r="Z6" i="7" a="1"/>
  <c r="Z6" i="7" s="1"/>
  <c r="Y6" i="7" a="1"/>
  <c r="Y6" i="7" s="1"/>
  <c r="X6" i="7" a="1"/>
  <c r="X6" i="7" s="1"/>
  <c r="W6" i="7" a="1"/>
  <c r="W6" i="7" s="1"/>
  <c r="V6" i="7" a="1"/>
  <c r="V6" i="7" s="1"/>
  <c r="U6" i="7" a="1"/>
  <c r="U6" i="7" s="1"/>
  <c r="T6" i="7" a="1"/>
  <c r="T6" i="7" s="1"/>
  <c r="S6" i="7" a="1"/>
  <c r="S6" i="7" s="1"/>
  <c r="R6" i="7" a="1"/>
  <c r="R6" i="7" s="1"/>
  <c r="Q6" i="7" a="1"/>
  <c r="Q6" i="7" s="1"/>
  <c r="P6" i="7" a="1"/>
  <c r="P6" i="7" s="1"/>
  <c r="O6" i="7" a="1"/>
  <c r="O6" i="7" s="1"/>
  <c r="N6" i="7" a="1"/>
  <c r="N6" i="7" s="1"/>
  <c r="M6" i="7" a="1"/>
  <c r="M6" i="7" s="1"/>
  <c r="L6" i="7" a="1"/>
  <c r="L6" i="7" s="1"/>
  <c r="K6" i="7" a="1"/>
  <c r="K6" i="7" s="1"/>
  <c r="J6" i="7" a="1"/>
  <c r="J6" i="7" s="1"/>
  <c r="I6" i="7" a="1"/>
  <c r="I6" i="7" s="1"/>
  <c r="H6" i="7" a="1"/>
  <c r="H6" i="7" s="1"/>
  <c r="G6" i="7" a="1"/>
  <c r="G6" i="7" s="1"/>
  <c r="F6" i="7" a="1"/>
  <c r="F6" i="7" s="1"/>
  <c r="E6" i="7" a="1"/>
  <c r="E6" i="7" s="1"/>
  <c r="D6" i="7" a="1"/>
  <c r="D6" i="7" s="1"/>
  <c r="AE5" i="7" a="1"/>
  <c r="AE5" i="7" s="1"/>
  <c r="AD5" i="7" a="1"/>
  <c r="AD5" i="7" s="1"/>
  <c r="AC5" i="7" a="1"/>
  <c r="AC5" i="7" s="1"/>
  <c r="AB5" i="7" a="1"/>
  <c r="AB5" i="7" s="1"/>
  <c r="AA5" i="7" a="1"/>
  <c r="AA5" i="7" s="1"/>
  <c r="Z5" i="7" a="1"/>
  <c r="Z5" i="7" s="1"/>
  <c r="Y5" i="7" a="1"/>
  <c r="Y5" i="7" s="1"/>
  <c r="X5" i="7" a="1"/>
  <c r="X5" i="7" s="1"/>
  <c r="W5" i="7" a="1"/>
  <c r="W5" i="7" s="1"/>
  <c r="V5" i="7" a="1"/>
  <c r="V5" i="7" s="1"/>
  <c r="U5" i="7" a="1"/>
  <c r="U5" i="7" s="1"/>
  <c r="T5" i="7" a="1"/>
  <c r="T5" i="7" s="1"/>
  <c r="S5" i="7" a="1"/>
  <c r="S5" i="7" s="1"/>
  <c r="R5" i="7" a="1"/>
  <c r="R5" i="7" s="1"/>
  <c r="Q5" i="7" a="1"/>
  <c r="Q5" i="7" s="1"/>
  <c r="P5" i="7" a="1"/>
  <c r="P5" i="7" s="1"/>
  <c r="O5" i="7" a="1"/>
  <c r="O5" i="7" s="1"/>
  <c r="N5" i="7" a="1"/>
  <c r="N5" i="7" s="1"/>
  <c r="M5" i="7" a="1"/>
  <c r="M5" i="7" s="1"/>
  <c r="L5" i="7" a="1"/>
  <c r="L5" i="7" s="1"/>
  <c r="K5" i="7" a="1"/>
  <c r="K5" i="7" s="1"/>
  <c r="J5" i="7" a="1"/>
  <c r="J5" i="7" s="1"/>
  <c r="I5" i="7" a="1"/>
  <c r="I5" i="7" s="1"/>
  <c r="H5" i="7" a="1"/>
  <c r="H5" i="7" s="1"/>
  <c r="G5" i="7" a="1"/>
  <c r="G5" i="7" s="1"/>
  <c r="F5" i="7" a="1"/>
  <c r="F5" i="7" s="1"/>
  <c r="E5" i="7" a="1"/>
  <c r="E5" i="7" s="1"/>
  <c r="D5" i="7" a="1"/>
  <c r="D5" i="7" s="1"/>
  <c r="AE4" i="7" a="1"/>
  <c r="AE4" i="7" s="1"/>
  <c r="AD4" i="7" a="1"/>
  <c r="AD4" i="7" s="1"/>
  <c r="AC4" i="7" a="1"/>
  <c r="AC4" i="7" s="1"/>
  <c r="AB4" i="7" a="1"/>
  <c r="AB4" i="7" s="1"/>
  <c r="AA4" i="7" a="1"/>
  <c r="AA4" i="7" s="1"/>
  <c r="Z4" i="7" a="1"/>
  <c r="Z4" i="7" s="1"/>
  <c r="Y4" i="7" a="1"/>
  <c r="Y4" i="7" s="1"/>
  <c r="X4" i="7" a="1"/>
  <c r="X4" i="7" s="1"/>
  <c r="W4" i="7" a="1"/>
  <c r="W4" i="7" s="1"/>
  <c r="V4" i="7" a="1"/>
  <c r="V4" i="7" s="1"/>
  <c r="U4" i="7" a="1"/>
  <c r="U4" i="7" s="1"/>
  <c r="T4" i="7" a="1"/>
  <c r="T4" i="7" s="1"/>
  <c r="S4" i="7" a="1"/>
  <c r="S4" i="7" s="1"/>
  <c r="R4" i="7" a="1"/>
  <c r="R4" i="7" s="1"/>
  <c r="Q4" i="7" a="1"/>
  <c r="Q4" i="7" s="1"/>
  <c r="P4" i="7" a="1"/>
  <c r="P4" i="7" s="1"/>
  <c r="O4" i="7" a="1"/>
  <c r="O4" i="7" s="1"/>
  <c r="N4" i="7" a="1"/>
  <c r="N4" i="7" s="1"/>
  <c r="M4" i="7" a="1"/>
  <c r="M4" i="7" s="1"/>
  <c r="L4" i="7" a="1"/>
  <c r="L4" i="7" s="1"/>
  <c r="K4" i="7" a="1"/>
  <c r="K4" i="7" s="1"/>
  <c r="J4" i="7" a="1"/>
  <c r="J4" i="7" s="1"/>
  <c r="I4" i="7" a="1"/>
  <c r="I4" i="7" s="1"/>
  <c r="H4" i="7" a="1"/>
  <c r="H4" i="7" s="1"/>
  <c r="G4" i="7" a="1"/>
  <c r="G4" i="7" s="1"/>
  <c r="F4" i="7" a="1"/>
  <c r="F4" i="7" s="1"/>
  <c r="E4" i="7" a="1"/>
  <c r="E4" i="7" s="1"/>
  <c r="D4" i="7" a="1"/>
  <c r="D4" i="7" s="1"/>
  <c r="AE8" i="6" a="1"/>
  <c r="AE8" i="6" s="1"/>
  <c r="AD8" i="6" a="1"/>
  <c r="AD8" i="6" s="1"/>
  <c r="AC8" i="6" a="1"/>
  <c r="AC8" i="6" s="1"/>
  <c r="AB8" i="6" a="1"/>
  <c r="AB8" i="6" s="1"/>
  <c r="AA8" i="6" a="1"/>
  <c r="AA8" i="6" s="1"/>
  <c r="Z8" i="6" a="1"/>
  <c r="Z8" i="6" s="1"/>
  <c r="Y8" i="6" a="1"/>
  <c r="Y8" i="6" s="1"/>
  <c r="X8" i="6" a="1"/>
  <c r="X8" i="6" s="1"/>
  <c r="W8" i="6" a="1"/>
  <c r="W8" i="6" s="1"/>
  <c r="V8" i="6" a="1"/>
  <c r="V8" i="6" s="1"/>
  <c r="U8" i="6" a="1"/>
  <c r="U8" i="6" s="1"/>
  <c r="T8" i="6" a="1"/>
  <c r="T8" i="6" s="1"/>
  <c r="S8" i="6" a="1"/>
  <c r="S8" i="6" s="1"/>
  <c r="R8" i="6" a="1"/>
  <c r="R8" i="6" s="1"/>
  <c r="Q8" i="6" a="1"/>
  <c r="Q8" i="6" s="1"/>
  <c r="P8" i="6" a="1"/>
  <c r="P8" i="6" s="1"/>
  <c r="O8" i="6" a="1"/>
  <c r="O8" i="6" s="1"/>
  <c r="N8" i="6" a="1"/>
  <c r="N8" i="6" s="1"/>
  <c r="M8" i="6" a="1"/>
  <c r="M8" i="6" s="1"/>
  <c r="L8" i="6" a="1"/>
  <c r="L8" i="6" s="1"/>
  <c r="K8" i="6" a="1"/>
  <c r="K8" i="6" s="1"/>
  <c r="J8" i="6" a="1"/>
  <c r="J8" i="6" s="1"/>
  <c r="I8" i="6" a="1"/>
  <c r="I8" i="6" s="1"/>
  <c r="H8" i="6" a="1"/>
  <c r="H8" i="6" s="1"/>
  <c r="G8" i="6" a="1"/>
  <c r="G8" i="6" s="1"/>
  <c r="F8" i="6" a="1"/>
  <c r="F8" i="6" s="1"/>
  <c r="E8" i="6" a="1"/>
  <c r="E8" i="6" s="1"/>
  <c r="D8" i="6" a="1"/>
  <c r="D8" i="6" s="1"/>
  <c r="AE7" i="6" a="1"/>
  <c r="AE7" i="6" s="1"/>
  <c r="AD7" i="6" a="1"/>
  <c r="AD7" i="6" s="1"/>
  <c r="AC7" i="6" a="1"/>
  <c r="AC7" i="6" s="1"/>
  <c r="AB7" i="6" a="1"/>
  <c r="AB7" i="6" s="1"/>
  <c r="AA7" i="6" a="1"/>
  <c r="AA7" i="6" s="1"/>
  <c r="Z7" i="6" a="1"/>
  <c r="Z7" i="6" s="1"/>
  <c r="Y7" i="6" a="1"/>
  <c r="Y7" i="6" s="1"/>
  <c r="X7" i="6" a="1"/>
  <c r="X7" i="6" s="1"/>
  <c r="W7" i="6" a="1"/>
  <c r="W7" i="6" s="1"/>
  <c r="V7" i="6" a="1"/>
  <c r="V7" i="6" s="1"/>
  <c r="U7" i="6" a="1"/>
  <c r="U7" i="6" s="1"/>
  <c r="T7" i="6" a="1"/>
  <c r="T7" i="6" s="1"/>
  <c r="S7" i="6" a="1"/>
  <c r="S7" i="6" s="1"/>
  <c r="R7" i="6" a="1"/>
  <c r="R7" i="6" s="1"/>
  <c r="Q7" i="6" a="1"/>
  <c r="Q7" i="6" s="1"/>
  <c r="P7" i="6" a="1"/>
  <c r="P7" i="6" s="1"/>
  <c r="O7" i="6" a="1"/>
  <c r="O7" i="6" s="1"/>
  <c r="N7" i="6" a="1"/>
  <c r="N7" i="6" s="1"/>
  <c r="M7" i="6" a="1"/>
  <c r="M7" i="6" s="1"/>
  <c r="L7" i="6" a="1"/>
  <c r="L7" i="6" s="1"/>
  <c r="K7" i="6" a="1"/>
  <c r="K7" i="6" s="1"/>
  <c r="J7" i="6" a="1"/>
  <c r="J7" i="6" s="1"/>
  <c r="I7" i="6" a="1"/>
  <c r="I7" i="6" s="1"/>
  <c r="H7" i="6" a="1"/>
  <c r="H7" i="6" s="1"/>
  <c r="G7" i="6" a="1"/>
  <c r="G7" i="6" s="1"/>
  <c r="F7" i="6" a="1"/>
  <c r="F7" i="6" s="1"/>
  <c r="E7" i="6" a="1"/>
  <c r="E7" i="6" s="1"/>
  <c r="D7" i="6" a="1"/>
  <c r="D7" i="6" s="1"/>
  <c r="AE6" i="6" a="1"/>
  <c r="AE6" i="6" s="1"/>
  <c r="AD6" i="6" a="1"/>
  <c r="AD6" i="6" s="1"/>
  <c r="AC6" i="6" a="1"/>
  <c r="AC6" i="6" s="1"/>
  <c r="AB6" i="6" a="1"/>
  <c r="AB6" i="6" s="1"/>
  <c r="AA6" i="6" a="1"/>
  <c r="AA6" i="6" s="1"/>
  <c r="Z6" i="6" a="1"/>
  <c r="Z6" i="6" s="1"/>
  <c r="Y6" i="6" a="1"/>
  <c r="Y6" i="6" s="1"/>
  <c r="X6" i="6" a="1"/>
  <c r="X6" i="6" s="1"/>
  <c r="W6" i="6" a="1"/>
  <c r="W6" i="6" s="1"/>
  <c r="V6" i="6" a="1"/>
  <c r="V6" i="6" s="1"/>
  <c r="U6" i="6" a="1"/>
  <c r="U6" i="6" s="1"/>
  <c r="T6" i="6" a="1"/>
  <c r="T6" i="6" s="1"/>
  <c r="S6" i="6" a="1"/>
  <c r="S6" i="6" s="1"/>
  <c r="R6" i="6" a="1"/>
  <c r="R6" i="6" s="1"/>
  <c r="Q6" i="6" a="1"/>
  <c r="Q6" i="6" s="1"/>
  <c r="P6" i="6" a="1"/>
  <c r="P6" i="6" s="1"/>
  <c r="O6" i="6" a="1"/>
  <c r="O6" i="6" s="1"/>
  <c r="N6" i="6" a="1"/>
  <c r="N6" i="6" s="1"/>
  <c r="M6" i="6" a="1"/>
  <c r="M6" i="6" s="1"/>
  <c r="L6" i="6" a="1"/>
  <c r="L6" i="6" s="1"/>
  <c r="K6" i="6" a="1"/>
  <c r="K6" i="6" s="1"/>
  <c r="J6" i="6" a="1"/>
  <c r="J6" i="6" s="1"/>
  <c r="I6" i="6" a="1"/>
  <c r="I6" i="6" s="1"/>
  <c r="H6" i="6" a="1"/>
  <c r="H6" i="6" s="1"/>
  <c r="G6" i="6" a="1"/>
  <c r="G6" i="6" s="1"/>
  <c r="F6" i="6" a="1"/>
  <c r="F6" i="6" s="1"/>
  <c r="E6" i="6" a="1"/>
  <c r="E6" i="6" s="1"/>
  <c r="D6" i="6" a="1"/>
  <c r="D6" i="6" s="1"/>
  <c r="AE5" i="6" a="1"/>
  <c r="AE5" i="6" s="1"/>
  <c r="AD5" i="6" a="1"/>
  <c r="AD5" i="6" s="1"/>
  <c r="AC5" i="6" a="1"/>
  <c r="AC5" i="6" s="1"/>
  <c r="AB5" i="6" a="1"/>
  <c r="AB5" i="6" s="1"/>
  <c r="AA5" i="6" a="1"/>
  <c r="AA5" i="6" s="1"/>
  <c r="Z5" i="6" a="1"/>
  <c r="Z5" i="6" s="1"/>
  <c r="Y5" i="6" a="1"/>
  <c r="Y5" i="6" s="1"/>
  <c r="X5" i="6" a="1"/>
  <c r="X5" i="6" s="1"/>
  <c r="W5" i="6" a="1"/>
  <c r="W5" i="6" s="1"/>
  <c r="V5" i="6" a="1"/>
  <c r="V5" i="6" s="1"/>
  <c r="U5" i="6" a="1"/>
  <c r="U5" i="6" s="1"/>
  <c r="T5" i="6" a="1"/>
  <c r="T5" i="6" s="1"/>
  <c r="S5" i="6" a="1"/>
  <c r="S5" i="6" s="1"/>
  <c r="R5" i="6" a="1"/>
  <c r="R5" i="6" s="1"/>
  <c r="Q5" i="6" a="1"/>
  <c r="Q5" i="6" s="1"/>
  <c r="P5" i="6" a="1"/>
  <c r="P5" i="6" s="1"/>
  <c r="O5" i="6" a="1"/>
  <c r="O5" i="6" s="1"/>
  <c r="N5" i="6" a="1"/>
  <c r="N5" i="6" s="1"/>
  <c r="M5" i="6" a="1"/>
  <c r="M5" i="6" s="1"/>
  <c r="L5" i="6" a="1"/>
  <c r="L5" i="6" s="1"/>
  <c r="K5" i="6" a="1"/>
  <c r="K5" i="6" s="1"/>
  <c r="J5" i="6" a="1"/>
  <c r="J5" i="6" s="1"/>
  <c r="I5" i="6" a="1"/>
  <c r="I5" i="6" s="1"/>
  <c r="H5" i="6" a="1"/>
  <c r="H5" i="6" s="1"/>
  <c r="G5" i="6" a="1"/>
  <c r="G5" i="6" s="1"/>
  <c r="F5" i="6" a="1"/>
  <c r="F5" i="6" s="1"/>
  <c r="E5" i="6" a="1"/>
  <c r="E5" i="6" s="1"/>
  <c r="D5" i="6" a="1"/>
  <c r="D5" i="6" s="1"/>
  <c r="AE4" i="6" a="1"/>
  <c r="AE4" i="6" s="1"/>
  <c r="AD4" i="6" a="1"/>
  <c r="AD4" i="6" s="1"/>
  <c r="AC4" i="6" a="1"/>
  <c r="AC4" i="6" s="1"/>
  <c r="AB4" i="6" a="1"/>
  <c r="AB4" i="6" s="1"/>
  <c r="AA4" i="6" a="1"/>
  <c r="AA4" i="6" s="1"/>
  <c r="Z4" i="6" a="1"/>
  <c r="Z4" i="6" s="1"/>
  <c r="Y4" i="6" a="1"/>
  <c r="Y4" i="6" s="1"/>
  <c r="X4" i="6" a="1"/>
  <c r="X4" i="6" s="1"/>
  <c r="W4" i="6" a="1"/>
  <c r="W4" i="6" s="1"/>
  <c r="V4" i="6" a="1"/>
  <c r="V4" i="6" s="1"/>
  <c r="U4" i="6" a="1"/>
  <c r="U4" i="6" s="1"/>
  <c r="T4" i="6" a="1"/>
  <c r="T4" i="6" s="1"/>
  <c r="S4" i="6" a="1"/>
  <c r="S4" i="6" s="1"/>
  <c r="R4" i="6" a="1"/>
  <c r="R4" i="6" s="1"/>
  <c r="Q4" i="6" a="1"/>
  <c r="Q4" i="6" s="1"/>
  <c r="P4" i="6" a="1"/>
  <c r="P4" i="6" s="1"/>
  <c r="O4" i="6" a="1"/>
  <c r="O4" i="6" s="1"/>
  <c r="N4" i="6" a="1"/>
  <c r="N4" i="6" s="1"/>
  <c r="M4" i="6" a="1"/>
  <c r="M4" i="6" s="1"/>
  <c r="L4" i="6" a="1"/>
  <c r="L4" i="6" s="1"/>
  <c r="K4" i="6" a="1"/>
  <c r="K4" i="6" s="1"/>
  <c r="J4" i="6" a="1"/>
  <c r="J4" i="6" s="1"/>
  <c r="I4" i="6" a="1"/>
  <c r="I4" i="6" s="1"/>
  <c r="H4" i="6" a="1"/>
  <c r="H4" i="6" s="1"/>
  <c r="G4" i="6" a="1"/>
  <c r="G4" i="6" s="1"/>
  <c r="F4" i="6" a="1"/>
  <c r="F4" i="6" s="1"/>
  <c r="E4" i="6" a="1"/>
  <c r="E4" i="6" s="1"/>
  <c r="D4" i="6" a="1"/>
  <c r="D4" i="6" s="1"/>
  <c r="V5" i="4" a="1"/>
  <c r="V5" i="4" s="1"/>
  <c r="V6" i="4" a="1"/>
  <c r="V6" i="4" s="1"/>
  <c r="V7" i="4" a="1"/>
  <c r="V7" i="4" s="1"/>
  <c r="V8" i="4" a="1"/>
  <c r="V8" i="4" s="1"/>
  <c r="O5" i="4" a="1"/>
  <c r="O5" i="4" s="1"/>
  <c r="T5" i="4" a="1"/>
  <c r="T5" i="4" s="1"/>
  <c r="U5" i="4" a="1"/>
  <c r="U5" i="4" s="1"/>
  <c r="W5" i="4" a="1"/>
  <c r="W5" i="4" s="1"/>
  <c r="X5" i="4" a="1"/>
  <c r="X5" i="4" s="1"/>
  <c r="L5" i="4" a="1"/>
  <c r="L5" i="4" s="1"/>
  <c r="D5" i="4" a="1"/>
  <c r="D5" i="4" s="1"/>
  <c r="K5" i="4" a="1"/>
  <c r="K5" i="4" s="1"/>
  <c r="M5" i="4" a="1"/>
  <c r="M5" i="4" s="1"/>
  <c r="N5" i="4" a="1"/>
  <c r="N5" i="4" s="1"/>
  <c r="E5" i="4" a="1"/>
  <c r="E5" i="4" s="1"/>
  <c r="R5" i="4" a="1"/>
  <c r="R5" i="4" s="1"/>
  <c r="I5" i="4" a="1"/>
  <c r="I5" i="4" s="1"/>
  <c r="J5" i="4" a="1"/>
  <c r="J5" i="4" s="1"/>
  <c r="Y5" i="4" a="1"/>
  <c r="Y5" i="4" s="1"/>
  <c r="S5" i="4" a="1"/>
  <c r="S5" i="4" s="1"/>
  <c r="Z5" i="4" a="1"/>
  <c r="Z5" i="4" s="1"/>
  <c r="F5" i="4" a="1"/>
  <c r="F5" i="4" s="1"/>
  <c r="G5" i="4" a="1"/>
  <c r="G5" i="4" s="1"/>
  <c r="P5" i="4" a="1"/>
  <c r="P5" i="4" s="1"/>
  <c r="AA5" i="4" a="1"/>
  <c r="AA5" i="4" s="1"/>
  <c r="Q5" i="4" a="1"/>
  <c r="Q5" i="4" s="1"/>
  <c r="AD5" i="4" a="1"/>
  <c r="AD5" i="4" s="1"/>
  <c r="H5" i="4" a="1"/>
  <c r="H5" i="4" s="1"/>
  <c r="AB5" i="4" a="1"/>
  <c r="AB5" i="4" s="1"/>
  <c r="AC5" i="4" a="1"/>
  <c r="AC5" i="4" s="1"/>
  <c r="AE5" i="4" a="1"/>
  <c r="AE5" i="4" s="1"/>
  <c r="O6" i="4" a="1"/>
  <c r="O6" i="4" s="1"/>
  <c r="T6" i="4" a="1"/>
  <c r="T6" i="4" s="1"/>
  <c r="U6" i="4" a="1"/>
  <c r="U6" i="4" s="1"/>
  <c r="W6" i="4" a="1"/>
  <c r="W6" i="4" s="1"/>
  <c r="X6" i="4" a="1"/>
  <c r="X6" i="4" s="1"/>
  <c r="L6" i="4" a="1"/>
  <c r="L6" i="4" s="1"/>
  <c r="D6" i="4" a="1"/>
  <c r="D6" i="4" s="1"/>
  <c r="K6" i="4" a="1"/>
  <c r="K6" i="4" s="1"/>
  <c r="M6" i="4" a="1"/>
  <c r="M6" i="4" s="1"/>
  <c r="N6" i="4" a="1"/>
  <c r="N6" i="4" s="1"/>
  <c r="E6" i="4" a="1"/>
  <c r="E6" i="4" s="1"/>
  <c r="R6" i="4" a="1"/>
  <c r="R6" i="4" s="1"/>
  <c r="I6" i="4" a="1"/>
  <c r="I6" i="4" s="1"/>
  <c r="J6" i="4" a="1"/>
  <c r="J6" i="4" s="1"/>
  <c r="Y6" i="4" a="1"/>
  <c r="Y6" i="4" s="1"/>
  <c r="S6" i="4" a="1"/>
  <c r="S6" i="4" s="1"/>
  <c r="Z6" i="4" a="1"/>
  <c r="Z6" i="4" s="1"/>
  <c r="F6" i="4" a="1"/>
  <c r="F6" i="4" s="1"/>
  <c r="G6" i="4" a="1"/>
  <c r="G6" i="4" s="1"/>
  <c r="P6" i="4" a="1"/>
  <c r="P6" i="4" s="1"/>
  <c r="AA6" i="4" a="1"/>
  <c r="AA6" i="4" s="1"/>
  <c r="Q6" i="4" a="1"/>
  <c r="Q6" i="4" s="1"/>
  <c r="AD6" i="4" a="1"/>
  <c r="AD6" i="4" s="1"/>
  <c r="H6" i="4" a="1"/>
  <c r="H6" i="4" s="1"/>
  <c r="AB6" i="4" a="1"/>
  <c r="AB6" i="4" s="1"/>
  <c r="AC6" i="4" a="1"/>
  <c r="AC6" i="4" s="1"/>
  <c r="AE6" i="4" a="1"/>
  <c r="AE6" i="4" s="1"/>
  <c r="O7" i="4" a="1"/>
  <c r="O7" i="4" s="1"/>
  <c r="T7" i="4" a="1"/>
  <c r="T7" i="4" s="1"/>
  <c r="U7" i="4" a="1"/>
  <c r="U7" i="4" s="1"/>
  <c r="W7" i="4" a="1"/>
  <c r="W7" i="4" s="1"/>
  <c r="X7" i="4" a="1"/>
  <c r="X7" i="4" s="1"/>
  <c r="L7" i="4" a="1"/>
  <c r="L7" i="4" s="1"/>
  <c r="D7" i="4" a="1"/>
  <c r="D7" i="4" s="1"/>
  <c r="K7" i="4" a="1"/>
  <c r="K7" i="4" s="1"/>
  <c r="M7" i="4" a="1"/>
  <c r="M7" i="4" s="1"/>
  <c r="N7" i="4" a="1"/>
  <c r="N7" i="4" s="1"/>
  <c r="E7" i="4" a="1"/>
  <c r="E7" i="4" s="1"/>
  <c r="R7" i="4" a="1"/>
  <c r="R7" i="4" s="1"/>
  <c r="I7" i="4" a="1"/>
  <c r="I7" i="4" s="1"/>
  <c r="J7" i="4" a="1"/>
  <c r="J7" i="4" s="1"/>
  <c r="Y7" i="4" a="1"/>
  <c r="Y7" i="4" s="1"/>
  <c r="S7" i="4" a="1"/>
  <c r="S7" i="4" s="1"/>
  <c r="Z7" i="4" a="1"/>
  <c r="Z7" i="4" s="1"/>
  <c r="F7" i="4" a="1"/>
  <c r="F7" i="4" s="1"/>
  <c r="G7" i="4" a="1"/>
  <c r="G7" i="4" s="1"/>
  <c r="P7" i="4" a="1"/>
  <c r="P7" i="4" s="1"/>
  <c r="AA7" i="4" a="1"/>
  <c r="AA7" i="4" s="1"/>
  <c r="Q7" i="4" a="1"/>
  <c r="Q7" i="4" s="1"/>
  <c r="AD7" i="4" a="1"/>
  <c r="AD7" i="4" s="1"/>
  <c r="H7" i="4" a="1"/>
  <c r="H7" i="4" s="1"/>
  <c r="AB7" i="4" a="1"/>
  <c r="AB7" i="4" s="1"/>
  <c r="AC7" i="4" a="1"/>
  <c r="AC7" i="4" s="1"/>
  <c r="AE7" i="4" a="1"/>
  <c r="AE7" i="4" s="1"/>
  <c r="O8" i="4" a="1"/>
  <c r="O8" i="4" s="1"/>
  <c r="T8" i="4" a="1"/>
  <c r="T8" i="4" s="1"/>
  <c r="U8" i="4" a="1"/>
  <c r="U8" i="4" s="1"/>
  <c r="W8" i="4" a="1"/>
  <c r="W8" i="4" s="1"/>
  <c r="X8" i="4" a="1"/>
  <c r="X8" i="4" s="1"/>
  <c r="L8" i="4" a="1"/>
  <c r="L8" i="4" s="1"/>
  <c r="D8" i="4" a="1"/>
  <c r="D8" i="4" s="1"/>
  <c r="K8" i="4" a="1"/>
  <c r="K8" i="4" s="1"/>
  <c r="M8" i="4" a="1"/>
  <c r="M8" i="4" s="1"/>
  <c r="N8" i="4" a="1"/>
  <c r="N8" i="4" s="1"/>
  <c r="E8" i="4" a="1"/>
  <c r="E8" i="4" s="1"/>
  <c r="R8" i="4" a="1"/>
  <c r="R8" i="4" s="1"/>
  <c r="I8" i="4" a="1"/>
  <c r="I8" i="4" s="1"/>
  <c r="J8" i="4" a="1"/>
  <c r="J8" i="4" s="1"/>
  <c r="Y8" i="4" a="1"/>
  <c r="Y8" i="4" s="1"/>
  <c r="S8" i="4" a="1"/>
  <c r="S8" i="4" s="1"/>
  <c r="Z8" i="4" a="1"/>
  <c r="Z8" i="4" s="1"/>
  <c r="F8" i="4" a="1"/>
  <c r="F8" i="4" s="1"/>
  <c r="G8" i="4" a="1"/>
  <c r="G8" i="4" s="1"/>
  <c r="P8" i="4" a="1"/>
  <c r="P8" i="4" s="1"/>
  <c r="AA8" i="4" a="1"/>
  <c r="AA8" i="4" s="1"/>
  <c r="Q8" i="4" a="1"/>
  <c r="Q8" i="4" s="1"/>
  <c r="AD8" i="4" a="1"/>
  <c r="AD8" i="4" s="1"/>
  <c r="H8" i="4" a="1"/>
  <c r="H8" i="4" s="1"/>
  <c r="AB8" i="4" a="1"/>
  <c r="AB8" i="4" s="1"/>
  <c r="AC8" i="4" a="1"/>
  <c r="AC8" i="4" s="1"/>
  <c r="AE8" i="4" a="1"/>
  <c r="AE8" i="4" s="1"/>
  <c r="AE4" i="4" a="1"/>
  <c r="AE4" i="4" s="1"/>
  <c r="AC4" i="4" a="1"/>
  <c r="AC4" i="4" s="1"/>
  <c r="AB4" i="4" a="1"/>
  <c r="AB4" i="4" s="1"/>
  <c r="H4" i="4" a="1"/>
  <c r="H4" i="4" s="1"/>
  <c r="AD4" i="4" a="1"/>
  <c r="AD4" i="4" s="1"/>
  <c r="Q4" i="4" a="1"/>
  <c r="Q4" i="4" s="1"/>
  <c r="AA4" i="4" a="1"/>
  <c r="AA4" i="4" s="1"/>
  <c r="P4" i="4" a="1"/>
  <c r="P4" i="4" s="1"/>
  <c r="G4" i="4" a="1"/>
  <c r="G4" i="4" s="1"/>
  <c r="F4" i="4" a="1"/>
  <c r="F4" i="4" s="1"/>
  <c r="Z4" i="4" a="1"/>
  <c r="Z4" i="4" s="1"/>
  <c r="S4" i="4" a="1"/>
  <c r="S4" i="4" s="1"/>
  <c r="Y4" i="4" a="1"/>
  <c r="Y4" i="4" s="1"/>
  <c r="J4" i="4" a="1"/>
  <c r="J4" i="4" s="1"/>
  <c r="I4" i="4" a="1"/>
  <c r="I4" i="4" s="1"/>
  <c r="R4" i="4" a="1"/>
  <c r="R4" i="4" s="1"/>
  <c r="E4" i="4" a="1"/>
  <c r="E4" i="4" s="1"/>
  <c r="N4" i="4" a="1"/>
  <c r="N4" i="4" s="1"/>
  <c r="M4" i="4" a="1"/>
  <c r="M4" i="4" s="1"/>
  <c r="K4" i="4" a="1"/>
  <c r="K4" i="4" s="1"/>
  <c r="D4" i="4" a="1"/>
  <c r="D4" i="4" s="1"/>
  <c r="L4" i="4" a="1"/>
  <c r="L4" i="4" s="1"/>
  <c r="X4" i="4" a="1"/>
  <c r="X4" i="4" s="1"/>
  <c r="W4" i="4" a="1"/>
  <c r="W4" i="4" s="1"/>
  <c r="V4" i="4" a="1"/>
  <c r="V4" i="4" s="1"/>
  <c r="U4" i="4" a="1"/>
  <c r="U4" i="4" s="1"/>
  <c r="T4" i="4" a="1"/>
  <c r="T4" i="4" s="1"/>
  <c r="B5" i="4"/>
  <c r="B6" i="4"/>
  <c r="B7" i="4"/>
  <c r="B8" i="4"/>
  <c r="B4" i="4"/>
  <c r="O4" i="4" a="1"/>
  <c r="O4"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3">
    <bk>
      <extLst>
        <ext uri="{3e2802c4-a4d2-4d8b-9148-e3be6c30e623}">
          <xlrd:rvb i="6"/>
        </ext>
      </extLst>
    </bk>
    <bk>
      <extLst>
        <ext uri="{3e2802c4-a4d2-4d8b-9148-e3be6c30e623}">
          <xlrd:rvb i="12"/>
        </ext>
      </extLst>
    </bk>
    <bk>
      <extLst>
        <ext uri="{3e2802c4-a4d2-4d8b-9148-e3be6c30e623}">
          <xlrd:rvb i="15"/>
        </ext>
      </extLst>
    </bk>
    <bk>
      <extLst>
        <ext uri="{3e2802c4-a4d2-4d8b-9148-e3be6c30e623}">
          <xlrd:rvb i="21"/>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futureMetadata>
  <cellMetadata count="1">
    <bk>
      <rc t="1" v="0"/>
    </bk>
  </cellMetadata>
  <valueMetadata count="3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valueMetadata>
</metadata>
</file>

<file path=xl/sharedStrings.xml><?xml version="1.0" encoding="utf-8"?>
<sst xmlns="http://schemas.openxmlformats.org/spreadsheetml/2006/main" count="218" uniqueCount="32">
  <si>
    <t>Description</t>
  </si>
  <si>
    <t>Date</t>
  </si>
  <si>
    <t>Company name</t>
  </si>
  <si>
    <t>Previous close</t>
  </si>
  <si>
    <t>Stock values</t>
  </si>
  <si>
    <t>52 weeks high</t>
  </si>
  <si>
    <t>Beta</t>
  </si>
  <si>
    <t>change</t>
  </si>
  <si>
    <t>change (%)</t>
  </si>
  <si>
    <t>Currency</t>
  </si>
  <si>
    <t>Employees</t>
  </si>
  <si>
    <t>Exchange</t>
  </si>
  <si>
    <t>Exchange abbreviation</t>
  </si>
  <si>
    <t>Headquarters</t>
  </si>
  <si>
    <t>High</t>
  </si>
  <si>
    <t>Industry</t>
  </si>
  <si>
    <t>Instrument type</t>
  </si>
  <si>
    <t>Last Trade Time</t>
  </si>
  <si>
    <t>Low</t>
  </si>
  <si>
    <t>Market cap</t>
  </si>
  <si>
    <t xml:space="preserve">Name </t>
  </si>
  <si>
    <t>Offical Name</t>
  </si>
  <si>
    <t>Open</t>
  </si>
  <si>
    <t>P/E</t>
  </si>
  <si>
    <t>Price</t>
  </si>
  <si>
    <t>Share Outstanding</t>
  </si>
  <si>
    <t>Volume</t>
  </si>
  <si>
    <t>Ticker symbol</t>
  </si>
  <si>
    <t>Volume Average</t>
  </si>
  <si>
    <t>Year Incorporated</t>
  </si>
  <si>
    <t>52 weeks low</t>
  </si>
  <si>
    <t>APPLE INC. (XNAS:AAPL)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</si>
</sst>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_);_([$$-409]* \(#,##0\);_([$$-409]* &quot;-&quot;_);_(@_)"/>
    <numFmt numFmtId="165" formatCode="_([$$-409]* #,##0.00_);_([$$-409]* \(#,##0.00\);_([$$-409]* &quot;-&quot;??_);_(@_)"/>
  </numFmts>
  <fonts count="5" x14ac:knownFonts="1">
    <font>
      <sz val="11"/>
      <color theme="1"/>
      <name val="Calibri"/>
      <family val="2"/>
      <scheme val="minor"/>
    </font>
    <font>
      <sz val="12"/>
      <color rgb="FF000000"/>
      <name val="Arial"/>
      <family val="2"/>
    </font>
    <font>
      <sz val="12"/>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0" fontId="1" fillId="0" borderId="0" xfId="0" applyFont="1" applyAlignment="1">
      <alignment horizontal="center" vertical="center" wrapText="1"/>
    </xf>
    <xf numFmtId="165" fontId="2" fillId="0" borderId="0" xfId="0" applyNumberFormat="1" applyFont="1" applyAlignment="1">
      <alignment horizontal="center" vertical="center"/>
    </xf>
    <xf numFmtId="165" fontId="2" fillId="0" borderId="0" xfId="0" applyNumberFormat="1" applyFont="1" applyAlignment="1">
      <alignment horizontal="center" vertical="center" wrapText="1"/>
    </xf>
    <xf numFmtId="4" fontId="2" fillId="0" borderId="0" xfId="0" applyNumberFormat="1" applyFont="1" applyAlignment="1">
      <alignment horizontal="center" vertical="center" wrapText="1"/>
    </xf>
    <xf numFmtId="10" fontId="2" fillId="0" borderId="0" xfId="0" applyNumberFormat="1" applyFont="1" applyAlignment="1">
      <alignment horizontal="center" vertical="center" wrapText="1"/>
    </xf>
    <xf numFmtId="3" fontId="2" fillId="0" borderId="0" xfId="0" applyNumberFormat="1" applyFont="1" applyAlignment="1">
      <alignment horizontal="center" vertical="center" wrapText="1"/>
    </xf>
    <xf numFmtId="22" fontId="2" fillId="0" borderId="0" xfId="0" applyNumberFormat="1" applyFont="1" applyAlignment="1">
      <alignment horizontal="center" vertical="center"/>
    </xf>
    <xf numFmtId="164" fontId="2" fillId="0" borderId="0" xfId="0" applyNumberFormat="1" applyFont="1" applyAlignment="1">
      <alignment horizontal="center" vertical="center"/>
    </xf>
    <xf numFmtId="4" fontId="2" fillId="0" borderId="0" xfId="0" applyNumberFormat="1" applyFont="1" applyAlignment="1">
      <alignment horizontal="center" vertical="center"/>
    </xf>
    <xf numFmtId="3" fontId="2" fillId="0" borderId="0" xfId="0" applyNumberFormat="1" applyFont="1" applyAlignment="1">
      <alignment horizontal="center" vertical="center"/>
    </xf>
    <xf numFmtId="1" fontId="2" fillId="0" borderId="0" xfId="0" applyNumberFormat="1" applyFont="1" applyAlignment="1">
      <alignment horizontal="center" vertical="center"/>
    </xf>
    <xf numFmtId="0" fontId="2" fillId="0" borderId="0" xfId="0" applyFont="1" applyAlignment="1">
      <alignment horizontal="left" vertical="center" wrapText="1"/>
    </xf>
    <xf numFmtId="0" fontId="1" fillId="0" borderId="0" xfId="0" applyFont="1" applyAlignment="1">
      <alignment vertical="center" wrapText="1"/>
    </xf>
    <xf numFmtId="14" fontId="3" fillId="0" borderId="0" xfId="0" applyNumberFormat="1"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6">
  <rv s="0">
    <v>http://en.wikipedia.org/wiki/Public_domain</v>
    <v>Public domain</v>
  </rv>
  <rv s="0">
    <v>http://nl.wikipedia.org/wiki/Apple_Inc.</v>
    <v>Wikipedia</v>
  </rv>
  <rv s="1">
    <v>0</v>
    <v>1</v>
  </rv>
  <rv s="2">
    <v>6</v>
    <v>https://www.bing.com/th?id=AMMS_5bc8393c85a56e6bb6524ea7b3970bad&amp;qlt=95</v>
    <v>2</v>
    <v>0</v>
    <v>https://www.bing.com/images/search?form=xlimg&amp;q=apple+inc</v>
    <v>Image of APPLE INC.</v>
  </rv>
  <rv s="0">
    <v>https://www.bing.com/financeapi/forcetrigger?t=a1mou2&amp;q=XNAS%3aAAPL&amp;form=skydnc</v>
    <v>Learn more on Bing</v>
  </rv>
  <rv s="3">
    <v>en-IN</v>
    <v>a1mou2</v>
    <v>268435456</v>
    <v>1</v>
    <v>Powered by Refinitiv</v>
    <v>0</v>
    <v>APPLE INC. (XNAS:AAPL)</v>
    <v>3</v>
    <v>4</v>
    <v>Finance</v>
    <v>5</v>
    <v>150</v>
    <v>103.1</v>
    <v>1.2036</v>
    <v>-0.7</v>
    <v>-1.232E-3</v>
    <v>-4.7670000000000004E-3</v>
    <v>-0.18</v>
    <v>USD</v>
    <v>Apple Inc. designs, manufactures and markets smartphones, personal computers, tablets, wearables and accessories, and sells a variety of related services. The Company’s products include iPhone, Mac, iPad, and Wearables, Home and Accessories. iPhone is the Company’s line of smartphones based on its iOS operating system. Mac is the Company’s line of personal computers based on its macOS operating system. iPad is the Company’s line of multi-purpose tablets based on its iPadOS operating system. Wearables, Home and Accessories includes AirPods, Apple TV, Apple Watch, Beats products, HomePod, iPod touch and other Apple-branded and third-party accessories. AirPods are the Company’s wireless headphones that interact with Siri. Apple Watch is the Company’s line of smart watches. Its services include Advertising, AppleCare, Cloud Services, Digital Content and Payment Services. Its customers are primarily in the consumer, small and mid-sized business, education, enterprise and government markets.</v>
    <v>147000</v>
    <v>Nasdaq Stock Market</v>
    <v>XNAS</v>
    <v>XNAS</v>
    <v>1 Apple Park Way, CUPERTINO, CA, 95014-0642 US</v>
    <v>147.11000000000001</v>
    <v>3</v>
    <v>Computers, Phones &amp; Household Electronics</v>
    <v>Stock</v>
    <v>44414.999986110939</v>
    <v>4</v>
    <v>145.63</v>
    <v>2430926000000</v>
    <v>APPLE INC.</v>
    <v>APPLE INC.</v>
    <v>146.35</v>
    <v>28.7576</v>
    <v>146.84</v>
    <v>146.13999999999999</v>
    <v>145.96</v>
    <v>16530170000</v>
    <v>AAPL</v>
    <v>APPLE INC. (XNAS:AAPL)</v>
    <v>54126813</v>
    <v>85982418</v>
    <v>1977</v>
  </rv>
  <rv s="4">
    <v>5</v>
  </rv>
  <rv s="0">
    <v>http://de.wikipedia.org/wiki/Facebook</v>
    <v>Wikipedia</v>
  </rv>
  <rv s="1">
    <v>0</v>
    <v>7</v>
  </rv>
  <rv s="2">
    <v>6</v>
    <v>https://www.bing.com/th?id=AMMS_53a785a6da03b9e3eb7f2bd81026a706&amp;qlt=95</v>
    <v>8</v>
    <v>0</v>
    <v>https://www.bing.com/images/search?form=xlimg&amp;q=facebook</v>
    <v>Image of FACEBOOK, INC.</v>
  </rv>
  <rv s="0">
    <v>https://www.bing.com/financeapi/forcetrigger?t=a1slm7&amp;q=XNAS%3aFB&amp;form=skydnc</v>
    <v>Learn more on Bing</v>
  </rv>
  <rv s="3">
    <v>en-IN</v>
    <v>a1slm7</v>
    <v>268435456</v>
    <v>1</v>
    <v>Powered by Refinitiv</v>
    <v>0</v>
    <v>FACEBOOK, INC. (XNAS:FB)</v>
    <v>3</v>
    <v>4</v>
    <v>Finance</v>
    <v>5</v>
    <v>377.54989999999998</v>
    <v>244.13</v>
    <v>1.2915000000000001</v>
    <v>0.54</v>
    <v>-1.1279999999999999E-3</v>
    <v>1.488E-3</v>
    <v>-0.41</v>
    <v>USD</v>
    <v>Facebook, Inc. is focused on building products that enable people to connect and share through mobile devices, personal computers virtual reality headsets, and in-home devices. The Company's products include Facebook, Instagram, Messenger, WhatsApp and Facebook Reality Labs.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and creators. Messenger is a messaging application for people to connect with friends, family, groups, and businesses across platforms and devices. WhatsApp is a messaging application that is used by people around the world to communicate and transact in a private way. Its Facebook Reality Labs offers augmented and virtual reality products, which include Oculus virtual reality technology and content platform.</v>
    <v>63404</v>
    <v>Nasdaq Stock Market</v>
    <v>XNAS</v>
    <v>XNAS</v>
    <v>1601 Willow Rd, MENLO PARK, CA, 94025-1452 US</v>
    <v>365.15</v>
    <v>9</v>
    <v>Software &amp; IT Services</v>
    <v>Stock</v>
    <v>44414.999848135936</v>
    <v>10</v>
    <v>361.39499999999998</v>
    <v>1024896451950</v>
    <v>FACEBOOK, INC.</v>
    <v>FACEBOOK, INC.</v>
    <v>361.4</v>
    <v>26.917300000000001</v>
    <v>362.97</v>
    <v>363.51</v>
    <v>363.1</v>
    <v>2819445000</v>
    <v>FB</v>
    <v>FACEBOOK, INC. (XNAS:FB)</v>
    <v>8925017</v>
    <v>15417517</v>
    <v>2004</v>
  </rv>
  <rv s="4">
    <v>11</v>
  </rv>
  <rv s="0">
    <v>https://www.bing.com/financeapi/forcetrigger?t=a1nhlh&amp;q=XNAS%3aAMZN&amp;form=skydnc</v>
    <v>Learn more on Bing</v>
  </rv>
  <rv s="5">
    <v>en-IN</v>
    <v>a1nhlh</v>
    <v>268435456</v>
    <v>1</v>
    <v>Powered by Refinitiv</v>
    <v>7</v>
    <v>AMAZON.COM, INC. (XNAS:AMZN)</v>
    <v>8</v>
    <v>9</v>
    <v>Finance</v>
    <v>5</v>
    <v>3773.0781999999999</v>
    <v>2871</v>
    <v>1.1440999999999999</v>
    <v>-31.05</v>
    <v>-1.776E-3</v>
    <v>-9.1970000000000003E-3</v>
    <v>-5.94</v>
    <v>USD</v>
    <v>Amazon.com, Inc. offers a range of products and services through its Websites. The Company's products include merchandise and content that it purchases for resale from vendors and those offered by third-party sellers. It also manufactures and sells electronic devices, including Kindle, Fire tablet, Fire TV, Echo, Ring, and other devices and it develops and produce media content. It operates through three segments: North America, International and Amazon Web Services (AWS). AWS offers a set of technology services, including compute, storage, database, analytics, and machine learning. In addition, the Company provides services, such as advertising to sellers, vendors, publishers, authors, and others, through programs such as sponsored ads, display, and video advertising. It also offers Amazon Prime, a membership program that includes free shipping, access to streaming of various movies and television (TV) episodes, including Amazon Original content.</v>
    <v>1335000</v>
    <v>Nasdaq Stock Market</v>
    <v>XNAS</v>
    <v>XNAS</v>
    <v>410 Terry Ave N, SEATTLE, WA, 98109-5210 US</v>
    <v>3375</v>
    <v>Diversified Retail</v>
    <v>Stock</v>
    <v>44414.999973691403</v>
    <v>13</v>
    <v>3329.0373</v>
    <v>1694013086070</v>
    <v>AMAZON.COM, INC.</v>
    <v>AMAZON.COM, INC.</v>
    <v>3375</v>
    <v>58.8371</v>
    <v>3375.99</v>
    <v>3344.94</v>
    <v>3339</v>
    <v>506440500</v>
    <v>AMZN</v>
    <v>AMAZON.COM, INC. (XNAS:AMZN)</v>
    <v>2637644</v>
    <v>3834602</v>
    <v>1996</v>
  </rv>
  <rv s="4">
    <v>14</v>
  </rv>
  <rv s="0">
    <v>http://en.wikipedia.org/wiki/Citigroup</v>
    <v>Wikipedia</v>
  </rv>
  <rv s="1">
    <v>0</v>
    <v>16</v>
  </rv>
  <rv s="2">
    <v>6</v>
    <v>https://www.bing.com/th?id=AMMS_761dcd4c0ed01f53f5a8e667db77edfc&amp;qlt=95</v>
    <v>17</v>
    <v>0</v>
    <v>https://www.bing.com/images/search?form=xlimg&amp;q=citigroup</v>
    <v>Image of CITIGROUP INC.</v>
  </rv>
  <rv s="0">
    <v>https://www.bing.com/financeapi/forcetrigger?t=a1p3ww&amp;q=XNYS%3aC&amp;form=skydnc</v>
    <v>Learn more on Bing</v>
  </rv>
  <rv s="3">
    <v>en-IN</v>
    <v>a1p3ww</v>
    <v>268435456</v>
    <v>1</v>
    <v>Powered by Refinitiv</v>
    <v>0</v>
    <v>CITIGROUP INC. (XNYS:C)</v>
    <v>3</v>
    <v>4</v>
    <v>Finance</v>
    <v>5</v>
    <v>80.290000000000006</v>
    <v>40.49</v>
    <v>1.9054</v>
    <v>1.38</v>
    <v>-2.8140000000000001E-4</v>
    <v>1.9802E-2</v>
    <v>-0.02</v>
    <v>USD</v>
    <v>Citigroup Inc. is a diversified financial services holding company. The Company provides a range of financial products and services, including consumer banking and credit, corporate and investment banking, securities brokerage, trade and securities services and wealth management. Its business segments include Global Consumer Banking (GCB), Institutional Clients Group (ICG) and Corporate/Other. GCB segment includes a global, full-service consumer franchise delivering an array of banking, credit card, lending and investment services through a network of local branches, offices and electronic delivery systems. ICG segment consists of banking and markets and securities services and provides corporate, institutional, public sector and high-net-worth clients with a range of banking and financial products and services. Corporate/Other segment includes unallocated costs of global staff functions, other corporate expenses and unallocated global operations and technology expenses.</v>
    <v>214000</v>
    <v>New York Stock Exchange</v>
    <v>XNYS</v>
    <v>XNYS</v>
    <v>388 Greenwich St, NEW YORK, NY, 10013-2375 US</v>
    <v>71.5</v>
    <v>18</v>
    <v>Banking Services</v>
    <v>Stock</v>
    <v>44414.999508367968</v>
    <v>19</v>
    <v>70.58</v>
    <v>144052500000</v>
    <v>CITIGROUP INC.</v>
    <v>CITIGROUP INC.</v>
    <v>70.78</v>
    <v>7.1490999999999998</v>
    <v>69.69</v>
    <v>71.069999999999993</v>
    <v>71.05</v>
    <v>2067048000</v>
    <v>C</v>
    <v>CITIGROUP INC. (XNYS:C)</v>
    <v>23915372</v>
    <v>19774862</v>
    <v>1988</v>
  </rv>
  <rv s="4">
    <v>20</v>
  </rv>
  <rv s="0">
    <v>http://en.wikipedia.org/wiki/Ford_Motor_Company</v>
    <v>Wikipedia</v>
  </rv>
  <rv s="1">
    <v>0</v>
    <v>22</v>
  </rv>
  <rv s="2">
    <v>6</v>
    <v>https://www.bing.com/th?id=AMMS_cf0311a5f2d2dcb3110aca1404330618&amp;qlt=95</v>
    <v>23</v>
    <v>0</v>
    <v>https://www.bing.com/images/search?form=xlimg&amp;q=ford+motor+company</v>
    <v>Image of FORD MOTOR COMPANY</v>
  </rv>
  <rv s="0">
    <v>https://www.bing.com/financeapi/forcetrigger?t=btb3f2&amp;q=XNYS%3aF+PR+C&amp;form=skydnc</v>
    <v>Learn more on Bing</v>
  </rv>
  <rv s="3">
    <v>en-IN</v>
    <v>btb3f2</v>
    <v>268435456</v>
    <v>1</v>
    <v>Powered by Refinitiv</v>
    <v>0</v>
    <v>FORD MOTOR COMPANY (XNYS:F PR C)</v>
    <v>3</v>
    <v>4</v>
    <v>Finance</v>
    <v>5</v>
    <v>28.04</v>
    <v>22.55</v>
    <v>1.1469</v>
    <v>0.1</v>
    <v>-8.2030000000000002E-3</v>
    <v>3.5790000000000001E-3</v>
    <v>-0.23</v>
    <v>USD</v>
    <v>Ford Motor Company is an automobile company that designs, manufactures, markets, and services a full line of Ford trucks, utility vehicles, cars as well as Lincoln luxury vehicles. The Company operates in three segments: Automotive, Mobility and Ford Credit. The Automotive segment is engaged in developing, manufacturing, distributing, and servicing the vehicles, parts and accessories of Ford and Lincoln vehicles. The Mobility segment primarily includes the development of Ford’s autonomous vehicles and related businesses. The Company also holds ownership is Argo AI, which is a developer of autonomous driving systems, and Spin, which is a micro-mobility service provider. The Ford Credit segment is comprised of the Ford Credit business on a consolidated basis, which is primarily vehicle-related financing and leasing activities. Ford Credit offers a wide variety of automotive financing products to and through automotive dealers throughout the world.</v>
    <v>186000</v>
    <v>New York Stock Exchange</v>
    <v>XNYS</v>
    <v>XNYS</v>
    <v>1 American Rd, DEARBORN, MI, 48126-2701 US</v>
    <v>28.04</v>
    <v>24</v>
    <v>Automobiles &amp; Auto Parts</v>
    <v>Stock</v>
    <v>44414.958333378905</v>
    <v>25</v>
    <v>27.86</v>
    <v>53796840000</v>
    <v>FORD MOTOR COMPANY</v>
    <v>FORD MOTOR COMPANY</v>
    <v>27.86</v>
    <v>0</v>
    <v>27.94</v>
    <v>28.04</v>
    <v>27.81</v>
    <v>3923912000</v>
    <v>F PR C</v>
    <v>FORD MOTOR COMPANY (XNYS:F PR C)</v>
    <v>39252</v>
    <v>38936</v>
    <v>1919</v>
  </rv>
  <rv s="4">
    <v>26</v>
  </rv>
  <rv s="6">
    <v>12</v>
    <v>Description</v>
    <v>0</v>
  </rv>
  <rv s="6">
    <v>12</v>
    <v>Headquarters</v>
    <v>0</v>
  </rv>
  <rv s="6">
    <v>12</v>
    <v>Name</v>
    <v>0</v>
  </rv>
  <rv s="6">
    <v>12</v>
    <v>Official name</v>
    <v>0</v>
  </rv>
  <rv s="6">
    <v>12</v>
    <v>Ticker symbol</v>
    <v>0</v>
  </rv>
  <rv s="6">
    <v>12</v>
    <v>Industry</v>
    <v>0</v>
  </rv>
  <rv s="6">
    <v>12</v>
    <v>Instrument type</v>
    <v>0</v>
  </rv>
  <rv s="6">
    <v>12</v>
    <v>Employees</v>
    <v>0</v>
  </rv>
  <rv s="6">
    <v>12</v>
    <v>Currency</v>
    <v>0</v>
  </rv>
  <rv s="6">
    <v>12</v>
    <v>Exchange</v>
    <v>0</v>
  </rv>
  <rv s="6">
    <v>12</v>
    <v>Exchange abbreviation</v>
    <v>0</v>
  </rv>
  <rv s="6">
    <v>12</v>
    <v>Previous close</v>
    <v>0</v>
  </rv>
  <rv s="6">
    <v>12</v>
    <v>Open</v>
    <v>0</v>
  </rv>
  <rv s="6">
    <v>12</v>
    <v>Price</v>
    <v>0</v>
  </rv>
  <rv s="6">
    <v>12</v>
    <v>High</v>
    <v>0</v>
  </rv>
  <rv s="6">
    <v>12</v>
    <v>Low</v>
    <v>0</v>
  </rv>
  <rv s="6">
    <v>12</v>
    <v>52 week high</v>
    <v>0</v>
  </rv>
  <rv s="6">
    <v>12</v>
    <v>52 week low</v>
    <v>0</v>
  </rv>
  <rv s="6">
    <v>12</v>
    <v>Beta</v>
    <v>0</v>
  </rv>
  <rv s="6">
    <v>12</v>
    <v>Change</v>
    <v>0</v>
  </rv>
  <rv s="6">
    <v>12</v>
    <v>Change (%)</v>
    <v>0</v>
  </rv>
  <rv s="6">
    <v>12</v>
    <v>Last trade time</v>
    <v>0</v>
  </rv>
  <rv s="6">
    <v>12</v>
    <v>Market cap</v>
    <v>0</v>
  </rv>
  <rv s="6">
    <v>12</v>
    <v>P/E</v>
    <v>0</v>
  </rv>
  <rv s="6">
    <v>12</v>
    <v>Volume</v>
    <v>0</v>
  </rv>
  <rv s="6">
    <v>12</v>
    <v>Volume average</v>
    <v>0</v>
  </rv>
  <rv s="6">
    <v>12</v>
    <v>Shares outstanding</v>
    <v>0</v>
  </rv>
  <rv s="6">
    <v>12</v>
    <v>Year incorporated</v>
    <v>0</v>
  </rv>
</rvData>
</file>

<file path=xl/richData/rdrichvaluestructure.xml><?xml version="1.0" encoding="utf-8"?>
<rvStructures xmlns="http://schemas.microsoft.com/office/spreadsheetml/2017/richdata" count="7">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error">
    <k n="errorType" t="i"/>
    <k n="field" t="s"/>
    <k n="subType" t="i"/>
  </s>
</rvStructures>
</file>

<file path=xl/richData/rdsupportingpropertybag.xml><?xml version="1.0" encoding="utf-8"?>
<supportingPropertyBags xmlns="http://schemas.microsoft.com/office/spreadsheetml/2017/richdata2">
  <spbArrays count="2">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10">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 s="0">
      <v>1</v>
      <v>Name</v>
      <v>LearnMoreOnLink</v>
    </spb>
    <spb s="7">
      <v>2</v>
      <v>2</v>
      <v>2</v>
      <v>2</v>
    </spb>
    <spb s="8">
      <v>1</v>
      <v>2</v>
      <v>2</v>
      <v>1</v>
      <v>3</v>
      <v>1</v>
      <v>1</v>
      <v>1</v>
      <v>5</v>
      <v>5</v>
      <v>6</v>
      <v>7</v>
      <v>1</v>
      <v>1</v>
      <v>1</v>
      <v>5</v>
      <v>8</v>
      <v>9</v>
      <v>10</v>
      <v>5</v>
      <v>1</v>
      <v>1</v>
      <v>6</v>
    </spb>
  </spbData>
</supportingPropertyBags>
</file>

<file path=xl/richData/rdsupportingpropertybagstructure.xml><?xml version="1.0" encoding="utf-8"?>
<spbStructures xmlns="http://schemas.microsoft.com/office/spreadsheetml/2017/richdata2" count="9">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dd/mm/yy\ h:mm"/>
    </x:dxf>
    <x:dxf>
      <x:numFmt numFmtId="1" formatCode="0"/>
    </x:dxf>
    <x:dxf>
      <x:numFmt numFmtId="2" formatCode="0.00"/>
    </x:dxf>
  </dxfs>
  <richProperties>
    <rPr n="IsTitleField" t="b"/>
    <rPr n="IsHeroField" t="b"/>
  </richProperties>
  <richStyles>
    <rSty dxfid="0"/>
    <rSty dxfid="1"/>
    <rSty>
      <rpv i="0">1</rpv>
    </rSty>
    <rSty>
      <rpv i="1">1</rpv>
    </rSty>
    <rSty dxfid="2"/>
    <rSty dxfid="3"/>
    <rSty dxfid="4"/>
    <rSty dxfid="5"/>
    <rSty dxfid="6"/>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39668-9885-4757-A093-EB2EF236E3C3}">
  <dimension ref="B2:AE8"/>
  <sheetViews>
    <sheetView zoomScale="70" zoomScaleNormal="70" workbookViewId="0">
      <selection activeCell="C5" sqref="C5"/>
    </sheetView>
  </sheetViews>
  <sheetFormatPr defaultRowHeight="18.75" x14ac:dyDescent="0.25"/>
  <cols>
    <col min="1" max="1" width="9.140625" style="1"/>
    <col min="2" max="2" width="14" style="19" customWidth="1"/>
    <col min="3" max="3" width="26.85546875" style="1" customWidth="1"/>
    <col min="4" max="4" width="50.5703125" style="14" customWidth="1"/>
    <col min="5" max="5" width="13.42578125" style="14" customWidth="1"/>
    <col min="6" max="7" width="13.7109375" style="2" customWidth="1"/>
    <col min="8" max="8" width="13.7109375" style="1" customWidth="1"/>
    <col min="9" max="9" width="13.7109375" style="2" customWidth="1"/>
    <col min="10" max="10" width="13.7109375" style="1" customWidth="1"/>
    <col min="11" max="14" width="13.42578125" style="2" customWidth="1"/>
    <col min="15" max="15" width="12.85546875" style="1" customWidth="1"/>
    <col min="16" max="19" width="13.7109375" style="1" customWidth="1"/>
    <col min="20" max="24" width="13.42578125" style="2" customWidth="1"/>
    <col min="25" max="25" width="17.7109375" style="1" customWidth="1"/>
    <col min="26" max="26" width="23.7109375" style="1" customWidth="1"/>
    <col min="27" max="29" width="13.7109375" style="1" customWidth="1"/>
    <col min="30" max="30" width="18" style="1" customWidth="1"/>
    <col min="31" max="31" width="13.7109375" style="1" customWidth="1"/>
    <col min="32" max="16384" width="9.140625" style="1"/>
  </cols>
  <sheetData>
    <row r="2" spans="2:31" x14ac:dyDescent="0.25">
      <c r="C2" s="1" t="s">
        <v>4</v>
      </c>
    </row>
    <row r="3" spans="2:31" s="17" customFormat="1" ht="50.25" customHeight="1" x14ac:dyDescent="0.25">
      <c r="B3" s="17" t="s">
        <v>1</v>
      </c>
      <c r="C3" s="17" t="s">
        <v>2</v>
      </c>
      <c r="D3" s="18" t="s">
        <v>0</v>
      </c>
      <c r="E3" s="18" t="s">
        <v>13</v>
      </c>
      <c r="F3" s="18" t="s">
        <v>20</v>
      </c>
      <c r="G3" s="18" t="s">
        <v>21</v>
      </c>
      <c r="H3" s="18" t="s">
        <v>27</v>
      </c>
      <c r="I3" s="18" t="s">
        <v>15</v>
      </c>
      <c r="J3" s="18" t="s">
        <v>16</v>
      </c>
      <c r="K3" s="18" t="s">
        <v>10</v>
      </c>
      <c r="L3" s="18" t="s">
        <v>9</v>
      </c>
      <c r="M3" s="18" t="s">
        <v>11</v>
      </c>
      <c r="N3" s="18" t="s">
        <v>12</v>
      </c>
      <c r="O3" s="18" t="s">
        <v>3</v>
      </c>
      <c r="P3" s="18" t="s">
        <v>22</v>
      </c>
      <c r="Q3" s="18" t="s">
        <v>24</v>
      </c>
      <c r="R3" s="18" t="s">
        <v>14</v>
      </c>
      <c r="S3" s="18" t="s">
        <v>18</v>
      </c>
      <c r="T3" s="18" t="s">
        <v>5</v>
      </c>
      <c r="U3" s="18" t="s">
        <v>30</v>
      </c>
      <c r="V3" s="18" t="s">
        <v>6</v>
      </c>
      <c r="W3" s="18" t="s">
        <v>7</v>
      </c>
      <c r="X3" s="18" t="s">
        <v>8</v>
      </c>
      <c r="Y3" s="18" t="s">
        <v>17</v>
      </c>
      <c r="Z3" s="18" t="s">
        <v>19</v>
      </c>
      <c r="AA3" s="18" t="s">
        <v>23</v>
      </c>
      <c r="AB3" s="18" t="s">
        <v>26</v>
      </c>
      <c r="AC3" s="18" t="s">
        <v>28</v>
      </c>
      <c r="AD3" s="18" t="s">
        <v>25</v>
      </c>
      <c r="AE3" s="18" t="s">
        <v>29</v>
      </c>
    </row>
    <row r="4" spans="2:31" ht="61.5" customHeight="1" x14ac:dyDescent="0.25">
      <c r="B4" s="16">
        <f ca="1">TODAY()-6</f>
        <v>44409</v>
      </c>
      <c r="C4" s="3" t="e" vm="1">
        <v>#VALUE!</v>
      </c>
      <c r="D4" s="14" t="str" cm="1">
        <f t="array" ref="D4">_FV(C4,"Description")</f>
        <v>Apple Inc. designs, manufactures and markets smartphones, personal computers, tablets, wearables and accessories, and sells a variety of related services. The Company’s products include iPhone, Mac, iPad, and Wearables, Home and Accessories. iPhone is the Company’s line of smartphones based on its iOS operating system. Mac is the Company’s line of personal computers based on its macOS operating system. iPad is the Company’s line of multi-purpose tablets based on its iPadOS operating system. Wearables, Home and Accessories includes AirPods, Apple TV, Apple Watch, Beats products, HomePod, iPod touch and other Apple-branded and third-party accessories. AirPods are the Company’s wireless headphones that interact with Siri. Apple Watch is the Company’s line of smart watches. Its services include Advertising, AppleCare, Cloud Services, Digital Content and Payment Services. Its customers are primarily in the consumer, small and mid-sized business, education, enterprise and government markets.</v>
      </c>
      <c r="E4" s="14" t="str" cm="1">
        <f t="array" ref="E4">_FV(C4,"Headquarters")</f>
        <v>1 Apple Park Way, CUPERTINO, CA, 95014-0642 US</v>
      </c>
      <c r="F4" s="2" t="str" cm="1">
        <f t="array" ref="F4">_FV(C4,"Name")</f>
        <v>APPLE INC.</v>
      </c>
      <c r="G4" s="2" t="str" cm="1">
        <f t="array" ref="G4">_FV(C4,"Official name",TRUE)</f>
        <v>APPLE INC.</v>
      </c>
      <c r="H4" s="1" t="str" cm="1">
        <f t="array" ref="H4">_FV(C4,"Ticker symbol",TRUE)</f>
        <v>AAPL</v>
      </c>
      <c r="I4" s="2" t="str" cm="1">
        <f t="array" ref="I4">_FV(C4,"Industry")</f>
        <v>Computers, Phones &amp; Household Electronics</v>
      </c>
      <c r="J4" s="1" t="str" cm="1">
        <f t="array" ref="J4">_FV(C4,"Instrument type",TRUE)</f>
        <v>Stock</v>
      </c>
      <c r="K4" s="8" cm="1">
        <f t="array" ref="K4">_FV(C4,"Employees")</f>
        <v>147000</v>
      </c>
      <c r="L4" s="2" t="str" cm="1">
        <f t="array" ref="L4">_FV(C4,"Currency")</f>
        <v>USD</v>
      </c>
      <c r="M4" s="2" t="str" cm="1">
        <f t="array" ref="M4">_FV(C4,"Exchange")</f>
        <v>Nasdaq Stock Market</v>
      </c>
      <c r="N4" s="2" t="str" cm="1">
        <f t="array" ref="N4">_FV(C4,"Exchange abbreviation",TRUE)</f>
        <v>XNAS</v>
      </c>
      <c r="O4" s="4" cm="1">
        <f t="array" ref="O4">_FV(C4,"Previous close",TRUE)</f>
        <v>146.84</v>
      </c>
      <c r="P4" s="4" cm="1">
        <f t="array" ref="P4">_FV(C4,"Open")</f>
        <v>146.35</v>
      </c>
      <c r="Q4" s="4" cm="1">
        <f t="array" ref="Q4">_FV(C4,"Price")</f>
        <v>146.13999999999999</v>
      </c>
      <c r="R4" s="4" cm="1">
        <f t="array" ref="R4">_FV(C4,"High")</f>
        <v>147.11000000000001</v>
      </c>
      <c r="S4" s="4" cm="1">
        <f t="array" ref="S4">_FV(C4,"Low")</f>
        <v>145.63</v>
      </c>
      <c r="T4" s="5" cm="1">
        <f t="array" ref="T4">_FV(C4,"52 week high",TRUE)</f>
        <v>150</v>
      </c>
      <c r="U4" s="5" cm="1">
        <f t="array" ref="U4">_FV(C4,"52 week low",TRUE)</f>
        <v>103.1</v>
      </c>
      <c r="V4" s="6" cm="1">
        <f t="array" ref="V4">_FV(C4,"Beta")</f>
        <v>1.2036</v>
      </c>
      <c r="W4" s="5" cm="1">
        <f t="array" ref="W4">_FV(C4,"Change")</f>
        <v>-0.7</v>
      </c>
      <c r="X4" s="7" cm="1">
        <f t="array" ref="X4">_FV(C4,"Change (%)",TRUE)</f>
        <v>-4.7670000000000004E-3</v>
      </c>
      <c r="Y4" s="9" cm="1">
        <f t="array" ref="Y4">_FV(C4,"Last trade time",TRUE)</f>
        <v>44414.999986110939</v>
      </c>
      <c r="Z4" s="10" cm="1">
        <f t="array" ref="Z4">_FV(C4,"Market cap",TRUE)</f>
        <v>2430926000000</v>
      </c>
      <c r="AA4" s="11" cm="1">
        <f t="array" ref="AA4">_FV(C4,"P/E",TRUE)</f>
        <v>28.7576</v>
      </c>
      <c r="AB4" s="12" cm="1">
        <f t="array" ref="AB4">_FV(C4,"Volume")</f>
        <v>54126813</v>
      </c>
      <c r="AC4" s="12" cm="1">
        <f t="array" ref="AC4">_FV(C4,"Volume average",TRUE)</f>
        <v>85982418</v>
      </c>
      <c r="AD4" s="12" cm="1">
        <f t="array" ref="AD4">_FV(C4,"Shares outstanding",TRUE)</f>
        <v>16530170000</v>
      </c>
      <c r="AE4" s="13" cm="1">
        <f t="array" ref="AE4">_FV(C4,"Year incorporated",TRUE)</f>
        <v>1977</v>
      </c>
    </row>
    <row r="5" spans="2:31" ht="99.95" customHeight="1" x14ac:dyDescent="0.25">
      <c r="B5" s="16">
        <f t="shared" ref="B5:B8" ca="1" si="0">TODAY()-6</f>
        <v>44409</v>
      </c>
      <c r="C5" s="3" t="e" vm="2">
        <v>#VALUE!</v>
      </c>
      <c r="D5" s="14" t="str" cm="1">
        <f t="array" ref="D5">_FV(C5,"Description")</f>
        <v>Facebook, Inc. is focused on building products that enable people to connect and share through mobile devices, personal computers virtual reality headsets, and in-home devices. The Company's products include Facebook, Instagram, Messenger, WhatsApp and Facebook Reality Labs.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and creators. Messenger is a messaging application for people to connect with friends, family, groups, and businesses across platforms and devices. WhatsApp is a messaging application that is used by people around the world to communicate and transact in a private way. Its Facebook Reality Labs offers augmented and virtual reality products, which include Oculus virtual reality technology and content platform.</v>
      </c>
      <c r="E5" s="14" t="str" cm="1">
        <f t="array" ref="E5">_FV(C5,"Headquarters")</f>
        <v>1601 Willow Rd, MENLO PARK, CA, 94025-1452 US</v>
      </c>
      <c r="F5" s="2" t="str" cm="1">
        <f t="array" ref="F5">_FV(C5,"Name")</f>
        <v>FACEBOOK, INC.</v>
      </c>
      <c r="G5" s="2" t="str" cm="1">
        <f t="array" ref="G5">_FV(C5,"Official name",TRUE)</f>
        <v>FACEBOOK, INC.</v>
      </c>
      <c r="H5" s="1" t="str" cm="1">
        <f t="array" ref="H5">_FV(C5,"Ticker symbol",TRUE)</f>
        <v>FB</v>
      </c>
      <c r="I5" s="2" t="str" cm="1">
        <f t="array" ref="I5">_FV(C5,"Industry")</f>
        <v>Software &amp; IT Services</v>
      </c>
      <c r="J5" s="1" t="str" cm="1">
        <f t="array" ref="J5">_FV(C5,"Instrument type",TRUE)</f>
        <v>Stock</v>
      </c>
      <c r="K5" s="8" cm="1">
        <f t="array" ref="K5">_FV(C5,"Employees")</f>
        <v>63404</v>
      </c>
      <c r="L5" s="2" t="str" cm="1">
        <f t="array" ref="L5">_FV(C5,"Currency")</f>
        <v>USD</v>
      </c>
      <c r="M5" s="2" t="str" cm="1">
        <f t="array" ref="M5">_FV(C5,"Exchange")</f>
        <v>Nasdaq Stock Market</v>
      </c>
      <c r="N5" s="2" t="str" cm="1">
        <f t="array" ref="N5">_FV(C5,"Exchange abbreviation",TRUE)</f>
        <v>XNAS</v>
      </c>
      <c r="O5" s="4" cm="1">
        <f t="array" ref="O5">_FV(C5,"Previous close",TRUE)</f>
        <v>362.97</v>
      </c>
      <c r="P5" s="4" cm="1">
        <f t="array" ref="P5">_FV(C5,"Open")</f>
        <v>361.4</v>
      </c>
      <c r="Q5" s="4" cm="1">
        <f t="array" ref="Q5">_FV(C5,"Price")</f>
        <v>363.51</v>
      </c>
      <c r="R5" s="4" cm="1">
        <f t="array" ref="R5">_FV(C5,"High")</f>
        <v>365.15</v>
      </c>
      <c r="S5" s="4" cm="1">
        <f t="array" ref="S5">_FV(C5,"Low")</f>
        <v>361.39499999999998</v>
      </c>
      <c r="T5" s="5" cm="1">
        <f t="array" ref="T5">_FV(C5,"52 week high",TRUE)</f>
        <v>377.54989999999998</v>
      </c>
      <c r="U5" s="5" cm="1">
        <f t="array" ref="U5">_FV(C5,"52 week low",TRUE)</f>
        <v>244.13</v>
      </c>
      <c r="V5" s="6" cm="1">
        <f t="array" ref="V5">_FV(C5,"Beta")</f>
        <v>1.2915000000000001</v>
      </c>
      <c r="W5" s="5" cm="1">
        <f t="array" ref="W5">_FV(C5,"Change")</f>
        <v>0.54</v>
      </c>
      <c r="X5" s="7" cm="1">
        <f t="array" ref="X5">_FV(C5,"Change (%)",TRUE)</f>
        <v>1.488E-3</v>
      </c>
      <c r="Y5" s="9" cm="1">
        <f t="array" ref="Y5">_FV(C5,"Last trade time",TRUE)</f>
        <v>44414.999848135936</v>
      </c>
      <c r="Z5" s="10" cm="1">
        <f t="array" ref="Z5">_FV(C5,"Market cap",TRUE)</f>
        <v>1024896451950</v>
      </c>
      <c r="AA5" s="11" cm="1">
        <f t="array" ref="AA5">_FV(C5,"P/E",TRUE)</f>
        <v>26.917300000000001</v>
      </c>
      <c r="AB5" s="12" cm="1">
        <f t="array" ref="AB5">_FV(C5,"Volume")</f>
        <v>8925017</v>
      </c>
      <c r="AC5" s="12" cm="1">
        <f t="array" ref="AC5">_FV(C5,"Volume average",TRUE)</f>
        <v>15417517</v>
      </c>
      <c r="AD5" s="12" cm="1">
        <f t="array" ref="AD5">_FV(C5,"Shares outstanding",TRUE)</f>
        <v>2819445000</v>
      </c>
      <c r="AE5" s="13" cm="1">
        <f t="array" ref="AE5">_FV(C5,"Year incorporated",TRUE)</f>
        <v>2004</v>
      </c>
    </row>
    <row r="6" spans="2:31" ht="99.95" customHeight="1" x14ac:dyDescent="0.25">
      <c r="B6" s="16">
        <f t="shared" ca="1" si="0"/>
        <v>44409</v>
      </c>
      <c r="C6" s="15" t="e" vm="3">
        <v>#VALUE!</v>
      </c>
      <c r="D6" s="14" t="str" cm="1">
        <f t="array" ref="D6">_FV(C6,"Description")</f>
        <v>Amazon.com, Inc. offers a range of products and services through its Websites. The Company's products include merchandise and content that it purchases for resale from vendors and those offered by third-party sellers. It also manufactures and sells electronic devices, including Kindle, Fire tablet, Fire TV, Echo, Ring, and other devices and it develops and produce media content. It operates through three segments: North America, International and Amazon Web Services (AWS). AWS offers a set of technology services, including compute, storage, database, analytics, and machine learning. In addition, the Company provides services, such as advertising to sellers, vendors, publishers, authors, and others, through programs such as sponsored ads, display, and video advertising. It also offers Amazon Prime, a membership program that includes free shipping, access to streaming of various movies and television (TV) episodes, including Amazon Original content.</v>
      </c>
      <c r="E6" s="14" t="str" cm="1">
        <f t="array" ref="E6">_FV(C6,"Headquarters")</f>
        <v>410 Terry Ave N, SEATTLE, WA, 98109-5210 US</v>
      </c>
      <c r="F6" s="2" t="str" cm="1">
        <f t="array" ref="F6">_FV(C6,"Name")</f>
        <v>AMAZON.COM, INC.</v>
      </c>
      <c r="G6" s="2" t="str" cm="1">
        <f t="array" ref="G6">_FV(C6,"Official name",TRUE)</f>
        <v>AMAZON.COM, INC.</v>
      </c>
      <c r="H6" s="1" t="str" cm="1">
        <f t="array" ref="H6">_FV(C6,"Ticker symbol",TRUE)</f>
        <v>AMZN</v>
      </c>
      <c r="I6" s="2" t="str" cm="1">
        <f t="array" ref="I6">_FV(C6,"Industry")</f>
        <v>Diversified Retail</v>
      </c>
      <c r="J6" s="1" t="str" cm="1">
        <f t="array" ref="J6">_FV(C6,"Instrument type",TRUE)</f>
        <v>Stock</v>
      </c>
      <c r="K6" s="8" cm="1">
        <f t="array" ref="K6">_FV(C6,"Employees")</f>
        <v>1335000</v>
      </c>
      <c r="L6" s="2" t="str" cm="1">
        <f t="array" ref="L6">_FV(C6,"Currency")</f>
        <v>USD</v>
      </c>
      <c r="M6" s="2" t="str" cm="1">
        <f t="array" ref="M6">_FV(C6,"Exchange")</f>
        <v>Nasdaq Stock Market</v>
      </c>
      <c r="N6" s="2" t="str" cm="1">
        <f t="array" ref="N6">_FV(C6,"Exchange abbreviation",TRUE)</f>
        <v>XNAS</v>
      </c>
      <c r="O6" s="4" cm="1">
        <f t="array" ref="O6">_FV(C6,"Previous close",TRUE)</f>
        <v>3375.99</v>
      </c>
      <c r="P6" s="4" cm="1">
        <f t="array" ref="P6">_FV(C6,"Open")</f>
        <v>3375</v>
      </c>
      <c r="Q6" s="4" cm="1">
        <f t="array" ref="Q6">_FV(C6,"Price")</f>
        <v>3344.94</v>
      </c>
      <c r="R6" s="4" cm="1">
        <f t="array" ref="R6">_FV(C6,"High")</f>
        <v>3375</v>
      </c>
      <c r="S6" s="4" cm="1">
        <f t="array" ref="S6">_FV(C6,"Low")</f>
        <v>3329.0373</v>
      </c>
      <c r="T6" s="5" cm="1">
        <f t="array" ref="T6">_FV(C6,"52 week high",TRUE)</f>
        <v>3773.0781999999999</v>
      </c>
      <c r="U6" s="5" cm="1">
        <f t="array" ref="U6">_FV(C6,"52 week low",TRUE)</f>
        <v>2871</v>
      </c>
      <c r="V6" s="6" cm="1">
        <f t="array" ref="V6">_FV(C6,"Beta")</f>
        <v>1.1440999999999999</v>
      </c>
      <c r="W6" s="5" cm="1">
        <f t="array" ref="W6">_FV(C6,"Change")</f>
        <v>-31.05</v>
      </c>
      <c r="X6" s="7" cm="1">
        <f t="array" ref="X6">_FV(C6,"Change (%)",TRUE)</f>
        <v>-9.1970000000000003E-3</v>
      </c>
      <c r="Y6" s="9" cm="1">
        <f t="array" ref="Y6">_FV(C6,"Last trade time",TRUE)</f>
        <v>44414.999973691403</v>
      </c>
      <c r="Z6" s="10" cm="1">
        <f t="array" ref="Z6">_FV(C6,"Market cap",TRUE)</f>
        <v>1694013086070</v>
      </c>
      <c r="AA6" s="11" cm="1">
        <f t="array" ref="AA6">_FV(C6,"P/E",TRUE)</f>
        <v>58.8371</v>
      </c>
      <c r="AB6" s="12" cm="1">
        <f t="array" ref="AB6">_FV(C6,"Volume")</f>
        <v>2637644</v>
      </c>
      <c r="AC6" s="12" cm="1">
        <f t="array" ref="AC6">_FV(C6,"Volume average",TRUE)</f>
        <v>3834602</v>
      </c>
      <c r="AD6" s="12" cm="1">
        <f t="array" ref="AD6">_FV(C6,"Shares outstanding",TRUE)</f>
        <v>506440500</v>
      </c>
      <c r="AE6" s="13" cm="1">
        <f t="array" ref="AE6">_FV(C6,"Year incorporated",TRUE)</f>
        <v>1996</v>
      </c>
    </row>
    <row r="7" spans="2:31" ht="99.95" customHeight="1" x14ac:dyDescent="0.25">
      <c r="B7" s="16">
        <f t="shared" ca="1" si="0"/>
        <v>44409</v>
      </c>
      <c r="C7" s="15" t="e" vm="4">
        <v>#VALUE!</v>
      </c>
      <c r="D7" s="14" t="str" cm="1">
        <f t="array" ref="D7">_FV(C7,"Description")</f>
        <v>Citigroup Inc. is a diversified financial services holding company. The Company provides a range of financial products and services, including consumer banking and credit, corporate and investment banking, securities brokerage, trade and securities services and wealth management. Its business segments include Global Consumer Banking (GCB), Institutional Clients Group (ICG) and Corporate/Other. GCB segment includes a global, full-service consumer franchise delivering an array of banking, credit card, lending and investment services through a network of local branches, offices and electronic delivery systems. ICG segment consists of banking and markets and securities services and provides corporate, institutional, public sector and high-net-worth clients with a range of banking and financial products and services. Corporate/Other segment includes unallocated costs of global staff functions, other corporate expenses and unallocated global operations and technology expenses.</v>
      </c>
      <c r="E7" s="14" t="str" cm="1">
        <f t="array" ref="E7">_FV(C7,"Headquarters")</f>
        <v>388 Greenwich St, NEW YORK, NY, 10013-2375 US</v>
      </c>
      <c r="F7" s="2" t="str" cm="1">
        <f t="array" ref="F7">_FV(C7,"Name")</f>
        <v>CITIGROUP INC.</v>
      </c>
      <c r="G7" s="2" t="str" cm="1">
        <f t="array" ref="G7">_FV(C7,"Official name",TRUE)</f>
        <v>CITIGROUP INC.</v>
      </c>
      <c r="H7" s="1" t="str" cm="1">
        <f t="array" ref="H7">_FV(C7,"Ticker symbol",TRUE)</f>
        <v>C</v>
      </c>
      <c r="I7" s="2" t="str" cm="1">
        <f t="array" ref="I7">_FV(C7,"Industry")</f>
        <v>Banking Services</v>
      </c>
      <c r="J7" s="1" t="str" cm="1">
        <f t="array" ref="J7">_FV(C7,"Instrument type",TRUE)</f>
        <v>Stock</v>
      </c>
      <c r="K7" s="8" cm="1">
        <f t="array" ref="K7">_FV(C7,"Employees")</f>
        <v>214000</v>
      </c>
      <c r="L7" s="2" t="str" cm="1">
        <f t="array" ref="L7">_FV(C7,"Currency")</f>
        <v>USD</v>
      </c>
      <c r="M7" s="2" t="str" cm="1">
        <f t="array" ref="M7">_FV(C7,"Exchange")</f>
        <v>New York Stock Exchange</v>
      </c>
      <c r="N7" s="2" t="str" cm="1">
        <f t="array" ref="N7">_FV(C7,"Exchange abbreviation",TRUE)</f>
        <v>XNYS</v>
      </c>
      <c r="O7" s="4" cm="1">
        <f t="array" ref="O7">_FV(C7,"Previous close",TRUE)</f>
        <v>69.69</v>
      </c>
      <c r="P7" s="4" cm="1">
        <f t="array" ref="P7">_FV(C7,"Open")</f>
        <v>70.78</v>
      </c>
      <c r="Q7" s="4" cm="1">
        <f t="array" ref="Q7">_FV(C7,"Price")</f>
        <v>71.069999999999993</v>
      </c>
      <c r="R7" s="4" cm="1">
        <f t="array" ref="R7">_FV(C7,"High")</f>
        <v>71.5</v>
      </c>
      <c r="S7" s="4" cm="1">
        <f t="array" ref="S7">_FV(C7,"Low")</f>
        <v>70.58</v>
      </c>
      <c r="T7" s="5" cm="1">
        <f t="array" ref="T7">_FV(C7,"52 week high",TRUE)</f>
        <v>80.290000000000006</v>
      </c>
      <c r="U7" s="5" cm="1">
        <f t="array" ref="U7">_FV(C7,"52 week low",TRUE)</f>
        <v>40.49</v>
      </c>
      <c r="V7" s="6" cm="1">
        <f t="array" ref="V7">_FV(C7,"Beta")</f>
        <v>1.9054</v>
      </c>
      <c r="W7" s="5" cm="1">
        <f t="array" ref="W7">_FV(C7,"Change")</f>
        <v>1.38</v>
      </c>
      <c r="X7" s="7" cm="1">
        <f t="array" ref="X7">_FV(C7,"Change (%)",TRUE)</f>
        <v>1.9802E-2</v>
      </c>
      <c r="Y7" s="9" cm="1">
        <f t="array" ref="Y7">_FV(C7,"Last trade time",TRUE)</f>
        <v>44414.999508367968</v>
      </c>
      <c r="Z7" s="10" cm="1">
        <f t="array" ref="Z7">_FV(C7,"Market cap",TRUE)</f>
        <v>144052500000</v>
      </c>
      <c r="AA7" s="11" cm="1">
        <f t="array" ref="AA7">_FV(C7,"P/E",TRUE)</f>
        <v>7.1490999999999998</v>
      </c>
      <c r="AB7" s="12" cm="1">
        <f t="array" ref="AB7">_FV(C7,"Volume")</f>
        <v>23915372</v>
      </c>
      <c r="AC7" s="12" cm="1">
        <f t="array" ref="AC7">_FV(C7,"Volume average",TRUE)</f>
        <v>19774862</v>
      </c>
      <c r="AD7" s="12" cm="1">
        <f t="array" ref="AD7">_FV(C7,"Shares outstanding",TRUE)</f>
        <v>2067048000</v>
      </c>
      <c r="AE7" s="13" cm="1">
        <f t="array" ref="AE7">_FV(C7,"Year incorporated",TRUE)</f>
        <v>1988</v>
      </c>
    </row>
    <row r="8" spans="2:31" ht="99.95" customHeight="1" x14ac:dyDescent="0.25">
      <c r="B8" s="16">
        <f t="shared" ca="1" si="0"/>
        <v>44409</v>
      </c>
      <c r="C8" s="3" t="e" vm="5">
        <v>#VALUE!</v>
      </c>
      <c r="D8" s="14" t="str" cm="1">
        <f t="array" ref="D8">_FV(C8,"Description")</f>
        <v>Ford Motor Company is an automobile company that designs, manufactures, markets, and services a full line of Ford trucks, utility vehicles, cars as well as Lincoln luxury vehicles. The Company operates in three segments: Automotive, Mobility and Ford Credit. The Automotive segment is engaged in developing, manufacturing, distributing, and servicing the vehicles, parts and accessories of Ford and Lincoln vehicles. The Mobility segment primarily includes the development of Ford’s autonomous vehicles and related businesses. The Company also holds ownership is Argo AI, which is a developer of autonomous driving systems, and Spin, which is a micro-mobility service provider. The Ford Credit segment is comprised of the Ford Credit business on a consolidated basis, which is primarily vehicle-related financing and leasing activities. Ford Credit offers a wide variety of automotive financing products to and through automotive dealers throughout the world.</v>
      </c>
      <c r="E8" s="14" t="str" cm="1">
        <f t="array" ref="E8">_FV(C8,"Headquarters")</f>
        <v>1 American Rd, DEARBORN, MI, 48126-2701 US</v>
      </c>
      <c r="F8" s="2" t="str" cm="1">
        <f t="array" ref="F8">_FV(C8,"Name")</f>
        <v>FORD MOTOR COMPANY</v>
      </c>
      <c r="G8" s="2" t="str" cm="1">
        <f t="array" ref="G8">_FV(C8,"Official name",TRUE)</f>
        <v>FORD MOTOR COMPANY</v>
      </c>
      <c r="H8" s="1" t="str" cm="1">
        <f t="array" ref="H8">_FV(C8,"Ticker symbol",TRUE)</f>
        <v>F PR C</v>
      </c>
      <c r="I8" s="2" t="str" cm="1">
        <f t="array" ref="I8">_FV(C8,"Industry")</f>
        <v>Automobiles &amp; Auto Parts</v>
      </c>
      <c r="J8" s="1" t="str" cm="1">
        <f t="array" ref="J8">_FV(C8,"Instrument type",TRUE)</f>
        <v>Stock</v>
      </c>
      <c r="K8" s="8" cm="1">
        <f t="array" ref="K8">_FV(C8,"Employees")</f>
        <v>186000</v>
      </c>
      <c r="L8" s="2" t="str" cm="1">
        <f t="array" ref="L8">_FV(C8,"Currency")</f>
        <v>USD</v>
      </c>
      <c r="M8" s="2" t="str" cm="1">
        <f t="array" ref="M8">_FV(C8,"Exchange")</f>
        <v>New York Stock Exchange</v>
      </c>
      <c r="N8" s="2" t="str" cm="1">
        <f t="array" ref="N8">_FV(C8,"Exchange abbreviation",TRUE)</f>
        <v>XNYS</v>
      </c>
      <c r="O8" s="4" cm="1">
        <f t="array" ref="O8">_FV(C8,"Previous close",TRUE)</f>
        <v>27.94</v>
      </c>
      <c r="P8" s="4" cm="1">
        <f t="array" ref="P8">_FV(C8,"Open")</f>
        <v>27.86</v>
      </c>
      <c r="Q8" s="4" cm="1">
        <f t="array" ref="Q8">_FV(C8,"Price")</f>
        <v>28.04</v>
      </c>
      <c r="R8" s="4" cm="1">
        <f t="array" ref="R8">_FV(C8,"High")</f>
        <v>28.04</v>
      </c>
      <c r="S8" s="4" cm="1">
        <f t="array" ref="S8">_FV(C8,"Low")</f>
        <v>27.86</v>
      </c>
      <c r="T8" s="5" cm="1">
        <f t="array" ref="T8">_FV(C8,"52 week high",TRUE)</f>
        <v>28.04</v>
      </c>
      <c r="U8" s="5" cm="1">
        <f t="array" ref="U8">_FV(C8,"52 week low",TRUE)</f>
        <v>22.55</v>
      </c>
      <c r="V8" s="6" cm="1">
        <f t="array" ref="V8">_FV(C8,"Beta")</f>
        <v>1.1469</v>
      </c>
      <c r="W8" s="5" cm="1">
        <f t="array" ref="W8">_FV(C8,"Change")</f>
        <v>0.1</v>
      </c>
      <c r="X8" s="7" cm="1">
        <f t="array" ref="X8">_FV(C8,"Change (%)",TRUE)</f>
        <v>3.5790000000000001E-3</v>
      </c>
      <c r="Y8" s="9" cm="1">
        <f t="array" ref="Y8">_FV(C8,"Last trade time",TRUE)</f>
        <v>44414.958333378905</v>
      </c>
      <c r="Z8" s="10" cm="1">
        <f t="array" ref="Z8">_FV(C8,"Market cap",TRUE)</f>
        <v>53796840000</v>
      </c>
      <c r="AA8" s="11" cm="1">
        <f t="array" ref="AA8">_FV(C8,"P/E",TRUE)</f>
        <v>0</v>
      </c>
      <c r="AB8" s="12" cm="1">
        <f t="array" ref="AB8">_FV(C8,"Volume")</f>
        <v>39252</v>
      </c>
      <c r="AC8" s="12" cm="1">
        <f t="array" ref="AC8">_FV(C8,"Volume average",TRUE)</f>
        <v>38936</v>
      </c>
      <c r="AD8" s="12" cm="1">
        <f t="array" ref="AD8">_FV(C8,"Shares outstanding",TRUE)</f>
        <v>3923912000</v>
      </c>
      <c r="AE8" s="13" cm="1">
        <f t="array" ref="AE8">_FV(C8,"Year incorporated",TRUE)</f>
        <v>1919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E153E-4506-4C87-9FB0-A7F36CDB0073}">
  <dimension ref="B2:AE8"/>
  <sheetViews>
    <sheetView zoomScale="70" zoomScaleNormal="70" workbookViewId="0">
      <selection activeCell="C5" sqref="C5"/>
    </sheetView>
  </sheetViews>
  <sheetFormatPr defaultRowHeight="18.75" x14ac:dyDescent="0.25"/>
  <cols>
    <col min="1" max="1" width="9.140625" style="1"/>
    <col min="2" max="2" width="14" style="19" customWidth="1"/>
    <col min="3" max="3" width="26.85546875" style="1" customWidth="1"/>
    <col min="4" max="4" width="50.5703125" style="14" customWidth="1"/>
    <col min="5" max="5" width="13.42578125" style="14" customWidth="1"/>
    <col min="6" max="7" width="13.7109375" style="2" customWidth="1"/>
    <col min="8" max="8" width="13.7109375" style="1" customWidth="1"/>
    <col min="9" max="9" width="13.7109375" style="2" customWidth="1"/>
    <col min="10" max="10" width="13.7109375" style="1" customWidth="1"/>
    <col min="11" max="14" width="13.42578125" style="2" customWidth="1"/>
    <col min="15" max="15" width="12.85546875" style="1" customWidth="1"/>
    <col min="16" max="19" width="13.7109375" style="1" customWidth="1"/>
    <col min="20" max="24" width="13.42578125" style="2" customWidth="1"/>
    <col min="25" max="25" width="17.7109375" style="1" customWidth="1"/>
    <col min="26" max="26" width="23.7109375" style="1" customWidth="1"/>
    <col min="27" max="29" width="13.7109375" style="1" customWidth="1"/>
    <col min="30" max="30" width="18" style="1" customWidth="1"/>
    <col min="31" max="31" width="13.7109375" style="1" customWidth="1"/>
    <col min="32" max="16384" width="9.140625" style="1"/>
  </cols>
  <sheetData>
    <row r="2" spans="2:31" x14ac:dyDescent="0.25">
      <c r="C2" s="1" t="s">
        <v>4</v>
      </c>
    </row>
    <row r="3" spans="2:31" s="17" customFormat="1" ht="50.25" customHeight="1" x14ac:dyDescent="0.25">
      <c r="B3" s="17" t="s">
        <v>1</v>
      </c>
      <c r="C3" s="17" t="s">
        <v>2</v>
      </c>
      <c r="D3" s="18" t="s">
        <v>0</v>
      </c>
      <c r="E3" s="18" t="s">
        <v>13</v>
      </c>
      <c r="F3" s="18" t="s">
        <v>20</v>
      </c>
      <c r="G3" s="18" t="s">
        <v>21</v>
      </c>
      <c r="H3" s="18" t="s">
        <v>27</v>
      </c>
      <c r="I3" s="18" t="s">
        <v>15</v>
      </c>
      <c r="J3" s="18" t="s">
        <v>16</v>
      </c>
      <c r="K3" s="18" t="s">
        <v>10</v>
      </c>
      <c r="L3" s="18" t="s">
        <v>9</v>
      </c>
      <c r="M3" s="18" t="s">
        <v>11</v>
      </c>
      <c r="N3" s="18" t="s">
        <v>12</v>
      </c>
      <c r="O3" s="18" t="s">
        <v>3</v>
      </c>
      <c r="P3" s="18" t="s">
        <v>22</v>
      </c>
      <c r="Q3" s="18" t="s">
        <v>24</v>
      </c>
      <c r="R3" s="18" t="s">
        <v>14</v>
      </c>
      <c r="S3" s="18" t="s">
        <v>18</v>
      </c>
      <c r="T3" s="18" t="s">
        <v>5</v>
      </c>
      <c r="U3" s="18" t="s">
        <v>30</v>
      </c>
      <c r="V3" s="18" t="s">
        <v>6</v>
      </c>
      <c r="W3" s="18" t="s">
        <v>7</v>
      </c>
      <c r="X3" s="18" t="s">
        <v>8</v>
      </c>
      <c r="Y3" s="18" t="s">
        <v>17</v>
      </c>
      <c r="Z3" s="18" t="s">
        <v>19</v>
      </c>
      <c r="AA3" s="18" t="s">
        <v>23</v>
      </c>
      <c r="AB3" s="18" t="s">
        <v>26</v>
      </c>
      <c r="AC3" s="18" t="s">
        <v>28</v>
      </c>
      <c r="AD3" s="18" t="s">
        <v>25</v>
      </c>
      <c r="AE3" s="18" t="s">
        <v>29</v>
      </c>
    </row>
    <row r="4" spans="2:31" ht="61.5" customHeight="1" x14ac:dyDescent="0.25">
      <c r="B4" s="16">
        <f ca="1">TODAY()-5</f>
        <v>44410</v>
      </c>
      <c r="C4" s="3" t="e" vm="1">
        <v>#VALUE!</v>
      </c>
      <c r="D4" s="14" t="str" cm="1">
        <f t="array" ref="D4">_FV(C4,"Description")</f>
        <v>Apple Inc. designs, manufactures and markets smartphones, personal computers, tablets, wearables and accessories, and sells a variety of related services. The Company’s products include iPhone, Mac, iPad, and Wearables, Home and Accessories. iPhone is the Company’s line of smartphones based on its iOS operating system. Mac is the Company’s line of personal computers based on its macOS operating system. iPad is the Company’s line of multi-purpose tablets based on its iPadOS operating system. Wearables, Home and Accessories includes AirPods, Apple TV, Apple Watch, Beats products, HomePod, iPod touch and other Apple-branded and third-party accessories. AirPods are the Company’s wireless headphones that interact with Siri. Apple Watch is the Company’s line of smart watches. Its services include Advertising, AppleCare, Cloud Services, Digital Content and Payment Services. Its customers are primarily in the consumer, small and mid-sized business, education, enterprise and government markets.</v>
      </c>
      <c r="E4" s="14" t="str" cm="1">
        <f t="array" ref="E4">_FV(C4,"Headquarters")</f>
        <v>1 Apple Park Way, CUPERTINO, CA, 95014-0642 US</v>
      </c>
      <c r="F4" s="2" t="str" cm="1">
        <f t="array" ref="F4">_FV(C4,"Name")</f>
        <v>APPLE INC.</v>
      </c>
      <c r="G4" s="2" t="str" cm="1">
        <f t="array" ref="G4">_FV(C4,"Official name",TRUE)</f>
        <v>APPLE INC.</v>
      </c>
      <c r="H4" s="1" t="str" cm="1">
        <f t="array" ref="H4">_FV(C4,"Ticker symbol",TRUE)</f>
        <v>AAPL</v>
      </c>
      <c r="I4" s="2" t="str" cm="1">
        <f t="array" ref="I4">_FV(C4,"Industry")</f>
        <v>Computers, Phones &amp; Household Electronics</v>
      </c>
      <c r="J4" s="1" t="str" cm="1">
        <f t="array" ref="J4">_FV(C4,"Instrument type",TRUE)</f>
        <v>Stock</v>
      </c>
      <c r="K4" s="8" cm="1">
        <f t="array" ref="K4">_FV(C4,"Employees")</f>
        <v>147000</v>
      </c>
      <c r="L4" s="2" t="str" cm="1">
        <f t="array" ref="L4">_FV(C4,"Currency")</f>
        <v>USD</v>
      </c>
      <c r="M4" s="2" t="str" cm="1">
        <f t="array" ref="M4">_FV(C4,"Exchange")</f>
        <v>Nasdaq Stock Market</v>
      </c>
      <c r="N4" s="2" t="str" cm="1">
        <f t="array" ref="N4">_FV(C4,"Exchange abbreviation",TRUE)</f>
        <v>XNAS</v>
      </c>
      <c r="O4" s="4" cm="1">
        <f t="array" ref="O4">_FV(C4,"Previous close",TRUE)</f>
        <v>146.84</v>
      </c>
      <c r="P4" s="4" cm="1">
        <f t="array" ref="P4">_FV(C4,"Open")</f>
        <v>146.35</v>
      </c>
      <c r="Q4" s="4" cm="1">
        <f t="array" ref="Q4">_FV(C4,"Price")</f>
        <v>146.13999999999999</v>
      </c>
      <c r="R4" s="4" cm="1">
        <f t="array" ref="R4">_FV(C4,"High")</f>
        <v>147.11000000000001</v>
      </c>
      <c r="S4" s="4" cm="1">
        <f t="array" ref="S4">_FV(C4,"Low")</f>
        <v>145.63</v>
      </c>
      <c r="T4" s="5" cm="1">
        <f t="array" ref="T4">_FV(C4,"52 week high",TRUE)</f>
        <v>150</v>
      </c>
      <c r="U4" s="5" cm="1">
        <f t="array" ref="U4">_FV(C4,"52 week low",TRUE)</f>
        <v>103.1</v>
      </c>
      <c r="V4" s="6" cm="1">
        <f t="array" ref="V4">_FV(C4,"Beta")</f>
        <v>1.2036</v>
      </c>
      <c r="W4" s="5" cm="1">
        <f t="array" ref="W4">_FV(C4,"Change")</f>
        <v>-0.7</v>
      </c>
      <c r="X4" s="7" cm="1">
        <f t="array" ref="X4">_FV(C4,"Change (%)",TRUE)</f>
        <v>-4.7670000000000004E-3</v>
      </c>
      <c r="Y4" s="9" cm="1">
        <f t="array" ref="Y4">_FV(C4,"Last trade time",TRUE)</f>
        <v>44414.999986110939</v>
      </c>
      <c r="Z4" s="10" cm="1">
        <f t="array" ref="Z4">_FV(C4,"Market cap",TRUE)</f>
        <v>2430926000000</v>
      </c>
      <c r="AA4" s="11" cm="1">
        <f t="array" ref="AA4">_FV(C4,"P/E",TRUE)</f>
        <v>28.7576</v>
      </c>
      <c r="AB4" s="12" cm="1">
        <f t="array" ref="AB4">_FV(C4,"Volume")</f>
        <v>54126813</v>
      </c>
      <c r="AC4" s="12" cm="1">
        <f t="array" ref="AC4">_FV(C4,"Volume average",TRUE)</f>
        <v>85982418</v>
      </c>
      <c r="AD4" s="12" cm="1">
        <f t="array" ref="AD4">_FV(C4,"Shares outstanding",TRUE)</f>
        <v>16530170000</v>
      </c>
      <c r="AE4" s="13" cm="1">
        <f t="array" ref="AE4">_FV(C4,"Year incorporated",TRUE)</f>
        <v>1977</v>
      </c>
    </row>
    <row r="5" spans="2:31" ht="99.95" customHeight="1" x14ac:dyDescent="0.25">
      <c r="B5" s="16">
        <f t="shared" ref="B5:B8" ca="1" si="0">TODAY()-5</f>
        <v>44410</v>
      </c>
      <c r="C5" s="3" t="e" vm="2">
        <v>#VALUE!</v>
      </c>
      <c r="D5" s="14" t="str" cm="1">
        <f t="array" ref="D5">_FV(C5,"Description")</f>
        <v>Facebook, Inc. is focused on building products that enable people to connect and share through mobile devices, personal computers virtual reality headsets, and in-home devices. The Company's products include Facebook, Instagram, Messenger, WhatsApp and Facebook Reality Labs.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and creators. Messenger is a messaging application for people to connect with friends, family, groups, and businesses across platforms and devices. WhatsApp is a messaging application that is used by people around the world to communicate and transact in a private way. Its Facebook Reality Labs offers augmented and virtual reality products, which include Oculus virtual reality technology and content platform.</v>
      </c>
      <c r="E5" s="14" t="str" cm="1">
        <f t="array" ref="E5">_FV(C5,"Headquarters")</f>
        <v>1601 Willow Rd, MENLO PARK, CA, 94025-1452 US</v>
      </c>
      <c r="F5" s="2" t="str" cm="1">
        <f t="array" ref="F5">_FV(C5,"Name")</f>
        <v>FACEBOOK, INC.</v>
      </c>
      <c r="G5" s="2" t="str" cm="1">
        <f t="array" ref="G5">_FV(C5,"Official name",TRUE)</f>
        <v>FACEBOOK, INC.</v>
      </c>
      <c r="H5" s="1" t="str" cm="1">
        <f t="array" ref="H5">_FV(C5,"Ticker symbol",TRUE)</f>
        <v>FB</v>
      </c>
      <c r="I5" s="2" t="str" cm="1">
        <f t="array" ref="I5">_FV(C5,"Industry")</f>
        <v>Software &amp; IT Services</v>
      </c>
      <c r="J5" s="1" t="str" cm="1">
        <f t="array" ref="J5">_FV(C5,"Instrument type",TRUE)</f>
        <v>Stock</v>
      </c>
      <c r="K5" s="8" cm="1">
        <f t="array" ref="K5">_FV(C5,"Employees")</f>
        <v>63404</v>
      </c>
      <c r="L5" s="2" t="str" cm="1">
        <f t="array" ref="L5">_FV(C5,"Currency")</f>
        <v>USD</v>
      </c>
      <c r="M5" s="2" t="str" cm="1">
        <f t="array" ref="M5">_FV(C5,"Exchange")</f>
        <v>Nasdaq Stock Market</v>
      </c>
      <c r="N5" s="2" t="str" cm="1">
        <f t="array" ref="N5">_FV(C5,"Exchange abbreviation",TRUE)</f>
        <v>XNAS</v>
      </c>
      <c r="O5" s="4" cm="1">
        <f t="array" ref="O5">_FV(C5,"Previous close",TRUE)</f>
        <v>362.97</v>
      </c>
      <c r="P5" s="4" cm="1">
        <f t="array" ref="P5">_FV(C5,"Open")</f>
        <v>361.4</v>
      </c>
      <c r="Q5" s="4" cm="1">
        <f t="array" ref="Q5">_FV(C5,"Price")</f>
        <v>363.51</v>
      </c>
      <c r="R5" s="4" cm="1">
        <f t="array" ref="R5">_FV(C5,"High")</f>
        <v>365.15</v>
      </c>
      <c r="S5" s="4" cm="1">
        <f t="array" ref="S5">_FV(C5,"Low")</f>
        <v>361.39499999999998</v>
      </c>
      <c r="T5" s="5" cm="1">
        <f t="array" ref="T5">_FV(C5,"52 week high",TRUE)</f>
        <v>377.54989999999998</v>
      </c>
      <c r="U5" s="5" cm="1">
        <f t="array" ref="U5">_FV(C5,"52 week low",TRUE)</f>
        <v>244.13</v>
      </c>
      <c r="V5" s="6" cm="1">
        <f t="array" ref="V5">_FV(C5,"Beta")</f>
        <v>1.2915000000000001</v>
      </c>
      <c r="W5" s="5" cm="1">
        <f t="array" ref="W5">_FV(C5,"Change")</f>
        <v>0.54</v>
      </c>
      <c r="X5" s="7" cm="1">
        <f t="array" ref="X5">_FV(C5,"Change (%)",TRUE)</f>
        <v>1.488E-3</v>
      </c>
      <c r="Y5" s="9" cm="1">
        <f t="array" ref="Y5">_FV(C5,"Last trade time",TRUE)</f>
        <v>44414.999848135936</v>
      </c>
      <c r="Z5" s="10" cm="1">
        <f t="array" ref="Z5">_FV(C5,"Market cap",TRUE)</f>
        <v>1024896451950</v>
      </c>
      <c r="AA5" s="11" cm="1">
        <f t="array" ref="AA5">_FV(C5,"P/E",TRUE)</f>
        <v>26.917300000000001</v>
      </c>
      <c r="AB5" s="12" cm="1">
        <f t="array" ref="AB5">_FV(C5,"Volume")</f>
        <v>8925017</v>
      </c>
      <c r="AC5" s="12" cm="1">
        <f t="array" ref="AC5">_FV(C5,"Volume average",TRUE)</f>
        <v>15417517</v>
      </c>
      <c r="AD5" s="12" cm="1">
        <f t="array" ref="AD5">_FV(C5,"Shares outstanding",TRUE)</f>
        <v>2819445000</v>
      </c>
      <c r="AE5" s="13" cm="1">
        <f t="array" ref="AE5">_FV(C5,"Year incorporated",TRUE)</f>
        <v>2004</v>
      </c>
    </row>
    <row r="6" spans="2:31" ht="99.95" customHeight="1" x14ac:dyDescent="0.25">
      <c r="B6" s="16">
        <f t="shared" ca="1" si="0"/>
        <v>44410</v>
      </c>
      <c r="C6" s="15" t="e" vm="3">
        <v>#VALUE!</v>
      </c>
      <c r="D6" s="14" t="str" cm="1">
        <f t="array" ref="D6">_FV(C6,"Description")</f>
        <v>Amazon.com, Inc. offers a range of products and services through its Websites. The Company's products include merchandise and content that it purchases for resale from vendors and those offered by third-party sellers. It also manufactures and sells electronic devices, including Kindle, Fire tablet, Fire TV, Echo, Ring, and other devices and it develops and produce media content. It operates through three segments: North America, International and Amazon Web Services (AWS). AWS offers a set of technology services, including compute, storage, database, analytics, and machine learning. In addition, the Company provides services, such as advertising to sellers, vendors, publishers, authors, and others, through programs such as sponsored ads, display, and video advertising. It also offers Amazon Prime, a membership program that includes free shipping, access to streaming of various movies and television (TV) episodes, including Amazon Original content.</v>
      </c>
      <c r="E6" s="14" t="str" cm="1">
        <f t="array" ref="E6">_FV(C6,"Headquarters")</f>
        <v>410 Terry Ave N, SEATTLE, WA, 98109-5210 US</v>
      </c>
      <c r="F6" s="2" t="str" cm="1">
        <f t="array" ref="F6">_FV(C6,"Name")</f>
        <v>AMAZON.COM, INC.</v>
      </c>
      <c r="G6" s="2" t="str" cm="1">
        <f t="array" ref="G6">_FV(C6,"Official name",TRUE)</f>
        <v>AMAZON.COM, INC.</v>
      </c>
      <c r="H6" s="1" t="str" cm="1">
        <f t="array" ref="H6">_FV(C6,"Ticker symbol",TRUE)</f>
        <v>AMZN</v>
      </c>
      <c r="I6" s="2" t="str" cm="1">
        <f t="array" ref="I6">_FV(C6,"Industry")</f>
        <v>Diversified Retail</v>
      </c>
      <c r="J6" s="1" t="str" cm="1">
        <f t="array" ref="J6">_FV(C6,"Instrument type",TRUE)</f>
        <v>Stock</v>
      </c>
      <c r="K6" s="8" cm="1">
        <f t="array" ref="K6">_FV(C6,"Employees")</f>
        <v>1335000</v>
      </c>
      <c r="L6" s="2" t="str" cm="1">
        <f t="array" ref="L6">_FV(C6,"Currency")</f>
        <v>USD</v>
      </c>
      <c r="M6" s="2" t="str" cm="1">
        <f t="array" ref="M6">_FV(C6,"Exchange")</f>
        <v>Nasdaq Stock Market</v>
      </c>
      <c r="N6" s="2" t="str" cm="1">
        <f t="array" ref="N6">_FV(C6,"Exchange abbreviation",TRUE)</f>
        <v>XNAS</v>
      </c>
      <c r="O6" s="4" cm="1">
        <f t="array" ref="O6">_FV(C6,"Previous close",TRUE)</f>
        <v>3375.99</v>
      </c>
      <c r="P6" s="4" cm="1">
        <f t="array" ref="P6">_FV(C6,"Open")</f>
        <v>3375</v>
      </c>
      <c r="Q6" s="4" cm="1">
        <f t="array" ref="Q6">_FV(C6,"Price")</f>
        <v>3344.94</v>
      </c>
      <c r="R6" s="4" cm="1">
        <f t="array" ref="R6">_FV(C6,"High")</f>
        <v>3375</v>
      </c>
      <c r="S6" s="4" cm="1">
        <f t="array" ref="S6">_FV(C6,"Low")</f>
        <v>3329.0373</v>
      </c>
      <c r="T6" s="5" cm="1">
        <f t="array" ref="T6">_FV(C6,"52 week high",TRUE)</f>
        <v>3773.0781999999999</v>
      </c>
      <c r="U6" s="5" cm="1">
        <f t="array" ref="U6">_FV(C6,"52 week low",TRUE)</f>
        <v>2871</v>
      </c>
      <c r="V6" s="6" cm="1">
        <f t="array" ref="V6">_FV(C6,"Beta")</f>
        <v>1.1440999999999999</v>
      </c>
      <c r="W6" s="5" cm="1">
        <f t="array" ref="W6">_FV(C6,"Change")</f>
        <v>-31.05</v>
      </c>
      <c r="X6" s="7" cm="1">
        <f t="array" ref="X6">_FV(C6,"Change (%)",TRUE)</f>
        <v>-9.1970000000000003E-3</v>
      </c>
      <c r="Y6" s="9" cm="1">
        <f t="array" ref="Y6">_FV(C6,"Last trade time",TRUE)</f>
        <v>44414.999973691403</v>
      </c>
      <c r="Z6" s="10" cm="1">
        <f t="array" ref="Z6">_FV(C6,"Market cap",TRUE)</f>
        <v>1694013086070</v>
      </c>
      <c r="AA6" s="11" cm="1">
        <f t="array" ref="AA6">_FV(C6,"P/E",TRUE)</f>
        <v>58.8371</v>
      </c>
      <c r="AB6" s="12" cm="1">
        <f t="array" ref="AB6">_FV(C6,"Volume")</f>
        <v>2637644</v>
      </c>
      <c r="AC6" s="12" cm="1">
        <f t="array" ref="AC6">_FV(C6,"Volume average",TRUE)</f>
        <v>3834602</v>
      </c>
      <c r="AD6" s="12" cm="1">
        <f t="array" ref="AD6">_FV(C6,"Shares outstanding",TRUE)</f>
        <v>506440500</v>
      </c>
      <c r="AE6" s="13" cm="1">
        <f t="array" ref="AE6">_FV(C6,"Year incorporated",TRUE)</f>
        <v>1996</v>
      </c>
    </row>
    <row r="7" spans="2:31" ht="99.95" customHeight="1" x14ac:dyDescent="0.25">
      <c r="B7" s="16">
        <f t="shared" ca="1" si="0"/>
        <v>44410</v>
      </c>
      <c r="C7" s="15" t="e" vm="4">
        <v>#VALUE!</v>
      </c>
      <c r="D7" s="14" t="str" cm="1">
        <f t="array" ref="D7">_FV(C7,"Description")</f>
        <v>Citigroup Inc. is a diversified financial services holding company. The Company provides a range of financial products and services, including consumer banking and credit, corporate and investment banking, securities brokerage, trade and securities services and wealth management. Its business segments include Global Consumer Banking (GCB), Institutional Clients Group (ICG) and Corporate/Other. GCB segment includes a global, full-service consumer franchise delivering an array of banking, credit card, lending and investment services through a network of local branches, offices and electronic delivery systems. ICG segment consists of banking and markets and securities services and provides corporate, institutional, public sector and high-net-worth clients with a range of banking and financial products and services. Corporate/Other segment includes unallocated costs of global staff functions, other corporate expenses and unallocated global operations and technology expenses.</v>
      </c>
      <c r="E7" s="14" t="str" cm="1">
        <f t="array" ref="E7">_FV(C7,"Headquarters")</f>
        <v>388 Greenwich St, NEW YORK, NY, 10013-2375 US</v>
      </c>
      <c r="F7" s="2" t="str" cm="1">
        <f t="array" ref="F7">_FV(C7,"Name")</f>
        <v>CITIGROUP INC.</v>
      </c>
      <c r="G7" s="2" t="str" cm="1">
        <f t="array" ref="G7">_FV(C7,"Official name",TRUE)</f>
        <v>CITIGROUP INC.</v>
      </c>
      <c r="H7" s="1" t="str" cm="1">
        <f t="array" ref="H7">_FV(C7,"Ticker symbol",TRUE)</f>
        <v>C</v>
      </c>
      <c r="I7" s="2" t="str" cm="1">
        <f t="array" ref="I7">_FV(C7,"Industry")</f>
        <v>Banking Services</v>
      </c>
      <c r="J7" s="1" t="str" cm="1">
        <f t="array" ref="J7">_FV(C7,"Instrument type",TRUE)</f>
        <v>Stock</v>
      </c>
      <c r="K7" s="8" cm="1">
        <f t="array" ref="K7">_FV(C7,"Employees")</f>
        <v>214000</v>
      </c>
      <c r="L7" s="2" t="str" cm="1">
        <f t="array" ref="L7">_FV(C7,"Currency")</f>
        <v>USD</v>
      </c>
      <c r="M7" s="2" t="str" cm="1">
        <f t="array" ref="M7">_FV(C7,"Exchange")</f>
        <v>New York Stock Exchange</v>
      </c>
      <c r="N7" s="2" t="str" cm="1">
        <f t="array" ref="N7">_FV(C7,"Exchange abbreviation",TRUE)</f>
        <v>XNYS</v>
      </c>
      <c r="O7" s="4" cm="1">
        <f t="array" ref="O7">_FV(C7,"Previous close",TRUE)</f>
        <v>69.69</v>
      </c>
      <c r="P7" s="4" cm="1">
        <f t="array" ref="P7">_FV(C7,"Open")</f>
        <v>70.78</v>
      </c>
      <c r="Q7" s="4" cm="1">
        <f t="array" ref="Q7">_FV(C7,"Price")</f>
        <v>71.069999999999993</v>
      </c>
      <c r="R7" s="4" cm="1">
        <f t="array" ref="R7">_FV(C7,"High")</f>
        <v>71.5</v>
      </c>
      <c r="S7" s="4" cm="1">
        <f t="array" ref="S7">_FV(C7,"Low")</f>
        <v>70.58</v>
      </c>
      <c r="T7" s="5" cm="1">
        <f t="array" ref="T7">_FV(C7,"52 week high",TRUE)</f>
        <v>80.290000000000006</v>
      </c>
      <c r="U7" s="5" cm="1">
        <f t="array" ref="U7">_FV(C7,"52 week low",TRUE)</f>
        <v>40.49</v>
      </c>
      <c r="V7" s="6" cm="1">
        <f t="array" ref="V7">_FV(C7,"Beta")</f>
        <v>1.9054</v>
      </c>
      <c r="W7" s="5" cm="1">
        <f t="array" ref="W7">_FV(C7,"Change")</f>
        <v>1.38</v>
      </c>
      <c r="X7" s="7" cm="1">
        <f t="array" ref="X7">_FV(C7,"Change (%)",TRUE)</f>
        <v>1.9802E-2</v>
      </c>
      <c r="Y7" s="9" cm="1">
        <f t="array" ref="Y7">_FV(C7,"Last trade time",TRUE)</f>
        <v>44414.999508367968</v>
      </c>
      <c r="Z7" s="10" cm="1">
        <f t="array" ref="Z7">_FV(C7,"Market cap",TRUE)</f>
        <v>144052500000</v>
      </c>
      <c r="AA7" s="11" cm="1">
        <f t="array" ref="AA7">_FV(C7,"P/E",TRUE)</f>
        <v>7.1490999999999998</v>
      </c>
      <c r="AB7" s="12" cm="1">
        <f t="array" ref="AB7">_FV(C7,"Volume")</f>
        <v>23915372</v>
      </c>
      <c r="AC7" s="12" cm="1">
        <f t="array" ref="AC7">_FV(C7,"Volume average",TRUE)</f>
        <v>19774862</v>
      </c>
      <c r="AD7" s="12" cm="1">
        <f t="array" ref="AD7">_FV(C7,"Shares outstanding",TRUE)</f>
        <v>2067048000</v>
      </c>
      <c r="AE7" s="13" cm="1">
        <f t="array" ref="AE7">_FV(C7,"Year incorporated",TRUE)</f>
        <v>1988</v>
      </c>
    </row>
    <row r="8" spans="2:31" ht="99.95" customHeight="1" x14ac:dyDescent="0.25">
      <c r="B8" s="16">
        <f t="shared" ca="1" si="0"/>
        <v>44410</v>
      </c>
      <c r="C8" s="3" t="e" vm="5">
        <v>#VALUE!</v>
      </c>
      <c r="D8" s="14" t="str" cm="1">
        <f t="array" ref="D8">_FV(C8,"Description")</f>
        <v>Ford Motor Company is an automobile company that designs, manufactures, markets, and services a full line of Ford trucks, utility vehicles, cars as well as Lincoln luxury vehicles. The Company operates in three segments: Automotive, Mobility and Ford Credit. The Automotive segment is engaged in developing, manufacturing, distributing, and servicing the vehicles, parts and accessories of Ford and Lincoln vehicles. The Mobility segment primarily includes the development of Ford’s autonomous vehicles and related businesses. The Company also holds ownership is Argo AI, which is a developer of autonomous driving systems, and Spin, which is a micro-mobility service provider. The Ford Credit segment is comprised of the Ford Credit business on a consolidated basis, which is primarily vehicle-related financing and leasing activities. Ford Credit offers a wide variety of automotive financing products to and through automotive dealers throughout the world.</v>
      </c>
      <c r="E8" s="14" t="str" cm="1">
        <f t="array" ref="E8">_FV(C8,"Headquarters")</f>
        <v>1 American Rd, DEARBORN, MI, 48126-2701 US</v>
      </c>
      <c r="F8" s="2" t="str" cm="1">
        <f t="array" ref="F8">_FV(C8,"Name")</f>
        <v>FORD MOTOR COMPANY</v>
      </c>
      <c r="G8" s="2" t="str" cm="1">
        <f t="array" ref="G8">_FV(C8,"Official name",TRUE)</f>
        <v>FORD MOTOR COMPANY</v>
      </c>
      <c r="H8" s="1" t="str" cm="1">
        <f t="array" ref="H8">_FV(C8,"Ticker symbol",TRUE)</f>
        <v>F PR C</v>
      </c>
      <c r="I8" s="2" t="str" cm="1">
        <f t="array" ref="I8">_FV(C8,"Industry")</f>
        <v>Automobiles &amp; Auto Parts</v>
      </c>
      <c r="J8" s="1" t="str" cm="1">
        <f t="array" ref="J8">_FV(C8,"Instrument type",TRUE)</f>
        <v>Stock</v>
      </c>
      <c r="K8" s="8" cm="1">
        <f t="array" ref="K8">_FV(C8,"Employees")</f>
        <v>186000</v>
      </c>
      <c r="L8" s="2" t="str" cm="1">
        <f t="array" ref="L8">_FV(C8,"Currency")</f>
        <v>USD</v>
      </c>
      <c r="M8" s="2" t="str" cm="1">
        <f t="array" ref="M8">_FV(C8,"Exchange")</f>
        <v>New York Stock Exchange</v>
      </c>
      <c r="N8" s="2" t="str" cm="1">
        <f t="array" ref="N8">_FV(C8,"Exchange abbreviation",TRUE)</f>
        <v>XNYS</v>
      </c>
      <c r="O8" s="4" cm="1">
        <f t="array" ref="O8">_FV(C8,"Previous close",TRUE)</f>
        <v>27.94</v>
      </c>
      <c r="P8" s="4" cm="1">
        <f t="array" ref="P8">_FV(C8,"Open")</f>
        <v>27.86</v>
      </c>
      <c r="Q8" s="4" cm="1">
        <f t="array" ref="Q8">_FV(C8,"Price")</f>
        <v>28.04</v>
      </c>
      <c r="R8" s="4" cm="1">
        <f t="array" ref="R8">_FV(C8,"High")</f>
        <v>28.04</v>
      </c>
      <c r="S8" s="4" cm="1">
        <f t="array" ref="S8">_FV(C8,"Low")</f>
        <v>27.86</v>
      </c>
      <c r="T8" s="5" cm="1">
        <f t="array" ref="T8">_FV(C8,"52 week high",TRUE)</f>
        <v>28.04</v>
      </c>
      <c r="U8" s="5" cm="1">
        <f t="array" ref="U8">_FV(C8,"52 week low",TRUE)</f>
        <v>22.55</v>
      </c>
      <c r="V8" s="6" cm="1">
        <f t="array" ref="V8">_FV(C8,"Beta")</f>
        <v>1.1469</v>
      </c>
      <c r="W8" s="5" cm="1">
        <f t="array" ref="W8">_FV(C8,"Change")</f>
        <v>0.1</v>
      </c>
      <c r="X8" s="7" cm="1">
        <f t="array" ref="X8">_FV(C8,"Change (%)",TRUE)</f>
        <v>3.5790000000000001E-3</v>
      </c>
      <c r="Y8" s="9" cm="1">
        <f t="array" ref="Y8">_FV(C8,"Last trade time",TRUE)</f>
        <v>44414.958333378905</v>
      </c>
      <c r="Z8" s="10" cm="1">
        <f t="array" ref="Z8">_FV(C8,"Market cap",TRUE)</f>
        <v>53796840000</v>
      </c>
      <c r="AA8" s="11" cm="1">
        <f t="array" ref="AA8">_FV(C8,"P/E",TRUE)</f>
        <v>0</v>
      </c>
      <c r="AB8" s="12" cm="1">
        <f t="array" ref="AB8">_FV(C8,"Volume")</f>
        <v>39252</v>
      </c>
      <c r="AC8" s="12" cm="1">
        <f t="array" ref="AC8">_FV(C8,"Volume average",TRUE)</f>
        <v>38936</v>
      </c>
      <c r="AD8" s="12" cm="1">
        <f t="array" ref="AD8">_FV(C8,"Shares outstanding",TRUE)</f>
        <v>3923912000</v>
      </c>
      <c r="AE8" s="13" cm="1">
        <f t="array" ref="AE8">_FV(C8,"Year incorporated",TRUE)</f>
        <v>1919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C30F6-73E0-4437-9D82-2DA376715682}">
  <dimension ref="B2:AE8"/>
  <sheetViews>
    <sheetView zoomScale="70" zoomScaleNormal="70" workbookViewId="0">
      <selection activeCell="C4" sqref="C4"/>
    </sheetView>
  </sheetViews>
  <sheetFormatPr defaultRowHeight="18.75" x14ac:dyDescent="0.25"/>
  <cols>
    <col min="1" max="1" width="9.140625" style="1"/>
    <col min="2" max="2" width="14" style="19" customWidth="1"/>
    <col min="3" max="3" width="26.85546875" style="1" customWidth="1"/>
    <col min="4" max="4" width="50.5703125" style="14" customWidth="1"/>
    <col min="5" max="5" width="13.42578125" style="14" customWidth="1"/>
    <col min="6" max="7" width="13.7109375" style="2" customWidth="1"/>
    <col min="8" max="8" width="13.7109375" style="1" customWidth="1"/>
    <col min="9" max="9" width="13.7109375" style="2" customWidth="1"/>
    <col min="10" max="10" width="13.7109375" style="1" customWidth="1"/>
    <col min="11" max="14" width="13.42578125" style="2" customWidth="1"/>
    <col min="15" max="15" width="12.85546875" style="1" customWidth="1"/>
    <col min="16" max="19" width="13.7109375" style="1" customWidth="1"/>
    <col min="20" max="24" width="13.42578125" style="2" customWidth="1"/>
    <col min="25" max="25" width="17.7109375" style="1" customWidth="1"/>
    <col min="26" max="26" width="23.7109375" style="1" customWidth="1"/>
    <col min="27" max="29" width="13.7109375" style="1" customWidth="1"/>
    <col min="30" max="30" width="18" style="1" customWidth="1"/>
    <col min="31" max="31" width="13.7109375" style="1" customWidth="1"/>
    <col min="32" max="16384" width="9.140625" style="1"/>
  </cols>
  <sheetData>
    <row r="2" spans="2:31" x14ac:dyDescent="0.25">
      <c r="C2" s="1" t="s">
        <v>4</v>
      </c>
    </row>
    <row r="3" spans="2:31" s="17" customFormat="1" ht="50.25" customHeight="1" x14ac:dyDescent="0.25">
      <c r="B3" s="17" t="s">
        <v>1</v>
      </c>
      <c r="C3" s="17" t="s">
        <v>2</v>
      </c>
      <c r="D3" s="18" t="s">
        <v>0</v>
      </c>
      <c r="E3" s="18" t="s">
        <v>13</v>
      </c>
      <c r="F3" s="18" t="s">
        <v>20</v>
      </c>
      <c r="G3" s="18" t="s">
        <v>21</v>
      </c>
      <c r="H3" s="18" t="s">
        <v>27</v>
      </c>
      <c r="I3" s="18" t="s">
        <v>15</v>
      </c>
      <c r="J3" s="18" t="s">
        <v>16</v>
      </c>
      <c r="K3" s="18" t="s">
        <v>10</v>
      </c>
      <c r="L3" s="18" t="s">
        <v>9</v>
      </c>
      <c r="M3" s="18" t="s">
        <v>11</v>
      </c>
      <c r="N3" s="18" t="s">
        <v>12</v>
      </c>
      <c r="O3" s="18" t="s">
        <v>3</v>
      </c>
      <c r="P3" s="18" t="s">
        <v>22</v>
      </c>
      <c r="Q3" s="18" t="s">
        <v>24</v>
      </c>
      <c r="R3" s="18" t="s">
        <v>14</v>
      </c>
      <c r="S3" s="18" t="s">
        <v>18</v>
      </c>
      <c r="T3" s="18" t="s">
        <v>5</v>
      </c>
      <c r="U3" s="18" t="s">
        <v>30</v>
      </c>
      <c r="V3" s="18" t="s">
        <v>6</v>
      </c>
      <c r="W3" s="18" t="s">
        <v>7</v>
      </c>
      <c r="X3" s="18" t="s">
        <v>8</v>
      </c>
      <c r="Y3" s="18" t="s">
        <v>17</v>
      </c>
      <c r="Z3" s="18" t="s">
        <v>19</v>
      </c>
      <c r="AA3" s="18" t="s">
        <v>23</v>
      </c>
      <c r="AB3" s="18" t="s">
        <v>26</v>
      </c>
      <c r="AC3" s="18" t="s">
        <v>28</v>
      </c>
      <c r="AD3" s="18" t="s">
        <v>25</v>
      </c>
      <c r="AE3" s="18" t="s">
        <v>29</v>
      </c>
    </row>
    <row r="4" spans="2:31" ht="61.5" customHeight="1" x14ac:dyDescent="0.25">
      <c r="B4" s="16">
        <f ca="1">TODAY()-4</f>
        <v>44411</v>
      </c>
      <c r="C4" s="3" t="e" vm="1">
        <v>#VALUE!</v>
      </c>
      <c r="D4" s="14" t="str" cm="1">
        <f t="array" ref="D4">_FV(C4,"Description")</f>
        <v>Apple Inc. designs, manufactures and markets smartphones, personal computers, tablets, wearables and accessories, and sells a variety of related services. The Company’s products include iPhone, Mac, iPad, and Wearables, Home and Accessories. iPhone is the Company’s line of smartphones based on its iOS operating system. Mac is the Company’s line of personal computers based on its macOS operating system. iPad is the Company’s line of multi-purpose tablets based on its iPadOS operating system. Wearables, Home and Accessories includes AirPods, Apple TV, Apple Watch, Beats products, HomePod, iPod touch and other Apple-branded and third-party accessories. AirPods are the Company’s wireless headphones that interact with Siri. Apple Watch is the Company’s line of smart watches. Its services include Advertising, AppleCare, Cloud Services, Digital Content and Payment Services. Its customers are primarily in the consumer, small and mid-sized business, education, enterprise and government markets.</v>
      </c>
      <c r="E4" s="14" t="str" cm="1">
        <f t="array" ref="E4">_FV(C4,"Headquarters")</f>
        <v>1 Apple Park Way, CUPERTINO, CA, 95014-0642 US</v>
      </c>
      <c r="F4" s="2" t="str" cm="1">
        <f t="array" ref="F4">_FV(C4,"Name")</f>
        <v>APPLE INC.</v>
      </c>
      <c r="G4" s="2" t="str" cm="1">
        <f t="array" ref="G4">_FV(C4,"Official name",TRUE)</f>
        <v>APPLE INC.</v>
      </c>
      <c r="H4" s="1" t="str" cm="1">
        <f t="array" ref="H4">_FV(C4,"Ticker symbol",TRUE)</f>
        <v>AAPL</v>
      </c>
      <c r="I4" s="2" t="str" cm="1">
        <f t="array" ref="I4">_FV(C4,"Industry")</f>
        <v>Computers, Phones &amp; Household Electronics</v>
      </c>
      <c r="J4" s="1" t="str" cm="1">
        <f t="array" ref="J4">_FV(C4,"Instrument type",TRUE)</f>
        <v>Stock</v>
      </c>
      <c r="K4" s="8" cm="1">
        <f t="array" ref="K4">_FV(C4,"Employees")</f>
        <v>147000</v>
      </c>
      <c r="L4" s="2" t="str" cm="1">
        <f t="array" ref="L4">_FV(C4,"Currency")</f>
        <v>USD</v>
      </c>
      <c r="M4" s="2" t="str" cm="1">
        <f t="array" ref="M4">_FV(C4,"Exchange")</f>
        <v>Nasdaq Stock Market</v>
      </c>
      <c r="N4" s="2" t="str" cm="1">
        <f t="array" ref="N4">_FV(C4,"Exchange abbreviation",TRUE)</f>
        <v>XNAS</v>
      </c>
      <c r="O4" s="4" cm="1">
        <f t="array" ref="O4">_FV(C4,"Previous close",TRUE)</f>
        <v>146.84</v>
      </c>
      <c r="P4" s="4" cm="1">
        <f t="array" ref="P4">_FV(C4,"Open")</f>
        <v>146.35</v>
      </c>
      <c r="Q4" s="4" cm="1">
        <f t="array" ref="Q4">_FV(C4,"Price")</f>
        <v>146.13999999999999</v>
      </c>
      <c r="R4" s="4" cm="1">
        <f t="array" ref="R4">_FV(C4,"High")</f>
        <v>147.11000000000001</v>
      </c>
      <c r="S4" s="4" cm="1">
        <f t="array" ref="S4">_FV(C4,"Low")</f>
        <v>145.63</v>
      </c>
      <c r="T4" s="5" cm="1">
        <f t="array" ref="T4">_FV(C4,"52 week high",TRUE)</f>
        <v>150</v>
      </c>
      <c r="U4" s="5" cm="1">
        <f t="array" ref="U4">_FV(C4,"52 week low",TRUE)</f>
        <v>103.1</v>
      </c>
      <c r="V4" s="6" cm="1">
        <f t="array" ref="V4">_FV(C4,"Beta")</f>
        <v>1.2036</v>
      </c>
      <c r="W4" s="5" cm="1">
        <f t="array" ref="W4">_FV(C4,"Change")</f>
        <v>-0.7</v>
      </c>
      <c r="X4" s="7" cm="1">
        <f t="array" ref="X4">_FV(C4,"Change (%)",TRUE)</f>
        <v>-4.7670000000000004E-3</v>
      </c>
      <c r="Y4" s="9" cm="1">
        <f t="array" ref="Y4">_FV(C4,"Last trade time",TRUE)</f>
        <v>44414.999986110939</v>
      </c>
      <c r="Z4" s="10" cm="1">
        <f t="array" ref="Z4">_FV(C4,"Market cap",TRUE)</f>
        <v>2430926000000</v>
      </c>
      <c r="AA4" s="11" cm="1">
        <f t="array" ref="AA4">_FV(C4,"P/E",TRUE)</f>
        <v>28.7576</v>
      </c>
      <c r="AB4" s="12" cm="1">
        <f t="array" ref="AB4">_FV(C4,"Volume")</f>
        <v>54126813</v>
      </c>
      <c r="AC4" s="12" cm="1">
        <f t="array" ref="AC4">_FV(C4,"Volume average",TRUE)</f>
        <v>85982418</v>
      </c>
      <c r="AD4" s="12" cm="1">
        <f t="array" ref="AD4">_FV(C4,"Shares outstanding",TRUE)</f>
        <v>16530170000</v>
      </c>
      <c r="AE4" s="13" cm="1">
        <f t="array" ref="AE4">_FV(C4,"Year incorporated",TRUE)</f>
        <v>1977</v>
      </c>
    </row>
    <row r="5" spans="2:31" ht="99.95" customHeight="1" x14ac:dyDescent="0.25">
      <c r="B5" s="16">
        <f t="shared" ref="B5:B8" ca="1" si="0">TODAY()-4</f>
        <v>44411</v>
      </c>
      <c r="C5" s="3" t="e" vm="2">
        <v>#VALUE!</v>
      </c>
      <c r="D5" s="14" t="str" cm="1">
        <f t="array" ref="D5">_FV(C5,"Description")</f>
        <v>Facebook, Inc. is focused on building products that enable people to connect and share through mobile devices, personal computers virtual reality headsets, and in-home devices. The Company's products include Facebook, Instagram, Messenger, WhatsApp and Facebook Reality Labs.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and creators. Messenger is a messaging application for people to connect with friends, family, groups, and businesses across platforms and devices. WhatsApp is a messaging application that is used by people around the world to communicate and transact in a private way. Its Facebook Reality Labs offers augmented and virtual reality products, which include Oculus virtual reality technology and content platform.</v>
      </c>
      <c r="E5" s="14" t="str" cm="1">
        <f t="array" ref="E5">_FV(C5,"Headquarters")</f>
        <v>1601 Willow Rd, MENLO PARK, CA, 94025-1452 US</v>
      </c>
      <c r="F5" s="2" t="str" cm="1">
        <f t="array" ref="F5">_FV(C5,"Name")</f>
        <v>FACEBOOK, INC.</v>
      </c>
      <c r="G5" s="2" t="str" cm="1">
        <f t="array" ref="G5">_FV(C5,"Official name",TRUE)</f>
        <v>FACEBOOK, INC.</v>
      </c>
      <c r="H5" s="1" t="str" cm="1">
        <f t="array" ref="H5">_FV(C5,"Ticker symbol",TRUE)</f>
        <v>FB</v>
      </c>
      <c r="I5" s="2" t="str" cm="1">
        <f t="array" ref="I5">_FV(C5,"Industry")</f>
        <v>Software &amp; IT Services</v>
      </c>
      <c r="J5" s="1" t="str" cm="1">
        <f t="array" ref="J5">_FV(C5,"Instrument type",TRUE)</f>
        <v>Stock</v>
      </c>
      <c r="K5" s="8" cm="1">
        <f t="array" ref="K5">_FV(C5,"Employees")</f>
        <v>63404</v>
      </c>
      <c r="L5" s="2" t="str" cm="1">
        <f t="array" ref="L5">_FV(C5,"Currency")</f>
        <v>USD</v>
      </c>
      <c r="M5" s="2" t="str" cm="1">
        <f t="array" ref="M5">_FV(C5,"Exchange")</f>
        <v>Nasdaq Stock Market</v>
      </c>
      <c r="N5" s="2" t="str" cm="1">
        <f t="array" ref="N5">_FV(C5,"Exchange abbreviation",TRUE)</f>
        <v>XNAS</v>
      </c>
      <c r="O5" s="4" cm="1">
        <f t="array" ref="O5">_FV(C5,"Previous close",TRUE)</f>
        <v>362.97</v>
      </c>
      <c r="P5" s="4" cm="1">
        <f t="array" ref="P5">_FV(C5,"Open")</f>
        <v>361.4</v>
      </c>
      <c r="Q5" s="4" cm="1">
        <f t="array" ref="Q5">_FV(C5,"Price")</f>
        <v>363.51</v>
      </c>
      <c r="R5" s="4" cm="1">
        <f t="array" ref="R5">_FV(C5,"High")</f>
        <v>365.15</v>
      </c>
      <c r="S5" s="4" cm="1">
        <f t="array" ref="S5">_FV(C5,"Low")</f>
        <v>361.39499999999998</v>
      </c>
      <c r="T5" s="5" cm="1">
        <f t="array" ref="T5">_FV(C5,"52 week high",TRUE)</f>
        <v>377.54989999999998</v>
      </c>
      <c r="U5" s="5" cm="1">
        <f t="array" ref="U5">_FV(C5,"52 week low",TRUE)</f>
        <v>244.13</v>
      </c>
      <c r="V5" s="6" cm="1">
        <f t="array" ref="V5">_FV(C5,"Beta")</f>
        <v>1.2915000000000001</v>
      </c>
      <c r="W5" s="5" cm="1">
        <f t="array" ref="W5">_FV(C5,"Change")</f>
        <v>0.54</v>
      </c>
      <c r="X5" s="7" cm="1">
        <f t="array" ref="X5">_FV(C5,"Change (%)",TRUE)</f>
        <v>1.488E-3</v>
      </c>
      <c r="Y5" s="9" cm="1">
        <f t="array" ref="Y5">_FV(C5,"Last trade time",TRUE)</f>
        <v>44414.999848135936</v>
      </c>
      <c r="Z5" s="10" cm="1">
        <f t="array" ref="Z5">_FV(C5,"Market cap",TRUE)</f>
        <v>1024896451950</v>
      </c>
      <c r="AA5" s="11" cm="1">
        <f t="array" ref="AA5">_FV(C5,"P/E",TRUE)</f>
        <v>26.917300000000001</v>
      </c>
      <c r="AB5" s="12" cm="1">
        <f t="array" ref="AB5">_FV(C5,"Volume")</f>
        <v>8925017</v>
      </c>
      <c r="AC5" s="12" cm="1">
        <f t="array" ref="AC5">_FV(C5,"Volume average",TRUE)</f>
        <v>15417517</v>
      </c>
      <c r="AD5" s="12" cm="1">
        <f t="array" ref="AD5">_FV(C5,"Shares outstanding",TRUE)</f>
        <v>2819445000</v>
      </c>
      <c r="AE5" s="13" cm="1">
        <f t="array" ref="AE5">_FV(C5,"Year incorporated",TRUE)</f>
        <v>2004</v>
      </c>
    </row>
    <row r="6" spans="2:31" ht="99.95" customHeight="1" x14ac:dyDescent="0.25">
      <c r="B6" s="16">
        <f t="shared" ca="1" si="0"/>
        <v>44411</v>
      </c>
      <c r="C6" s="15" t="e" vm="3">
        <v>#VALUE!</v>
      </c>
      <c r="D6" s="14" t="str" cm="1">
        <f t="array" ref="D6">_FV(C6,"Description")</f>
        <v>Amazon.com, Inc. offers a range of products and services through its Websites. The Company's products include merchandise and content that it purchases for resale from vendors and those offered by third-party sellers. It also manufactures and sells electronic devices, including Kindle, Fire tablet, Fire TV, Echo, Ring, and other devices and it develops and produce media content. It operates through three segments: North America, International and Amazon Web Services (AWS). AWS offers a set of technology services, including compute, storage, database, analytics, and machine learning. In addition, the Company provides services, such as advertising to sellers, vendors, publishers, authors, and others, through programs such as sponsored ads, display, and video advertising. It also offers Amazon Prime, a membership program that includes free shipping, access to streaming of various movies and television (TV) episodes, including Amazon Original content.</v>
      </c>
      <c r="E6" s="14" t="str" cm="1">
        <f t="array" ref="E6">_FV(C6,"Headquarters")</f>
        <v>410 Terry Ave N, SEATTLE, WA, 98109-5210 US</v>
      </c>
      <c r="F6" s="2" t="str" cm="1">
        <f t="array" ref="F6">_FV(C6,"Name")</f>
        <v>AMAZON.COM, INC.</v>
      </c>
      <c r="G6" s="2" t="str" cm="1">
        <f t="array" ref="G6">_FV(C6,"Official name",TRUE)</f>
        <v>AMAZON.COM, INC.</v>
      </c>
      <c r="H6" s="1" t="str" cm="1">
        <f t="array" ref="H6">_FV(C6,"Ticker symbol",TRUE)</f>
        <v>AMZN</v>
      </c>
      <c r="I6" s="2" t="str" cm="1">
        <f t="array" ref="I6">_FV(C6,"Industry")</f>
        <v>Diversified Retail</v>
      </c>
      <c r="J6" s="1" t="str" cm="1">
        <f t="array" ref="J6">_FV(C6,"Instrument type",TRUE)</f>
        <v>Stock</v>
      </c>
      <c r="K6" s="8" cm="1">
        <f t="array" ref="K6">_FV(C6,"Employees")</f>
        <v>1335000</v>
      </c>
      <c r="L6" s="2" t="str" cm="1">
        <f t="array" ref="L6">_FV(C6,"Currency")</f>
        <v>USD</v>
      </c>
      <c r="M6" s="2" t="str" cm="1">
        <f t="array" ref="M6">_FV(C6,"Exchange")</f>
        <v>Nasdaq Stock Market</v>
      </c>
      <c r="N6" s="2" t="str" cm="1">
        <f t="array" ref="N6">_FV(C6,"Exchange abbreviation",TRUE)</f>
        <v>XNAS</v>
      </c>
      <c r="O6" s="4" cm="1">
        <f t="array" ref="O6">_FV(C6,"Previous close",TRUE)</f>
        <v>3375.99</v>
      </c>
      <c r="P6" s="4" cm="1">
        <f t="array" ref="P6">_FV(C6,"Open")</f>
        <v>3375</v>
      </c>
      <c r="Q6" s="4" cm="1">
        <f t="array" ref="Q6">_FV(C6,"Price")</f>
        <v>3344.94</v>
      </c>
      <c r="R6" s="4" cm="1">
        <f t="array" ref="R6">_FV(C6,"High")</f>
        <v>3375</v>
      </c>
      <c r="S6" s="4" cm="1">
        <f t="array" ref="S6">_FV(C6,"Low")</f>
        <v>3329.0373</v>
      </c>
      <c r="T6" s="5" cm="1">
        <f t="array" ref="T6">_FV(C6,"52 week high",TRUE)</f>
        <v>3773.0781999999999</v>
      </c>
      <c r="U6" s="5" cm="1">
        <f t="array" ref="U6">_FV(C6,"52 week low",TRUE)</f>
        <v>2871</v>
      </c>
      <c r="V6" s="6" cm="1">
        <f t="array" ref="V6">_FV(C6,"Beta")</f>
        <v>1.1440999999999999</v>
      </c>
      <c r="W6" s="5" cm="1">
        <f t="array" ref="W6">_FV(C6,"Change")</f>
        <v>-31.05</v>
      </c>
      <c r="X6" s="7" cm="1">
        <f t="array" ref="X6">_FV(C6,"Change (%)",TRUE)</f>
        <v>-9.1970000000000003E-3</v>
      </c>
      <c r="Y6" s="9" cm="1">
        <f t="array" ref="Y6">_FV(C6,"Last trade time",TRUE)</f>
        <v>44414.999973691403</v>
      </c>
      <c r="Z6" s="10" cm="1">
        <f t="array" ref="Z6">_FV(C6,"Market cap",TRUE)</f>
        <v>1694013086070</v>
      </c>
      <c r="AA6" s="11" cm="1">
        <f t="array" ref="AA6">_FV(C6,"P/E",TRUE)</f>
        <v>58.8371</v>
      </c>
      <c r="AB6" s="12" cm="1">
        <f t="array" ref="AB6">_FV(C6,"Volume")</f>
        <v>2637644</v>
      </c>
      <c r="AC6" s="12" cm="1">
        <f t="array" ref="AC6">_FV(C6,"Volume average",TRUE)</f>
        <v>3834602</v>
      </c>
      <c r="AD6" s="12" cm="1">
        <f t="array" ref="AD6">_FV(C6,"Shares outstanding",TRUE)</f>
        <v>506440500</v>
      </c>
      <c r="AE6" s="13" cm="1">
        <f t="array" ref="AE6">_FV(C6,"Year incorporated",TRUE)</f>
        <v>1996</v>
      </c>
    </row>
    <row r="7" spans="2:31" ht="99.95" customHeight="1" x14ac:dyDescent="0.25">
      <c r="B7" s="16">
        <f t="shared" ca="1" si="0"/>
        <v>44411</v>
      </c>
      <c r="C7" s="15" t="e" vm="4">
        <v>#VALUE!</v>
      </c>
      <c r="D7" s="14" t="str" cm="1">
        <f t="array" ref="D7">_FV(C7,"Description")</f>
        <v>Citigroup Inc. is a diversified financial services holding company. The Company provides a range of financial products and services, including consumer banking and credit, corporate and investment banking, securities brokerage, trade and securities services and wealth management. Its business segments include Global Consumer Banking (GCB), Institutional Clients Group (ICG) and Corporate/Other. GCB segment includes a global, full-service consumer franchise delivering an array of banking, credit card, lending and investment services through a network of local branches, offices and electronic delivery systems. ICG segment consists of banking and markets and securities services and provides corporate, institutional, public sector and high-net-worth clients with a range of banking and financial products and services. Corporate/Other segment includes unallocated costs of global staff functions, other corporate expenses and unallocated global operations and technology expenses.</v>
      </c>
      <c r="E7" s="14" t="str" cm="1">
        <f t="array" ref="E7">_FV(C7,"Headquarters")</f>
        <v>388 Greenwich St, NEW YORK, NY, 10013-2375 US</v>
      </c>
      <c r="F7" s="2" t="str" cm="1">
        <f t="array" ref="F7">_FV(C7,"Name")</f>
        <v>CITIGROUP INC.</v>
      </c>
      <c r="G7" s="2" t="str" cm="1">
        <f t="array" ref="G7">_FV(C7,"Official name",TRUE)</f>
        <v>CITIGROUP INC.</v>
      </c>
      <c r="H7" s="1" t="str" cm="1">
        <f t="array" ref="H7">_FV(C7,"Ticker symbol",TRUE)</f>
        <v>C</v>
      </c>
      <c r="I7" s="2" t="str" cm="1">
        <f t="array" ref="I7">_FV(C7,"Industry")</f>
        <v>Banking Services</v>
      </c>
      <c r="J7" s="1" t="str" cm="1">
        <f t="array" ref="J7">_FV(C7,"Instrument type",TRUE)</f>
        <v>Stock</v>
      </c>
      <c r="K7" s="8" cm="1">
        <f t="array" ref="K7">_FV(C7,"Employees")</f>
        <v>214000</v>
      </c>
      <c r="L7" s="2" t="str" cm="1">
        <f t="array" ref="L7">_FV(C7,"Currency")</f>
        <v>USD</v>
      </c>
      <c r="M7" s="2" t="str" cm="1">
        <f t="array" ref="M7">_FV(C7,"Exchange")</f>
        <v>New York Stock Exchange</v>
      </c>
      <c r="N7" s="2" t="str" cm="1">
        <f t="array" ref="N7">_FV(C7,"Exchange abbreviation",TRUE)</f>
        <v>XNYS</v>
      </c>
      <c r="O7" s="4" cm="1">
        <f t="array" ref="O7">_FV(C7,"Previous close",TRUE)</f>
        <v>69.69</v>
      </c>
      <c r="P7" s="4" cm="1">
        <f t="array" ref="P7">_FV(C7,"Open")</f>
        <v>70.78</v>
      </c>
      <c r="Q7" s="4" cm="1">
        <f t="array" ref="Q7">_FV(C7,"Price")</f>
        <v>71.069999999999993</v>
      </c>
      <c r="R7" s="4" cm="1">
        <f t="array" ref="R7">_FV(C7,"High")</f>
        <v>71.5</v>
      </c>
      <c r="S7" s="4" cm="1">
        <f t="array" ref="S7">_FV(C7,"Low")</f>
        <v>70.58</v>
      </c>
      <c r="T7" s="5" cm="1">
        <f t="array" ref="T7">_FV(C7,"52 week high",TRUE)</f>
        <v>80.290000000000006</v>
      </c>
      <c r="U7" s="5" cm="1">
        <f t="array" ref="U7">_FV(C7,"52 week low",TRUE)</f>
        <v>40.49</v>
      </c>
      <c r="V7" s="6" cm="1">
        <f t="array" ref="V7">_FV(C7,"Beta")</f>
        <v>1.9054</v>
      </c>
      <c r="W7" s="5" cm="1">
        <f t="array" ref="W7">_FV(C7,"Change")</f>
        <v>1.38</v>
      </c>
      <c r="X7" s="7" cm="1">
        <f t="array" ref="X7">_FV(C7,"Change (%)",TRUE)</f>
        <v>1.9802E-2</v>
      </c>
      <c r="Y7" s="9" cm="1">
        <f t="array" ref="Y7">_FV(C7,"Last trade time",TRUE)</f>
        <v>44414.999508367968</v>
      </c>
      <c r="Z7" s="10" cm="1">
        <f t="array" ref="Z7">_FV(C7,"Market cap",TRUE)</f>
        <v>144052500000</v>
      </c>
      <c r="AA7" s="11" cm="1">
        <f t="array" ref="AA7">_FV(C7,"P/E",TRUE)</f>
        <v>7.1490999999999998</v>
      </c>
      <c r="AB7" s="12" cm="1">
        <f t="array" ref="AB7">_FV(C7,"Volume")</f>
        <v>23915372</v>
      </c>
      <c r="AC7" s="12" cm="1">
        <f t="array" ref="AC7">_FV(C7,"Volume average",TRUE)</f>
        <v>19774862</v>
      </c>
      <c r="AD7" s="12" cm="1">
        <f t="array" ref="AD7">_FV(C7,"Shares outstanding",TRUE)</f>
        <v>2067048000</v>
      </c>
      <c r="AE7" s="13" cm="1">
        <f t="array" ref="AE7">_FV(C7,"Year incorporated",TRUE)</f>
        <v>1988</v>
      </c>
    </row>
    <row r="8" spans="2:31" ht="99.95" customHeight="1" x14ac:dyDescent="0.25">
      <c r="B8" s="16">
        <f t="shared" ca="1" si="0"/>
        <v>44411</v>
      </c>
      <c r="C8" s="3" t="e" vm="5">
        <v>#VALUE!</v>
      </c>
      <c r="D8" s="14" t="str" cm="1">
        <f t="array" ref="D8">_FV(C8,"Description")</f>
        <v>Ford Motor Company is an automobile company that designs, manufactures, markets, and services a full line of Ford trucks, utility vehicles, cars as well as Lincoln luxury vehicles. The Company operates in three segments: Automotive, Mobility and Ford Credit. The Automotive segment is engaged in developing, manufacturing, distributing, and servicing the vehicles, parts and accessories of Ford and Lincoln vehicles. The Mobility segment primarily includes the development of Ford’s autonomous vehicles and related businesses. The Company also holds ownership is Argo AI, which is a developer of autonomous driving systems, and Spin, which is a micro-mobility service provider. The Ford Credit segment is comprised of the Ford Credit business on a consolidated basis, which is primarily vehicle-related financing and leasing activities. Ford Credit offers a wide variety of automotive financing products to and through automotive dealers throughout the world.</v>
      </c>
      <c r="E8" s="14" t="str" cm="1">
        <f t="array" ref="E8">_FV(C8,"Headquarters")</f>
        <v>1 American Rd, DEARBORN, MI, 48126-2701 US</v>
      </c>
      <c r="F8" s="2" t="str" cm="1">
        <f t="array" ref="F8">_FV(C8,"Name")</f>
        <v>FORD MOTOR COMPANY</v>
      </c>
      <c r="G8" s="2" t="str" cm="1">
        <f t="array" ref="G8">_FV(C8,"Official name",TRUE)</f>
        <v>FORD MOTOR COMPANY</v>
      </c>
      <c r="H8" s="1" t="str" cm="1">
        <f t="array" ref="H8">_FV(C8,"Ticker symbol",TRUE)</f>
        <v>F PR C</v>
      </c>
      <c r="I8" s="2" t="str" cm="1">
        <f t="array" ref="I8">_FV(C8,"Industry")</f>
        <v>Automobiles &amp; Auto Parts</v>
      </c>
      <c r="J8" s="1" t="str" cm="1">
        <f t="array" ref="J8">_FV(C8,"Instrument type",TRUE)</f>
        <v>Stock</v>
      </c>
      <c r="K8" s="8" cm="1">
        <f t="array" ref="K8">_FV(C8,"Employees")</f>
        <v>186000</v>
      </c>
      <c r="L8" s="2" t="str" cm="1">
        <f t="array" ref="L8">_FV(C8,"Currency")</f>
        <v>USD</v>
      </c>
      <c r="M8" s="2" t="str" cm="1">
        <f t="array" ref="M8">_FV(C8,"Exchange")</f>
        <v>New York Stock Exchange</v>
      </c>
      <c r="N8" s="2" t="str" cm="1">
        <f t="array" ref="N8">_FV(C8,"Exchange abbreviation",TRUE)</f>
        <v>XNYS</v>
      </c>
      <c r="O8" s="4" cm="1">
        <f t="array" ref="O8">_FV(C8,"Previous close",TRUE)</f>
        <v>27.94</v>
      </c>
      <c r="P8" s="4" cm="1">
        <f t="array" ref="P8">_FV(C8,"Open")</f>
        <v>27.86</v>
      </c>
      <c r="Q8" s="4" cm="1">
        <f t="array" ref="Q8">_FV(C8,"Price")</f>
        <v>28.04</v>
      </c>
      <c r="R8" s="4" cm="1">
        <f t="array" ref="R8">_FV(C8,"High")</f>
        <v>28.04</v>
      </c>
      <c r="S8" s="4" cm="1">
        <f t="array" ref="S8">_FV(C8,"Low")</f>
        <v>27.86</v>
      </c>
      <c r="T8" s="5" cm="1">
        <f t="array" ref="T8">_FV(C8,"52 week high",TRUE)</f>
        <v>28.04</v>
      </c>
      <c r="U8" s="5" cm="1">
        <f t="array" ref="U8">_FV(C8,"52 week low",TRUE)</f>
        <v>22.55</v>
      </c>
      <c r="V8" s="6" cm="1">
        <f t="array" ref="V8">_FV(C8,"Beta")</f>
        <v>1.1469</v>
      </c>
      <c r="W8" s="5" cm="1">
        <f t="array" ref="W8">_FV(C8,"Change")</f>
        <v>0.1</v>
      </c>
      <c r="X8" s="7" cm="1">
        <f t="array" ref="X8">_FV(C8,"Change (%)",TRUE)</f>
        <v>3.5790000000000001E-3</v>
      </c>
      <c r="Y8" s="9" cm="1">
        <f t="array" ref="Y8">_FV(C8,"Last trade time",TRUE)</f>
        <v>44414.958333378905</v>
      </c>
      <c r="Z8" s="10" cm="1">
        <f t="array" ref="Z8">_FV(C8,"Market cap",TRUE)</f>
        <v>53796840000</v>
      </c>
      <c r="AA8" s="11" cm="1">
        <f t="array" ref="AA8">_FV(C8,"P/E",TRUE)</f>
        <v>0</v>
      </c>
      <c r="AB8" s="12" cm="1">
        <f t="array" ref="AB8">_FV(C8,"Volume")</f>
        <v>39252</v>
      </c>
      <c r="AC8" s="12" cm="1">
        <f t="array" ref="AC8">_FV(C8,"Volume average",TRUE)</f>
        <v>38936</v>
      </c>
      <c r="AD8" s="12" cm="1">
        <f t="array" ref="AD8">_FV(C8,"Shares outstanding",TRUE)</f>
        <v>3923912000</v>
      </c>
      <c r="AE8" s="13" cm="1">
        <f t="array" ref="AE8">_FV(C8,"Year incorporated",TRUE)</f>
        <v>1919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DEFB9-E4F0-45EE-AEE2-4E9006CB1F1E}">
  <dimension ref="B2:AE8"/>
  <sheetViews>
    <sheetView zoomScale="70" zoomScaleNormal="70" workbookViewId="0">
      <selection activeCell="C7" sqref="C7"/>
    </sheetView>
  </sheetViews>
  <sheetFormatPr defaultRowHeight="18.75" x14ac:dyDescent="0.25"/>
  <cols>
    <col min="1" max="1" width="9.140625" style="1"/>
    <col min="2" max="2" width="14" style="19" customWidth="1"/>
    <col min="3" max="3" width="26.85546875" style="1" customWidth="1"/>
    <col min="4" max="4" width="50.5703125" style="14" customWidth="1"/>
    <col min="5" max="5" width="13.42578125" style="14" customWidth="1"/>
    <col min="6" max="7" width="13.7109375" style="2" customWidth="1"/>
    <col min="8" max="8" width="13.7109375" style="1" customWidth="1"/>
    <col min="9" max="9" width="13.7109375" style="2" customWidth="1"/>
    <col min="10" max="10" width="13.7109375" style="1" customWidth="1"/>
    <col min="11" max="14" width="13.42578125" style="2" customWidth="1"/>
    <col min="15" max="15" width="12.85546875" style="1" customWidth="1"/>
    <col min="16" max="19" width="13.7109375" style="1" customWidth="1"/>
    <col min="20" max="24" width="13.42578125" style="2" customWidth="1"/>
    <col min="25" max="25" width="17.7109375" style="1" customWidth="1"/>
    <col min="26" max="26" width="23.7109375" style="1" customWidth="1"/>
    <col min="27" max="29" width="13.7109375" style="1" customWidth="1"/>
    <col min="30" max="30" width="18" style="1" customWidth="1"/>
    <col min="31" max="31" width="13.7109375" style="1" customWidth="1"/>
    <col min="32" max="16384" width="9.140625" style="1"/>
  </cols>
  <sheetData>
    <row r="2" spans="2:31" x14ac:dyDescent="0.25">
      <c r="C2" s="1" t="s">
        <v>4</v>
      </c>
    </row>
    <row r="3" spans="2:31" s="17" customFormat="1" ht="50.25" customHeight="1" x14ac:dyDescent="0.25">
      <c r="B3" s="17" t="s">
        <v>1</v>
      </c>
      <c r="C3" s="17" t="s">
        <v>2</v>
      </c>
      <c r="D3" s="18" t="s">
        <v>0</v>
      </c>
      <c r="E3" s="18" t="s">
        <v>13</v>
      </c>
      <c r="F3" s="18" t="s">
        <v>20</v>
      </c>
      <c r="G3" s="18" t="s">
        <v>21</v>
      </c>
      <c r="H3" s="18" t="s">
        <v>27</v>
      </c>
      <c r="I3" s="18" t="s">
        <v>15</v>
      </c>
      <c r="J3" s="18" t="s">
        <v>16</v>
      </c>
      <c r="K3" s="18" t="s">
        <v>10</v>
      </c>
      <c r="L3" s="18" t="s">
        <v>9</v>
      </c>
      <c r="M3" s="18" t="s">
        <v>11</v>
      </c>
      <c r="N3" s="18" t="s">
        <v>12</v>
      </c>
      <c r="O3" s="18" t="s">
        <v>3</v>
      </c>
      <c r="P3" s="18" t="s">
        <v>22</v>
      </c>
      <c r="Q3" s="18" t="s">
        <v>24</v>
      </c>
      <c r="R3" s="18" t="s">
        <v>14</v>
      </c>
      <c r="S3" s="18" t="s">
        <v>18</v>
      </c>
      <c r="T3" s="18" t="s">
        <v>5</v>
      </c>
      <c r="U3" s="18" t="s">
        <v>30</v>
      </c>
      <c r="V3" s="18" t="s">
        <v>6</v>
      </c>
      <c r="W3" s="18" t="s">
        <v>7</v>
      </c>
      <c r="X3" s="18" t="s">
        <v>8</v>
      </c>
      <c r="Y3" s="18" t="s">
        <v>17</v>
      </c>
      <c r="Z3" s="18" t="s">
        <v>19</v>
      </c>
      <c r="AA3" s="18" t="s">
        <v>23</v>
      </c>
      <c r="AB3" s="18" t="s">
        <v>26</v>
      </c>
      <c r="AC3" s="18" t="s">
        <v>28</v>
      </c>
      <c r="AD3" s="18" t="s">
        <v>25</v>
      </c>
      <c r="AE3" s="18" t="s">
        <v>29</v>
      </c>
    </row>
    <row r="4" spans="2:31" ht="61.5" customHeight="1" x14ac:dyDescent="0.25">
      <c r="B4" s="16">
        <f ca="1">TODAY()-3</f>
        <v>44412</v>
      </c>
      <c r="C4" s="3" t="s">
        <v>31</v>
      </c>
      <c r="D4" s="14" t="e" cm="1" vm="6">
        <f t="array" ref="D4">_FV(C4,"Description")</f>
        <v>#VALUE!</v>
      </c>
      <c r="E4" s="14" t="e" cm="1" vm="7">
        <f t="array" ref="E4">_FV(C4,"Headquarters")</f>
        <v>#VALUE!</v>
      </c>
      <c r="F4" s="2" t="e" cm="1" vm="8">
        <f t="array" ref="F4">_FV(C4,"Name")</f>
        <v>#VALUE!</v>
      </c>
      <c r="G4" s="2" t="e" cm="1" vm="9">
        <f t="array" ref="G4">_FV(C4,"Official name",TRUE)</f>
        <v>#VALUE!</v>
      </c>
      <c r="H4" s="1" t="e" cm="1" vm="10">
        <f t="array" ref="H4">_FV(C4,"Ticker symbol",TRUE)</f>
        <v>#VALUE!</v>
      </c>
      <c r="I4" s="2" t="e" cm="1" vm="11">
        <f t="array" ref="I4">_FV(C4,"Industry")</f>
        <v>#VALUE!</v>
      </c>
      <c r="J4" s="1" t="e" cm="1" vm="12">
        <f t="array" ref="J4">_FV(C4,"Instrument type",TRUE)</f>
        <v>#VALUE!</v>
      </c>
      <c r="K4" s="8" t="e" cm="1" vm="13">
        <f t="array" ref="K4">_FV(C4,"Employees")</f>
        <v>#VALUE!</v>
      </c>
      <c r="L4" s="2" t="e" cm="1" vm="14">
        <f t="array" ref="L4">_FV(C4,"Currency")</f>
        <v>#VALUE!</v>
      </c>
      <c r="M4" s="2" t="e" cm="1" vm="15">
        <f t="array" ref="M4">_FV(C4,"Exchange")</f>
        <v>#VALUE!</v>
      </c>
      <c r="N4" s="2" t="e" cm="1" vm="16">
        <f t="array" ref="N4">_FV(C4,"Exchange abbreviation",TRUE)</f>
        <v>#VALUE!</v>
      </c>
      <c r="O4" s="4" t="e" cm="1" vm="17">
        <f t="array" ref="O4">_FV(C4,"Previous close",TRUE)</f>
        <v>#VALUE!</v>
      </c>
      <c r="P4" s="4" t="e" cm="1" vm="18">
        <f t="array" ref="P4">_FV(C4,"Open")</f>
        <v>#VALUE!</v>
      </c>
      <c r="Q4" s="4" t="e" cm="1" vm="19">
        <f t="array" ref="Q4">_FV(C4,"Price")</f>
        <v>#VALUE!</v>
      </c>
      <c r="R4" s="4" t="e" cm="1" vm="20">
        <f t="array" ref="R4">_FV(C4,"High")</f>
        <v>#VALUE!</v>
      </c>
      <c r="S4" s="4" t="e" cm="1" vm="21">
        <f t="array" ref="S4">_FV(C4,"Low")</f>
        <v>#VALUE!</v>
      </c>
      <c r="T4" s="5" t="e" cm="1" vm="22">
        <f t="array" ref="T4">_FV(C4,"52 week high",TRUE)</f>
        <v>#VALUE!</v>
      </c>
      <c r="U4" s="5" t="e" cm="1" vm="23">
        <f t="array" ref="U4">_FV(C4,"52 week low",TRUE)</f>
        <v>#VALUE!</v>
      </c>
      <c r="V4" s="6" t="e" cm="1" vm="24">
        <f t="array" ref="V4">_FV(C4,"Beta")</f>
        <v>#VALUE!</v>
      </c>
      <c r="W4" s="5" t="e" cm="1" vm="25">
        <f t="array" ref="W4">_FV(C4,"Change")</f>
        <v>#VALUE!</v>
      </c>
      <c r="X4" s="7" t="e" cm="1" vm="26">
        <f t="array" ref="X4">_FV(C4,"Change (%)",TRUE)</f>
        <v>#VALUE!</v>
      </c>
      <c r="Y4" s="9" t="e" cm="1" vm="27">
        <f t="array" ref="Y4">_FV(C4,"Last trade time",TRUE)</f>
        <v>#VALUE!</v>
      </c>
      <c r="Z4" s="10" t="e" cm="1" vm="28">
        <f t="array" ref="Z4">_FV(C4,"Market cap",TRUE)</f>
        <v>#VALUE!</v>
      </c>
      <c r="AA4" s="11" t="e" cm="1" vm="29">
        <f t="array" ref="AA4">_FV(C4,"P/E",TRUE)</f>
        <v>#VALUE!</v>
      </c>
      <c r="AB4" s="12" t="e" cm="1" vm="30">
        <f t="array" ref="AB4">_FV(C4,"Volume")</f>
        <v>#VALUE!</v>
      </c>
      <c r="AC4" s="12" t="e" cm="1" vm="31">
        <f t="array" ref="AC4">_FV(C4,"Volume average",TRUE)</f>
        <v>#VALUE!</v>
      </c>
      <c r="AD4" s="12" t="e" cm="1" vm="32">
        <f t="array" ref="AD4">_FV(C4,"Shares outstanding",TRUE)</f>
        <v>#VALUE!</v>
      </c>
      <c r="AE4" s="13" t="e" cm="1" vm="33">
        <f t="array" ref="AE4">_FV(C4,"Year incorporated",TRUE)</f>
        <v>#VALUE!</v>
      </c>
    </row>
    <row r="5" spans="2:31" ht="99.95" customHeight="1" x14ac:dyDescent="0.25">
      <c r="B5" s="16">
        <f t="shared" ref="B5:B8" ca="1" si="0">TODAY()-3</f>
        <v>44412</v>
      </c>
      <c r="C5" s="3" t="e" vm="2">
        <v>#VALUE!</v>
      </c>
      <c r="D5" s="14" t="str" cm="1">
        <f t="array" ref="D5">_FV(C5,"Description")</f>
        <v>Facebook, Inc. is focused on building products that enable people to connect and share through mobile devices, personal computers virtual reality headsets, and in-home devices. The Company's products include Facebook, Instagram, Messenger, WhatsApp and Facebook Reality Labs.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and creators. Messenger is a messaging application for people to connect with friends, family, groups, and businesses across platforms and devices. WhatsApp is a messaging application that is used by people around the world to communicate and transact in a private way. Its Facebook Reality Labs offers augmented and virtual reality products, which include Oculus virtual reality technology and content platform.</v>
      </c>
      <c r="E5" s="14" t="str" cm="1">
        <f t="array" ref="E5">_FV(C5,"Headquarters")</f>
        <v>1601 Willow Rd, MENLO PARK, CA, 94025-1452 US</v>
      </c>
      <c r="F5" s="2" t="str" cm="1">
        <f t="array" ref="F5">_FV(C5,"Name")</f>
        <v>FACEBOOK, INC.</v>
      </c>
      <c r="G5" s="2" t="str" cm="1">
        <f t="array" ref="G5">_FV(C5,"Official name",TRUE)</f>
        <v>FACEBOOK, INC.</v>
      </c>
      <c r="H5" s="1" t="str" cm="1">
        <f t="array" ref="H5">_FV(C5,"Ticker symbol",TRUE)</f>
        <v>FB</v>
      </c>
      <c r="I5" s="2" t="str" cm="1">
        <f t="array" ref="I5">_FV(C5,"Industry")</f>
        <v>Software &amp; IT Services</v>
      </c>
      <c r="J5" s="1" t="str" cm="1">
        <f t="array" ref="J5">_FV(C5,"Instrument type",TRUE)</f>
        <v>Stock</v>
      </c>
      <c r="K5" s="8" cm="1">
        <f t="array" ref="K5">_FV(C5,"Employees")</f>
        <v>63404</v>
      </c>
      <c r="L5" s="2" t="str" cm="1">
        <f t="array" ref="L5">_FV(C5,"Currency")</f>
        <v>USD</v>
      </c>
      <c r="M5" s="2" t="str" cm="1">
        <f t="array" ref="M5">_FV(C5,"Exchange")</f>
        <v>Nasdaq Stock Market</v>
      </c>
      <c r="N5" s="2" t="str" cm="1">
        <f t="array" ref="N5">_FV(C5,"Exchange abbreviation",TRUE)</f>
        <v>XNAS</v>
      </c>
      <c r="O5" s="4" cm="1">
        <f t="array" ref="O5">_FV(C5,"Previous close",TRUE)</f>
        <v>362.97</v>
      </c>
      <c r="P5" s="4" cm="1">
        <f t="array" ref="P5">_FV(C5,"Open")</f>
        <v>361.4</v>
      </c>
      <c r="Q5" s="4" cm="1">
        <f t="array" ref="Q5">_FV(C5,"Price")</f>
        <v>363.51</v>
      </c>
      <c r="R5" s="4" cm="1">
        <f t="array" ref="R5">_FV(C5,"High")</f>
        <v>365.15</v>
      </c>
      <c r="S5" s="4" cm="1">
        <f t="array" ref="S5">_FV(C5,"Low")</f>
        <v>361.39499999999998</v>
      </c>
      <c r="T5" s="5" cm="1">
        <f t="array" ref="T5">_FV(C5,"52 week high",TRUE)</f>
        <v>377.54989999999998</v>
      </c>
      <c r="U5" s="5" cm="1">
        <f t="array" ref="U5">_FV(C5,"52 week low",TRUE)</f>
        <v>244.13</v>
      </c>
      <c r="V5" s="6" cm="1">
        <f t="array" ref="V5">_FV(C5,"Beta")</f>
        <v>1.2915000000000001</v>
      </c>
      <c r="W5" s="5" cm="1">
        <f t="array" ref="W5">_FV(C5,"Change")</f>
        <v>0.54</v>
      </c>
      <c r="X5" s="7" cm="1">
        <f t="array" ref="X5">_FV(C5,"Change (%)",TRUE)</f>
        <v>1.488E-3</v>
      </c>
      <c r="Y5" s="9" cm="1">
        <f t="array" ref="Y5">_FV(C5,"Last trade time",TRUE)</f>
        <v>44414.999848135936</v>
      </c>
      <c r="Z5" s="10" cm="1">
        <f t="array" ref="Z5">_FV(C5,"Market cap",TRUE)</f>
        <v>1024896451950</v>
      </c>
      <c r="AA5" s="11" cm="1">
        <f t="array" ref="AA5">_FV(C5,"P/E",TRUE)</f>
        <v>26.917300000000001</v>
      </c>
      <c r="AB5" s="12" cm="1">
        <f t="array" ref="AB5">_FV(C5,"Volume")</f>
        <v>8925017</v>
      </c>
      <c r="AC5" s="12" cm="1">
        <f t="array" ref="AC5">_FV(C5,"Volume average",TRUE)</f>
        <v>15417517</v>
      </c>
      <c r="AD5" s="12" cm="1">
        <f t="array" ref="AD5">_FV(C5,"Shares outstanding",TRUE)</f>
        <v>2819445000</v>
      </c>
      <c r="AE5" s="13" cm="1">
        <f t="array" ref="AE5">_FV(C5,"Year incorporated",TRUE)</f>
        <v>2004</v>
      </c>
    </row>
    <row r="6" spans="2:31" ht="99.95" customHeight="1" x14ac:dyDescent="0.25">
      <c r="B6" s="16">
        <f t="shared" ca="1" si="0"/>
        <v>44412</v>
      </c>
      <c r="C6" s="15" t="e" vm="3">
        <v>#VALUE!</v>
      </c>
      <c r="D6" s="14" t="str" cm="1">
        <f t="array" ref="D6">_FV(C6,"Description")</f>
        <v>Amazon.com, Inc. offers a range of products and services through its Websites. The Company's products include merchandise and content that it purchases for resale from vendors and those offered by third-party sellers. It also manufactures and sells electronic devices, including Kindle, Fire tablet, Fire TV, Echo, Ring, and other devices and it develops and produce media content. It operates through three segments: North America, International and Amazon Web Services (AWS). AWS offers a set of technology services, including compute, storage, database, analytics, and machine learning. In addition, the Company provides services, such as advertising to sellers, vendors, publishers, authors, and others, through programs such as sponsored ads, display, and video advertising. It also offers Amazon Prime, a membership program that includes free shipping, access to streaming of various movies and television (TV) episodes, including Amazon Original content.</v>
      </c>
      <c r="E6" s="14" t="str" cm="1">
        <f t="array" ref="E6">_FV(C6,"Headquarters")</f>
        <v>410 Terry Ave N, SEATTLE, WA, 98109-5210 US</v>
      </c>
      <c r="F6" s="2" t="str" cm="1">
        <f t="array" ref="F6">_FV(C6,"Name")</f>
        <v>AMAZON.COM, INC.</v>
      </c>
      <c r="G6" s="2" t="str" cm="1">
        <f t="array" ref="G6">_FV(C6,"Official name",TRUE)</f>
        <v>AMAZON.COM, INC.</v>
      </c>
      <c r="H6" s="1" t="str" cm="1">
        <f t="array" ref="H6">_FV(C6,"Ticker symbol",TRUE)</f>
        <v>AMZN</v>
      </c>
      <c r="I6" s="2" t="str" cm="1">
        <f t="array" ref="I6">_FV(C6,"Industry")</f>
        <v>Diversified Retail</v>
      </c>
      <c r="J6" s="1" t="str" cm="1">
        <f t="array" ref="J6">_FV(C6,"Instrument type",TRUE)</f>
        <v>Stock</v>
      </c>
      <c r="K6" s="8" cm="1">
        <f t="array" ref="K6">_FV(C6,"Employees")</f>
        <v>1335000</v>
      </c>
      <c r="L6" s="2" t="str" cm="1">
        <f t="array" ref="L6">_FV(C6,"Currency")</f>
        <v>USD</v>
      </c>
      <c r="M6" s="2" t="str" cm="1">
        <f t="array" ref="M6">_FV(C6,"Exchange")</f>
        <v>Nasdaq Stock Market</v>
      </c>
      <c r="N6" s="2" t="str" cm="1">
        <f t="array" ref="N6">_FV(C6,"Exchange abbreviation",TRUE)</f>
        <v>XNAS</v>
      </c>
      <c r="O6" s="4" cm="1">
        <f t="array" ref="O6">_FV(C6,"Previous close",TRUE)</f>
        <v>3375.99</v>
      </c>
      <c r="P6" s="4" cm="1">
        <f t="array" ref="P6">_FV(C6,"Open")</f>
        <v>3375</v>
      </c>
      <c r="Q6" s="4" cm="1">
        <f t="array" ref="Q6">_FV(C6,"Price")</f>
        <v>3344.94</v>
      </c>
      <c r="R6" s="4" cm="1">
        <f t="array" ref="R6">_FV(C6,"High")</f>
        <v>3375</v>
      </c>
      <c r="S6" s="4" cm="1">
        <f t="array" ref="S6">_FV(C6,"Low")</f>
        <v>3329.0373</v>
      </c>
      <c r="T6" s="5" cm="1">
        <f t="array" ref="T6">_FV(C6,"52 week high",TRUE)</f>
        <v>3773.0781999999999</v>
      </c>
      <c r="U6" s="5" cm="1">
        <f t="array" ref="U6">_FV(C6,"52 week low",TRUE)</f>
        <v>2871</v>
      </c>
      <c r="V6" s="6" cm="1">
        <f t="array" ref="V6">_FV(C6,"Beta")</f>
        <v>1.1440999999999999</v>
      </c>
      <c r="W6" s="5" cm="1">
        <f t="array" ref="W6">_FV(C6,"Change")</f>
        <v>-31.05</v>
      </c>
      <c r="X6" s="7" cm="1">
        <f t="array" ref="X6">_FV(C6,"Change (%)",TRUE)</f>
        <v>-9.1970000000000003E-3</v>
      </c>
      <c r="Y6" s="9" cm="1">
        <f t="array" ref="Y6">_FV(C6,"Last trade time",TRUE)</f>
        <v>44414.999973691403</v>
      </c>
      <c r="Z6" s="10" cm="1">
        <f t="array" ref="Z6">_FV(C6,"Market cap",TRUE)</f>
        <v>1694013086070</v>
      </c>
      <c r="AA6" s="11" cm="1">
        <f t="array" ref="AA6">_FV(C6,"P/E",TRUE)</f>
        <v>58.8371</v>
      </c>
      <c r="AB6" s="12" cm="1">
        <f t="array" ref="AB6">_FV(C6,"Volume")</f>
        <v>2637644</v>
      </c>
      <c r="AC6" s="12" cm="1">
        <f t="array" ref="AC6">_FV(C6,"Volume average",TRUE)</f>
        <v>3834602</v>
      </c>
      <c r="AD6" s="12" cm="1">
        <f t="array" ref="AD6">_FV(C6,"Shares outstanding",TRUE)</f>
        <v>506440500</v>
      </c>
      <c r="AE6" s="13" cm="1">
        <f t="array" ref="AE6">_FV(C6,"Year incorporated",TRUE)</f>
        <v>1996</v>
      </c>
    </row>
    <row r="7" spans="2:31" ht="99.95" customHeight="1" x14ac:dyDescent="0.25">
      <c r="B7" s="16">
        <f t="shared" ca="1" si="0"/>
        <v>44412</v>
      </c>
      <c r="C7" s="15" t="e" vm="4">
        <v>#VALUE!</v>
      </c>
      <c r="D7" s="14" t="str" cm="1">
        <f t="array" ref="D7">_FV(C7,"Description")</f>
        <v>Citigroup Inc. is a diversified financial services holding company. The Company provides a range of financial products and services, including consumer banking and credit, corporate and investment banking, securities brokerage, trade and securities services and wealth management. Its business segments include Global Consumer Banking (GCB), Institutional Clients Group (ICG) and Corporate/Other. GCB segment includes a global, full-service consumer franchise delivering an array of banking, credit card, lending and investment services through a network of local branches, offices and electronic delivery systems. ICG segment consists of banking and markets and securities services and provides corporate, institutional, public sector and high-net-worth clients with a range of banking and financial products and services. Corporate/Other segment includes unallocated costs of global staff functions, other corporate expenses and unallocated global operations and technology expenses.</v>
      </c>
      <c r="E7" s="14" t="str" cm="1">
        <f t="array" ref="E7">_FV(C7,"Headquarters")</f>
        <v>388 Greenwich St, NEW YORK, NY, 10013-2375 US</v>
      </c>
      <c r="F7" s="2" t="str" cm="1">
        <f t="array" ref="F7">_FV(C7,"Name")</f>
        <v>CITIGROUP INC.</v>
      </c>
      <c r="G7" s="2" t="str" cm="1">
        <f t="array" ref="G7">_FV(C7,"Official name",TRUE)</f>
        <v>CITIGROUP INC.</v>
      </c>
      <c r="H7" s="1" t="str" cm="1">
        <f t="array" ref="H7">_FV(C7,"Ticker symbol",TRUE)</f>
        <v>C</v>
      </c>
      <c r="I7" s="2" t="str" cm="1">
        <f t="array" ref="I7">_FV(C7,"Industry")</f>
        <v>Banking Services</v>
      </c>
      <c r="J7" s="1" t="str" cm="1">
        <f t="array" ref="J7">_FV(C7,"Instrument type",TRUE)</f>
        <v>Stock</v>
      </c>
      <c r="K7" s="8" cm="1">
        <f t="array" ref="K7">_FV(C7,"Employees")</f>
        <v>214000</v>
      </c>
      <c r="L7" s="2" t="str" cm="1">
        <f t="array" ref="L7">_FV(C7,"Currency")</f>
        <v>USD</v>
      </c>
      <c r="M7" s="2" t="str" cm="1">
        <f t="array" ref="M7">_FV(C7,"Exchange")</f>
        <v>New York Stock Exchange</v>
      </c>
      <c r="N7" s="2" t="str" cm="1">
        <f t="array" ref="N7">_FV(C7,"Exchange abbreviation",TRUE)</f>
        <v>XNYS</v>
      </c>
      <c r="O7" s="4" cm="1">
        <f t="array" ref="O7">_FV(C7,"Previous close",TRUE)</f>
        <v>69.69</v>
      </c>
      <c r="P7" s="4" cm="1">
        <f t="array" ref="P7">_FV(C7,"Open")</f>
        <v>70.78</v>
      </c>
      <c r="Q7" s="4" cm="1">
        <f t="array" ref="Q7">_FV(C7,"Price")</f>
        <v>71.069999999999993</v>
      </c>
      <c r="R7" s="4" cm="1">
        <f t="array" ref="R7">_FV(C7,"High")</f>
        <v>71.5</v>
      </c>
      <c r="S7" s="4" cm="1">
        <f t="array" ref="S7">_FV(C7,"Low")</f>
        <v>70.58</v>
      </c>
      <c r="T7" s="5" cm="1">
        <f t="array" ref="T7">_FV(C7,"52 week high",TRUE)</f>
        <v>80.290000000000006</v>
      </c>
      <c r="U7" s="5" cm="1">
        <f t="array" ref="U7">_FV(C7,"52 week low",TRUE)</f>
        <v>40.49</v>
      </c>
      <c r="V7" s="6" cm="1">
        <f t="array" ref="V7">_FV(C7,"Beta")</f>
        <v>1.9054</v>
      </c>
      <c r="W7" s="5" cm="1">
        <f t="array" ref="W7">_FV(C7,"Change")</f>
        <v>1.38</v>
      </c>
      <c r="X7" s="7" cm="1">
        <f t="array" ref="X7">_FV(C7,"Change (%)",TRUE)</f>
        <v>1.9802E-2</v>
      </c>
      <c r="Y7" s="9" cm="1">
        <f t="array" ref="Y7">_FV(C7,"Last trade time",TRUE)</f>
        <v>44414.999508367968</v>
      </c>
      <c r="Z7" s="10" cm="1">
        <f t="array" ref="Z7">_FV(C7,"Market cap",TRUE)</f>
        <v>144052500000</v>
      </c>
      <c r="AA7" s="11" cm="1">
        <f t="array" ref="AA7">_FV(C7,"P/E",TRUE)</f>
        <v>7.1490999999999998</v>
      </c>
      <c r="AB7" s="12" cm="1">
        <f t="array" ref="AB7">_FV(C7,"Volume")</f>
        <v>23915372</v>
      </c>
      <c r="AC7" s="12" cm="1">
        <f t="array" ref="AC7">_FV(C7,"Volume average",TRUE)</f>
        <v>19774862</v>
      </c>
      <c r="AD7" s="12" cm="1">
        <f t="array" ref="AD7">_FV(C7,"Shares outstanding",TRUE)</f>
        <v>2067048000</v>
      </c>
      <c r="AE7" s="13" cm="1">
        <f t="array" ref="AE7">_FV(C7,"Year incorporated",TRUE)</f>
        <v>1988</v>
      </c>
    </row>
    <row r="8" spans="2:31" ht="99.95" customHeight="1" x14ac:dyDescent="0.25">
      <c r="B8" s="16">
        <f t="shared" ca="1" si="0"/>
        <v>44412</v>
      </c>
      <c r="C8" s="3" t="e" vm="5">
        <v>#VALUE!</v>
      </c>
      <c r="D8" s="14" t="str" cm="1">
        <f t="array" ref="D8">_FV(C8,"Description")</f>
        <v>Ford Motor Company is an automobile company that designs, manufactures, markets, and services a full line of Ford trucks, utility vehicles, cars as well as Lincoln luxury vehicles. The Company operates in three segments: Automotive, Mobility and Ford Credit. The Automotive segment is engaged in developing, manufacturing, distributing, and servicing the vehicles, parts and accessories of Ford and Lincoln vehicles. The Mobility segment primarily includes the development of Ford’s autonomous vehicles and related businesses. The Company also holds ownership is Argo AI, which is a developer of autonomous driving systems, and Spin, which is a micro-mobility service provider. The Ford Credit segment is comprised of the Ford Credit business on a consolidated basis, which is primarily vehicle-related financing and leasing activities. Ford Credit offers a wide variety of automotive financing products to and through automotive dealers throughout the world.</v>
      </c>
      <c r="E8" s="14" t="str" cm="1">
        <f t="array" ref="E8">_FV(C8,"Headquarters")</f>
        <v>1 American Rd, DEARBORN, MI, 48126-2701 US</v>
      </c>
      <c r="F8" s="2" t="str" cm="1">
        <f t="array" ref="F8">_FV(C8,"Name")</f>
        <v>FORD MOTOR COMPANY</v>
      </c>
      <c r="G8" s="2" t="str" cm="1">
        <f t="array" ref="G8">_FV(C8,"Official name",TRUE)</f>
        <v>FORD MOTOR COMPANY</v>
      </c>
      <c r="H8" s="1" t="str" cm="1">
        <f t="array" ref="H8">_FV(C8,"Ticker symbol",TRUE)</f>
        <v>F PR C</v>
      </c>
      <c r="I8" s="2" t="str" cm="1">
        <f t="array" ref="I8">_FV(C8,"Industry")</f>
        <v>Automobiles &amp; Auto Parts</v>
      </c>
      <c r="J8" s="1" t="str" cm="1">
        <f t="array" ref="J8">_FV(C8,"Instrument type",TRUE)</f>
        <v>Stock</v>
      </c>
      <c r="K8" s="8" cm="1">
        <f t="array" ref="K8">_FV(C8,"Employees")</f>
        <v>186000</v>
      </c>
      <c r="L8" s="2" t="str" cm="1">
        <f t="array" ref="L8">_FV(C8,"Currency")</f>
        <v>USD</v>
      </c>
      <c r="M8" s="2" t="str" cm="1">
        <f t="array" ref="M8">_FV(C8,"Exchange")</f>
        <v>New York Stock Exchange</v>
      </c>
      <c r="N8" s="2" t="str" cm="1">
        <f t="array" ref="N8">_FV(C8,"Exchange abbreviation",TRUE)</f>
        <v>XNYS</v>
      </c>
      <c r="O8" s="4" cm="1">
        <f t="array" ref="O8">_FV(C8,"Previous close",TRUE)</f>
        <v>27.94</v>
      </c>
      <c r="P8" s="4" cm="1">
        <f t="array" ref="P8">_FV(C8,"Open")</f>
        <v>27.86</v>
      </c>
      <c r="Q8" s="4" cm="1">
        <f t="array" ref="Q8">_FV(C8,"Price")</f>
        <v>28.04</v>
      </c>
      <c r="R8" s="4" cm="1">
        <f t="array" ref="R8">_FV(C8,"High")</f>
        <v>28.04</v>
      </c>
      <c r="S8" s="4" cm="1">
        <f t="array" ref="S8">_FV(C8,"Low")</f>
        <v>27.86</v>
      </c>
      <c r="T8" s="5" cm="1">
        <f t="array" ref="T8">_FV(C8,"52 week high",TRUE)</f>
        <v>28.04</v>
      </c>
      <c r="U8" s="5" cm="1">
        <f t="array" ref="U8">_FV(C8,"52 week low",TRUE)</f>
        <v>22.55</v>
      </c>
      <c r="V8" s="6" cm="1">
        <f t="array" ref="V8">_FV(C8,"Beta")</f>
        <v>1.1469</v>
      </c>
      <c r="W8" s="5" cm="1">
        <f t="array" ref="W8">_FV(C8,"Change")</f>
        <v>0.1</v>
      </c>
      <c r="X8" s="7" cm="1">
        <f t="array" ref="X8">_FV(C8,"Change (%)",TRUE)</f>
        <v>3.5790000000000001E-3</v>
      </c>
      <c r="Y8" s="9" cm="1">
        <f t="array" ref="Y8">_FV(C8,"Last trade time",TRUE)</f>
        <v>44414.958333378905</v>
      </c>
      <c r="Z8" s="10" cm="1">
        <f t="array" ref="Z8">_FV(C8,"Market cap",TRUE)</f>
        <v>53796840000</v>
      </c>
      <c r="AA8" s="11" cm="1">
        <f t="array" ref="AA8">_FV(C8,"P/E",TRUE)</f>
        <v>0</v>
      </c>
      <c r="AB8" s="12" cm="1">
        <f t="array" ref="AB8">_FV(C8,"Volume")</f>
        <v>39252</v>
      </c>
      <c r="AC8" s="12" cm="1">
        <f t="array" ref="AC8">_FV(C8,"Volume average",TRUE)</f>
        <v>38936</v>
      </c>
      <c r="AD8" s="12" cm="1">
        <f t="array" ref="AD8">_FV(C8,"Shares outstanding",TRUE)</f>
        <v>3923912000</v>
      </c>
      <c r="AE8" s="13" cm="1">
        <f t="array" ref="AE8">_FV(C8,"Year incorporated",TRUE)</f>
        <v>1919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BD7DE-3021-4F92-B2CF-2015DEBF5727}">
  <dimension ref="B2:AE8"/>
  <sheetViews>
    <sheetView zoomScale="70" zoomScaleNormal="70" workbookViewId="0">
      <selection activeCell="C6" sqref="C6"/>
    </sheetView>
  </sheetViews>
  <sheetFormatPr defaultRowHeight="18.75" x14ac:dyDescent="0.25"/>
  <cols>
    <col min="1" max="1" width="9.140625" style="1"/>
    <col min="2" max="2" width="14" style="19" customWidth="1"/>
    <col min="3" max="3" width="26.85546875" style="1" customWidth="1"/>
    <col min="4" max="4" width="50.5703125" style="14" customWidth="1"/>
    <col min="5" max="5" width="13.42578125" style="14" customWidth="1"/>
    <col min="6" max="7" width="13.7109375" style="2" customWidth="1"/>
    <col min="8" max="8" width="13.7109375" style="1" customWidth="1"/>
    <col min="9" max="9" width="13.7109375" style="2" customWidth="1"/>
    <col min="10" max="10" width="13.7109375" style="1" customWidth="1"/>
    <col min="11" max="14" width="13.42578125" style="2" customWidth="1"/>
    <col min="15" max="15" width="12.85546875" style="1" customWidth="1"/>
    <col min="16" max="19" width="13.7109375" style="1" customWidth="1"/>
    <col min="20" max="24" width="13.42578125" style="2" customWidth="1"/>
    <col min="25" max="25" width="17.7109375" style="1" customWidth="1"/>
    <col min="26" max="26" width="23.7109375" style="1" customWidth="1"/>
    <col min="27" max="29" width="13.7109375" style="1" customWidth="1"/>
    <col min="30" max="30" width="18" style="1" customWidth="1"/>
    <col min="31" max="31" width="13.7109375" style="1" customWidth="1"/>
    <col min="32" max="16384" width="9.140625" style="1"/>
  </cols>
  <sheetData>
    <row r="2" spans="2:31" x14ac:dyDescent="0.25">
      <c r="C2" s="1" t="s">
        <v>4</v>
      </c>
    </row>
    <row r="3" spans="2:31" s="17" customFormat="1" ht="50.25" customHeight="1" x14ac:dyDescent="0.25">
      <c r="B3" s="17" t="s">
        <v>1</v>
      </c>
      <c r="C3" s="17" t="s">
        <v>2</v>
      </c>
      <c r="D3" s="18" t="s">
        <v>0</v>
      </c>
      <c r="E3" s="18" t="s">
        <v>13</v>
      </c>
      <c r="F3" s="18" t="s">
        <v>20</v>
      </c>
      <c r="G3" s="18" t="s">
        <v>21</v>
      </c>
      <c r="H3" s="18" t="s">
        <v>27</v>
      </c>
      <c r="I3" s="18" t="s">
        <v>15</v>
      </c>
      <c r="J3" s="18" t="s">
        <v>16</v>
      </c>
      <c r="K3" s="18" t="s">
        <v>10</v>
      </c>
      <c r="L3" s="18" t="s">
        <v>9</v>
      </c>
      <c r="M3" s="18" t="s">
        <v>11</v>
      </c>
      <c r="N3" s="18" t="s">
        <v>12</v>
      </c>
      <c r="O3" s="18" t="s">
        <v>3</v>
      </c>
      <c r="P3" s="18" t="s">
        <v>22</v>
      </c>
      <c r="Q3" s="18" t="s">
        <v>24</v>
      </c>
      <c r="R3" s="18" t="s">
        <v>14</v>
      </c>
      <c r="S3" s="18" t="s">
        <v>18</v>
      </c>
      <c r="T3" s="18" t="s">
        <v>5</v>
      </c>
      <c r="U3" s="18" t="s">
        <v>30</v>
      </c>
      <c r="V3" s="18" t="s">
        <v>6</v>
      </c>
      <c r="W3" s="18" t="s">
        <v>7</v>
      </c>
      <c r="X3" s="18" t="s">
        <v>8</v>
      </c>
      <c r="Y3" s="18" t="s">
        <v>17</v>
      </c>
      <c r="Z3" s="18" t="s">
        <v>19</v>
      </c>
      <c r="AA3" s="18" t="s">
        <v>23</v>
      </c>
      <c r="AB3" s="18" t="s">
        <v>26</v>
      </c>
      <c r="AC3" s="18" t="s">
        <v>28</v>
      </c>
      <c r="AD3" s="18" t="s">
        <v>25</v>
      </c>
      <c r="AE3" s="18" t="s">
        <v>29</v>
      </c>
    </row>
    <row r="4" spans="2:31" ht="61.5" customHeight="1" x14ac:dyDescent="0.25">
      <c r="B4" s="16">
        <f ca="1">TODAY()-2</f>
        <v>44413</v>
      </c>
      <c r="C4" s="3" t="e" vm="1">
        <v>#VALUE!</v>
      </c>
      <c r="D4" s="14" t="str" cm="1">
        <f t="array" ref="D4">_FV(C4,"Description")</f>
        <v>Apple Inc. designs, manufactures and markets smartphones, personal computers, tablets, wearables and accessories, and sells a variety of related services. The Company’s products include iPhone, Mac, iPad, and Wearables, Home and Accessories. iPhone is the Company’s line of smartphones based on its iOS operating system. Mac is the Company’s line of personal computers based on its macOS operating system. iPad is the Company’s line of multi-purpose tablets based on its iPadOS operating system. Wearables, Home and Accessories includes AirPods, Apple TV, Apple Watch, Beats products, HomePod, iPod touch and other Apple-branded and third-party accessories. AirPods are the Company’s wireless headphones that interact with Siri. Apple Watch is the Company’s line of smart watches. Its services include Advertising, AppleCare, Cloud Services, Digital Content and Payment Services. Its customers are primarily in the consumer, small and mid-sized business, education, enterprise and government markets.</v>
      </c>
      <c r="E4" s="14" t="str" cm="1">
        <f t="array" ref="E4">_FV(C4,"Headquarters")</f>
        <v>1 Apple Park Way, CUPERTINO, CA, 95014-0642 US</v>
      </c>
      <c r="F4" s="2" t="str" cm="1">
        <f t="array" ref="F4">_FV(C4,"Name")</f>
        <v>APPLE INC.</v>
      </c>
      <c r="G4" s="2" t="str" cm="1">
        <f t="array" ref="G4">_FV(C4,"Official name",TRUE)</f>
        <v>APPLE INC.</v>
      </c>
      <c r="H4" s="1" t="str" cm="1">
        <f t="array" ref="H4">_FV(C4,"Ticker symbol",TRUE)</f>
        <v>AAPL</v>
      </c>
      <c r="I4" s="2" t="str" cm="1">
        <f t="array" ref="I4">_FV(C4,"Industry")</f>
        <v>Computers, Phones &amp; Household Electronics</v>
      </c>
      <c r="J4" s="1" t="str" cm="1">
        <f t="array" ref="J4">_FV(C4,"Instrument type",TRUE)</f>
        <v>Stock</v>
      </c>
      <c r="K4" s="8" cm="1">
        <f t="array" ref="K4">_FV(C4,"Employees")</f>
        <v>147000</v>
      </c>
      <c r="L4" s="2" t="str" cm="1">
        <f t="array" ref="L4">_FV(C4,"Currency")</f>
        <v>USD</v>
      </c>
      <c r="M4" s="2" t="str" cm="1">
        <f t="array" ref="M4">_FV(C4,"Exchange")</f>
        <v>Nasdaq Stock Market</v>
      </c>
      <c r="N4" s="2" t="str" cm="1">
        <f t="array" ref="N4">_FV(C4,"Exchange abbreviation",TRUE)</f>
        <v>XNAS</v>
      </c>
      <c r="O4" s="4" cm="1">
        <f t="array" ref="O4">_FV(C4,"Previous close",TRUE)</f>
        <v>146.84</v>
      </c>
      <c r="P4" s="4" cm="1">
        <f t="array" ref="P4">_FV(C4,"Open")</f>
        <v>146.35</v>
      </c>
      <c r="Q4" s="4" cm="1">
        <f t="array" ref="Q4">_FV(C4,"Price")</f>
        <v>146.13999999999999</v>
      </c>
      <c r="R4" s="4" cm="1">
        <f t="array" ref="R4">_FV(C4,"High")</f>
        <v>147.11000000000001</v>
      </c>
      <c r="S4" s="4" cm="1">
        <f t="array" ref="S4">_FV(C4,"Low")</f>
        <v>145.63</v>
      </c>
      <c r="T4" s="5" cm="1">
        <f t="array" ref="T4">_FV(C4,"52 week high",TRUE)</f>
        <v>150</v>
      </c>
      <c r="U4" s="5" cm="1">
        <f t="array" ref="U4">_FV(C4,"52 week low",TRUE)</f>
        <v>103.1</v>
      </c>
      <c r="V4" s="6" cm="1">
        <f t="array" ref="V4">_FV(C4,"Beta")</f>
        <v>1.2036</v>
      </c>
      <c r="W4" s="5" cm="1">
        <f t="array" ref="W4">_FV(C4,"Change")</f>
        <v>-0.7</v>
      </c>
      <c r="X4" s="7" cm="1">
        <f t="array" ref="X4">_FV(C4,"Change (%)",TRUE)</f>
        <v>-4.7670000000000004E-3</v>
      </c>
      <c r="Y4" s="9" cm="1">
        <f t="array" ref="Y4">_FV(C4,"Last trade time",TRUE)</f>
        <v>44414.999986110939</v>
      </c>
      <c r="Z4" s="10" cm="1">
        <f t="array" ref="Z4">_FV(C4,"Market cap",TRUE)</f>
        <v>2430926000000</v>
      </c>
      <c r="AA4" s="11" cm="1">
        <f t="array" ref="AA4">_FV(C4,"P/E",TRUE)</f>
        <v>28.7576</v>
      </c>
      <c r="AB4" s="12" cm="1">
        <f t="array" ref="AB4">_FV(C4,"Volume")</f>
        <v>54126813</v>
      </c>
      <c r="AC4" s="12" cm="1">
        <f t="array" ref="AC4">_FV(C4,"Volume average",TRUE)</f>
        <v>85982418</v>
      </c>
      <c r="AD4" s="12" cm="1">
        <f t="array" ref="AD4">_FV(C4,"Shares outstanding",TRUE)</f>
        <v>16530170000</v>
      </c>
      <c r="AE4" s="13" cm="1">
        <f t="array" ref="AE4">_FV(C4,"Year incorporated",TRUE)</f>
        <v>1977</v>
      </c>
    </row>
    <row r="5" spans="2:31" ht="99.95" customHeight="1" x14ac:dyDescent="0.25">
      <c r="B5" s="16">
        <f t="shared" ref="B5:B8" ca="1" si="0">TODAY()-2</f>
        <v>44413</v>
      </c>
      <c r="C5" s="3" t="e" vm="2">
        <v>#VALUE!</v>
      </c>
      <c r="D5" s="14" t="str" cm="1">
        <f t="array" ref="D5">_FV(C5,"Description")</f>
        <v>Facebook, Inc. is focused on building products that enable people to connect and share through mobile devices, personal computers virtual reality headsets, and in-home devices. The Company's products include Facebook, Instagram, Messenger, WhatsApp and Facebook Reality Labs.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and creators. Messenger is a messaging application for people to connect with friends, family, groups, and businesses across platforms and devices. WhatsApp is a messaging application that is used by people around the world to communicate and transact in a private way. Its Facebook Reality Labs offers augmented and virtual reality products, which include Oculus virtual reality technology and content platform.</v>
      </c>
      <c r="E5" s="14" t="str" cm="1">
        <f t="array" ref="E5">_FV(C5,"Headquarters")</f>
        <v>1601 Willow Rd, MENLO PARK, CA, 94025-1452 US</v>
      </c>
      <c r="F5" s="2" t="str" cm="1">
        <f t="array" ref="F5">_FV(C5,"Name")</f>
        <v>FACEBOOK, INC.</v>
      </c>
      <c r="G5" s="2" t="str" cm="1">
        <f t="array" ref="G5">_FV(C5,"Official name",TRUE)</f>
        <v>FACEBOOK, INC.</v>
      </c>
      <c r="H5" s="1" t="str" cm="1">
        <f t="array" ref="H5">_FV(C5,"Ticker symbol",TRUE)</f>
        <v>FB</v>
      </c>
      <c r="I5" s="2" t="str" cm="1">
        <f t="array" ref="I5">_FV(C5,"Industry")</f>
        <v>Software &amp; IT Services</v>
      </c>
      <c r="J5" s="1" t="str" cm="1">
        <f t="array" ref="J5">_FV(C5,"Instrument type",TRUE)</f>
        <v>Stock</v>
      </c>
      <c r="K5" s="8" cm="1">
        <f t="array" ref="K5">_FV(C5,"Employees")</f>
        <v>63404</v>
      </c>
      <c r="L5" s="2" t="str" cm="1">
        <f t="array" ref="L5">_FV(C5,"Currency")</f>
        <v>USD</v>
      </c>
      <c r="M5" s="2" t="str" cm="1">
        <f t="array" ref="M5">_FV(C5,"Exchange")</f>
        <v>Nasdaq Stock Market</v>
      </c>
      <c r="N5" s="2" t="str" cm="1">
        <f t="array" ref="N5">_FV(C5,"Exchange abbreviation",TRUE)</f>
        <v>XNAS</v>
      </c>
      <c r="O5" s="4" cm="1">
        <f t="array" ref="O5">_FV(C5,"Previous close",TRUE)</f>
        <v>362.97</v>
      </c>
      <c r="P5" s="4" cm="1">
        <f t="array" ref="P5">_FV(C5,"Open")</f>
        <v>361.4</v>
      </c>
      <c r="Q5" s="4" cm="1">
        <f t="array" ref="Q5">_FV(C5,"Price")</f>
        <v>363.51</v>
      </c>
      <c r="R5" s="4" cm="1">
        <f t="array" ref="R5">_FV(C5,"High")</f>
        <v>365.15</v>
      </c>
      <c r="S5" s="4" cm="1">
        <f t="array" ref="S5">_FV(C5,"Low")</f>
        <v>361.39499999999998</v>
      </c>
      <c r="T5" s="5" cm="1">
        <f t="array" ref="T5">_FV(C5,"52 week high",TRUE)</f>
        <v>377.54989999999998</v>
      </c>
      <c r="U5" s="5" cm="1">
        <f t="array" ref="U5">_FV(C5,"52 week low",TRUE)</f>
        <v>244.13</v>
      </c>
      <c r="V5" s="6" cm="1">
        <f t="array" ref="V5">_FV(C5,"Beta")</f>
        <v>1.2915000000000001</v>
      </c>
      <c r="W5" s="5" cm="1">
        <f t="array" ref="W5">_FV(C5,"Change")</f>
        <v>0.54</v>
      </c>
      <c r="X5" s="7" cm="1">
        <f t="array" ref="X5">_FV(C5,"Change (%)",TRUE)</f>
        <v>1.488E-3</v>
      </c>
      <c r="Y5" s="9" cm="1">
        <f t="array" ref="Y5">_FV(C5,"Last trade time",TRUE)</f>
        <v>44414.999848135936</v>
      </c>
      <c r="Z5" s="10" cm="1">
        <f t="array" ref="Z5">_FV(C5,"Market cap",TRUE)</f>
        <v>1024896451950</v>
      </c>
      <c r="AA5" s="11" cm="1">
        <f t="array" ref="AA5">_FV(C5,"P/E",TRUE)</f>
        <v>26.917300000000001</v>
      </c>
      <c r="AB5" s="12" cm="1">
        <f t="array" ref="AB5">_FV(C5,"Volume")</f>
        <v>8925017</v>
      </c>
      <c r="AC5" s="12" cm="1">
        <f t="array" ref="AC5">_FV(C5,"Volume average",TRUE)</f>
        <v>15417517</v>
      </c>
      <c r="AD5" s="12" cm="1">
        <f t="array" ref="AD5">_FV(C5,"Shares outstanding",TRUE)</f>
        <v>2819445000</v>
      </c>
      <c r="AE5" s="13" cm="1">
        <f t="array" ref="AE5">_FV(C5,"Year incorporated",TRUE)</f>
        <v>2004</v>
      </c>
    </row>
    <row r="6" spans="2:31" ht="99.95" customHeight="1" x14ac:dyDescent="0.25">
      <c r="B6" s="16">
        <f t="shared" ca="1" si="0"/>
        <v>44413</v>
      </c>
      <c r="C6" s="15" t="e" vm="3">
        <v>#VALUE!</v>
      </c>
      <c r="D6" s="14" t="str" cm="1">
        <f t="array" ref="D6">_FV(C6,"Description")</f>
        <v>Amazon.com, Inc. offers a range of products and services through its Websites. The Company's products include merchandise and content that it purchases for resale from vendors and those offered by third-party sellers. It also manufactures and sells electronic devices, including Kindle, Fire tablet, Fire TV, Echo, Ring, and other devices and it develops and produce media content. It operates through three segments: North America, International and Amazon Web Services (AWS). AWS offers a set of technology services, including compute, storage, database, analytics, and machine learning. In addition, the Company provides services, such as advertising to sellers, vendors, publishers, authors, and others, through programs such as sponsored ads, display, and video advertising. It also offers Amazon Prime, a membership program that includes free shipping, access to streaming of various movies and television (TV) episodes, including Amazon Original content.</v>
      </c>
      <c r="E6" s="14" t="str" cm="1">
        <f t="array" ref="E6">_FV(C6,"Headquarters")</f>
        <v>410 Terry Ave N, SEATTLE, WA, 98109-5210 US</v>
      </c>
      <c r="F6" s="2" t="str" cm="1">
        <f t="array" ref="F6">_FV(C6,"Name")</f>
        <v>AMAZON.COM, INC.</v>
      </c>
      <c r="G6" s="2" t="str" cm="1">
        <f t="array" ref="G6">_FV(C6,"Official name",TRUE)</f>
        <v>AMAZON.COM, INC.</v>
      </c>
      <c r="H6" s="1" t="str" cm="1">
        <f t="array" ref="H6">_FV(C6,"Ticker symbol",TRUE)</f>
        <v>AMZN</v>
      </c>
      <c r="I6" s="2" t="str" cm="1">
        <f t="array" ref="I6">_FV(C6,"Industry")</f>
        <v>Diversified Retail</v>
      </c>
      <c r="J6" s="1" t="str" cm="1">
        <f t="array" ref="J6">_FV(C6,"Instrument type",TRUE)</f>
        <v>Stock</v>
      </c>
      <c r="K6" s="8" cm="1">
        <f t="array" ref="K6">_FV(C6,"Employees")</f>
        <v>1335000</v>
      </c>
      <c r="L6" s="2" t="str" cm="1">
        <f t="array" ref="L6">_FV(C6,"Currency")</f>
        <v>USD</v>
      </c>
      <c r="M6" s="2" t="str" cm="1">
        <f t="array" ref="M6">_FV(C6,"Exchange")</f>
        <v>Nasdaq Stock Market</v>
      </c>
      <c r="N6" s="2" t="str" cm="1">
        <f t="array" ref="N6">_FV(C6,"Exchange abbreviation",TRUE)</f>
        <v>XNAS</v>
      </c>
      <c r="O6" s="4" cm="1">
        <f t="array" ref="O6">_FV(C6,"Previous close",TRUE)</f>
        <v>3375.99</v>
      </c>
      <c r="P6" s="4" cm="1">
        <f t="array" ref="P6">_FV(C6,"Open")</f>
        <v>3375</v>
      </c>
      <c r="Q6" s="4" cm="1">
        <f t="array" ref="Q6">_FV(C6,"Price")</f>
        <v>3344.94</v>
      </c>
      <c r="R6" s="4" cm="1">
        <f t="array" ref="R6">_FV(C6,"High")</f>
        <v>3375</v>
      </c>
      <c r="S6" s="4" cm="1">
        <f t="array" ref="S6">_FV(C6,"Low")</f>
        <v>3329.0373</v>
      </c>
      <c r="T6" s="5" cm="1">
        <f t="array" ref="T6">_FV(C6,"52 week high",TRUE)</f>
        <v>3773.0781999999999</v>
      </c>
      <c r="U6" s="5" cm="1">
        <f t="array" ref="U6">_FV(C6,"52 week low",TRUE)</f>
        <v>2871</v>
      </c>
      <c r="V6" s="6" cm="1">
        <f t="array" ref="V6">_FV(C6,"Beta")</f>
        <v>1.1440999999999999</v>
      </c>
      <c r="W6" s="5" cm="1">
        <f t="array" ref="W6">_FV(C6,"Change")</f>
        <v>-31.05</v>
      </c>
      <c r="X6" s="7" cm="1">
        <f t="array" ref="X6">_FV(C6,"Change (%)",TRUE)</f>
        <v>-9.1970000000000003E-3</v>
      </c>
      <c r="Y6" s="9" cm="1">
        <f t="array" ref="Y6">_FV(C6,"Last trade time",TRUE)</f>
        <v>44414.999973691403</v>
      </c>
      <c r="Z6" s="10" cm="1">
        <f t="array" ref="Z6">_FV(C6,"Market cap",TRUE)</f>
        <v>1694013086070</v>
      </c>
      <c r="AA6" s="11" cm="1">
        <f t="array" ref="AA6">_FV(C6,"P/E",TRUE)</f>
        <v>58.8371</v>
      </c>
      <c r="AB6" s="12" cm="1">
        <f t="array" ref="AB6">_FV(C6,"Volume")</f>
        <v>2637644</v>
      </c>
      <c r="AC6" s="12" cm="1">
        <f t="array" ref="AC6">_FV(C6,"Volume average",TRUE)</f>
        <v>3834602</v>
      </c>
      <c r="AD6" s="12" cm="1">
        <f t="array" ref="AD6">_FV(C6,"Shares outstanding",TRUE)</f>
        <v>506440500</v>
      </c>
      <c r="AE6" s="13" cm="1">
        <f t="array" ref="AE6">_FV(C6,"Year incorporated",TRUE)</f>
        <v>1996</v>
      </c>
    </row>
    <row r="7" spans="2:31" ht="99.95" customHeight="1" x14ac:dyDescent="0.25">
      <c r="B7" s="16">
        <f t="shared" ca="1" si="0"/>
        <v>44413</v>
      </c>
      <c r="C7" s="15" t="e" vm="4">
        <v>#VALUE!</v>
      </c>
      <c r="D7" s="14" t="str" cm="1">
        <f t="array" ref="D7">_FV(C7,"Description")</f>
        <v>Citigroup Inc. is a diversified financial services holding company. The Company provides a range of financial products and services, including consumer banking and credit, corporate and investment banking, securities brokerage, trade and securities services and wealth management. Its business segments include Global Consumer Banking (GCB), Institutional Clients Group (ICG) and Corporate/Other. GCB segment includes a global, full-service consumer franchise delivering an array of banking, credit card, lending and investment services through a network of local branches, offices and electronic delivery systems. ICG segment consists of banking and markets and securities services and provides corporate, institutional, public sector and high-net-worth clients with a range of banking and financial products and services. Corporate/Other segment includes unallocated costs of global staff functions, other corporate expenses and unallocated global operations and technology expenses.</v>
      </c>
      <c r="E7" s="14" t="str" cm="1">
        <f t="array" ref="E7">_FV(C7,"Headquarters")</f>
        <v>388 Greenwich St, NEW YORK, NY, 10013-2375 US</v>
      </c>
      <c r="F7" s="2" t="str" cm="1">
        <f t="array" ref="F7">_FV(C7,"Name")</f>
        <v>CITIGROUP INC.</v>
      </c>
      <c r="G7" s="2" t="str" cm="1">
        <f t="array" ref="G7">_FV(C7,"Official name",TRUE)</f>
        <v>CITIGROUP INC.</v>
      </c>
      <c r="H7" s="1" t="str" cm="1">
        <f t="array" ref="H7">_FV(C7,"Ticker symbol",TRUE)</f>
        <v>C</v>
      </c>
      <c r="I7" s="2" t="str" cm="1">
        <f t="array" ref="I7">_FV(C7,"Industry")</f>
        <v>Banking Services</v>
      </c>
      <c r="J7" s="1" t="str" cm="1">
        <f t="array" ref="J7">_FV(C7,"Instrument type",TRUE)</f>
        <v>Stock</v>
      </c>
      <c r="K7" s="8" cm="1">
        <f t="array" ref="K7">_FV(C7,"Employees")</f>
        <v>214000</v>
      </c>
      <c r="L7" s="2" t="str" cm="1">
        <f t="array" ref="L7">_FV(C7,"Currency")</f>
        <v>USD</v>
      </c>
      <c r="M7" s="2" t="str" cm="1">
        <f t="array" ref="M7">_FV(C7,"Exchange")</f>
        <v>New York Stock Exchange</v>
      </c>
      <c r="N7" s="2" t="str" cm="1">
        <f t="array" ref="N7">_FV(C7,"Exchange abbreviation",TRUE)</f>
        <v>XNYS</v>
      </c>
      <c r="O7" s="4" cm="1">
        <f t="array" ref="O7">_FV(C7,"Previous close",TRUE)</f>
        <v>69.69</v>
      </c>
      <c r="P7" s="4" cm="1">
        <f t="array" ref="P7">_FV(C7,"Open")</f>
        <v>70.78</v>
      </c>
      <c r="Q7" s="4" cm="1">
        <f t="array" ref="Q7">_FV(C7,"Price")</f>
        <v>71.069999999999993</v>
      </c>
      <c r="R7" s="4" cm="1">
        <f t="array" ref="R7">_FV(C7,"High")</f>
        <v>71.5</v>
      </c>
      <c r="S7" s="4" cm="1">
        <f t="array" ref="S7">_FV(C7,"Low")</f>
        <v>70.58</v>
      </c>
      <c r="T7" s="5" cm="1">
        <f t="array" ref="T7">_FV(C7,"52 week high",TRUE)</f>
        <v>80.290000000000006</v>
      </c>
      <c r="U7" s="5" cm="1">
        <f t="array" ref="U7">_FV(C7,"52 week low",TRUE)</f>
        <v>40.49</v>
      </c>
      <c r="V7" s="6" cm="1">
        <f t="array" ref="V7">_FV(C7,"Beta")</f>
        <v>1.9054</v>
      </c>
      <c r="W7" s="5" cm="1">
        <f t="array" ref="W7">_FV(C7,"Change")</f>
        <v>1.38</v>
      </c>
      <c r="X7" s="7" cm="1">
        <f t="array" ref="X7">_FV(C7,"Change (%)",TRUE)</f>
        <v>1.9802E-2</v>
      </c>
      <c r="Y7" s="9" cm="1">
        <f t="array" ref="Y7">_FV(C7,"Last trade time",TRUE)</f>
        <v>44414.999508367968</v>
      </c>
      <c r="Z7" s="10" cm="1">
        <f t="array" ref="Z7">_FV(C7,"Market cap",TRUE)</f>
        <v>144052500000</v>
      </c>
      <c r="AA7" s="11" cm="1">
        <f t="array" ref="AA7">_FV(C7,"P/E",TRUE)</f>
        <v>7.1490999999999998</v>
      </c>
      <c r="AB7" s="12" cm="1">
        <f t="array" ref="AB7">_FV(C7,"Volume")</f>
        <v>23915372</v>
      </c>
      <c r="AC7" s="12" cm="1">
        <f t="array" ref="AC7">_FV(C7,"Volume average",TRUE)</f>
        <v>19774862</v>
      </c>
      <c r="AD7" s="12" cm="1">
        <f t="array" ref="AD7">_FV(C7,"Shares outstanding",TRUE)</f>
        <v>2067048000</v>
      </c>
      <c r="AE7" s="13" cm="1">
        <f t="array" ref="AE7">_FV(C7,"Year incorporated",TRUE)</f>
        <v>1988</v>
      </c>
    </row>
    <row r="8" spans="2:31" ht="99.95" customHeight="1" x14ac:dyDescent="0.25">
      <c r="B8" s="16">
        <f t="shared" ca="1" si="0"/>
        <v>44413</v>
      </c>
      <c r="C8" s="3" t="e" vm="5">
        <v>#VALUE!</v>
      </c>
      <c r="D8" s="14" t="str" cm="1">
        <f t="array" ref="D8">_FV(C8,"Description")</f>
        <v>Ford Motor Company is an automobile company that designs, manufactures, markets, and services a full line of Ford trucks, utility vehicles, cars as well as Lincoln luxury vehicles. The Company operates in three segments: Automotive, Mobility and Ford Credit. The Automotive segment is engaged in developing, manufacturing, distributing, and servicing the vehicles, parts and accessories of Ford and Lincoln vehicles. The Mobility segment primarily includes the development of Ford’s autonomous vehicles and related businesses. The Company also holds ownership is Argo AI, which is a developer of autonomous driving systems, and Spin, which is a micro-mobility service provider. The Ford Credit segment is comprised of the Ford Credit business on a consolidated basis, which is primarily vehicle-related financing and leasing activities. Ford Credit offers a wide variety of automotive financing products to and through automotive dealers throughout the world.</v>
      </c>
      <c r="E8" s="14" t="str" cm="1">
        <f t="array" ref="E8">_FV(C8,"Headquarters")</f>
        <v>1 American Rd, DEARBORN, MI, 48126-2701 US</v>
      </c>
      <c r="F8" s="2" t="str" cm="1">
        <f t="array" ref="F8">_FV(C8,"Name")</f>
        <v>FORD MOTOR COMPANY</v>
      </c>
      <c r="G8" s="2" t="str" cm="1">
        <f t="array" ref="G8">_FV(C8,"Official name",TRUE)</f>
        <v>FORD MOTOR COMPANY</v>
      </c>
      <c r="H8" s="1" t="str" cm="1">
        <f t="array" ref="H8">_FV(C8,"Ticker symbol",TRUE)</f>
        <v>F PR C</v>
      </c>
      <c r="I8" s="2" t="str" cm="1">
        <f t="array" ref="I8">_FV(C8,"Industry")</f>
        <v>Automobiles &amp; Auto Parts</v>
      </c>
      <c r="J8" s="1" t="str" cm="1">
        <f t="array" ref="J8">_FV(C8,"Instrument type",TRUE)</f>
        <v>Stock</v>
      </c>
      <c r="K8" s="8" cm="1">
        <f t="array" ref="K8">_FV(C8,"Employees")</f>
        <v>186000</v>
      </c>
      <c r="L8" s="2" t="str" cm="1">
        <f t="array" ref="L8">_FV(C8,"Currency")</f>
        <v>USD</v>
      </c>
      <c r="M8" s="2" t="str" cm="1">
        <f t="array" ref="M8">_FV(C8,"Exchange")</f>
        <v>New York Stock Exchange</v>
      </c>
      <c r="N8" s="2" t="str" cm="1">
        <f t="array" ref="N8">_FV(C8,"Exchange abbreviation",TRUE)</f>
        <v>XNYS</v>
      </c>
      <c r="O8" s="4" cm="1">
        <f t="array" ref="O8">_FV(C8,"Previous close",TRUE)</f>
        <v>27.94</v>
      </c>
      <c r="P8" s="4" cm="1">
        <f t="array" ref="P8">_FV(C8,"Open")</f>
        <v>27.86</v>
      </c>
      <c r="Q8" s="4" cm="1">
        <f t="array" ref="Q8">_FV(C8,"Price")</f>
        <v>28.04</v>
      </c>
      <c r="R8" s="4" cm="1">
        <f t="array" ref="R8">_FV(C8,"High")</f>
        <v>28.04</v>
      </c>
      <c r="S8" s="4" cm="1">
        <f t="array" ref="S8">_FV(C8,"Low")</f>
        <v>27.86</v>
      </c>
      <c r="T8" s="5" cm="1">
        <f t="array" ref="T8">_FV(C8,"52 week high",TRUE)</f>
        <v>28.04</v>
      </c>
      <c r="U8" s="5" cm="1">
        <f t="array" ref="U8">_FV(C8,"52 week low",TRUE)</f>
        <v>22.55</v>
      </c>
      <c r="V8" s="6" cm="1">
        <f t="array" ref="V8">_FV(C8,"Beta")</f>
        <v>1.1469</v>
      </c>
      <c r="W8" s="5" cm="1">
        <f t="array" ref="W8">_FV(C8,"Change")</f>
        <v>0.1</v>
      </c>
      <c r="X8" s="7" cm="1">
        <f t="array" ref="X8">_FV(C8,"Change (%)",TRUE)</f>
        <v>3.5790000000000001E-3</v>
      </c>
      <c r="Y8" s="9" cm="1">
        <f t="array" ref="Y8">_FV(C8,"Last trade time",TRUE)</f>
        <v>44414.958333378905</v>
      </c>
      <c r="Z8" s="10" cm="1">
        <f t="array" ref="Z8">_FV(C8,"Market cap",TRUE)</f>
        <v>53796840000</v>
      </c>
      <c r="AA8" s="11" cm="1">
        <f t="array" ref="AA8">_FV(C8,"P/E",TRUE)</f>
        <v>0</v>
      </c>
      <c r="AB8" s="12" cm="1">
        <f t="array" ref="AB8">_FV(C8,"Volume")</f>
        <v>39252</v>
      </c>
      <c r="AC8" s="12" cm="1">
        <f t="array" ref="AC8">_FV(C8,"Volume average",TRUE)</f>
        <v>38936</v>
      </c>
      <c r="AD8" s="12" cm="1">
        <f t="array" ref="AD8">_FV(C8,"Shares outstanding",TRUE)</f>
        <v>3923912000</v>
      </c>
      <c r="AE8" s="13" cm="1">
        <f t="array" ref="AE8">_FV(C8,"Year incorporated",TRUE)</f>
        <v>1919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9A195-6615-4DB1-ABCA-C931C81CDB8F}">
  <dimension ref="B2:AE8"/>
  <sheetViews>
    <sheetView zoomScale="70" zoomScaleNormal="70" workbookViewId="0">
      <selection activeCell="C5" sqref="C5"/>
    </sheetView>
  </sheetViews>
  <sheetFormatPr defaultRowHeight="18.75" x14ac:dyDescent="0.25"/>
  <cols>
    <col min="1" max="1" width="9.140625" style="1"/>
    <col min="2" max="2" width="14" style="19" customWidth="1"/>
    <col min="3" max="3" width="26.85546875" style="1" customWidth="1"/>
    <col min="4" max="4" width="50.5703125" style="14" customWidth="1"/>
    <col min="5" max="5" width="13.42578125" style="14" customWidth="1"/>
    <col min="6" max="7" width="13.7109375" style="2" customWidth="1"/>
    <col min="8" max="8" width="13.7109375" style="1" customWidth="1"/>
    <col min="9" max="9" width="13.7109375" style="2" customWidth="1"/>
    <col min="10" max="10" width="13.7109375" style="1" customWidth="1"/>
    <col min="11" max="14" width="13.42578125" style="2" customWidth="1"/>
    <col min="15" max="15" width="12.85546875" style="1" customWidth="1"/>
    <col min="16" max="19" width="13.7109375" style="1" customWidth="1"/>
    <col min="20" max="24" width="13.42578125" style="2" customWidth="1"/>
    <col min="25" max="25" width="17.7109375" style="1" customWidth="1"/>
    <col min="26" max="26" width="23.7109375" style="1" customWidth="1"/>
    <col min="27" max="29" width="13.7109375" style="1" customWidth="1"/>
    <col min="30" max="30" width="18" style="1" customWidth="1"/>
    <col min="31" max="31" width="13.7109375" style="1" customWidth="1"/>
    <col min="32" max="16384" width="9.140625" style="1"/>
  </cols>
  <sheetData>
    <row r="2" spans="2:31" x14ac:dyDescent="0.25">
      <c r="C2" s="1" t="s">
        <v>4</v>
      </c>
    </row>
    <row r="3" spans="2:31" s="17" customFormat="1" ht="50.25" customHeight="1" x14ac:dyDescent="0.25">
      <c r="B3" s="17" t="s">
        <v>1</v>
      </c>
      <c r="C3" s="17" t="s">
        <v>2</v>
      </c>
      <c r="D3" s="18" t="s">
        <v>0</v>
      </c>
      <c r="E3" s="18" t="s">
        <v>13</v>
      </c>
      <c r="F3" s="18" t="s">
        <v>20</v>
      </c>
      <c r="G3" s="18" t="s">
        <v>21</v>
      </c>
      <c r="H3" s="18" t="s">
        <v>27</v>
      </c>
      <c r="I3" s="18" t="s">
        <v>15</v>
      </c>
      <c r="J3" s="18" t="s">
        <v>16</v>
      </c>
      <c r="K3" s="18" t="s">
        <v>10</v>
      </c>
      <c r="L3" s="18" t="s">
        <v>9</v>
      </c>
      <c r="M3" s="18" t="s">
        <v>11</v>
      </c>
      <c r="N3" s="18" t="s">
        <v>12</v>
      </c>
      <c r="O3" s="18" t="s">
        <v>3</v>
      </c>
      <c r="P3" s="18" t="s">
        <v>22</v>
      </c>
      <c r="Q3" s="18" t="s">
        <v>24</v>
      </c>
      <c r="R3" s="18" t="s">
        <v>14</v>
      </c>
      <c r="S3" s="18" t="s">
        <v>18</v>
      </c>
      <c r="T3" s="18" t="s">
        <v>5</v>
      </c>
      <c r="U3" s="18" t="s">
        <v>30</v>
      </c>
      <c r="V3" s="18" t="s">
        <v>6</v>
      </c>
      <c r="W3" s="18" t="s">
        <v>7</v>
      </c>
      <c r="X3" s="18" t="s">
        <v>8</v>
      </c>
      <c r="Y3" s="18" t="s">
        <v>17</v>
      </c>
      <c r="Z3" s="18" t="s">
        <v>19</v>
      </c>
      <c r="AA3" s="18" t="s">
        <v>23</v>
      </c>
      <c r="AB3" s="18" t="s">
        <v>26</v>
      </c>
      <c r="AC3" s="18" t="s">
        <v>28</v>
      </c>
      <c r="AD3" s="18" t="s">
        <v>25</v>
      </c>
      <c r="AE3" s="18" t="s">
        <v>29</v>
      </c>
    </row>
    <row r="4" spans="2:31" ht="61.5" customHeight="1" x14ac:dyDescent="0.25">
      <c r="B4" s="16">
        <f ca="1">TODAY()-1</f>
        <v>44414</v>
      </c>
      <c r="C4" s="3" t="e" vm="1">
        <v>#VALUE!</v>
      </c>
      <c r="D4" s="14" t="str" cm="1">
        <f t="array" ref="D4">_FV(C4,"Description")</f>
        <v>Apple Inc. designs, manufactures and markets smartphones, personal computers, tablets, wearables and accessories, and sells a variety of related services. The Company’s products include iPhone, Mac, iPad, and Wearables, Home and Accessories. iPhone is the Company’s line of smartphones based on its iOS operating system. Mac is the Company’s line of personal computers based on its macOS operating system. iPad is the Company’s line of multi-purpose tablets based on its iPadOS operating system. Wearables, Home and Accessories includes AirPods, Apple TV, Apple Watch, Beats products, HomePod, iPod touch and other Apple-branded and third-party accessories. AirPods are the Company’s wireless headphones that interact with Siri. Apple Watch is the Company’s line of smart watches. Its services include Advertising, AppleCare, Cloud Services, Digital Content and Payment Services. Its customers are primarily in the consumer, small and mid-sized business, education, enterprise and government markets.</v>
      </c>
      <c r="E4" s="14" t="str" cm="1">
        <f t="array" ref="E4">_FV(C4,"Headquarters")</f>
        <v>1 Apple Park Way, CUPERTINO, CA, 95014-0642 US</v>
      </c>
      <c r="F4" s="2" t="str" cm="1">
        <f t="array" ref="F4">_FV(C4,"Name")</f>
        <v>APPLE INC.</v>
      </c>
      <c r="G4" s="2" t="str" cm="1">
        <f t="array" ref="G4">_FV(C4,"Official name",TRUE)</f>
        <v>APPLE INC.</v>
      </c>
      <c r="H4" s="1" t="str" cm="1">
        <f t="array" ref="H4">_FV(C4,"Ticker symbol",TRUE)</f>
        <v>AAPL</v>
      </c>
      <c r="I4" s="2" t="str" cm="1">
        <f t="array" ref="I4">_FV(C4,"Industry")</f>
        <v>Computers, Phones &amp; Household Electronics</v>
      </c>
      <c r="J4" s="1" t="str" cm="1">
        <f t="array" ref="J4">_FV(C4,"Instrument type",TRUE)</f>
        <v>Stock</v>
      </c>
      <c r="K4" s="8" cm="1">
        <f t="array" ref="K4">_FV(C4,"Employees")</f>
        <v>147000</v>
      </c>
      <c r="L4" s="2" t="str" cm="1">
        <f t="array" ref="L4">_FV(C4,"Currency")</f>
        <v>USD</v>
      </c>
      <c r="M4" s="2" t="str" cm="1">
        <f t="array" ref="M4">_FV(C4,"Exchange")</f>
        <v>Nasdaq Stock Market</v>
      </c>
      <c r="N4" s="2" t="str" cm="1">
        <f t="array" ref="N4">_FV(C4,"Exchange abbreviation",TRUE)</f>
        <v>XNAS</v>
      </c>
      <c r="O4" s="4" cm="1">
        <f t="array" ref="O4">_FV(C4,"Previous close",TRUE)</f>
        <v>146.84</v>
      </c>
      <c r="P4" s="4" cm="1">
        <f t="array" ref="P4">_FV(C4,"Open")</f>
        <v>146.35</v>
      </c>
      <c r="Q4" s="4" cm="1">
        <f t="array" ref="Q4">_FV(C4,"Price")</f>
        <v>146.13999999999999</v>
      </c>
      <c r="R4" s="4" cm="1">
        <f t="array" ref="R4">_FV(C4,"High")</f>
        <v>147.11000000000001</v>
      </c>
      <c r="S4" s="4" cm="1">
        <f t="array" ref="S4">_FV(C4,"Low")</f>
        <v>145.63</v>
      </c>
      <c r="T4" s="5" cm="1">
        <f t="array" ref="T4">_FV(C4,"52 week high",TRUE)</f>
        <v>150</v>
      </c>
      <c r="U4" s="5" cm="1">
        <f t="array" ref="U4">_FV(C4,"52 week low",TRUE)</f>
        <v>103.1</v>
      </c>
      <c r="V4" s="6" cm="1">
        <f t="array" ref="V4">_FV(C4,"Beta")</f>
        <v>1.2036</v>
      </c>
      <c r="W4" s="5" cm="1">
        <f t="array" ref="W4">_FV(C4,"Change")</f>
        <v>-0.7</v>
      </c>
      <c r="X4" s="7" cm="1">
        <f t="array" ref="X4">_FV(C4,"Change (%)",TRUE)</f>
        <v>-4.7670000000000004E-3</v>
      </c>
      <c r="Y4" s="9" cm="1">
        <f t="array" ref="Y4">_FV(C4,"Last trade time",TRUE)</f>
        <v>44414.999986110939</v>
      </c>
      <c r="Z4" s="10" cm="1">
        <f t="array" ref="Z4">_FV(C4,"Market cap",TRUE)</f>
        <v>2430926000000</v>
      </c>
      <c r="AA4" s="11" cm="1">
        <f t="array" ref="AA4">_FV(C4,"P/E",TRUE)</f>
        <v>28.7576</v>
      </c>
      <c r="AB4" s="12" cm="1">
        <f t="array" ref="AB4">_FV(C4,"Volume")</f>
        <v>54126813</v>
      </c>
      <c r="AC4" s="12" cm="1">
        <f t="array" ref="AC4">_FV(C4,"Volume average",TRUE)</f>
        <v>85982418</v>
      </c>
      <c r="AD4" s="12" cm="1">
        <f t="array" ref="AD4">_FV(C4,"Shares outstanding",TRUE)</f>
        <v>16530170000</v>
      </c>
      <c r="AE4" s="13" cm="1">
        <f t="array" ref="AE4">_FV(C4,"Year incorporated",TRUE)</f>
        <v>1977</v>
      </c>
    </row>
    <row r="5" spans="2:31" ht="99.95" customHeight="1" x14ac:dyDescent="0.25">
      <c r="B5" s="16">
        <f t="shared" ref="B5:B8" ca="1" si="0">TODAY()-1</f>
        <v>44414</v>
      </c>
      <c r="C5" s="3" t="e" vm="2">
        <v>#VALUE!</v>
      </c>
      <c r="D5" s="14" t="str" cm="1">
        <f t="array" ref="D5">_FV(C5,"Description")</f>
        <v>Facebook, Inc. is focused on building products that enable people to connect and share through mobile devices, personal computers virtual reality headsets, and in-home devices. The Company's products include Facebook, Instagram, Messenger, WhatsApp and Facebook Reality Labs.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and creators. Messenger is a messaging application for people to connect with friends, family, groups, and businesses across platforms and devices. WhatsApp is a messaging application that is used by people around the world to communicate and transact in a private way. Its Facebook Reality Labs offers augmented and virtual reality products, which include Oculus virtual reality technology and content platform.</v>
      </c>
      <c r="E5" s="14" t="str" cm="1">
        <f t="array" ref="E5">_FV(C5,"Headquarters")</f>
        <v>1601 Willow Rd, MENLO PARK, CA, 94025-1452 US</v>
      </c>
      <c r="F5" s="2" t="str" cm="1">
        <f t="array" ref="F5">_FV(C5,"Name")</f>
        <v>FACEBOOK, INC.</v>
      </c>
      <c r="G5" s="2" t="str" cm="1">
        <f t="array" ref="G5">_FV(C5,"Official name",TRUE)</f>
        <v>FACEBOOK, INC.</v>
      </c>
      <c r="H5" s="1" t="str" cm="1">
        <f t="array" ref="H5">_FV(C5,"Ticker symbol",TRUE)</f>
        <v>FB</v>
      </c>
      <c r="I5" s="2" t="str" cm="1">
        <f t="array" ref="I5">_FV(C5,"Industry")</f>
        <v>Software &amp; IT Services</v>
      </c>
      <c r="J5" s="1" t="str" cm="1">
        <f t="array" ref="J5">_FV(C5,"Instrument type",TRUE)</f>
        <v>Stock</v>
      </c>
      <c r="K5" s="8" cm="1">
        <f t="array" ref="K5">_FV(C5,"Employees")</f>
        <v>63404</v>
      </c>
      <c r="L5" s="2" t="str" cm="1">
        <f t="array" ref="L5">_FV(C5,"Currency")</f>
        <v>USD</v>
      </c>
      <c r="M5" s="2" t="str" cm="1">
        <f t="array" ref="M5">_FV(C5,"Exchange")</f>
        <v>Nasdaq Stock Market</v>
      </c>
      <c r="N5" s="2" t="str" cm="1">
        <f t="array" ref="N5">_FV(C5,"Exchange abbreviation",TRUE)</f>
        <v>XNAS</v>
      </c>
      <c r="O5" s="4" cm="1">
        <f t="array" ref="O5">_FV(C5,"Previous close",TRUE)</f>
        <v>362.97</v>
      </c>
      <c r="P5" s="4" cm="1">
        <f t="array" ref="P5">_FV(C5,"Open")</f>
        <v>361.4</v>
      </c>
      <c r="Q5" s="4" cm="1">
        <f t="array" ref="Q5">_FV(C5,"Price")</f>
        <v>363.51</v>
      </c>
      <c r="R5" s="4" cm="1">
        <f t="array" ref="R5">_FV(C5,"High")</f>
        <v>365.15</v>
      </c>
      <c r="S5" s="4" cm="1">
        <f t="array" ref="S5">_FV(C5,"Low")</f>
        <v>361.39499999999998</v>
      </c>
      <c r="T5" s="5" cm="1">
        <f t="array" ref="T5">_FV(C5,"52 week high",TRUE)</f>
        <v>377.54989999999998</v>
      </c>
      <c r="U5" s="5" cm="1">
        <f t="array" ref="U5">_FV(C5,"52 week low",TRUE)</f>
        <v>244.13</v>
      </c>
      <c r="V5" s="6" cm="1">
        <f t="array" ref="V5">_FV(C5,"Beta")</f>
        <v>1.2915000000000001</v>
      </c>
      <c r="W5" s="5" cm="1">
        <f t="array" ref="W5">_FV(C5,"Change")</f>
        <v>0.54</v>
      </c>
      <c r="X5" s="7" cm="1">
        <f t="array" ref="X5">_FV(C5,"Change (%)",TRUE)</f>
        <v>1.488E-3</v>
      </c>
      <c r="Y5" s="9" cm="1">
        <f t="array" ref="Y5">_FV(C5,"Last trade time",TRUE)</f>
        <v>44414.999848135936</v>
      </c>
      <c r="Z5" s="10" cm="1">
        <f t="array" ref="Z5">_FV(C5,"Market cap",TRUE)</f>
        <v>1024896451950</v>
      </c>
      <c r="AA5" s="11" cm="1">
        <f t="array" ref="AA5">_FV(C5,"P/E",TRUE)</f>
        <v>26.917300000000001</v>
      </c>
      <c r="AB5" s="12" cm="1">
        <f t="array" ref="AB5">_FV(C5,"Volume")</f>
        <v>8925017</v>
      </c>
      <c r="AC5" s="12" cm="1">
        <f t="array" ref="AC5">_FV(C5,"Volume average",TRUE)</f>
        <v>15417517</v>
      </c>
      <c r="AD5" s="12" cm="1">
        <f t="array" ref="AD5">_FV(C5,"Shares outstanding",TRUE)</f>
        <v>2819445000</v>
      </c>
      <c r="AE5" s="13" cm="1">
        <f t="array" ref="AE5">_FV(C5,"Year incorporated",TRUE)</f>
        <v>2004</v>
      </c>
    </row>
    <row r="6" spans="2:31" ht="99.95" customHeight="1" x14ac:dyDescent="0.25">
      <c r="B6" s="16">
        <f t="shared" ca="1" si="0"/>
        <v>44414</v>
      </c>
      <c r="C6" s="15" t="e" vm="3">
        <v>#VALUE!</v>
      </c>
      <c r="D6" s="14" t="str" cm="1">
        <f t="array" ref="D6">_FV(C6,"Description")</f>
        <v>Amazon.com, Inc. offers a range of products and services through its Websites. The Company's products include merchandise and content that it purchases for resale from vendors and those offered by third-party sellers. It also manufactures and sells electronic devices, including Kindle, Fire tablet, Fire TV, Echo, Ring, and other devices and it develops and produce media content. It operates through three segments: North America, International and Amazon Web Services (AWS). AWS offers a set of technology services, including compute, storage, database, analytics, and machine learning. In addition, the Company provides services, such as advertising to sellers, vendors, publishers, authors, and others, through programs such as sponsored ads, display, and video advertising. It also offers Amazon Prime, a membership program that includes free shipping, access to streaming of various movies and television (TV) episodes, including Amazon Original content.</v>
      </c>
      <c r="E6" s="14" t="str" cm="1">
        <f t="array" ref="E6">_FV(C6,"Headquarters")</f>
        <v>410 Terry Ave N, SEATTLE, WA, 98109-5210 US</v>
      </c>
      <c r="F6" s="2" t="str" cm="1">
        <f t="array" ref="F6">_FV(C6,"Name")</f>
        <v>AMAZON.COM, INC.</v>
      </c>
      <c r="G6" s="2" t="str" cm="1">
        <f t="array" ref="G6">_FV(C6,"Official name",TRUE)</f>
        <v>AMAZON.COM, INC.</v>
      </c>
      <c r="H6" s="1" t="str" cm="1">
        <f t="array" ref="H6">_FV(C6,"Ticker symbol",TRUE)</f>
        <v>AMZN</v>
      </c>
      <c r="I6" s="2" t="str" cm="1">
        <f t="array" ref="I6">_FV(C6,"Industry")</f>
        <v>Diversified Retail</v>
      </c>
      <c r="J6" s="1" t="str" cm="1">
        <f t="array" ref="J6">_FV(C6,"Instrument type",TRUE)</f>
        <v>Stock</v>
      </c>
      <c r="K6" s="8" cm="1">
        <f t="array" ref="K6">_FV(C6,"Employees")</f>
        <v>1335000</v>
      </c>
      <c r="L6" s="2" t="str" cm="1">
        <f t="array" ref="L6">_FV(C6,"Currency")</f>
        <v>USD</v>
      </c>
      <c r="M6" s="2" t="str" cm="1">
        <f t="array" ref="M6">_FV(C6,"Exchange")</f>
        <v>Nasdaq Stock Market</v>
      </c>
      <c r="N6" s="2" t="str" cm="1">
        <f t="array" ref="N6">_FV(C6,"Exchange abbreviation",TRUE)</f>
        <v>XNAS</v>
      </c>
      <c r="O6" s="4" cm="1">
        <f t="array" ref="O6">_FV(C6,"Previous close",TRUE)</f>
        <v>3375.99</v>
      </c>
      <c r="P6" s="4" cm="1">
        <f t="array" ref="P6">_FV(C6,"Open")</f>
        <v>3375</v>
      </c>
      <c r="Q6" s="4" cm="1">
        <f t="array" ref="Q6">_FV(C6,"Price")</f>
        <v>3344.94</v>
      </c>
      <c r="R6" s="4" cm="1">
        <f t="array" ref="R6">_FV(C6,"High")</f>
        <v>3375</v>
      </c>
      <c r="S6" s="4" cm="1">
        <f t="array" ref="S6">_FV(C6,"Low")</f>
        <v>3329.0373</v>
      </c>
      <c r="T6" s="5" cm="1">
        <f t="array" ref="T6">_FV(C6,"52 week high",TRUE)</f>
        <v>3773.0781999999999</v>
      </c>
      <c r="U6" s="5" cm="1">
        <f t="array" ref="U6">_FV(C6,"52 week low",TRUE)</f>
        <v>2871</v>
      </c>
      <c r="V6" s="6" cm="1">
        <f t="array" ref="V6">_FV(C6,"Beta")</f>
        <v>1.1440999999999999</v>
      </c>
      <c r="W6" s="5" cm="1">
        <f t="array" ref="W6">_FV(C6,"Change")</f>
        <v>-31.05</v>
      </c>
      <c r="X6" s="7" cm="1">
        <f t="array" ref="X6">_FV(C6,"Change (%)",TRUE)</f>
        <v>-9.1970000000000003E-3</v>
      </c>
      <c r="Y6" s="9" cm="1">
        <f t="array" ref="Y6">_FV(C6,"Last trade time",TRUE)</f>
        <v>44414.999973691403</v>
      </c>
      <c r="Z6" s="10" cm="1">
        <f t="array" ref="Z6">_FV(C6,"Market cap",TRUE)</f>
        <v>1694013086070</v>
      </c>
      <c r="AA6" s="11" cm="1">
        <f t="array" ref="AA6">_FV(C6,"P/E",TRUE)</f>
        <v>58.8371</v>
      </c>
      <c r="AB6" s="12" cm="1">
        <f t="array" ref="AB6">_FV(C6,"Volume")</f>
        <v>2637644</v>
      </c>
      <c r="AC6" s="12" cm="1">
        <f t="array" ref="AC6">_FV(C6,"Volume average",TRUE)</f>
        <v>3834602</v>
      </c>
      <c r="AD6" s="12" cm="1">
        <f t="array" ref="AD6">_FV(C6,"Shares outstanding",TRUE)</f>
        <v>506440500</v>
      </c>
      <c r="AE6" s="13" cm="1">
        <f t="array" ref="AE6">_FV(C6,"Year incorporated",TRUE)</f>
        <v>1996</v>
      </c>
    </row>
    <row r="7" spans="2:31" ht="99.95" customHeight="1" x14ac:dyDescent="0.25">
      <c r="B7" s="16">
        <f t="shared" ca="1" si="0"/>
        <v>44414</v>
      </c>
      <c r="C7" s="15" t="e" vm="4">
        <v>#VALUE!</v>
      </c>
      <c r="D7" s="14" t="str" cm="1">
        <f t="array" ref="D7">_FV(C7,"Description")</f>
        <v>Citigroup Inc. is a diversified financial services holding company. The Company provides a range of financial products and services, including consumer banking and credit, corporate and investment banking, securities brokerage, trade and securities services and wealth management. Its business segments include Global Consumer Banking (GCB), Institutional Clients Group (ICG) and Corporate/Other. GCB segment includes a global, full-service consumer franchise delivering an array of banking, credit card, lending and investment services through a network of local branches, offices and electronic delivery systems. ICG segment consists of banking and markets and securities services and provides corporate, institutional, public sector and high-net-worth clients with a range of banking and financial products and services. Corporate/Other segment includes unallocated costs of global staff functions, other corporate expenses and unallocated global operations and technology expenses.</v>
      </c>
      <c r="E7" s="14" t="str" cm="1">
        <f t="array" ref="E7">_FV(C7,"Headquarters")</f>
        <v>388 Greenwich St, NEW YORK, NY, 10013-2375 US</v>
      </c>
      <c r="F7" s="2" t="str" cm="1">
        <f t="array" ref="F7">_FV(C7,"Name")</f>
        <v>CITIGROUP INC.</v>
      </c>
      <c r="G7" s="2" t="str" cm="1">
        <f t="array" ref="G7">_FV(C7,"Official name",TRUE)</f>
        <v>CITIGROUP INC.</v>
      </c>
      <c r="H7" s="1" t="str" cm="1">
        <f t="array" ref="H7">_FV(C7,"Ticker symbol",TRUE)</f>
        <v>C</v>
      </c>
      <c r="I7" s="2" t="str" cm="1">
        <f t="array" ref="I7">_FV(C7,"Industry")</f>
        <v>Banking Services</v>
      </c>
      <c r="J7" s="1" t="str" cm="1">
        <f t="array" ref="J7">_FV(C7,"Instrument type",TRUE)</f>
        <v>Stock</v>
      </c>
      <c r="K7" s="8" cm="1">
        <f t="array" ref="K7">_FV(C7,"Employees")</f>
        <v>214000</v>
      </c>
      <c r="L7" s="2" t="str" cm="1">
        <f t="array" ref="L7">_FV(C7,"Currency")</f>
        <v>USD</v>
      </c>
      <c r="M7" s="2" t="str" cm="1">
        <f t="array" ref="M7">_FV(C7,"Exchange")</f>
        <v>New York Stock Exchange</v>
      </c>
      <c r="N7" s="2" t="str" cm="1">
        <f t="array" ref="N7">_FV(C7,"Exchange abbreviation",TRUE)</f>
        <v>XNYS</v>
      </c>
      <c r="O7" s="4" cm="1">
        <f t="array" ref="O7">_FV(C7,"Previous close",TRUE)</f>
        <v>69.69</v>
      </c>
      <c r="P7" s="4" cm="1">
        <f t="array" ref="P7">_FV(C7,"Open")</f>
        <v>70.78</v>
      </c>
      <c r="Q7" s="4" cm="1">
        <f t="array" ref="Q7">_FV(C7,"Price")</f>
        <v>71.069999999999993</v>
      </c>
      <c r="R7" s="4" cm="1">
        <f t="array" ref="R7">_FV(C7,"High")</f>
        <v>71.5</v>
      </c>
      <c r="S7" s="4" cm="1">
        <f t="array" ref="S7">_FV(C7,"Low")</f>
        <v>70.58</v>
      </c>
      <c r="T7" s="5" cm="1">
        <f t="array" ref="T7">_FV(C7,"52 week high",TRUE)</f>
        <v>80.290000000000006</v>
      </c>
      <c r="U7" s="5" cm="1">
        <f t="array" ref="U7">_FV(C7,"52 week low",TRUE)</f>
        <v>40.49</v>
      </c>
      <c r="V7" s="6" cm="1">
        <f t="array" ref="V7">_FV(C7,"Beta")</f>
        <v>1.9054</v>
      </c>
      <c r="W7" s="5" cm="1">
        <f t="array" ref="W7">_FV(C7,"Change")</f>
        <v>1.38</v>
      </c>
      <c r="X7" s="7" cm="1">
        <f t="array" ref="X7">_FV(C7,"Change (%)",TRUE)</f>
        <v>1.9802E-2</v>
      </c>
      <c r="Y7" s="9" cm="1">
        <f t="array" ref="Y7">_FV(C7,"Last trade time",TRUE)</f>
        <v>44414.999508367968</v>
      </c>
      <c r="Z7" s="10" cm="1">
        <f t="array" ref="Z7">_FV(C7,"Market cap",TRUE)</f>
        <v>144052500000</v>
      </c>
      <c r="AA7" s="11" cm="1">
        <f t="array" ref="AA7">_FV(C7,"P/E",TRUE)</f>
        <v>7.1490999999999998</v>
      </c>
      <c r="AB7" s="12" cm="1">
        <f t="array" ref="AB7">_FV(C7,"Volume")</f>
        <v>23915372</v>
      </c>
      <c r="AC7" s="12" cm="1">
        <f t="array" ref="AC7">_FV(C7,"Volume average",TRUE)</f>
        <v>19774862</v>
      </c>
      <c r="AD7" s="12" cm="1">
        <f t="array" ref="AD7">_FV(C7,"Shares outstanding",TRUE)</f>
        <v>2067048000</v>
      </c>
      <c r="AE7" s="13" cm="1">
        <f t="array" ref="AE7">_FV(C7,"Year incorporated",TRUE)</f>
        <v>1988</v>
      </c>
    </row>
    <row r="8" spans="2:31" ht="99.95" customHeight="1" x14ac:dyDescent="0.25">
      <c r="B8" s="16">
        <f t="shared" ca="1" si="0"/>
        <v>44414</v>
      </c>
      <c r="C8" s="3" t="e" vm="5">
        <v>#VALUE!</v>
      </c>
      <c r="D8" s="14" t="str" cm="1">
        <f t="array" ref="D8">_FV(C8,"Description")</f>
        <v>Ford Motor Company is an automobile company that designs, manufactures, markets, and services a full line of Ford trucks, utility vehicles, cars as well as Lincoln luxury vehicles. The Company operates in three segments: Automotive, Mobility and Ford Credit. The Automotive segment is engaged in developing, manufacturing, distributing, and servicing the vehicles, parts and accessories of Ford and Lincoln vehicles. The Mobility segment primarily includes the development of Ford’s autonomous vehicles and related businesses. The Company also holds ownership is Argo AI, which is a developer of autonomous driving systems, and Spin, which is a micro-mobility service provider. The Ford Credit segment is comprised of the Ford Credit business on a consolidated basis, which is primarily vehicle-related financing and leasing activities. Ford Credit offers a wide variety of automotive financing products to and through automotive dealers throughout the world.</v>
      </c>
      <c r="E8" s="14" t="str" cm="1">
        <f t="array" ref="E8">_FV(C8,"Headquarters")</f>
        <v>1 American Rd, DEARBORN, MI, 48126-2701 US</v>
      </c>
      <c r="F8" s="2" t="str" cm="1">
        <f t="array" ref="F8">_FV(C8,"Name")</f>
        <v>FORD MOTOR COMPANY</v>
      </c>
      <c r="G8" s="2" t="str" cm="1">
        <f t="array" ref="G8">_FV(C8,"Official name",TRUE)</f>
        <v>FORD MOTOR COMPANY</v>
      </c>
      <c r="H8" s="1" t="str" cm="1">
        <f t="array" ref="H8">_FV(C8,"Ticker symbol",TRUE)</f>
        <v>F PR C</v>
      </c>
      <c r="I8" s="2" t="str" cm="1">
        <f t="array" ref="I8">_FV(C8,"Industry")</f>
        <v>Automobiles &amp; Auto Parts</v>
      </c>
      <c r="J8" s="1" t="str" cm="1">
        <f t="array" ref="J8">_FV(C8,"Instrument type",TRUE)</f>
        <v>Stock</v>
      </c>
      <c r="K8" s="8" cm="1">
        <f t="array" ref="K8">_FV(C8,"Employees")</f>
        <v>186000</v>
      </c>
      <c r="L8" s="2" t="str" cm="1">
        <f t="array" ref="L8">_FV(C8,"Currency")</f>
        <v>USD</v>
      </c>
      <c r="M8" s="2" t="str" cm="1">
        <f t="array" ref="M8">_FV(C8,"Exchange")</f>
        <v>New York Stock Exchange</v>
      </c>
      <c r="N8" s="2" t="str" cm="1">
        <f t="array" ref="N8">_FV(C8,"Exchange abbreviation",TRUE)</f>
        <v>XNYS</v>
      </c>
      <c r="O8" s="4" cm="1">
        <f t="array" ref="O8">_FV(C8,"Previous close",TRUE)</f>
        <v>27.94</v>
      </c>
      <c r="P8" s="4" cm="1">
        <f t="array" ref="P8">_FV(C8,"Open")</f>
        <v>27.86</v>
      </c>
      <c r="Q8" s="4" cm="1">
        <f t="array" ref="Q8">_FV(C8,"Price")</f>
        <v>28.04</v>
      </c>
      <c r="R8" s="4" cm="1">
        <f t="array" ref="R8">_FV(C8,"High")</f>
        <v>28.04</v>
      </c>
      <c r="S8" s="4" cm="1">
        <f t="array" ref="S8">_FV(C8,"Low")</f>
        <v>27.86</v>
      </c>
      <c r="T8" s="5" cm="1">
        <f t="array" ref="T8">_FV(C8,"52 week high",TRUE)</f>
        <v>28.04</v>
      </c>
      <c r="U8" s="5" cm="1">
        <f t="array" ref="U8">_FV(C8,"52 week low",TRUE)</f>
        <v>22.55</v>
      </c>
      <c r="V8" s="6" cm="1">
        <f t="array" ref="V8">_FV(C8,"Beta")</f>
        <v>1.1469</v>
      </c>
      <c r="W8" s="5" cm="1">
        <f t="array" ref="W8">_FV(C8,"Change")</f>
        <v>0.1</v>
      </c>
      <c r="X8" s="7" cm="1">
        <f t="array" ref="X8">_FV(C8,"Change (%)",TRUE)</f>
        <v>3.5790000000000001E-3</v>
      </c>
      <c r="Y8" s="9" cm="1">
        <f t="array" ref="Y8">_FV(C8,"Last trade time",TRUE)</f>
        <v>44414.958333378905</v>
      </c>
      <c r="Z8" s="10" cm="1">
        <f t="array" ref="Z8">_FV(C8,"Market cap",TRUE)</f>
        <v>53796840000</v>
      </c>
      <c r="AA8" s="11" cm="1">
        <f t="array" ref="AA8">_FV(C8,"P/E",TRUE)</f>
        <v>0</v>
      </c>
      <c r="AB8" s="12" cm="1">
        <f t="array" ref="AB8">_FV(C8,"Volume")</f>
        <v>39252</v>
      </c>
      <c r="AC8" s="12" cm="1">
        <f t="array" ref="AC8">_FV(C8,"Volume average",TRUE)</f>
        <v>38936</v>
      </c>
      <c r="AD8" s="12" cm="1">
        <f t="array" ref="AD8">_FV(C8,"Shares outstanding",TRUE)</f>
        <v>3923912000</v>
      </c>
      <c r="AE8" s="13" cm="1">
        <f t="array" ref="AE8">_FV(C8,"Year incorporated",TRUE)</f>
        <v>1919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45FAD-D9DF-402C-BFCC-33FF1253A8CB}">
  <dimension ref="B2:AE8"/>
  <sheetViews>
    <sheetView tabSelected="1" zoomScale="70" zoomScaleNormal="70" workbookViewId="0">
      <selection activeCell="D3" sqref="D3"/>
    </sheetView>
  </sheetViews>
  <sheetFormatPr defaultRowHeight="15.75" x14ac:dyDescent="0.25"/>
  <cols>
    <col min="1" max="1" width="9.140625" style="1"/>
    <col min="2" max="2" width="14" style="1" customWidth="1"/>
    <col min="3" max="3" width="26.85546875" style="1" customWidth="1"/>
    <col min="4" max="4" width="50.5703125" style="14" customWidth="1"/>
    <col min="5" max="5" width="13.42578125" style="14" customWidth="1"/>
    <col min="6" max="7" width="13.7109375" style="2" customWidth="1"/>
    <col min="8" max="8" width="13.7109375" style="1" customWidth="1"/>
    <col min="9" max="9" width="13.7109375" style="2" customWidth="1"/>
    <col min="10" max="10" width="13.7109375" style="1" customWidth="1"/>
    <col min="11" max="14" width="13.42578125" style="2" customWidth="1"/>
    <col min="15" max="15" width="12.85546875" style="1" customWidth="1"/>
    <col min="16" max="19" width="13.7109375" style="1" customWidth="1"/>
    <col min="20" max="24" width="13.42578125" style="2" customWidth="1"/>
    <col min="25" max="25" width="17.7109375" style="1" customWidth="1"/>
    <col min="26" max="26" width="23.7109375" style="1" customWidth="1"/>
    <col min="27" max="29" width="13.7109375" style="1" customWidth="1"/>
    <col min="30" max="30" width="18" style="1" customWidth="1"/>
    <col min="31" max="31" width="13.7109375" style="1" customWidth="1"/>
    <col min="32" max="16384" width="9.140625" style="1"/>
  </cols>
  <sheetData>
    <row r="2" spans="2:31" x14ac:dyDescent="0.25">
      <c r="C2" s="1" t="s">
        <v>4</v>
      </c>
    </row>
    <row r="3" spans="2:31" s="17" customFormat="1" ht="50.25" customHeight="1" x14ac:dyDescent="0.25">
      <c r="B3" s="17" t="s">
        <v>1</v>
      </c>
      <c r="C3" s="17" t="s">
        <v>2</v>
      </c>
      <c r="D3" s="18" t="s">
        <v>0</v>
      </c>
      <c r="E3" s="18" t="s">
        <v>13</v>
      </c>
      <c r="F3" s="18" t="s">
        <v>20</v>
      </c>
      <c r="G3" s="18" t="s">
        <v>21</v>
      </c>
      <c r="H3" s="18" t="s">
        <v>27</v>
      </c>
      <c r="I3" s="18" t="s">
        <v>15</v>
      </c>
      <c r="J3" s="18" t="s">
        <v>16</v>
      </c>
      <c r="K3" s="18" t="s">
        <v>10</v>
      </c>
      <c r="L3" s="18" t="s">
        <v>9</v>
      </c>
      <c r="M3" s="18" t="s">
        <v>11</v>
      </c>
      <c r="N3" s="18" t="s">
        <v>12</v>
      </c>
      <c r="O3" s="18" t="s">
        <v>3</v>
      </c>
      <c r="P3" s="18" t="s">
        <v>22</v>
      </c>
      <c r="Q3" s="18" t="s">
        <v>24</v>
      </c>
      <c r="R3" s="18" t="s">
        <v>14</v>
      </c>
      <c r="S3" s="18" t="s">
        <v>18</v>
      </c>
      <c r="T3" s="18" t="s">
        <v>5</v>
      </c>
      <c r="U3" s="18" t="s">
        <v>30</v>
      </c>
      <c r="V3" s="18" t="s">
        <v>6</v>
      </c>
      <c r="W3" s="18" t="s">
        <v>7</v>
      </c>
      <c r="X3" s="18" t="s">
        <v>8</v>
      </c>
      <c r="Y3" s="18" t="s">
        <v>17</v>
      </c>
      <c r="Z3" s="18" t="s">
        <v>19</v>
      </c>
      <c r="AA3" s="18" t="s">
        <v>23</v>
      </c>
      <c r="AB3" s="18" t="s">
        <v>26</v>
      </c>
      <c r="AC3" s="18" t="s">
        <v>28</v>
      </c>
      <c r="AD3" s="18" t="s">
        <v>25</v>
      </c>
      <c r="AE3" s="18" t="s">
        <v>29</v>
      </c>
    </row>
    <row r="4" spans="2:31" ht="61.5" customHeight="1" x14ac:dyDescent="0.25">
      <c r="B4" s="16">
        <f ca="1">TODAY()</f>
        <v>44415</v>
      </c>
      <c r="C4" s="3" t="e" vm="1">
        <v>#VALUE!</v>
      </c>
      <c r="D4" s="14" t="str" cm="1">
        <f t="array" ref="D4">_FV(C4,"Description")</f>
        <v>Apple Inc. designs, manufactures and markets smartphones, personal computers, tablets, wearables and accessories, and sells a variety of related services. The Company’s products include iPhone, Mac, iPad, and Wearables, Home and Accessories. iPhone is the Company’s line of smartphones based on its iOS operating system. Mac is the Company’s line of personal computers based on its macOS operating system. iPad is the Company’s line of multi-purpose tablets based on its iPadOS operating system. Wearables, Home and Accessories includes AirPods, Apple TV, Apple Watch, Beats products, HomePod, iPod touch and other Apple-branded and third-party accessories. AirPods are the Company’s wireless headphones that interact with Siri. Apple Watch is the Company’s line of smart watches. Its services include Advertising, AppleCare, Cloud Services, Digital Content and Payment Services. Its customers are primarily in the consumer, small and mid-sized business, education, enterprise and government markets.</v>
      </c>
      <c r="E4" s="14" t="str" cm="1">
        <f t="array" ref="E4">_FV(C4,"Headquarters")</f>
        <v>1 Apple Park Way, CUPERTINO, CA, 95014-0642 US</v>
      </c>
      <c r="F4" s="2" t="str" cm="1">
        <f t="array" ref="F4">_FV(C4,"Name")</f>
        <v>APPLE INC.</v>
      </c>
      <c r="G4" s="2" t="str" cm="1">
        <f t="array" ref="G4">_FV(C4,"Official name",TRUE)</f>
        <v>APPLE INC.</v>
      </c>
      <c r="H4" s="1" t="str" cm="1">
        <f t="array" ref="H4">_FV(C4,"Ticker symbol",TRUE)</f>
        <v>AAPL</v>
      </c>
      <c r="I4" s="2" t="str" cm="1">
        <f t="array" ref="I4">_FV(C4,"Industry")</f>
        <v>Computers, Phones &amp; Household Electronics</v>
      </c>
      <c r="J4" s="1" t="str" cm="1">
        <f t="array" ref="J4">_FV(C4,"Instrument type",TRUE)</f>
        <v>Stock</v>
      </c>
      <c r="K4" s="8" cm="1">
        <f t="array" ref="K4">_FV(C4,"Employees")</f>
        <v>147000</v>
      </c>
      <c r="L4" s="2" t="str" cm="1">
        <f t="array" ref="L4">_FV(C4,"Currency")</f>
        <v>USD</v>
      </c>
      <c r="M4" s="2" t="str" cm="1">
        <f t="array" ref="M4">_FV(C4,"Exchange")</f>
        <v>Nasdaq Stock Market</v>
      </c>
      <c r="N4" s="2" t="str" cm="1">
        <f t="array" ref="N4">_FV(C4,"Exchange abbreviation",TRUE)</f>
        <v>XNAS</v>
      </c>
      <c r="O4" s="4" cm="1">
        <f t="array" ref="O4">_FV(C4,"Previous close",TRUE)</f>
        <v>146.84</v>
      </c>
      <c r="P4" s="4" cm="1">
        <f t="array" ref="P4">_FV(C4,"Open")</f>
        <v>146.35</v>
      </c>
      <c r="Q4" s="4" cm="1">
        <f t="array" ref="Q4">_FV(C4,"Price")</f>
        <v>146.13999999999999</v>
      </c>
      <c r="R4" s="4" cm="1">
        <f t="array" ref="R4">_FV(C4,"High")</f>
        <v>147.11000000000001</v>
      </c>
      <c r="S4" s="4" cm="1">
        <f t="array" ref="S4">_FV(C4,"Low")</f>
        <v>145.63</v>
      </c>
      <c r="T4" s="5" cm="1">
        <f t="array" ref="T4">_FV(C4,"52 week high",TRUE)</f>
        <v>150</v>
      </c>
      <c r="U4" s="5" cm="1">
        <f t="array" ref="U4">_FV(C4,"52 week low",TRUE)</f>
        <v>103.1</v>
      </c>
      <c r="V4" s="6" cm="1">
        <f t="array" ref="V4">_FV(C4,"Beta")</f>
        <v>1.2036</v>
      </c>
      <c r="W4" s="5" cm="1">
        <f t="array" ref="W4">_FV(C4,"Change")</f>
        <v>-0.7</v>
      </c>
      <c r="X4" s="7" cm="1">
        <f t="array" ref="X4">_FV(C4,"Change (%)",TRUE)</f>
        <v>-4.7670000000000004E-3</v>
      </c>
      <c r="Y4" s="9" cm="1">
        <f t="array" ref="Y4">_FV(C4,"Last trade time",TRUE)</f>
        <v>44414.999986110939</v>
      </c>
      <c r="Z4" s="10" cm="1">
        <f t="array" ref="Z4">_FV(C4,"Market cap",TRUE)</f>
        <v>2430926000000</v>
      </c>
      <c r="AA4" s="11" cm="1">
        <f t="array" ref="AA4">_FV(C4,"P/E",TRUE)</f>
        <v>28.7576</v>
      </c>
      <c r="AB4" s="12" cm="1">
        <f t="array" ref="AB4">_FV(C4,"Volume")</f>
        <v>54126813</v>
      </c>
      <c r="AC4" s="12" cm="1">
        <f t="array" ref="AC4">_FV(C4,"Volume average",TRUE)</f>
        <v>85982418</v>
      </c>
      <c r="AD4" s="12" cm="1">
        <f t="array" ref="AD4">_FV(C4,"Shares outstanding",TRUE)</f>
        <v>16530170000</v>
      </c>
      <c r="AE4" s="13" cm="1">
        <f t="array" ref="AE4">_FV(C4,"Year incorporated",TRUE)</f>
        <v>1977</v>
      </c>
    </row>
    <row r="5" spans="2:31" ht="99.95" customHeight="1" x14ac:dyDescent="0.25">
      <c r="B5" s="16">
        <f t="shared" ref="B5:B8" ca="1" si="0">TODAY()</f>
        <v>44415</v>
      </c>
      <c r="C5" s="3" t="e" vm="2">
        <v>#VALUE!</v>
      </c>
      <c r="D5" s="14" t="str" cm="1">
        <f t="array" ref="D5">_FV(C5,"Description")</f>
        <v>Facebook, Inc. is focused on building products that enable people to connect and share through mobile devices, personal computers virtual reality headsets, and in-home devices. The Company's products include Facebook, Instagram, Messenger, WhatsApp and Facebook Reality Labs.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and creators. Messenger is a messaging application for people to connect with friends, family, groups, and businesses across platforms and devices. WhatsApp is a messaging application that is used by people around the world to communicate and transact in a private way. Its Facebook Reality Labs offers augmented and virtual reality products, which include Oculus virtual reality technology and content platform.</v>
      </c>
      <c r="E5" s="14" t="str" cm="1">
        <f t="array" ref="E5">_FV(C5,"Headquarters")</f>
        <v>1601 Willow Rd, MENLO PARK, CA, 94025-1452 US</v>
      </c>
      <c r="F5" s="2" t="str" cm="1">
        <f t="array" ref="F5">_FV(C5,"Name")</f>
        <v>FACEBOOK, INC.</v>
      </c>
      <c r="G5" s="2" t="str" cm="1">
        <f t="array" ref="G5">_FV(C5,"Official name",TRUE)</f>
        <v>FACEBOOK, INC.</v>
      </c>
      <c r="H5" s="1" t="str" cm="1">
        <f t="array" ref="H5">_FV(C5,"Ticker symbol",TRUE)</f>
        <v>FB</v>
      </c>
      <c r="I5" s="2" t="str" cm="1">
        <f t="array" ref="I5">_FV(C5,"Industry")</f>
        <v>Software &amp; IT Services</v>
      </c>
      <c r="J5" s="1" t="str" cm="1">
        <f t="array" ref="J5">_FV(C5,"Instrument type",TRUE)</f>
        <v>Stock</v>
      </c>
      <c r="K5" s="8" cm="1">
        <f t="array" ref="K5">_FV(C5,"Employees")</f>
        <v>63404</v>
      </c>
      <c r="L5" s="2" t="str" cm="1">
        <f t="array" ref="L5">_FV(C5,"Currency")</f>
        <v>USD</v>
      </c>
      <c r="M5" s="2" t="str" cm="1">
        <f t="array" ref="M5">_FV(C5,"Exchange")</f>
        <v>Nasdaq Stock Market</v>
      </c>
      <c r="N5" s="2" t="str" cm="1">
        <f t="array" ref="N5">_FV(C5,"Exchange abbreviation",TRUE)</f>
        <v>XNAS</v>
      </c>
      <c r="O5" s="4" cm="1">
        <f t="array" ref="O5">_FV(C5,"Previous close",TRUE)</f>
        <v>362.97</v>
      </c>
      <c r="P5" s="4" cm="1">
        <f t="array" ref="P5">_FV(C5,"Open")</f>
        <v>361.4</v>
      </c>
      <c r="Q5" s="4" cm="1">
        <f t="array" ref="Q5">_FV(C5,"Price")</f>
        <v>363.51</v>
      </c>
      <c r="R5" s="4" cm="1">
        <f t="array" ref="R5">_FV(C5,"High")</f>
        <v>365.15</v>
      </c>
      <c r="S5" s="4" cm="1">
        <f t="array" ref="S5">_FV(C5,"Low")</f>
        <v>361.39499999999998</v>
      </c>
      <c r="T5" s="5" cm="1">
        <f t="array" ref="T5">_FV(C5,"52 week high",TRUE)</f>
        <v>377.54989999999998</v>
      </c>
      <c r="U5" s="5" cm="1">
        <f t="array" ref="U5">_FV(C5,"52 week low",TRUE)</f>
        <v>244.13</v>
      </c>
      <c r="V5" s="6" cm="1">
        <f t="array" ref="V5">_FV(C5,"Beta")</f>
        <v>1.2915000000000001</v>
      </c>
      <c r="W5" s="5" cm="1">
        <f t="array" ref="W5">_FV(C5,"Change")</f>
        <v>0.54</v>
      </c>
      <c r="X5" s="7" cm="1">
        <f t="array" ref="X5">_FV(C5,"Change (%)",TRUE)</f>
        <v>1.488E-3</v>
      </c>
      <c r="Y5" s="9" cm="1">
        <f t="array" ref="Y5">_FV(C5,"Last trade time",TRUE)</f>
        <v>44414.999848135936</v>
      </c>
      <c r="Z5" s="10" cm="1">
        <f t="array" ref="Z5">_FV(C5,"Market cap",TRUE)</f>
        <v>1024896451950</v>
      </c>
      <c r="AA5" s="11" cm="1">
        <f t="array" ref="AA5">_FV(C5,"P/E",TRUE)</f>
        <v>26.917300000000001</v>
      </c>
      <c r="AB5" s="12" cm="1">
        <f t="array" ref="AB5">_FV(C5,"Volume")</f>
        <v>8925017</v>
      </c>
      <c r="AC5" s="12" cm="1">
        <f t="array" ref="AC5">_FV(C5,"Volume average",TRUE)</f>
        <v>15417517</v>
      </c>
      <c r="AD5" s="12" cm="1">
        <f t="array" ref="AD5">_FV(C5,"Shares outstanding",TRUE)</f>
        <v>2819445000</v>
      </c>
      <c r="AE5" s="13" cm="1">
        <f t="array" ref="AE5">_FV(C5,"Year incorporated",TRUE)</f>
        <v>2004</v>
      </c>
    </row>
    <row r="6" spans="2:31" ht="99.95" customHeight="1" x14ac:dyDescent="0.25">
      <c r="B6" s="16">
        <f t="shared" ca="1" si="0"/>
        <v>44415</v>
      </c>
      <c r="C6" s="15" t="e" vm="3">
        <v>#VALUE!</v>
      </c>
      <c r="D6" s="14" t="str" cm="1">
        <f t="array" ref="D6">_FV(C6,"Description")</f>
        <v>Amazon.com, Inc. offers a range of products and services through its Websites. The Company's products include merchandise and content that it purchases for resale from vendors and those offered by third-party sellers. It also manufactures and sells electronic devices, including Kindle, Fire tablet, Fire TV, Echo, Ring, and other devices and it develops and produce media content. It operates through three segments: North America, International and Amazon Web Services (AWS). AWS offers a set of technology services, including compute, storage, database, analytics, and machine learning. In addition, the Company provides services, such as advertising to sellers, vendors, publishers, authors, and others, through programs such as sponsored ads, display, and video advertising. It also offers Amazon Prime, a membership program that includes free shipping, access to streaming of various movies and television (TV) episodes, including Amazon Original content.</v>
      </c>
      <c r="E6" s="14" t="str" cm="1">
        <f t="array" ref="E6">_FV(C6,"Headquarters")</f>
        <v>410 Terry Ave N, SEATTLE, WA, 98109-5210 US</v>
      </c>
      <c r="F6" s="2" t="str" cm="1">
        <f t="array" ref="F6">_FV(C6,"Name")</f>
        <v>AMAZON.COM, INC.</v>
      </c>
      <c r="G6" s="2" t="str" cm="1">
        <f t="array" ref="G6">_FV(C6,"Official name",TRUE)</f>
        <v>AMAZON.COM, INC.</v>
      </c>
      <c r="H6" s="1" t="str" cm="1">
        <f t="array" ref="H6">_FV(C6,"Ticker symbol",TRUE)</f>
        <v>AMZN</v>
      </c>
      <c r="I6" s="2" t="str" cm="1">
        <f t="array" ref="I6">_FV(C6,"Industry")</f>
        <v>Diversified Retail</v>
      </c>
      <c r="J6" s="1" t="str" cm="1">
        <f t="array" ref="J6">_FV(C6,"Instrument type",TRUE)</f>
        <v>Stock</v>
      </c>
      <c r="K6" s="8" cm="1">
        <f t="array" ref="K6">_FV(C6,"Employees")</f>
        <v>1335000</v>
      </c>
      <c r="L6" s="2" t="str" cm="1">
        <f t="array" ref="L6">_FV(C6,"Currency")</f>
        <v>USD</v>
      </c>
      <c r="M6" s="2" t="str" cm="1">
        <f t="array" ref="M6">_FV(C6,"Exchange")</f>
        <v>Nasdaq Stock Market</v>
      </c>
      <c r="N6" s="2" t="str" cm="1">
        <f t="array" ref="N6">_FV(C6,"Exchange abbreviation",TRUE)</f>
        <v>XNAS</v>
      </c>
      <c r="O6" s="4" cm="1">
        <f t="array" ref="O6">_FV(C6,"Previous close",TRUE)</f>
        <v>3375.99</v>
      </c>
      <c r="P6" s="4" cm="1">
        <f t="array" ref="P6">_FV(C6,"Open")</f>
        <v>3375</v>
      </c>
      <c r="Q6" s="4" cm="1">
        <f t="array" ref="Q6">_FV(C6,"Price")</f>
        <v>3344.94</v>
      </c>
      <c r="R6" s="4" cm="1">
        <f t="array" ref="R6">_FV(C6,"High")</f>
        <v>3375</v>
      </c>
      <c r="S6" s="4" cm="1">
        <f t="array" ref="S6">_FV(C6,"Low")</f>
        <v>3329.0373</v>
      </c>
      <c r="T6" s="5" cm="1">
        <f t="array" ref="T6">_FV(C6,"52 week high",TRUE)</f>
        <v>3773.0781999999999</v>
      </c>
      <c r="U6" s="5" cm="1">
        <f t="array" ref="U6">_FV(C6,"52 week low",TRUE)</f>
        <v>2871</v>
      </c>
      <c r="V6" s="6" cm="1">
        <f t="array" ref="V6">_FV(C6,"Beta")</f>
        <v>1.1440999999999999</v>
      </c>
      <c r="W6" s="5" cm="1">
        <f t="array" ref="W6">_FV(C6,"Change")</f>
        <v>-31.05</v>
      </c>
      <c r="X6" s="7" cm="1">
        <f t="array" ref="X6">_FV(C6,"Change (%)",TRUE)</f>
        <v>-9.1970000000000003E-3</v>
      </c>
      <c r="Y6" s="9" cm="1">
        <f t="array" ref="Y6">_FV(C6,"Last trade time",TRUE)</f>
        <v>44414.999973691403</v>
      </c>
      <c r="Z6" s="10" cm="1">
        <f t="array" ref="Z6">_FV(C6,"Market cap",TRUE)</f>
        <v>1694013086070</v>
      </c>
      <c r="AA6" s="11" cm="1">
        <f t="array" ref="AA6">_FV(C6,"P/E",TRUE)</f>
        <v>58.8371</v>
      </c>
      <c r="AB6" s="12" cm="1">
        <f t="array" ref="AB6">_FV(C6,"Volume")</f>
        <v>2637644</v>
      </c>
      <c r="AC6" s="12" cm="1">
        <f t="array" ref="AC6">_FV(C6,"Volume average",TRUE)</f>
        <v>3834602</v>
      </c>
      <c r="AD6" s="12" cm="1">
        <f t="array" ref="AD6">_FV(C6,"Shares outstanding",TRUE)</f>
        <v>506440500</v>
      </c>
      <c r="AE6" s="13" cm="1">
        <f t="array" ref="AE6">_FV(C6,"Year incorporated",TRUE)</f>
        <v>1996</v>
      </c>
    </row>
    <row r="7" spans="2:31" ht="99.95" customHeight="1" x14ac:dyDescent="0.25">
      <c r="B7" s="16">
        <f t="shared" ca="1" si="0"/>
        <v>44415</v>
      </c>
      <c r="C7" s="15" t="e" vm="4">
        <v>#VALUE!</v>
      </c>
      <c r="D7" s="14" t="str" cm="1">
        <f t="array" ref="D7">_FV(C7,"Description")</f>
        <v>Citigroup Inc. is a diversified financial services holding company. The Company provides a range of financial products and services, including consumer banking and credit, corporate and investment banking, securities brokerage, trade and securities services and wealth management. Its business segments include Global Consumer Banking (GCB), Institutional Clients Group (ICG) and Corporate/Other. GCB segment includes a global, full-service consumer franchise delivering an array of banking, credit card, lending and investment services through a network of local branches, offices and electronic delivery systems. ICG segment consists of banking and markets and securities services and provides corporate, institutional, public sector and high-net-worth clients with a range of banking and financial products and services. Corporate/Other segment includes unallocated costs of global staff functions, other corporate expenses and unallocated global operations and technology expenses.</v>
      </c>
      <c r="E7" s="14" t="str" cm="1">
        <f t="array" ref="E7">_FV(C7,"Headquarters")</f>
        <v>388 Greenwich St, NEW YORK, NY, 10013-2375 US</v>
      </c>
      <c r="F7" s="2" t="str" cm="1">
        <f t="array" ref="F7">_FV(C7,"Name")</f>
        <v>CITIGROUP INC.</v>
      </c>
      <c r="G7" s="2" t="str" cm="1">
        <f t="array" ref="G7">_FV(C7,"Official name",TRUE)</f>
        <v>CITIGROUP INC.</v>
      </c>
      <c r="H7" s="1" t="str" cm="1">
        <f t="array" ref="H7">_FV(C7,"Ticker symbol",TRUE)</f>
        <v>C</v>
      </c>
      <c r="I7" s="2" t="str" cm="1">
        <f t="array" ref="I7">_FV(C7,"Industry")</f>
        <v>Banking Services</v>
      </c>
      <c r="J7" s="1" t="str" cm="1">
        <f t="array" ref="J7">_FV(C7,"Instrument type",TRUE)</f>
        <v>Stock</v>
      </c>
      <c r="K7" s="8" cm="1">
        <f t="array" ref="K7">_FV(C7,"Employees")</f>
        <v>214000</v>
      </c>
      <c r="L7" s="2" t="str" cm="1">
        <f t="array" ref="L7">_FV(C7,"Currency")</f>
        <v>USD</v>
      </c>
      <c r="M7" s="2" t="str" cm="1">
        <f t="array" ref="M7">_FV(C7,"Exchange")</f>
        <v>New York Stock Exchange</v>
      </c>
      <c r="N7" s="2" t="str" cm="1">
        <f t="array" ref="N7">_FV(C7,"Exchange abbreviation",TRUE)</f>
        <v>XNYS</v>
      </c>
      <c r="O7" s="4" cm="1">
        <f t="array" ref="O7">_FV(C7,"Previous close",TRUE)</f>
        <v>69.69</v>
      </c>
      <c r="P7" s="4" cm="1">
        <f t="array" ref="P7">_FV(C7,"Open")</f>
        <v>70.78</v>
      </c>
      <c r="Q7" s="4" cm="1">
        <f t="array" ref="Q7">_FV(C7,"Price")</f>
        <v>71.069999999999993</v>
      </c>
      <c r="R7" s="4" cm="1">
        <f t="array" ref="R7">_FV(C7,"High")</f>
        <v>71.5</v>
      </c>
      <c r="S7" s="4" cm="1">
        <f t="array" ref="S7">_FV(C7,"Low")</f>
        <v>70.58</v>
      </c>
      <c r="T7" s="5" cm="1">
        <f t="array" ref="T7">_FV(C7,"52 week high",TRUE)</f>
        <v>80.290000000000006</v>
      </c>
      <c r="U7" s="5" cm="1">
        <f t="array" ref="U7">_FV(C7,"52 week low",TRUE)</f>
        <v>40.49</v>
      </c>
      <c r="V7" s="6" cm="1">
        <f t="array" ref="V7">_FV(C7,"Beta")</f>
        <v>1.9054</v>
      </c>
      <c r="W7" s="5" cm="1">
        <f t="array" ref="W7">_FV(C7,"Change")</f>
        <v>1.38</v>
      </c>
      <c r="X7" s="7" cm="1">
        <f t="array" ref="X7">_FV(C7,"Change (%)",TRUE)</f>
        <v>1.9802E-2</v>
      </c>
      <c r="Y7" s="9" cm="1">
        <f t="array" ref="Y7">_FV(C7,"Last trade time",TRUE)</f>
        <v>44414.999508367968</v>
      </c>
      <c r="Z7" s="10" cm="1">
        <f t="array" ref="Z7">_FV(C7,"Market cap",TRUE)</f>
        <v>144052500000</v>
      </c>
      <c r="AA7" s="11" cm="1">
        <f t="array" ref="AA7">_FV(C7,"P/E",TRUE)</f>
        <v>7.1490999999999998</v>
      </c>
      <c r="AB7" s="12" cm="1">
        <f t="array" ref="AB7">_FV(C7,"Volume")</f>
        <v>23915372</v>
      </c>
      <c r="AC7" s="12" cm="1">
        <f t="array" ref="AC7">_FV(C7,"Volume average",TRUE)</f>
        <v>19774862</v>
      </c>
      <c r="AD7" s="12" cm="1">
        <f t="array" ref="AD7">_FV(C7,"Shares outstanding",TRUE)</f>
        <v>2067048000</v>
      </c>
      <c r="AE7" s="13" cm="1">
        <f t="array" ref="AE7">_FV(C7,"Year incorporated",TRUE)</f>
        <v>1988</v>
      </c>
    </row>
    <row r="8" spans="2:31" ht="99.95" customHeight="1" x14ac:dyDescent="0.25">
      <c r="B8" s="16">
        <f t="shared" ca="1" si="0"/>
        <v>44415</v>
      </c>
      <c r="C8" s="3" t="e" vm="5">
        <v>#VALUE!</v>
      </c>
      <c r="D8" s="14" t="str" cm="1">
        <f t="array" ref="D8">_FV(C8,"Description")</f>
        <v>Ford Motor Company is an automobile company that designs, manufactures, markets, and services a full line of Ford trucks, utility vehicles, cars as well as Lincoln luxury vehicles. The Company operates in three segments: Automotive, Mobility and Ford Credit. The Automotive segment is engaged in developing, manufacturing, distributing, and servicing the vehicles, parts and accessories of Ford and Lincoln vehicles. The Mobility segment primarily includes the development of Ford’s autonomous vehicles and related businesses. The Company also holds ownership is Argo AI, which is a developer of autonomous driving systems, and Spin, which is a micro-mobility service provider. The Ford Credit segment is comprised of the Ford Credit business on a consolidated basis, which is primarily vehicle-related financing and leasing activities. Ford Credit offers a wide variety of automotive financing products to and through automotive dealers throughout the world.</v>
      </c>
      <c r="E8" s="14" t="str" cm="1">
        <f t="array" ref="E8">_FV(C8,"Headquarters")</f>
        <v>1 American Rd, DEARBORN, MI, 48126-2701 US</v>
      </c>
      <c r="F8" s="2" t="str" cm="1">
        <f t="array" ref="F8">_FV(C8,"Name")</f>
        <v>FORD MOTOR COMPANY</v>
      </c>
      <c r="G8" s="2" t="str" cm="1">
        <f t="array" ref="G8">_FV(C8,"Official name",TRUE)</f>
        <v>FORD MOTOR COMPANY</v>
      </c>
      <c r="H8" s="1" t="str" cm="1">
        <f t="array" ref="H8">_FV(C8,"Ticker symbol",TRUE)</f>
        <v>F PR C</v>
      </c>
      <c r="I8" s="2" t="str" cm="1">
        <f t="array" ref="I8">_FV(C8,"Industry")</f>
        <v>Automobiles &amp; Auto Parts</v>
      </c>
      <c r="J8" s="1" t="str" cm="1">
        <f t="array" ref="J8">_FV(C8,"Instrument type",TRUE)</f>
        <v>Stock</v>
      </c>
      <c r="K8" s="8" cm="1">
        <f t="array" ref="K8">_FV(C8,"Employees")</f>
        <v>186000</v>
      </c>
      <c r="L8" s="2" t="str" cm="1">
        <f t="array" ref="L8">_FV(C8,"Currency")</f>
        <v>USD</v>
      </c>
      <c r="M8" s="2" t="str" cm="1">
        <f t="array" ref="M8">_FV(C8,"Exchange")</f>
        <v>New York Stock Exchange</v>
      </c>
      <c r="N8" s="2" t="str" cm="1">
        <f t="array" ref="N8">_FV(C8,"Exchange abbreviation",TRUE)</f>
        <v>XNYS</v>
      </c>
      <c r="O8" s="4" cm="1">
        <f t="array" ref="O8">_FV(C8,"Previous close",TRUE)</f>
        <v>27.94</v>
      </c>
      <c r="P8" s="4" cm="1">
        <f t="array" ref="P8">_FV(C8,"Open")</f>
        <v>27.86</v>
      </c>
      <c r="Q8" s="4" cm="1">
        <f t="array" ref="Q8">_FV(C8,"Price")</f>
        <v>28.04</v>
      </c>
      <c r="R8" s="4" cm="1">
        <f t="array" ref="R8">_FV(C8,"High")</f>
        <v>28.04</v>
      </c>
      <c r="S8" s="4" cm="1">
        <f t="array" ref="S8">_FV(C8,"Low")</f>
        <v>27.86</v>
      </c>
      <c r="T8" s="5" cm="1">
        <f t="array" ref="T8">_FV(C8,"52 week high",TRUE)</f>
        <v>28.04</v>
      </c>
      <c r="U8" s="5" cm="1">
        <f t="array" ref="U8">_FV(C8,"52 week low",TRUE)</f>
        <v>22.55</v>
      </c>
      <c r="V8" s="6" cm="1">
        <f t="array" ref="V8">_FV(C8,"Beta")</f>
        <v>1.1469</v>
      </c>
      <c r="W8" s="5" cm="1">
        <f t="array" ref="W8">_FV(C8,"Change")</f>
        <v>0.1</v>
      </c>
      <c r="X8" s="7" cm="1">
        <f t="array" ref="X8">_FV(C8,"Change (%)",TRUE)</f>
        <v>3.5790000000000001E-3</v>
      </c>
      <c r="Y8" s="9" cm="1">
        <f t="array" ref="Y8">_FV(C8,"Last trade time",TRUE)</f>
        <v>44414.958333378905</v>
      </c>
      <c r="Z8" s="10" cm="1">
        <f t="array" ref="Z8">_FV(C8,"Market cap",TRUE)</f>
        <v>53796840000</v>
      </c>
      <c r="AA8" s="11" cm="1">
        <f t="array" ref="AA8">_FV(C8,"P/E",TRUE)</f>
        <v>0</v>
      </c>
      <c r="AB8" s="12" cm="1">
        <f t="array" ref="AB8">_FV(C8,"Volume")</f>
        <v>39252</v>
      </c>
      <c r="AC8" s="12" cm="1">
        <f t="array" ref="AC8">_FV(C8,"Volume average",TRUE)</f>
        <v>38936</v>
      </c>
      <c r="AD8" s="12" cm="1">
        <f t="array" ref="AD8">_FV(C8,"Shares outstanding",TRUE)</f>
        <v>3923912000</v>
      </c>
      <c r="AE8" s="13" cm="1">
        <f t="array" ref="AE8">_FV(C8,"Year incorporated",TRUE)</f>
        <v>1919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01.08 (2)</vt:lpstr>
      <vt:lpstr>02.08</vt:lpstr>
      <vt:lpstr>03.08</vt:lpstr>
      <vt:lpstr>04.08</vt:lpstr>
      <vt:lpstr>05.08</vt:lpstr>
      <vt:lpstr>06.08</vt:lpstr>
      <vt:lpstr>07.08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Sohit Madati</dc:creator>
  <cp:lastModifiedBy>Sohit Madati</cp:lastModifiedBy>
  <dcterms:created xsi:type="dcterms:W3CDTF">2015-06-05T18:17:20Z</dcterms:created>
  <dcterms:modified xsi:type="dcterms:W3CDTF">2021-08-07T06:28:52Z</dcterms:modified>
</cp:coreProperties>
</file>