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40009_{612E869B-E76F-4305-A949-9ABAF13C3DBC}" xr6:coauthVersionLast="47" xr6:coauthVersionMax="47" xr10:uidLastSave="{00000000-0000-0000-0000-000000000000}"/>
  <bookViews>
    <workbookView xWindow="-120" yWindow="-120" windowWidth="20730" windowHeight="11040"/>
  </bookViews>
  <sheets>
    <sheet name="Car Inventory" sheetId="1" r:id="rId1"/>
    <sheet name="Function &amp; Formula" sheetId="2" r:id="rId2"/>
  </sheets>
  <calcPr calcId="0"/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I4" i="1"/>
  <c r="I5" i="1"/>
  <c r="I6" i="1"/>
  <c r="I7" i="1"/>
  <c r="I8" i="1"/>
  <c r="I9" i="1"/>
  <c r="I10" i="1"/>
  <c r="I11" i="1"/>
  <c r="I12" i="1"/>
  <c r="I13" i="1"/>
  <c r="I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3" i="1"/>
  <c r="G14" i="1"/>
  <c r="G15" i="1"/>
  <c r="G16" i="1"/>
  <c r="G17" i="1"/>
  <c r="G7" i="1"/>
  <c r="G5" i="1"/>
  <c r="G6" i="1"/>
  <c r="G8" i="1"/>
  <c r="G9" i="1"/>
  <c r="G10" i="1"/>
  <c r="G11" i="1"/>
  <c r="G12" i="1"/>
  <c r="G3" i="1"/>
  <c r="G4" i="1"/>
  <c r="G2" i="1"/>
  <c r="C1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F4" i="1"/>
  <c r="F5" i="1"/>
  <c r="F6" i="1"/>
  <c r="F2" i="1"/>
  <c r="E37" i="1"/>
  <c r="E43" i="1"/>
  <c r="E4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5" i="1"/>
  <c r="E46" i="1"/>
  <c r="E47" i="1"/>
  <c r="E48" i="1"/>
  <c r="E49" i="1"/>
  <c r="E50" i="1"/>
  <c r="E51" i="1"/>
  <c r="E52" i="1"/>
  <c r="E53" i="1"/>
  <c r="E3" i="1"/>
  <c r="E2" i="1"/>
  <c r="D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C4" i="1"/>
  <c r="C5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6" i="1"/>
  <c r="C3" i="1"/>
  <c r="C2" i="1"/>
</calcChain>
</file>

<file path=xl/sharedStrings.xml><?xml version="1.0" encoding="utf-8"?>
<sst xmlns="http://schemas.openxmlformats.org/spreadsheetml/2006/main" count="266" uniqueCount="132">
  <si>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</si>
  <si>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</si>
  <si>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</si>
  <si>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</si>
  <si>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</si>
  <si>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</si>
  <si>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</si>
  <si>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</si>
  <si>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</si>
  <si>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</si>
  <si>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</si>
  <si>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</si>
  <si>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</si>
  <si>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</si>
  <si>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</si>
  <si>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</si>
  <si>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</si>
  <si>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</si>
  <si>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</si>
  <si>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</si>
  <si>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</si>
  <si>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</si>
  <si>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</si>
  <si>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</si>
  <si>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</si>
  <si>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</si>
  <si>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</si>
  <si>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</si>
  <si>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</si>
  <si>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</si>
  <si>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</si>
  <si>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</si>
  <si>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</si>
  <si>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</si>
  <si>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</si>
  <si>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</si>
  <si>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</si>
  <si>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</si>
  <si>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</si>
  <si>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</si>
  <si>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</si>
  <si>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</si>
  <si>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GM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</si>
  <si>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</si>
  <si>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</si>
  <si>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</si>
  <si>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</si>
  <si>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</si>
  <si>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</si>
  <si>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</si>
  <si>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</si>
  <si>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</si>
  <si>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</si>
  <si>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</si>
  <si>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TY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</si>
  <si>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</si>
  <si>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</si>
  <si>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</si>
  <si>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</si>
  <si>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</si>
  <si>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</si>
  <si>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</si>
  <si>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</si>
  <si>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</si>
  <si>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</si>
  <si>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</si>
  <si>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</si>
  <si>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</si>
  <si>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</si>
  <si>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</si>
  <si>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</si>
  <si>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</si>
  <si>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</si>
  <si>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</si>
  <si>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</si>
  <si>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</si>
  <si>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</si>
  <si>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</si>
  <si>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</si>
  <si>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HO010ODY040</t>
  </si>
  <si>
    <t>HO14ODY041</t>
  </si>
  <si>
    <t>CR04PTC042</t>
  </si>
  <si>
    <t>CR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</si>
  <si>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</si>
  <si>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</si>
  <si>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</si>
  <si>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</si>
  <si>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</si>
  <si>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</si>
  <si>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</si>
  <si>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</t>
  </si>
  <si>
    <t>HY12ELA050</t>
  </si>
  <si>
    <t>HY13ELA051</t>
  </si>
  <si>
    <t>HY13ELA052</t>
  </si>
  <si>
    <t>Toyota</t>
  </si>
  <si>
    <t>Hundai</t>
  </si>
  <si>
    <t>Honda</t>
  </si>
  <si>
    <t>General Motors</t>
  </si>
  <si>
    <t>Ford</t>
  </si>
  <si>
    <t>Chrysler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</si>
  <si>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</si>
  <si>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</si>
  <si>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</si>
  <si>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</si>
  <si>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</si>
  <si>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</si>
  <si>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</si>
  <si>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</si>
  <si>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</si>
  <si>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</si>
  <si>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</si>
  <si>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Silverado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</si>
  <si>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</si>
  <si>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</si>
  <si>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</si>
  <si>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</si>
  <si>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</si>
  <si>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</si>
  <si>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</si>
  <si>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</si>
  <si>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</si>
  <si>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</si>
  <si>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1)</t>
  </si>
  <si>
    <t>Import text Files into Excel</t>
  </si>
  <si>
    <t>Formulas to Split Cells into Left, Middle, Right</t>
  </si>
  <si>
    <t>VLOOKUP Formula</t>
  </si>
  <si>
    <t>If Formula</t>
  </si>
  <si>
    <t>Concatonate Formula</t>
  </si>
  <si>
    <t>2)</t>
  </si>
  <si>
    <t>3)</t>
  </si>
  <si>
    <t>4)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</si>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</sst>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50" workbookViewId="0">
      <selection activeCell="J66" sqref="J66"/>
    </sheetView>
  </sheetViews>
  <sheetFormatPr defaultRowHeight="15" x14ac:dyDescent="0.25"/>
  <cols>
    <col min="1" max="1" width="25.42578125" customWidth="1"/>
    <col min="2" max="2" width="9.140625" customWidth="1"/>
    <col min="3" max="3" width="16.42578125" customWidth="1"/>
    <col min="4" max="4" width="9.42578125" customWidth="1"/>
    <col min="5" max="5" width="17.5703125" customWidth="1"/>
    <col min="6" max="6" width="17.7109375" customWidth="1"/>
    <col min="9" max="9" width="16.28515625" customWidth="1"/>
    <col min="13" max="13" width="20.42578125" customWidth="1"/>
    <col min="14" max="14" width="18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14</v>
      </c>
      <c r="B2" t="s">
        <v>15</v>
      </c>
      <c r="C2" t="str">
        <f>VLOOKUP(B2,C56:D61,2)</f>
        <v>Ford</v>
      </c>
      <c r="D2" t="str">
        <f>MID(A2,5,3)</f>
        <v>MTG</v>
      </c>
      <c r="E2" t="str">
        <f>VLOOKUP(D2,F56:G66,2)</f>
        <v>Mustang</v>
      </c>
      <c r="F2" t="str">
        <f>MID(A2,3,2)</f>
        <v>06</v>
      </c>
      <c r="G2">
        <f>IF(22-F2&lt;0,100-F2+22,22-F2)</f>
        <v>16</v>
      </c>
      <c r="H2">
        <v>40326.800000000003</v>
      </c>
      <c r="I2">
        <f>H2/G2</f>
        <v>2520.4250000000002</v>
      </c>
      <c r="J2" t="s">
        <v>16</v>
      </c>
      <c r="K2" t="s">
        <v>17</v>
      </c>
      <c r="L2">
        <v>50000</v>
      </c>
      <c r="M2" t="str">
        <f>IF(H2&lt;=I2,"Y","Not Covered")</f>
        <v>Not Covered</v>
      </c>
      <c r="N2" t="str">
        <f>CONCATENATE(B2,F2,D2,UPPER(LEFT(J2,3)),RIGHT(A2,3))</f>
        <v>FD06MTGBLA001</v>
      </c>
    </row>
    <row r="3" spans="1:14" x14ac:dyDescent="0.25">
      <c r="A3" t="s">
        <v>18</v>
      </c>
      <c r="B3" t="s">
        <v>15</v>
      </c>
      <c r="C3" t="str">
        <f t="shared" ref="C3:C6" si="0">VLOOKUP(B3,C57:D62,2)</f>
        <v>Ford</v>
      </c>
      <c r="D3" t="str">
        <f>MID(A2,5,3)</f>
        <v>MTG</v>
      </c>
      <c r="E3" t="str">
        <f>VLOOKUP(D2,F$56:G66,2)</f>
        <v>Mustang</v>
      </c>
      <c r="F3" t="str">
        <f t="shared" ref="F3:F53" si="1">MID(A3,3,2)</f>
        <v>06</v>
      </c>
      <c r="G3">
        <f t="shared" ref="G3:G53" si="2">IF(22-F3&lt;0,100-F3+22,22-F3)</f>
        <v>16</v>
      </c>
      <c r="H3">
        <v>44974.8</v>
      </c>
      <c r="I3">
        <f t="shared" ref="I3:I53" si="3">H3/G3</f>
        <v>2810.9250000000002</v>
      </c>
      <c r="J3" t="s">
        <v>19</v>
      </c>
      <c r="K3" t="s">
        <v>20</v>
      </c>
      <c r="L3">
        <v>50000</v>
      </c>
      <c r="M3" t="str">
        <f t="shared" ref="M3:M53" si="4">IF(H3&lt;=I3,"Y","Not Covered")</f>
        <v>Not Covered</v>
      </c>
      <c r="N3" t="str">
        <f t="shared" ref="N3:N54" si="5">CONCATENATE(B3,F3,D3,UPPER(LEFT(J3,3)),RIGHT(A3,3))</f>
        <v>FD06MTGWHI002</v>
      </c>
    </row>
    <row r="4" spans="1:14" x14ac:dyDescent="0.25">
      <c r="A4" t="s">
        <v>21</v>
      </c>
      <c r="B4" t="s">
        <v>15</v>
      </c>
      <c r="C4" t="str">
        <f t="shared" ref="C4:C5" si="6">VLOOKUP(B4,C$56:D$65,2)</f>
        <v>Ford</v>
      </c>
      <c r="D4" t="str">
        <f t="shared" ref="D4:D53" si="7">MID(A3,5,3)</f>
        <v>MTG</v>
      </c>
      <c r="E4" t="str">
        <f>VLOOKUP(D3,F$56:G67,2)</f>
        <v>Mustang</v>
      </c>
      <c r="F4" t="str">
        <f t="shared" si="1"/>
        <v>08</v>
      </c>
      <c r="G4">
        <f t="shared" si="2"/>
        <v>14</v>
      </c>
      <c r="H4">
        <v>44946.5</v>
      </c>
      <c r="I4">
        <f t="shared" si="3"/>
        <v>3210.4642857142858</v>
      </c>
      <c r="J4" t="s">
        <v>22</v>
      </c>
      <c r="K4" t="s">
        <v>23</v>
      </c>
      <c r="L4">
        <v>50000</v>
      </c>
      <c r="M4" t="str">
        <f t="shared" si="4"/>
        <v>Not Covered</v>
      </c>
      <c r="N4" t="str">
        <f t="shared" si="5"/>
        <v>FD08MTGGRE003</v>
      </c>
    </row>
    <row r="5" spans="1:14" x14ac:dyDescent="0.25">
      <c r="A5" t="s">
        <v>24</v>
      </c>
      <c r="B5" t="s">
        <v>15</v>
      </c>
      <c r="C5" t="str">
        <f t="shared" si="6"/>
        <v>Ford</v>
      </c>
      <c r="D5" t="str">
        <f t="shared" si="7"/>
        <v>MTG</v>
      </c>
      <c r="E5" t="str">
        <f>VLOOKUP(D4,F$56:G68,2)</f>
        <v>Mustang</v>
      </c>
      <c r="F5" t="str">
        <f t="shared" si="1"/>
        <v>08</v>
      </c>
      <c r="G5">
        <f t="shared" si="2"/>
        <v>14</v>
      </c>
      <c r="H5">
        <v>37558.800000000003</v>
      </c>
      <c r="I5">
        <f t="shared" si="3"/>
        <v>2682.7714285714287</v>
      </c>
      <c r="J5" t="s">
        <v>16</v>
      </c>
      <c r="K5" t="s">
        <v>25</v>
      </c>
      <c r="L5">
        <v>50000</v>
      </c>
      <c r="M5" t="str">
        <f t="shared" si="4"/>
        <v>Not Covered</v>
      </c>
      <c r="N5" t="str">
        <f t="shared" si="5"/>
        <v>FD08MTGBLA004</v>
      </c>
    </row>
    <row r="6" spans="1:14" x14ac:dyDescent="0.25">
      <c r="A6" t="s">
        <v>26</v>
      </c>
      <c r="B6" t="s">
        <v>15</v>
      </c>
      <c r="C6" t="str">
        <f>VLOOKUP(B6,C$56:D$65,2)</f>
        <v>Ford</v>
      </c>
      <c r="D6" t="str">
        <f t="shared" si="7"/>
        <v>MTG</v>
      </c>
      <c r="E6" t="str">
        <f>VLOOKUP(D5,F$56:G69,2)</f>
        <v>Mustang</v>
      </c>
      <c r="F6" t="str">
        <f t="shared" si="1"/>
        <v>08</v>
      </c>
      <c r="G6">
        <f t="shared" si="2"/>
        <v>14</v>
      </c>
      <c r="H6">
        <v>36438.5</v>
      </c>
      <c r="I6">
        <f t="shared" si="3"/>
        <v>2602.75</v>
      </c>
      <c r="J6" t="s">
        <v>19</v>
      </c>
      <c r="K6" t="s">
        <v>17</v>
      </c>
      <c r="L6">
        <v>50000</v>
      </c>
      <c r="M6" t="str">
        <f t="shared" si="4"/>
        <v>Not Covered</v>
      </c>
      <c r="N6" t="str">
        <f t="shared" si="5"/>
        <v>FD08MTGWHI005</v>
      </c>
    </row>
    <row r="7" spans="1:14" x14ac:dyDescent="0.25">
      <c r="A7" t="s">
        <v>27</v>
      </c>
      <c r="B7" t="s">
        <v>15</v>
      </c>
      <c r="C7" t="str">
        <f t="shared" ref="C7:C53" si="8">VLOOKUP(B7,C$56:D$65,2)</f>
        <v>Ford</v>
      </c>
      <c r="D7" t="str">
        <f t="shared" si="7"/>
        <v>MTG</v>
      </c>
      <c r="E7" t="str">
        <f>VLOOKUP(D6,F$56:G70,2)</f>
        <v>Mustang</v>
      </c>
      <c r="F7" s="1">
        <v>6</v>
      </c>
      <c r="G7">
        <f>IF(22-F7&lt;0,100-F7+22,22-F7)</f>
        <v>16</v>
      </c>
      <c r="H7">
        <v>46311.4</v>
      </c>
      <c r="I7">
        <f t="shared" si="3"/>
        <v>2894.4625000000001</v>
      </c>
      <c r="J7" t="s">
        <v>22</v>
      </c>
      <c r="K7" t="s">
        <v>28</v>
      </c>
      <c r="L7">
        <v>75000</v>
      </c>
      <c r="M7" t="str">
        <f t="shared" si="4"/>
        <v>Not Covered</v>
      </c>
      <c r="N7" t="str">
        <f t="shared" si="5"/>
        <v>FD6MTGGRE006</v>
      </c>
    </row>
    <row r="8" spans="1:14" x14ac:dyDescent="0.25">
      <c r="A8" t="s">
        <v>29</v>
      </c>
      <c r="B8" t="s">
        <v>15</v>
      </c>
      <c r="C8" t="str">
        <f t="shared" si="8"/>
        <v>Ford</v>
      </c>
      <c r="D8" t="str">
        <f t="shared" si="7"/>
        <v>FCS</v>
      </c>
      <c r="E8" t="str">
        <f>VLOOKUP(D7,F$56:G71,2)</f>
        <v>Mustang</v>
      </c>
      <c r="F8" t="str">
        <f t="shared" si="1"/>
        <v>06</v>
      </c>
      <c r="G8">
        <f t="shared" si="2"/>
        <v>16</v>
      </c>
      <c r="H8">
        <v>52229.5</v>
      </c>
      <c r="I8">
        <f t="shared" si="3"/>
        <v>3264.34375</v>
      </c>
      <c r="J8" t="s">
        <v>22</v>
      </c>
      <c r="K8" t="s">
        <v>23</v>
      </c>
      <c r="L8">
        <v>75000</v>
      </c>
      <c r="M8" t="str">
        <f t="shared" si="4"/>
        <v>Not Covered</v>
      </c>
      <c r="N8" t="str">
        <f t="shared" si="5"/>
        <v>FD06FCSGRE007</v>
      </c>
    </row>
    <row r="9" spans="1:14" x14ac:dyDescent="0.25">
      <c r="A9" t="s">
        <v>30</v>
      </c>
      <c r="B9" t="s">
        <v>15</v>
      </c>
      <c r="C9" t="str">
        <f t="shared" si="8"/>
        <v>Ford</v>
      </c>
      <c r="D9" t="str">
        <f t="shared" si="7"/>
        <v>FCS</v>
      </c>
      <c r="E9" t="str">
        <f>VLOOKUP(D8,F$56:G72,2)</f>
        <v>Focus</v>
      </c>
      <c r="F9" t="str">
        <f t="shared" si="1"/>
        <v>09</v>
      </c>
      <c r="G9">
        <f t="shared" si="2"/>
        <v>13</v>
      </c>
      <c r="H9">
        <v>35137</v>
      </c>
      <c r="I9">
        <f t="shared" si="3"/>
        <v>2702.8461538461538</v>
      </c>
      <c r="J9" t="s">
        <v>16</v>
      </c>
      <c r="K9" t="s">
        <v>31</v>
      </c>
      <c r="L9">
        <v>75000</v>
      </c>
      <c r="M9" t="str">
        <f t="shared" si="4"/>
        <v>Not Covered</v>
      </c>
      <c r="N9" t="str">
        <f t="shared" si="5"/>
        <v>FD09FCSBLA008</v>
      </c>
    </row>
    <row r="10" spans="1:14" x14ac:dyDescent="0.25">
      <c r="A10" t="s">
        <v>32</v>
      </c>
      <c r="B10" t="s">
        <v>15</v>
      </c>
      <c r="C10" t="str">
        <f t="shared" si="8"/>
        <v>Ford</v>
      </c>
      <c r="D10" t="str">
        <f t="shared" si="7"/>
        <v>FCS</v>
      </c>
      <c r="E10" t="str">
        <f>VLOOKUP(D9,F$56:G73,2)</f>
        <v>Focus</v>
      </c>
      <c r="F10" t="str">
        <f t="shared" si="1"/>
        <v>13</v>
      </c>
      <c r="G10">
        <f t="shared" si="2"/>
        <v>9</v>
      </c>
      <c r="H10">
        <v>27637.1</v>
      </c>
      <c r="I10">
        <f t="shared" si="3"/>
        <v>3070.7888888888888</v>
      </c>
      <c r="J10" t="s">
        <v>16</v>
      </c>
      <c r="K10" t="s">
        <v>17</v>
      </c>
      <c r="L10">
        <v>75000</v>
      </c>
      <c r="M10" t="str">
        <f t="shared" si="4"/>
        <v>Not Covered</v>
      </c>
      <c r="N10" t="str">
        <f t="shared" si="5"/>
        <v>FD13FCSBLA009</v>
      </c>
    </row>
    <row r="11" spans="1:14" x14ac:dyDescent="0.25">
      <c r="A11" t="s">
        <v>33</v>
      </c>
      <c r="B11" t="s">
        <v>15</v>
      </c>
      <c r="C11" t="str">
        <f t="shared" si="8"/>
        <v>Ford</v>
      </c>
      <c r="D11" t="str">
        <f t="shared" si="7"/>
        <v>FCS</v>
      </c>
      <c r="E11" t="str">
        <f>VLOOKUP(D10,F$56:G74,2)</f>
        <v>Focus</v>
      </c>
      <c r="F11" t="str">
        <f t="shared" si="1"/>
        <v>13</v>
      </c>
      <c r="G11">
        <f t="shared" si="2"/>
        <v>9</v>
      </c>
      <c r="H11">
        <v>27534.799999999999</v>
      </c>
      <c r="I11">
        <f t="shared" si="3"/>
        <v>3059.422222222222</v>
      </c>
      <c r="J11" t="s">
        <v>19</v>
      </c>
      <c r="K11" t="s">
        <v>34</v>
      </c>
      <c r="L11">
        <v>75000</v>
      </c>
      <c r="M11" t="str">
        <f t="shared" si="4"/>
        <v>Not Covered</v>
      </c>
      <c r="N11" t="str">
        <f t="shared" si="5"/>
        <v>FD13FCSWHI010</v>
      </c>
    </row>
    <row r="12" spans="1:14" x14ac:dyDescent="0.25">
      <c r="A12" t="s">
        <v>35</v>
      </c>
      <c r="B12" t="s">
        <v>15</v>
      </c>
      <c r="C12" t="str">
        <f t="shared" si="8"/>
        <v>Ford</v>
      </c>
      <c r="D12" t="str">
        <f t="shared" si="7"/>
        <v>FCS</v>
      </c>
      <c r="E12" t="str">
        <f>VLOOKUP(D11,F$56:G75,2)</f>
        <v>Focus</v>
      </c>
      <c r="F12" t="str">
        <f t="shared" si="1"/>
        <v>12</v>
      </c>
      <c r="G12">
        <f t="shared" si="2"/>
        <v>10</v>
      </c>
      <c r="H12">
        <v>19341.7</v>
      </c>
      <c r="I12">
        <f t="shared" si="3"/>
        <v>1934.17</v>
      </c>
      <c r="J12" t="s">
        <v>19</v>
      </c>
      <c r="K12" t="s">
        <v>36</v>
      </c>
      <c r="L12">
        <v>75000</v>
      </c>
      <c r="M12" t="str">
        <f t="shared" si="4"/>
        <v>Not Covered</v>
      </c>
      <c r="N12" t="str">
        <f t="shared" si="5"/>
        <v>FD12FCSWHI011</v>
      </c>
    </row>
    <row r="13" spans="1:14" x14ac:dyDescent="0.25">
      <c r="A13" t="s">
        <v>37</v>
      </c>
      <c r="B13" t="s">
        <v>15</v>
      </c>
      <c r="C13" t="str">
        <f t="shared" si="8"/>
        <v>Ford</v>
      </c>
      <c r="D13" t="str">
        <f t="shared" si="7"/>
        <v>FCS</v>
      </c>
      <c r="E13" t="str">
        <f>VLOOKUP(D12,F$56:G76,2)</f>
        <v>Focus</v>
      </c>
      <c r="F13" t="str">
        <f t="shared" si="1"/>
        <v>13</v>
      </c>
      <c r="G13">
        <f t="shared" si="2"/>
        <v>9</v>
      </c>
      <c r="H13">
        <v>22521.599999999999</v>
      </c>
      <c r="I13">
        <f t="shared" si="3"/>
        <v>2502.3999999999996</v>
      </c>
      <c r="J13" t="s">
        <v>16</v>
      </c>
      <c r="K13" t="s">
        <v>38</v>
      </c>
      <c r="L13">
        <v>75000</v>
      </c>
      <c r="M13" t="str">
        <f t="shared" si="4"/>
        <v>Not Covered</v>
      </c>
      <c r="N13" t="str">
        <f t="shared" si="5"/>
        <v>FD13FCSBLA012</v>
      </c>
    </row>
    <row r="14" spans="1:14" x14ac:dyDescent="0.25">
      <c r="A14" t="s">
        <v>39</v>
      </c>
      <c r="B14" t="s">
        <v>15</v>
      </c>
      <c r="C14" t="str">
        <f t="shared" si="8"/>
        <v>Ford</v>
      </c>
      <c r="D14" t="str">
        <f t="shared" si="7"/>
        <v>FCS</v>
      </c>
      <c r="E14" t="str">
        <f>VLOOKUP(D13,F$56:G77,2)</f>
        <v>Focus</v>
      </c>
      <c r="F14" t="str">
        <f t="shared" si="1"/>
        <v>13</v>
      </c>
      <c r="G14">
        <f t="shared" si="2"/>
        <v>9</v>
      </c>
      <c r="H14">
        <v>13682.9</v>
      </c>
      <c r="I14">
        <f t="shared" si="3"/>
        <v>1520.3222222222221</v>
      </c>
      <c r="J14" t="s">
        <v>16</v>
      </c>
      <c r="K14" t="s">
        <v>40</v>
      </c>
      <c r="L14">
        <v>75000</v>
      </c>
      <c r="M14" t="str">
        <f t="shared" si="4"/>
        <v>Not Covered</v>
      </c>
      <c r="N14" t="str">
        <f t="shared" si="5"/>
        <v>FD13FCSBLA013</v>
      </c>
    </row>
    <row r="15" spans="1:14" x14ac:dyDescent="0.25">
      <c r="A15" t="s">
        <v>41</v>
      </c>
      <c r="B15" t="s">
        <v>42</v>
      </c>
      <c r="C15" t="str">
        <f t="shared" si="8"/>
        <v>General Motors</v>
      </c>
      <c r="D15" t="str">
        <f t="shared" si="7"/>
        <v>FCS</v>
      </c>
      <c r="E15" t="str">
        <f>VLOOKUP(D14,F$56:G78,2)</f>
        <v>Focus</v>
      </c>
      <c r="F15" s="1">
        <v>9</v>
      </c>
      <c r="G15">
        <f t="shared" si="2"/>
        <v>13</v>
      </c>
      <c r="H15">
        <v>28464.799999999999</v>
      </c>
      <c r="I15">
        <f t="shared" si="3"/>
        <v>2189.6</v>
      </c>
      <c r="J15" t="s">
        <v>19</v>
      </c>
      <c r="K15" t="s">
        <v>43</v>
      </c>
      <c r="L15">
        <v>100000</v>
      </c>
      <c r="M15" t="str">
        <f t="shared" si="4"/>
        <v>Not Covered</v>
      </c>
      <c r="N15" t="str">
        <f t="shared" si="5"/>
        <v>GM9FCSWHI014</v>
      </c>
    </row>
    <row r="16" spans="1:14" x14ac:dyDescent="0.25">
      <c r="A16" t="s">
        <v>44</v>
      </c>
      <c r="B16" t="s">
        <v>42</v>
      </c>
      <c r="C16" t="str">
        <f t="shared" si="8"/>
        <v>General Motors</v>
      </c>
      <c r="D16" t="str">
        <f t="shared" si="7"/>
        <v>CMR</v>
      </c>
      <c r="E16" t="str">
        <f>VLOOKUP(D15,F$56:G79,2)</f>
        <v>Focus</v>
      </c>
      <c r="F16" t="str">
        <f t="shared" si="1"/>
        <v>12</v>
      </c>
      <c r="G16">
        <f t="shared" si="2"/>
        <v>10</v>
      </c>
      <c r="H16">
        <v>19421.099999999999</v>
      </c>
      <c r="I16">
        <f t="shared" si="3"/>
        <v>1942.11</v>
      </c>
      <c r="J16" t="s">
        <v>16</v>
      </c>
      <c r="K16" t="s">
        <v>45</v>
      </c>
      <c r="L16">
        <v>100000</v>
      </c>
      <c r="M16" t="str">
        <f t="shared" si="4"/>
        <v>Not Covered</v>
      </c>
      <c r="N16" t="str">
        <f t="shared" si="5"/>
        <v>GM12CMRBLA015</v>
      </c>
    </row>
    <row r="17" spans="1:14" x14ac:dyDescent="0.25">
      <c r="A17" t="s">
        <v>46</v>
      </c>
      <c r="B17" t="s">
        <v>42</v>
      </c>
      <c r="C17" t="str">
        <f>VLOOKUP(B17,C$56:D$65,2)</f>
        <v>General Motors</v>
      </c>
      <c r="D17" t="str">
        <f t="shared" si="7"/>
        <v>CMR</v>
      </c>
      <c r="E17" t="str">
        <f>VLOOKUP(D16,F$56:G80,2)</f>
        <v>Camero</v>
      </c>
      <c r="F17" t="str">
        <f t="shared" si="1"/>
        <v>14</v>
      </c>
      <c r="G17">
        <f t="shared" si="2"/>
        <v>8</v>
      </c>
      <c r="H17">
        <v>14289.6</v>
      </c>
      <c r="I17">
        <f t="shared" si="3"/>
        <v>1786.2</v>
      </c>
      <c r="J17" t="s">
        <v>19</v>
      </c>
      <c r="K17" t="s">
        <v>47</v>
      </c>
      <c r="L17">
        <v>100000</v>
      </c>
      <c r="M17" t="str">
        <f t="shared" si="4"/>
        <v>Not Covered</v>
      </c>
      <c r="N17" t="str">
        <f t="shared" si="5"/>
        <v>GM14CMRWHI016</v>
      </c>
    </row>
    <row r="18" spans="1:14" x14ac:dyDescent="0.25">
      <c r="A18" t="s">
        <v>48</v>
      </c>
      <c r="B18" t="s">
        <v>42</v>
      </c>
      <c r="C18" t="str">
        <f t="shared" si="8"/>
        <v>General Motors</v>
      </c>
      <c r="D18" t="str">
        <f t="shared" si="7"/>
        <v>CMR</v>
      </c>
      <c r="E18" t="str">
        <f>VLOOKUP(D17,F$56:G81,2)</f>
        <v>Camero</v>
      </c>
      <c r="F18" t="str">
        <f t="shared" si="1"/>
        <v>10</v>
      </c>
      <c r="G18">
        <f t="shared" si="2"/>
        <v>12</v>
      </c>
      <c r="H18">
        <v>31144.400000000001</v>
      </c>
      <c r="I18">
        <f t="shared" si="3"/>
        <v>2595.3666666666668</v>
      </c>
      <c r="J18" t="s">
        <v>16</v>
      </c>
      <c r="K18" t="s">
        <v>49</v>
      </c>
      <c r="L18">
        <v>100000</v>
      </c>
      <c r="M18" t="str">
        <f t="shared" si="4"/>
        <v>Not Covered</v>
      </c>
      <c r="N18" t="str">
        <f t="shared" si="5"/>
        <v>GM10CMRBLA017</v>
      </c>
    </row>
    <row r="19" spans="1:14" x14ac:dyDescent="0.25">
      <c r="A19" t="s">
        <v>50</v>
      </c>
      <c r="B19" t="s">
        <v>42</v>
      </c>
      <c r="C19" t="str">
        <f t="shared" si="8"/>
        <v>General Motors</v>
      </c>
      <c r="D19" t="str">
        <f t="shared" si="7"/>
        <v>SLV</v>
      </c>
      <c r="E19" t="str">
        <f>VLOOKUP(D18,F$56:G82,2)</f>
        <v>Camero</v>
      </c>
      <c r="F19" t="str">
        <f t="shared" si="1"/>
        <v>98</v>
      </c>
      <c r="G19">
        <f t="shared" si="2"/>
        <v>24</v>
      </c>
      <c r="H19">
        <v>83162.7</v>
      </c>
      <c r="I19">
        <f t="shared" si="3"/>
        <v>3465.1124999999997</v>
      </c>
      <c r="J19" t="s">
        <v>16</v>
      </c>
      <c r="K19" t="s">
        <v>43</v>
      </c>
      <c r="L19">
        <v>100000</v>
      </c>
      <c r="M19" t="str">
        <f t="shared" si="4"/>
        <v>Not Covered</v>
      </c>
      <c r="N19" t="str">
        <f t="shared" si="5"/>
        <v>GM98SLVBLA018</v>
      </c>
    </row>
    <row r="20" spans="1:14" x14ac:dyDescent="0.25">
      <c r="A20" t="s">
        <v>51</v>
      </c>
      <c r="B20" t="s">
        <v>42</v>
      </c>
      <c r="C20" t="str">
        <f t="shared" si="8"/>
        <v>General Motors</v>
      </c>
      <c r="D20" t="str">
        <f t="shared" si="7"/>
        <v>SLV</v>
      </c>
      <c r="E20" t="str">
        <f>VLOOKUP(D19,F$56:G83,2)</f>
        <v>Silverado</v>
      </c>
      <c r="F20" t="str">
        <f t="shared" si="1"/>
        <v>00</v>
      </c>
      <c r="G20">
        <f t="shared" si="2"/>
        <v>22</v>
      </c>
      <c r="H20">
        <v>80685.8</v>
      </c>
      <c r="I20">
        <f t="shared" si="3"/>
        <v>3667.5363636363636</v>
      </c>
      <c r="J20" t="s">
        <v>52</v>
      </c>
      <c r="K20" t="s">
        <v>38</v>
      </c>
      <c r="L20">
        <v>100000</v>
      </c>
      <c r="M20" t="str">
        <f t="shared" si="4"/>
        <v>Not Covered</v>
      </c>
      <c r="N20" t="str">
        <f t="shared" si="5"/>
        <v>GM00SLVBLU019</v>
      </c>
    </row>
    <row r="21" spans="1:14" x14ac:dyDescent="0.25">
      <c r="A21" t="s">
        <v>53</v>
      </c>
      <c r="B21" t="s">
        <v>54</v>
      </c>
      <c r="C21" t="str">
        <f t="shared" si="8"/>
        <v>Toyota</v>
      </c>
      <c r="D21" t="str">
        <f t="shared" si="7"/>
        <v>SLV</v>
      </c>
      <c r="E21" t="str">
        <f>VLOOKUP(D20,F$56:G84,2)</f>
        <v>Silverado</v>
      </c>
      <c r="F21" t="str">
        <f t="shared" si="1"/>
        <v>96</v>
      </c>
      <c r="G21">
        <f t="shared" si="2"/>
        <v>26</v>
      </c>
      <c r="H21">
        <v>114660.6</v>
      </c>
      <c r="I21">
        <f t="shared" si="3"/>
        <v>4410.0230769230775</v>
      </c>
      <c r="J21" t="s">
        <v>22</v>
      </c>
      <c r="K21" t="s">
        <v>55</v>
      </c>
      <c r="L21">
        <v>100000</v>
      </c>
      <c r="M21" t="str">
        <f t="shared" si="4"/>
        <v>Not Covered</v>
      </c>
      <c r="N21" t="str">
        <f t="shared" si="5"/>
        <v>TY96SLVGRE020</v>
      </c>
    </row>
    <row r="22" spans="1:14" x14ac:dyDescent="0.25">
      <c r="A22" t="s">
        <v>56</v>
      </c>
      <c r="B22" t="s">
        <v>54</v>
      </c>
      <c r="C22" t="str">
        <f t="shared" si="8"/>
        <v>Toyota</v>
      </c>
      <c r="D22" t="str">
        <f t="shared" si="7"/>
        <v>CAM</v>
      </c>
      <c r="E22" t="str">
        <f>VLOOKUP(D21,F$56:G85,2)</f>
        <v>Silverado</v>
      </c>
      <c r="F22" t="str">
        <f t="shared" si="1"/>
        <v>98</v>
      </c>
      <c r="G22">
        <f t="shared" si="2"/>
        <v>24</v>
      </c>
      <c r="H22">
        <v>93382.6</v>
      </c>
      <c r="I22">
        <f t="shared" si="3"/>
        <v>3890.9416666666671</v>
      </c>
      <c r="J22" t="s">
        <v>16</v>
      </c>
      <c r="K22" t="s">
        <v>57</v>
      </c>
      <c r="L22">
        <v>100000</v>
      </c>
      <c r="M22" t="str">
        <f t="shared" si="4"/>
        <v>Not Covered</v>
      </c>
      <c r="N22" t="str">
        <f t="shared" si="5"/>
        <v>TY98CAMBLA021</v>
      </c>
    </row>
    <row r="23" spans="1:14" x14ac:dyDescent="0.25">
      <c r="A23" t="s">
        <v>58</v>
      </c>
      <c r="B23" t="s">
        <v>54</v>
      </c>
      <c r="C23" t="str">
        <f t="shared" si="8"/>
        <v>Toyota</v>
      </c>
      <c r="D23" t="str">
        <f t="shared" si="7"/>
        <v>CAM</v>
      </c>
      <c r="E23" t="str">
        <f>VLOOKUP(D22,F$56:G86,2)</f>
        <v>Camrey</v>
      </c>
      <c r="F23" t="str">
        <f t="shared" si="1"/>
        <v>00</v>
      </c>
      <c r="G23">
        <f t="shared" si="2"/>
        <v>22</v>
      </c>
      <c r="H23">
        <v>85928</v>
      </c>
      <c r="I23">
        <f t="shared" si="3"/>
        <v>3905.818181818182</v>
      </c>
      <c r="J23" t="s">
        <v>22</v>
      </c>
      <c r="K23" t="s">
        <v>28</v>
      </c>
      <c r="L23">
        <v>100000</v>
      </c>
      <c r="M23" t="str">
        <f t="shared" si="4"/>
        <v>Not Covered</v>
      </c>
      <c r="N23" t="str">
        <f t="shared" si="5"/>
        <v>TY00CAMGRE022</v>
      </c>
    </row>
    <row r="24" spans="1:14" x14ac:dyDescent="0.25">
      <c r="A24" t="s">
        <v>59</v>
      </c>
      <c r="B24" t="s">
        <v>54</v>
      </c>
      <c r="C24" t="str">
        <f t="shared" si="8"/>
        <v>Toyota</v>
      </c>
      <c r="D24" t="str">
        <f t="shared" si="7"/>
        <v>CAM</v>
      </c>
      <c r="E24" t="str">
        <f>VLOOKUP(D23,F$56:G87,2)</f>
        <v>Camrey</v>
      </c>
      <c r="F24" t="str">
        <f t="shared" si="1"/>
        <v>02</v>
      </c>
      <c r="G24">
        <f t="shared" si="2"/>
        <v>20</v>
      </c>
      <c r="H24">
        <v>67829.100000000006</v>
      </c>
      <c r="I24">
        <f t="shared" si="3"/>
        <v>3391.4550000000004</v>
      </c>
      <c r="J24" t="s">
        <v>16</v>
      </c>
      <c r="K24" t="s">
        <v>17</v>
      </c>
      <c r="L24">
        <v>100000</v>
      </c>
      <c r="M24" t="str">
        <f t="shared" si="4"/>
        <v>Not Covered</v>
      </c>
      <c r="N24" t="str">
        <f t="shared" si="5"/>
        <v>TY02CAMBLA023</v>
      </c>
    </row>
    <row r="25" spans="1:14" x14ac:dyDescent="0.25">
      <c r="A25" t="s">
        <v>60</v>
      </c>
      <c r="B25" t="s">
        <v>54</v>
      </c>
      <c r="C25" t="str">
        <f t="shared" si="8"/>
        <v>Toyota</v>
      </c>
      <c r="D25" t="str">
        <f t="shared" si="7"/>
        <v>CAM</v>
      </c>
      <c r="E25" t="str">
        <f>VLOOKUP(D24,F$56:G88,2)</f>
        <v>Camrey</v>
      </c>
      <c r="F25" t="str">
        <f t="shared" si="1"/>
        <v>09</v>
      </c>
      <c r="G25">
        <f t="shared" si="2"/>
        <v>13</v>
      </c>
      <c r="H25">
        <v>48114.2</v>
      </c>
      <c r="I25">
        <f t="shared" si="3"/>
        <v>3701.0923076923073</v>
      </c>
      <c r="J25" t="s">
        <v>19</v>
      </c>
      <c r="K25" t="s">
        <v>31</v>
      </c>
      <c r="L25">
        <v>100000</v>
      </c>
      <c r="M25" t="str">
        <f t="shared" si="4"/>
        <v>Not Covered</v>
      </c>
      <c r="N25" t="str">
        <f t="shared" si="5"/>
        <v>TY09CAMWHI024</v>
      </c>
    </row>
    <row r="26" spans="1:14" x14ac:dyDescent="0.25">
      <c r="A26" t="s">
        <v>61</v>
      </c>
      <c r="B26" t="s">
        <v>54</v>
      </c>
      <c r="C26" t="str">
        <f t="shared" si="8"/>
        <v>Toyota</v>
      </c>
      <c r="D26" t="str">
        <f t="shared" si="7"/>
        <v>CAM</v>
      </c>
      <c r="E26" t="str">
        <f>VLOOKUP(D25,F$56:G89,2)</f>
        <v>Camrey</v>
      </c>
      <c r="F26" t="str">
        <f t="shared" si="1"/>
        <v>02</v>
      </c>
      <c r="G26">
        <f t="shared" si="2"/>
        <v>20</v>
      </c>
      <c r="H26">
        <v>64467.4</v>
      </c>
      <c r="I26">
        <f t="shared" si="3"/>
        <v>3223.37</v>
      </c>
      <c r="J26" t="s">
        <v>62</v>
      </c>
      <c r="K26" t="s">
        <v>63</v>
      </c>
      <c r="L26">
        <v>100000</v>
      </c>
      <c r="M26" t="str">
        <f t="shared" si="4"/>
        <v>Not Covered</v>
      </c>
      <c r="N26" t="str">
        <f t="shared" si="5"/>
        <v>TY02CAMRED025</v>
      </c>
    </row>
    <row r="27" spans="1:14" x14ac:dyDescent="0.25">
      <c r="A27" t="s">
        <v>64</v>
      </c>
      <c r="B27" t="s">
        <v>54</v>
      </c>
      <c r="C27" t="str">
        <f t="shared" si="8"/>
        <v>Toyota</v>
      </c>
      <c r="D27" t="str">
        <f t="shared" si="7"/>
        <v>COR</v>
      </c>
      <c r="E27" t="str">
        <f>VLOOKUP(D26,F$56:G90,2)</f>
        <v>Camrey</v>
      </c>
      <c r="F27" t="str">
        <f t="shared" si="1"/>
        <v>03</v>
      </c>
      <c r="G27">
        <f t="shared" si="2"/>
        <v>19</v>
      </c>
      <c r="H27">
        <v>73444.399999999994</v>
      </c>
      <c r="I27">
        <f t="shared" si="3"/>
        <v>3865.4947368421049</v>
      </c>
      <c r="J27" t="s">
        <v>16</v>
      </c>
      <c r="K27" t="s">
        <v>63</v>
      </c>
      <c r="L27">
        <v>100000</v>
      </c>
      <c r="M27" t="str">
        <f t="shared" si="4"/>
        <v>Not Covered</v>
      </c>
      <c r="N27" t="str">
        <f t="shared" si="5"/>
        <v>TY03CORBLA026</v>
      </c>
    </row>
    <row r="28" spans="1:14" x14ac:dyDescent="0.25">
      <c r="A28" t="s">
        <v>65</v>
      </c>
      <c r="B28" t="s">
        <v>54</v>
      </c>
      <c r="C28" t="str">
        <f t="shared" si="8"/>
        <v>Toyota</v>
      </c>
      <c r="D28" t="str">
        <f t="shared" si="7"/>
        <v>COR</v>
      </c>
      <c r="E28" t="str">
        <f>VLOOKUP(D27,F$56:G91,2)</f>
        <v>Corola</v>
      </c>
      <c r="F28" t="str">
        <f t="shared" si="1"/>
        <v>14</v>
      </c>
      <c r="G28">
        <f t="shared" si="2"/>
        <v>8</v>
      </c>
      <c r="H28">
        <v>17556.3</v>
      </c>
      <c r="I28">
        <f t="shared" si="3"/>
        <v>2194.5374999999999</v>
      </c>
      <c r="J28" t="s">
        <v>52</v>
      </c>
      <c r="K28" t="s">
        <v>34</v>
      </c>
      <c r="L28">
        <v>100000</v>
      </c>
      <c r="M28" t="str">
        <f t="shared" si="4"/>
        <v>Not Covered</v>
      </c>
      <c r="N28" t="str">
        <f t="shared" si="5"/>
        <v>TY14CORBLU027</v>
      </c>
    </row>
    <row r="29" spans="1:14" x14ac:dyDescent="0.25">
      <c r="A29" t="s">
        <v>66</v>
      </c>
      <c r="B29" t="s">
        <v>54</v>
      </c>
      <c r="C29" t="str">
        <f t="shared" si="8"/>
        <v>Toyota</v>
      </c>
      <c r="D29" t="str">
        <f t="shared" si="7"/>
        <v>COR</v>
      </c>
      <c r="E29" t="str">
        <f>VLOOKUP(D28,F$56:G92,2)</f>
        <v>Corola</v>
      </c>
      <c r="F29" t="str">
        <f t="shared" si="1"/>
        <v>12</v>
      </c>
      <c r="G29">
        <f t="shared" si="2"/>
        <v>10</v>
      </c>
      <c r="H29">
        <v>29601.9</v>
      </c>
      <c r="I29">
        <f t="shared" si="3"/>
        <v>2960.19</v>
      </c>
      <c r="J29" t="s">
        <v>16</v>
      </c>
      <c r="K29" t="s">
        <v>43</v>
      </c>
      <c r="L29">
        <v>100000</v>
      </c>
      <c r="M29" t="str">
        <f t="shared" si="4"/>
        <v>Not Covered</v>
      </c>
      <c r="N29" t="str">
        <f t="shared" si="5"/>
        <v>TY12CORBLA028</v>
      </c>
    </row>
    <row r="30" spans="1:14" x14ac:dyDescent="0.25">
      <c r="A30" t="s">
        <v>67</v>
      </c>
      <c r="B30" t="s">
        <v>54</v>
      </c>
      <c r="C30" t="str">
        <f t="shared" si="8"/>
        <v>Toyota</v>
      </c>
      <c r="D30" t="str">
        <f t="shared" si="7"/>
        <v>COR</v>
      </c>
      <c r="E30" t="str">
        <f>VLOOKUP(D29,F$56:G93,2)</f>
        <v>Corola</v>
      </c>
      <c r="F30" t="str">
        <f t="shared" si="1"/>
        <v>12</v>
      </c>
      <c r="G30">
        <f t="shared" si="2"/>
        <v>10</v>
      </c>
      <c r="H30">
        <v>22128.2</v>
      </c>
      <c r="I30">
        <f t="shared" si="3"/>
        <v>2212.8200000000002</v>
      </c>
      <c r="J30" t="s">
        <v>52</v>
      </c>
      <c r="K30" t="s">
        <v>55</v>
      </c>
      <c r="L30">
        <v>100000</v>
      </c>
      <c r="M30" t="str">
        <f t="shared" si="4"/>
        <v>Not Covered</v>
      </c>
      <c r="N30" t="str">
        <f t="shared" si="5"/>
        <v>TY12CORBLU029</v>
      </c>
    </row>
    <row r="31" spans="1:14" x14ac:dyDescent="0.25">
      <c r="A31" t="s">
        <v>68</v>
      </c>
      <c r="B31" t="s">
        <v>69</v>
      </c>
      <c r="C31" t="str">
        <f t="shared" si="8"/>
        <v>Honda</v>
      </c>
      <c r="D31" t="str">
        <f t="shared" si="7"/>
        <v>CAM</v>
      </c>
      <c r="E31" t="str">
        <f>VLOOKUP(D30,F$56:G94,2)</f>
        <v>Corola</v>
      </c>
      <c r="F31" t="str">
        <f t="shared" si="1"/>
        <v>99</v>
      </c>
      <c r="G31">
        <f t="shared" si="2"/>
        <v>23</v>
      </c>
      <c r="H31">
        <v>82374</v>
      </c>
      <c r="I31">
        <f t="shared" si="3"/>
        <v>3581.478260869565</v>
      </c>
      <c r="J31" t="s">
        <v>19</v>
      </c>
      <c r="K31" t="s">
        <v>40</v>
      </c>
      <c r="L31">
        <v>75000</v>
      </c>
      <c r="M31" t="str">
        <f t="shared" si="4"/>
        <v>Not Covered</v>
      </c>
      <c r="N31" t="str">
        <f t="shared" si="5"/>
        <v>HO99CAMWHI030</v>
      </c>
    </row>
    <row r="32" spans="1:14" x14ac:dyDescent="0.25">
      <c r="A32" t="s">
        <v>70</v>
      </c>
      <c r="B32" t="s">
        <v>69</v>
      </c>
      <c r="C32" t="str">
        <f t="shared" si="8"/>
        <v>Honda</v>
      </c>
      <c r="D32" t="str">
        <f t="shared" si="7"/>
        <v>CIV</v>
      </c>
      <c r="E32" t="str">
        <f>VLOOKUP(D31,F$56:G95,2)</f>
        <v>Camrey</v>
      </c>
      <c r="F32" t="str">
        <f t="shared" si="1"/>
        <v>01</v>
      </c>
      <c r="G32">
        <f t="shared" si="2"/>
        <v>21</v>
      </c>
      <c r="H32">
        <v>69891.899999999994</v>
      </c>
      <c r="I32">
        <f t="shared" si="3"/>
        <v>3328.1857142857139</v>
      </c>
      <c r="J32" t="s">
        <v>52</v>
      </c>
      <c r="K32" t="s">
        <v>25</v>
      </c>
      <c r="L32">
        <v>75000</v>
      </c>
      <c r="M32" t="str">
        <f t="shared" si="4"/>
        <v>Not Covered</v>
      </c>
      <c r="N32" t="str">
        <f t="shared" si="5"/>
        <v>HO01CIVBLU031</v>
      </c>
    </row>
    <row r="33" spans="1:14" x14ac:dyDescent="0.25">
      <c r="A33" t="s">
        <v>71</v>
      </c>
      <c r="B33" t="s">
        <v>69</v>
      </c>
      <c r="C33" t="str">
        <f t="shared" si="8"/>
        <v>Honda</v>
      </c>
      <c r="D33" t="str">
        <f t="shared" si="7"/>
        <v>CIV</v>
      </c>
      <c r="E33" t="str">
        <f>VLOOKUP(D32,F$56:G96,2)</f>
        <v>Civic</v>
      </c>
      <c r="F33" t="str">
        <f t="shared" si="1"/>
        <v>10</v>
      </c>
      <c r="G33">
        <f t="shared" si="2"/>
        <v>12</v>
      </c>
      <c r="H33">
        <v>22573</v>
      </c>
      <c r="I33">
        <f t="shared" si="3"/>
        <v>1881.0833333333333</v>
      </c>
      <c r="J33" t="s">
        <v>52</v>
      </c>
      <c r="K33" t="s">
        <v>47</v>
      </c>
      <c r="L33">
        <v>75000</v>
      </c>
      <c r="M33" t="str">
        <f t="shared" si="4"/>
        <v>Not Covered</v>
      </c>
      <c r="N33" t="str">
        <f t="shared" si="5"/>
        <v>HO10CIVBLU032</v>
      </c>
    </row>
    <row r="34" spans="1:14" x14ac:dyDescent="0.25">
      <c r="A34" t="s">
        <v>72</v>
      </c>
      <c r="B34" t="s">
        <v>69</v>
      </c>
      <c r="C34" t="str">
        <f t="shared" si="8"/>
        <v>Honda</v>
      </c>
      <c r="D34" t="str">
        <f t="shared" si="7"/>
        <v>CIV</v>
      </c>
      <c r="E34" t="str">
        <f>VLOOKUP(D33,F$56:G97,2)</f>
        <v>Civic</v>
      </c>
      <c r="F34" t="str">
        <f t="shared" si="1"/>
        <v>10</v>
      </c>
      <c r="G34">
        <f t="shared" si="2"/>
        <v>12</v>
      </c>
      <c r="H34">
        <v>33477.199999999997</v>
      </c>
      <c r="I34">
        <f t="shared" si="3"/>
        <v>2789.7666666666664</v>
      </c>
      <c r="J34" t="s">
        <v>16</v>
      </c>
      <c r="K34" t="s">
        <v>57</v>
      </c>
      <c r="L34">
        <v>75000</v>
      </c>
      <c r="M34" t="str">
        <f t="shared" si="4"/>
        <v>Not Covered</v>
      </c>
      <c r="N34" t="str">
        <f t="shared" si="5"/>
        <v>HO10CIVBLA033</v>
      </c>
    </row>
    <row r="35" spans="1:14" x14ac:dyDescent="0.25">
      <c r="A35" t="s">
        <v>73</v>
      </c>
      <c r="B35" t="s">
        <v>69</v>
      </c>
      <c r="C35" t="str">
        <f t="shared" si="8"/>
        <v>Honda</v>
      </c>
      <c r="D35" t="str">
        <f t="shared" si="7"/>
        <v>CIV</v>
      </c>
      <c r="E35" t="str">
        <f>VLOOKUP(D34,F$56:G98,2)</f>
        <v>Civic</v>
      </c>
      <c r="F35" t="str">
        <f t="shared" si="1"/>
        <v>11</v>
      </c>
      <c r="G35">
        <f t="shared" si="2"/>
        <v>11</v>
      </c>
      <c r="H35">
        <v>30555.3</v>
      </c>
      <c r="I35">
        <f t="shared" si="3"/>
        <v>2777.7545454545452</v>
      </c>
      <c r="J35" t="s">
        <v>16</v>
      </c>
      <c r="K35" t="s">
        <v>23</v>
      </c>
      <c r="L35">
        <v>75000</v>
      </c>
      <c r="M35" t="str">
        <f t="shared" si="4"/>
        <v>Not Covered</v>
      </c>
      <c r="N35" t="str">
        <f t="shared" si="5"/>
        <v>HO11CIVBLA034</v>
      </c>
    </row>
    <row r="36" spans="1:14" x14ac:dyDescent="0.25">
      <c r="A36" t="s">
        <v>74</v>
      </c>
      <c r="B36" t="s">
        <v>69</v>
      </c>
      <c r="C36" t="str">
        <f t="shared" si="8"/>
        <v>Honda</v>
      </c>
      <c r="D36" t="str">
        <f t="shared" si="7"/>
        <v>CIV</v>
      </c>
      <c r="E36" t="str">
        <f>VLOOKUP(D35,F$56:G99,2)</f>
        <v>Civic</v>
      </c>
      <c r="F36" t="str">
        <f t="shared" si="1"/>
        <v>12</v>
      </c>
      <c r="G36">
        <f t="shared" si="2"/>
        <v>10</v>
      </c>
      <c r="H36">
        <v>24513.200000000001</v>
      </c>
      <c r="I36">
        <f t="shared" si="3"/>
        <v>2451.3200000000002</v>
      </c>
      <c r="J36" t="s">
        <v>16</v>
      </c>
      <c r="K36" t="s">
        <v>49</v>
      </c>
      <c r="L36">
        <v>75000</v>
      </c>
      <c r="M36" t="str">
        <f t="shared" si="4"/>
        <v>Not Covered</v>
      </c>
      <c r="N36" t="str">
        <f t="shared" si="5"/>
        <v>HO12CIVBLA035</v>
      </c>
    </row>
    <row r="37" spans="1:14" x14ac:dyDescent="0.25">
      <c r="A37" t="s">
        <v>75</v>
      </c>
      <c r="B37" t="s">
        <v>69</v>
      </c>
      <c r="C37" t="str">
        <f t="shared" si="8"/>
        <v>Honda</v>
      </c>
      <c r="D37" t="str">
        <f t="shared" si="7"/>
        <v>CIV</v>
      </c>
      <c r="E37" t="str">
        <f>VLOOKUP(D36,F$56:G$66,2)</f>
        <v>Civic</v>
      </c>
      <c r="F37" t="str">
        <f t="shared" si="1"/>
        <v>13</v>
      </c>
      <c r="G37">
        <f t="shared" si="2"/>
        <v>9</v>
      </c>
      <c r="H37">
        <v>13867.6</v>
      </c>
      <c r="I37">
        <f t="shared" si="3"/>
        <v>1540.8444444444444</v>
      </c>
      <c r="J37" t="s">
        <v>16</v>
      </c>
      <c r="K37" t="s">
        <v>55</v>
      </c>
      <c r="L37">
        <v>75000</v>
      </c>
      <c r="M37" t="str">
        <f t="shared" si="4"/>
        <v>Not Covered</v>
      </c>
      <c r="N37" t="str">
        <f t="shared" si="5"/>
        <v>HO13CIVBLA036</v>
      </c>
    </row>
    <row r="38" spans="1:14" x14ac:dyDescent="0.25">
      <c r="A38" t="s">
        <v>76</v>
      </c>
      <c r="B38" t="s">
        <v>69</v>
      </c>
      <c r="C38" t="str">
        <f t="shared" si="8"/>
        <v>Honda</v>
      </c>
      <c r="D38" t="str">
        <f t="shared" si="7"/>
        <v>CIV</v>
      </c>
      <c r="E38" t="str">
        <f>VLOOKUP(D37,F$56:G101,2)</f>
        <v>Civic</v>
      </c>
      <c r="F38" s="1">
        <v>9</v>
      </c>
      <c r="G38">
        <f t="shared" si="2"/>
        <v>13</v>
      </c>
      <c r="H38">
        <v>60389.5</v>
      </c>
      <c r="I38">
        <f t="shared" si="3"/>
        <v>4645.3461538461543</v>
      </c>
      <c r="J38" t="s">
        <v>19</v>
      </c>
      <c r="K38" t="s">
        <v>31</v>
      </c>
      <c r="L38">
        <v>100000</v>
      </c>
      <c r="M38" t="str">
        <f t="shared" si="4"/>
        <v>Not Covered</v>
      </c>
      <c r="N38" t="str">
        <f t="shared" si="5"/>
        <v>HO9CIVWHI037</v>
      </c>
    </row>
    <row r="39" spans="1:14" x14ac:dyDescent="0.25">
      <c r="A39" t="s">
        <v>77</v>
      </c>
      <c r="B39" t="s">
        <v>69</v>
      </c>
      <c r="C39" t="str">
        <f t="shared" si="8"/>
        <v>Honda</v>
      </c>
      <c r="D39" t="str">
        <f t="shared" si="7"/>
        <v>ODY</v>
      </c>
      <c r="E39" t="str">
        <f>VLOOKUP(D38,F$56:G102,2)</f>
        <v>Civic</v>
      </c>
      <c r="F39" t="str">
        <f t="shared" si="1"/>
        <v>07</v>
      </c>
      <c r="G39">
        <f t="shared" si="2"/>
        <v>15</v>
      </c>
      <c r="H39">
        <v>50854.1</v>
      </c>
      <c r="I39">
        <f t="shared" si="3"/>
        <v>3390.2733333333331</v>
      </c>
      <c r="J39" t="s">
        <v>16</v>
      </c>
      <c r="K39" t="s">
        <v>57</v>
      </c>
      <c r="L39">
        <v>100000</v>
      </c>
      <c r="M39" t="str">
        <f t="shared" si="4"/>
        <v>Not Covered</v>
      </c>
      <c r="N39" t="str">
        <f t="shared" si="5"/>
        <v>HO07ODYBLA038</v>
      </c>
    </row>
    <row r="40" spans="1:14" x14ac:dyDescent="0.25">
      <c r="A40" t="s">
        <v>78</v>
      </c>
      <c r="B40" t="s">
        <v>69</v>
      </c>
      <c r="C40" t="str">
        <f t="shared" si="8"/>
        <v>Honda</v>
      </c>
      <c r="D40" t="str">
        <f t="shared" si="7"/>
        <v>ODY</v>
      </c>
      <c r="E40" t="str">
        <f>VLOOKUP(D39,F$56:G103,2)</f>
        <v>Odyssey</v>
      </c>
      <c r="F40" t="str">
        <f t="shared" si="1"/>
        <v>08</v>
      </c>
      <c r="G40">
        <f t="shared" si="2"/>
        <v>14</v>
      </c>
      <c r="H40">
        <v>42504.6</v>
      </c>
      <c r="I40">
        <f t="shared" si="3"/>
        <v>3036.042857142857</v>
      </c>
      <c r="J40" t="s">
        <v>19</v>
      </c>
      <c r="K40" t="s">
        <v>40</v>
      </c>
      <c r="L40">
        <v>100000</v>
      </c>
      <c r="M40" t="str">
        <f t="shared" si="4"/>
        <v>Not Covered</v>
      </c>
      <c r="N40" t="str">
        <f t="shared" si="5"/>
        <v>HO08ODYWHI039</v>
      </c>
    </row>
    <row r="41" spans="1:14" x14ac:dyDescent="0.25">
      <c r="A41" t="s">
        <v>79</v>
      </c>
      <c r="B41" t="s">
        <v>69</v>
      </c>
      <c r="C41" t="str">
        <f t="shared" si="8"/>
        <v>Honda</v>
      </c>
      <c r="D41" t="str">
        <f t="shared" si="7"/>
        <v>ODY</v>
      </c>
      <c r="E41" t="str">
        <f>VLOOKUP(D40,F$56:G104,2)</f>
        <v>Odyssey</v>
      </c>
      <c r="F41" t="str">
        <f t="shared" si="1"/>
        <v>01</v>
      </c>
      <c r="G41">
        <f t="shared" si="2"/>
        <v>21</v>
      </c>
      <c r="H41">
        <v>68658.899999999994</v>
      </c>
      <c r="I41">
        <f t="shared" si="3"/>
        <v>3269.4714285714281</v>
      </c>
      <c r="J41" t="s">
        <v>16</v>
      </c>
      <c r="K41" t="s">
        <v>17</v>
      </c>
      <c r="L41">
        <v>100000</v>
      </c>
      <c r="M41" t="str">
        <f t="shared" si="4"/>
        <v>Not Covered</v>
      </c>
      <c r="N41" t="str">
        <f t="shared" si="5"/>
        <v>HO01ODYBLA040</v>
      </c>
    </row>
    <row r="42" spans="1:14" x14ac:dyDescent="0.25">
      <c r="A42" t="s">
        <v>80</v>
      </c>
      <c r="B42" t="s">
        <v>69</v>
      </c>
      <c r="C42" t="str">
        <f t="shared" si="8"/>
        <v>Honda</v>
      </c>
      <c r="D42" t="str">
        <f t="shared" si="7"/>
        <v>0OD</v>
      </c>
      <c r="E42" t="str">
        <f>VLOOKUP(D41,F$56:G105,2)</f>
        <v>Odyssey</v>
      </c>
      <c r="F42" t="str">
        <f t="shared" si="1"/>
        <v>14</v>
      </c>
      <c r="G42">
        <f t="shared" si="2"/>
        <v>8</v>
      </c>
      <c r="H42">
        <v>3708.1</v>
      </c>
      <c r="I42">
        <f t="shared" si="3"/>
        <v>463.51249999999999</v>
      </c>
      <c r="J42" t="s">
        <v>16</v>
      </c>
      <c r="K42" t="s">
        <v>20</v>
      </c>
      <c r="L42">
        <v>100000</v>
      </c>
      <c r="M42" t="str">
        <f t="shared" si="4"/>
        <v>Not Covered</v>
      </c>
      <c r="N42" t="str">
        <f t="shared" si="5"/>
        <v>HO140ODBLA041</v>
      </c>
    </row>
    <row r="43" spans="1:14" x14ac:dyDescent="0.25">
      <c r="A43" t="s">
        <v>81</v>
      </c>
      <c r="B43" t="s">
        <v>82</v>
      </c>
      <c r="C43" t="str">
        <f t="shared" si="8"/>
        <v>Chrysler</v>
      </c>
      <c r="D43" t="str">
        <f t="shared" si="7"/>
        <v>ODY</v>
      </c>
      <c r="E43" t="str">
        <f>VLOOKUP(D43,F$56:G$66,2)</f>
        <v>Odyssey</v>
      </c>
      <c r="F43" t="str">
        <f t="shared" si="1"/>
        <v>04</v>
      </c>
      <c r="G43">
        <f t="shared" si="2"/>
        <v>18</v>
      </c>
      <c r="H43">
        <v>64542</v>
      </c>
      <c r="I43">
        <f t="shared" si="3"/>
        <v>3585.6666666666665</v>
      </c>
      <c r="J43" t="s">
        <v>52</v>
      </c>
      <c r="K43" t="s">
        <v>17</v>
      </c>
      <c r="L43">
        <v>75000</v>
      </c>
      <c r="M43" t="str">
        <f t="shared" si="4"/>
        <v>Not Covered</v>
      </c>
      <c r="N43" t="str">
        <f t="shared" si="5"/>
        <v>CR04ODYBLU042</v>
      </c>
    </row>
    <row r="44" spans="1:14" x14ac:dyDescent="0.25">
      <c r="A44" t="s">
        <v>83</v>
      </c>
      <c r="B44" t="s">
        <v>82</v>
      </c>
      <c r="C44" t="str">
        <f t="shared" si="8"/>
        <v>Chrysler</v>
      </c>
      <c r="D44" t="str">
        <f t="shared" si="7"/>
        <v>PTC</v>
      </c>
      <c r="E44" t="str">
        <f>VLOOKUP(D43,F$56:G$66,2)</f>
        <v>Odyssey</v>
      </c>
      <c r="F44" t="str">
        <f t="shared" si="1"/>
        <v>07</v>
      </c>
      <c r="G44">
        <f t="shared" si="2"/>
        <v>15</v>
      </c>
      <c r="H44">
        <v>42074.2</v>
      </c>
      <c r="I44">
        <f t="shared" si="3"/>
        <v>2804.9466666666663</v>
      </c>
      <c r="J44" t="s">
        <v>22</v>
      </c>
      <c r="K44" t="s">
        <v>63</v>
      </c>
      <c r="L44">
        <v>75000</v>
      </c>
      <c r="M44" t="str">
        <f t="shared" si="4"/>
        <v>Not Covered</v>
      </c>
      <c r="N44" t="str">
        <f t="shared" si="5"/>
        <v>CR07PTCGRE043</v>
      </c>
    </row>
    <row r="45" spans="1:14" x14ac:dyDescent="0.25">
      <c r="A45" t="s">
        <v>84</v>
      </c>
      <c r="B45" t="s">
        <v>82</v>
      </c>
      <c r="C45" t="str">
        <f t="shared" si="8"/>
        <v>Chrysler</v>
      </c>
      <c r="D45" t="str">
        <f t="shared" si="7"/>
        <v>PTC</v>
      </c>
      <c r="E45" t="str">
        <f>VLOOKUP(D44,F$56:G108,2)</f>
        <v>PT Cruiser</v>
      </c>
      <c r="F45" t="str">
        <f t="shared" si="1"/>
        <v>11</v>
      </c>
      <c r="G45">
        <f t="shared" si="2"/>
        <v>11</v>
      </c>
      <c r="H45">
        <v>27394.2</v>
      </c>
      <c r="I45">
        <f t="shared" si="3"/>
        <v>2490.3818181818183</v>
      </c>
      <c r="J45" t="s">
        <v>16</v>
      </c>
      <c r="K45" t="s">
        <v>38</v>
      </c>
      <c r="L45">
        <v>75000</v>
      </c>
      <c r="M45" t="str">
        <f t="shared" si="4"/>
        <v>Not Covered</v>
      </c>
      <c r="N45" t="str">
        <f t="shared" si="5"/>
        <v>CR11PTCBLA044</v>
      </c>
    </row>
    <row r="46" spans="1:14" x14ac:dyDescent="0.25">
      <c r="A46" t="s">
        <v>85</v>
      </c>
      <c r="B46" t="s">
        <v>82</v>
      </c>
      <c r="C46" t="str">
        <f t="shared" si="8"/>
        <v>Chrysler</v>
      </c>
      <c r="D46" t="str">
        <f t="shared" si="7"/>
        <v>PTC</v>
      </c>
      <c r="E46" t="str">
        <f>VLOOKUP(D45,F$56:G109,2)</f>
        <v>PT Cruiser</v>
      </c>
      <c r="F46" t="str">
        <f t="shared" si="1"/>
        <v>99</v>
      </c>
      <c r="G46">
        <f t="shared" si="2"/>
        <v>23</v>
      </c>
      <c r="H46">
        <v>79420.600000000006</v>
      </c>
      <c r="I46">
        <f t="shared" si="3"/>
        <v>3453.0695652173918</v>
      </c>
      <c r="J46" t="s">
        <v>22</v>
      </c>
      <c r="K46" t="s">
        <v>49</v>
      </c>
      <c r="L46">
        <v>75000</v>
      </c>
      <c r="M46" t="str">
        <f t="shared" si="4"/>
        <v>Not Covered</v>
      </c>
      <c r="N46" t="str">
        <f t="shared" si="5"/>
        <v>CR99PTCGRE045</v>
      </c>
    </row>
    <row r="47" spans="1:14" x14ac:dyDescent="0.25">
      <c r="A47" t="s">
        <v>86</v>
      </c>
      <c r="B47" t="s">
        <v>82</v>
      </c>
      <c r="C47" t="str">
        <f t="shared" si="8"/>
        <v>Chrysler</v>
      </c>
      <c r="D47" t="str">
        <f t="shared" si="7"/>
        <v>CAR</v>
      </c>
      <c r="E47" t="str">
        <f>VLOOKUP(D46,F$56:G110,2)</f>
        <v>PT Cruiser</v>
      </c>
      <c r="F47" t="str">
        <f t="shared" si="1"/>
        <v>00</v>
      </c>
      <c r="G47">
        <f t="shared" si="2"/>
        <v>22</v>
      </c>
      <c r="H47">
        <v>77243.100000000006</v>
      </c>
      <c r="I47">
        <f t="shared" si="3"/>
        <v>3511.05</v>
      </c>
      <c r="J47" t="s">
        <v>16</v>
      </c>
      <c r="K47" t="s">
        <v>25</v>
      </c>
      <c r="L47">
        <v>75000</v>
      </c>
      <c r="M47" t="str">
        <f t="shared" si="4"/>
        <v>Not Covered</v>
      </c>
      <c r="N47" t="str">
        <f t="shared" si="5"/>
        <v>CR00CARBLA046</v>
      </c>
    </row>
    <row r="48" spans="1:14" x14ac:dyDescent="0.25">
      <c r="A48" t="s">
        <v>87</v>
      </c>
      <c r="B48" t="s">
        <v>82</v>
      </c>
      <c r="C48" t="str">
        <f t="shared" si="8"/>
        <v>Chrysler</v>
      </c>
      <c r="D48" t="str">
        <f t="shared" si="7"/>
        <v>CAR</v>
      </c>
      <c r="E48" t="str">
        <f>VLOOKUP(D47,F$56:G111,2)</f>
        <v>Caravan</v>
      </c>
      <c r="F48" t="str">
        <f t="shared" si="1"/>
        <v>04</v>
      </c>
      <c r="G48">
        <f t="shared" si="2"/>
        <v>18</v>
      </c>
      <c r="H48">
        <v>72527.199999999997</v>
      </c>
      <c r="I48">
        <f t="shared" si="3"/>
        <v>4029.2888888888888</v>
      </c>
      <c r="J48" t="s">
        <v>19</v>
      </c>
      <c r="K48" t="s">
        <v>45</v>
      </c>
      <c r="L48">
        <v>75000</v>
      </c>
      <c r="M48" t="str">
        <f t="shared" si="4"/>
        <v>Not Covered</v>
      </c>
      <c r="N48" t="str">
        <f t="shared" si="5"/>
        <v>CR04CARWHI047</v>
      </c>
    </row>
    <row r="49" spans="1:14" x14ac:dyDescent="0.25">
      <c r="A49" t="s">
        <v>88</v>
      </c>
      <c r="B49" t="s">
        <v>82</v>
      </c>
      <c r="C49" t="str">
        <f t="shared" si="8"/>
        <v>Chrysler</v>
      </c>
      <c r="D49" t="str">
        <f t="shared" si="7"/>
        <v>CAR</v>
      </c>
      <c r="E49" t="str">
        <f>VLOOKUP(D48,F$56:G112,2)</f>
        <v>Caravan</v>
      </c>
      <c r="F49" t="str">
        <f t="shared" si="1"/>
        <v>04</v>
      </c>
      <c r="G49">
        <f t="shared" si="2"/>
        <v>18</v>
      </c>
      <c r="H49">
        <v>52699.4</v>
      </c>
      <c r="I49">
        <f t="shared" si="3"/>
        <v>2927.7444444444445</v>
      </c>
      <c r="J49" t="s">
        <v>62</v>
      </c>
      <c r="K49" t="s">
        <v>45</v>
      </c>
      <c r="L49">
        <v>75000</v>
      </c>
      <c r="M49" t="str">
        <f t="shared" si="4"/>
        <v>Not Covered</v>
      </c>
      <c r="N49" t="str">
        <f t="shared" si="5"/>
        <v>CR04CARRED048</v>
      </c>
    </row>
    <row r="50" spans="1:14" x14ac:dyDescent="0.25">
      <c r="A50" t="s">
        <v>89</v>
      </c>
      <c r="B50" t="s">
        <v>90</v>
      </c>
      <c r="C50" t="str">
        <f t="shared" si="8"/>
        <v>Hundai</v>
      </c>
      <c r="D50" t="str">
        <f t="shared" si="7"/>
        <v>CAR</v>
      </c>
      <c r="E50" t="str">
        <f>VLOOKUP(D49,F$56:G113,2)</f>
        <v>Caravan</v>
      </c>
      <c r="F50" t="str">
        <f t="shared" si="1"/>
        <v>11</v>
      </c>
      <c r="G50">
        <f t="shared" si="2"/>
        <v>11</v>
      </c>
      <c r="H50">
        <v>29102.3</v>
      </c>
      <c r="I50">
        <f t="shared" si="3"/>
        <v>2645.6636363636362</v>
      </c>
      <c r="J50" t="s">
        <v>16</v>
      </c>
      <c r="K50" t="s">
        <v>47</v>
      </c>
      <c r="L50">
        <v>100000</v>
      </c>
      <c r="M50" t="str">
        <f t="shared" si="4"/>
        <v>Not Covered</v>
      </c>
      <c r="N50" t="str">
        <f t="shared" si="5"/>
        <v>HY11CARBLA049</v>
      </c>
    </row>
    <row r="51" spans="1:14" x14ac:dyDescent="0.25">
      <c r="A51" t="s">
        <v>91</v>
      </c>
      <c r="B51" t="s">
        <v>90</v>
      </c>
      <c r="C51" t="str">
        <f t="shared" si="8"/>
        <v>Hundai</v>
      </c>
      <c r="D51" t="str">
        <f t="shared" si="7"/>
        <v>ELA</v>
      </c>
      <c r="E51" t="str">
        <f>VLOOKUP(D50,F$56:G114,2)</f>
        <v>Caravan</v>
      </c>
      <c r="F51" t="str">
        <f t="shared" si="1"/>
        <v>12</v>
      </c>
      <c r="G51">
        <f t="shared" si="2"/>
        <v>10</v>
      </c>
      <c r="H51">
        <v>22282</v>
      </c>
      <c r="I51">
        <f t="shared" si="3"/>
        <v>2228.1999999999998</v>
      </c>
      <c r="J51" t="s">
        <v>52</v>
      </c>
      <c r="K51" t="s">
        <v>20</v>
      </c>
      <c r="L51">
        <v>100000</v>
      </c>
      <c r="M51" t="str">
        <f t="shared" si="4"/>
        <v>Not Covered</v>
      </c>
      <c r="N51" t="str">
        <f t="shared" si="5"/>
        <v>HY12ELABLU050</v>
      </c>
    </row>
    <row r="52" spans="1:14" x14ac:dyDescent="0.25">
      <c r="A52" t="s">
        <v>92</v>
      </c>
      <c r="B52" t="s">
        <v>90</v>
      </c>
      <c r="C52" t="str">
        <f t="shared" si="8"/>
        <v>Hundai</v>
      </c>
      <c r="D52" t="str">
        <f t="shared" si="7"/>
        <v>ELA</v>
      </c>
      <c r="E52" t="str">
        <f>VLOOKUP(D51,F$56:G115,2)</f>
        <v>Elantra</v>
      </c>
      <c r="F52" t="str">
        <f t="shared" si="1"/>
        <v>13</v>
      </c>
      <c r="G52">
        <f t="shared" si="2"/>
        <v>9</v>
      </c>
      <c r="H52">
        <v>20223.900000000001</v>
      </c>
      <c r="I52">
        <f t="shared" si="3"/>
        <v>2247.1000000000004</v>
      </c>
      <c r="J52" t="s">
        <v>16</v>
      </c>
      <c r="K52" t="s">
        <v>34</v>
      </c>
      <c r="L52">
        <v>100000</v>
      </c>
      <c r="M52" t="str">
        <f t="shared" si="4"/>
        <v>Not Covered</v>
      </c>
      <c r="N52" t="str">
        <f t="shared" si="5"/>
        <v>HY13ELABLA051</v>
      </c>
    </row>
    <row r="53" spans="1:14" x14ac:dyDescent="0.25">
      <c r="A53" t="s">
        <v>93</v>
      </c>
      <c r="B53" t="s">
        <v>90</v>
      </c>
      <c r="C53" t="str">
        <f t="shared" si="8"/>
        <v>Hundai</v>
      </c>
      <c r="D53" t="str">
        <f t="shared" si="7"/>
        <v>ELA</v>
      </c>
      <c r="E53" t="str">
        <f>VLOOKUP(D52,F$56:G116,2)</f>
        <v>Elantra</v>
      </c>
      <c r="F53" t="str">
        <f t="shared" si="1"/>
        <v>13</v>
      </c>
      <c r="G53">
        <f t="shared" si="2"/>
        <v>9</v>
      </c>
      <c r="H53">
        <v>22188.5</v>
      </c>
      <c r="I53">
        <f t="shared" si="3"/>
        <v>2465.3888888888887</v>
      </c>
      <c r="J53" t="s">
        <v>52</v>
      </c>
      <c r="K53" t="s">
        <v>28</v>
      </c>
      <c r="L53">
        <v>100000</v>
      </c>
      <c r="M53" t="str">
        <f t="shared" si="4"/>
        <v>Not Covered</v>
      </c>
      <c r="N53" t="str">
        <f t="shared" si="5"/>
        <v>HY13ELABLU052</v>
      </c>
    </row>
    <row r="54" spans="1:14" x14ac:dyDescent="0.25">
      <c r="N54" t="str">
        <f t="shared" si="5"/>
        <v/>
      </c>
    </row>
    <row r="56" spans="1:14" x14ac:dyDescent="0.25">
      <c r="C56" s="2" t="s">
        <v>82</v>
      </c>
      <c r="D56" s="2" t="s">
        <v>99</v>
      </c>
      <c r="E56" s="2"/>
      <c r="F56" s="2" t="s">
        <v>100</v>
      </c>
      <c r="G56" s="2" t="s">
        <v>112</v>
      </c>
    </row>
    <row r="57" spans="1:14" x14ac:dyDescent="0.25">
      <c r="C57" s="2" t="s">
        <v>15</v>
      </c>
      <c r="D57" s="2" t="s">
        <v>98</v>
      </c>
      <c r="E57" s="2"/>
      <c r="F57" s="2" t="s">
        <v>105</v>
      </c>
      <c r="G57" s="2" t="s">
        <v>117</v>
      </c>
    </row>
    <row r="58" spans="1:14" x14ac:dyDescent="0.25">
      <c r="C58" s="2" t="s">
        <v>42</v>
      </c>
      <c r="D58" s="2" t="s">
        <v>97</v>
      </c>
      <c r="E58" s="2"/>
      <c r="F58" s="2" t="s">
        <v>106</v>
      </c>
      <c r="G58" s="2" t="s">
        <v>118</v>
      </c>
    </row>
    <row r="59" spans="1:14" x14ac:dyDescent="0.25">
      <c r="C59" s="2" t="s">
        <v>69</v>
      </c>
      <c r="D59" s="2" t="s">
        <v>96</v>
      </c>
      <c r="E59" s="2"/>
      <c r="F59" s="2" t="s">
        <v>103</v>
      </c>
      <c r="G59" s="2" t="s">
        <v>115</v>
      </c>
    </row>
    <row r="60" spans="1:14" x14ac:dyDescent="0.25">
      <c r="C60" s="2" t="s">
        <v>90</v>
      </c>
      <c r="D60" s="2" t="s">
        <v>95</v>
      </c>
      <c r="E60" s="2"/>
      <c r="F60" s="2" t="s">
        <v>104</v>
      </c>
      <c r="G60" s="2" t="s">
        <v>116</v>
      </c>
    </row>
    <row r="61" spans="1:14" x14ac:dyDescent="0.25">
      <c r="C61" s="2" t="s">
        <v>54</v>
      </c>
      <c r="D61" s="2" t="s">
        <v>94</v>
      </c>
      <c r="E61" s="2"/>
      <c r="F61" s="2" t="s">
        <v>101</v>
      </c>
      <c r="G61" s="2" t="s">
        <v>113</v>
      </c>
    </row>
    <row r="62" spans="1:14" x14ac:dyDescent="0.25">
      <c r="C62" s="2"/>
      <c r="D62" s="2"/>
      <c r="E62" s="2"/>
      <c r="F62" s="2" t="s">
        <v>102</v>
      </c>
      <c r="G62" s="2" t="s">
        <v>114</v>
      </c>
    </row>
    <row r="63" spans="1:14" x14ac:dyDescent="0.25">
      <c r="C63" s="2"/>
      <c r="D63" s="2"/>
      <c r="E63" s="2"/>
      <c r="F63" s="2" t="s">
        <v>107</v>
      </c>
      <c r="G63" s="2" t="s">
        <v>119</v>
      </c>
    </row>
    <row r="64" spans="1:14" x14ac:dyDescent="0.25">
      <c r="C64" s="2"/>
      <c r="D64" s="2"/>
      <c r="E64" s="2"/>
      <c r="F64" s="2" t="s">
        <v>108</v>
      </c>
      <c r="G64" s="2" t="s">
        <v>120</v>
      </c>
    </row>
    <row r="65" spans="3:7" x14ac:dyDescent="0.25">
      <c r="C65" s="2"/>
      <c r="D65" s="2"/>
      <c r="E65" s="2"/>
      <c r="F65" s="2" t="s">
        <v>109</v>
      </c>
      <c r="G65" s="2" t="s">
        <v>121</v>
      </c>
    </row>
    <row r="66" spans="3:7" x14ac:dyDescent="0.25">
      <c r="C66" s="2"/>
      <c r="D66" s="2"/>
      <c r="E66" s="2"/>
      <c r="F66" s="2" t="s">
        <v>110</v>
      </c>
      <c r="G66" s="2" t="s">
        <v>111</v>
      </c>
    </row>
  </sheetData>
  <sortState xmlns:xlrd2="http://schemas.microsoft.com/office/spreadsheetml/2017/richdata2" ref="F56:G66">
    <sortCondition ref="F56:F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3"/>
  <sheetViews>
    <sheetView workbookViewId="0">
      <selection activeCell="D16" sqref="D16"/>
    </sheetView>
  </sheetViews>
  <sheetFormatPr defaultRowHeight="15" x14ac:dyDescent="0.25"/>
  <cols>
    <col min="6" max="6" width="42.28515625" customWidth="1"/>
  </cols>
  <sheetData>
    <row r="9" spans="5:6" x14ac:dyDescent="0.25">
      <c r="E9" s="3" t="s">
        <v>122</v>
      </c>
      <c r="F9" s="3" t="s">
        <v>123</v>
      </c>
    </row>
    <row r="10" spans="5:6" x14ac:dyDescent="0.25">
      <c r="E10" s="3" t="s">
        <v>128</v>
      </c>
      <c r="F10" s="3" t="s">
        <v>124</v>
      </c>
    </row>
    <row r="11" spans="5:6" x14ac:dyDescent="0.25">
      <c r="E11" s="3" t="s">
        <v>129</v>
      </c>
      <c r="F11" s="3" t="s">
        <v>125</v>
      </c>
    </row>
    <row r="12" spans="5:6" x14ac:dyDescent="0.25">
      <c r="E12" s="3" t="s">
        <v>130</v>
      </c>
      <c r="F12" s="3" t="s">
        <v>126</v>
      </c>
    </row>
    <row r="13" spans="5:6" x14ac:dyDescent="0.25">
      <c r="E13" s="3" t="s">
        <v>131</v>
      </c>
      <c r="F13" s="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Function &amp;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khandelwal</dc:creator>
  <cp:lastModifiedBy>ashutosh khandelwal</cp:lastModifiedBy>
  <dcterms:created xsi:type="dcterms:W3CDTF">2022-11-18T03:43:12Z</dcterms:created>
  <dcterms:modified xsi:type="dcterms:W3CDTF">2022-11-18T03:46:44Z</dcterms:modified>
</cp:coreProperties>
</file>